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icacorp.sharepoint.com/sites/grp-sortimentinkophjartat/Shared Documents/General/Masterdata/Artikeldatamallar/Artikelmall Förbättringsförslag/"/>
    </mc:Choice>
  </mc:AlternateContent>
  <xr:revisionPtr revIDLastSave="0" documentId="8_{A58EAD78-A532-43F8-BB77-3147709906C3}" xr6:coauthVersionLast="47" xr6:coauthVersionMax="47" xr10:uidLastSave="{00000000-0000-0000-0000-000000000000}"/>
  <workbookProtection workbookAlgorithmName="SHA-512" workbookHashValue="npcJAkRxsEDAW2ySvVs46NK+n/uAyf2NOqe3h5i2keG1JgJnPTMjJCsBA3MldvDGzVfdV8xXKtZ6QYcJMKqnmA==" workbookSaltValue="MV8tmpfWnrvEAGijLlNcaw==" workbookSpinCount="100000" lockStructure="1"/>
  <bookViews>
    <workbookView xWindow="-120" yWindow="-120" windowWidth="24240" windowHeight="13020" tabRatio="950"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rtikelgrupper" sheetId="28" state="hidden" r:id="rId7"/>
    <sheet name="Till Nyhetslistan" sheetId="29" state="hidden" r:id="rId8"/>
    <sheet name="APH KIC KIA PC" sheetId="15"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E-Handel'!$A$5:$AU$5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6" hidden="1">Artikelgrupper!$A$1:$H$588</definedName>
    <definedName name="Temp_tabell_Fråga_Detaljerad_Försäljning_Rapport" localSheetId="5">#REF!</definedName>
    <definedName name="Temp_tabell_Fråga_Detaljerad_Försäljning_Rapport" localSheetId="6">#REF!</definedName>
    <definedName name="Temp_tabell_Fråga_Detaljerad_Försäljning_Rapport">#REF!</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E-Handel'!$A$1:$BG$45</definedName>
    <definedName name="_xlnm.Print_Area" localSheetId="8">'APH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 i="15" l="1"/>
  <c r="AK7" i="15"/>
  <c r="AK8" i="15"/>
  <c r="AK9" i="15"/>
  <c r="AK10" i="15"/>
  <c r="AK11" i="15"/>
  <c r="AK12" i="15"/>
  <c r="AK13" i="15"/>
  <c r="AI13" i="5" s="1"/>
  <c r="AK14" i="15"/>
  <c r="AK15" i="15"/>
  <c r="AK16" i="15"/>
  <c r="AK17" i="15"/>
  <c r="AK18" i="15"/>
  <c r="AK19" i="15"/>
  <c r="AK20" i="15"/>
  <c r="AK21" i="15"/>
  <c r="AI21" i="5" s="1"/>
  <c r="AK22" i="15"/>
  <c r="AK23" i="15"/>
  <c r="AK24" i="15"/>
  <c r="AK25" i="15"/>
  <c r="AK26" i="15"/>
  <c r="AK27" i="15"/>
  <c r="AK28" i="15"/>
  <c r="AK29" i="15"/>
  <c r="AI29" i="5" s="1"/>
  <c r="AK30" i="15"/>
  <c r="AK31" i="15"/>
  <c r="AK32" i="15"/>
  <c r="AK33" i="15"/>
  <c r="AK34" i="15"/>
  <c r="AK35" i="15"/>
  <c r="AK36" i="15"/>
  <c r="AK37" i="15"/>
  <c r="AI37" i="5" s="1"/>
  <c r="AK38" i="15"/>
  <c r="AK39" i="15"/>
  <c r="AK40" i="15"/>
  <c r="AK41" i="15"/>
  <c r="AK42" i="15"/>
  <c r="AK43" i="15"/>
  <c r="AK44" i="15"/>
  <c r="AK45" i="15"/>
  <c r="Y42" i="27" s="1"/>
  <c r="AK46" i="15"/>
  <c r="AK47" i="15"/>
  <c r="AK48" i="15"/>
  <c r="AK49" i="15"/>
  <c r="AK50" i="15"/>
  <c r="AK51" i="15"/>
  <c r="AK52" i="15"/>
  <c r="AK53" i="15"/>
  <c r="Y50" i="27" s="1"/>
  <c r="AK54" i="15"/>
  <c r="AK55" i="15"/>
  <c r="AK56" i="15"/>
  <c r="AK57" i="15"/>
  <c r="AK58" i="15"/>
  <c r="AK59" i="15"/>
  <c r="AK60" i="15"/>
  <c r="AK61" i="15"/>
  <c r="Y58" i="27" s="1"/>
  <c r="AK62" i="15"/>
  <c r="AK63" i="15"/>
  <c r="AK64" i="15"/>
  <c r="AK65" i="15"/>
  <c r="AK66" i="15"/>
  <c r="AK67" i="15"/>
  <c r="AK68" i="15"/>
  <c r="AK69" i="15"/>
  <c r="Y66" i="27" s="1"/>
  <c r="AK70" i="15"/>
  <c r="AK71" i="15"/>
  <c r="AK72" i="15"/>
  <c r="AK73" i="15"/>
  <c r="AK74" i="15"/>
  <c r="AK75" i="15"/>
  <c r="AK76" i="15"/>
  <c r="AK77" i="15"/>
  <c r="AI77" i="5" s="1"/>
  <c r="AK78" i="15"/>
  <c r="AK79" i="15"/>
  <c r="AK80" i="15"/>
  <c r="AK81" i="15"/>
  <c r="AK82" i="15"/>
  <c r="AK83" i="15"/>
  <c r="AK84" i="15"/>
  <c r="AK85" i="15"/>
  <c r="AI85" i="5" s="1"/>
  <c r="AK86" i="15"/>
  <c r="AK87" i="15"/>
  <c r="AK88" i="15"/>
  <c r="AK89" i="15"/>
  <c r="AK90" i="15"/>
  <c r="AK91" i="15"/>
  <c r="AK92" i="15"/>
  <c r="AK93" i="15"/>
  <c r="AI93" i="5" s="1"/>
  <c r="AK94" i="15"/>
  <c r="AK95" i="15"/>
  <c r="AK96" i="15"/>
  <c r="AK97" i="15"/>
  <c r="AK98" i="15"/>
  <c r="AK99" i="15"/>
  <c r="AK100" i="15"/>
  <c r="AK101" i="15"/>
  <c r="AI101" i="5" s="1"/>
  <c r="AK102" i="15"/>
  <c r="AK103" i="15"/>
  <c r="AK104" i="15"/>
  <c r="AK105" i="15"/>
  <c r="AK106" i="15"/>
  <c r="AK107" i="15"/>
  <c r="AK108" i="15"/>
  <c r="AK109" i="15"/>
  <c r="AI109" i="5" s="1"/>
  <c r="AK110" i="15"/>
  <c r="AK111" i="15"/>
  <c r="AK112" i="15"/>
  <c r="AK113" i="15"/>
  <c r="AK114" i="15"/>
  <c r="AK115" i="15"/>
  <c r="AK116" i="15"/>
  <c r="AK117" i="15"/>
  <c r="AI117" i="5" s="1"/>
  <c r="AK118" i="15"/>
  <c r="AK119" i="15"/>
  <c r="AK120" i="15"/>
  <c r="AK121" i="15"/>
  <c r="AK122" i="15"/>
  <c r="AK123" i="15"/>
  <c r="AK124" i="15"/>
  <c r="AK125" i="15"/>
  <c r="AI125" i="5" s="1"/>
  <c r="AK126" i="15"/>
  <c r="AK127" i="15"/>
  <c r="AK128" i="15"/>
  <c r="AK129" i="15"/>
  <c r="AK130" i="15"/>
  <c r="AK131" i="15"/>
  <c r="AK132" i="15"/>
  <c r="AK133" i="15"/>
  <c r="AK134" i="15"/>
  <c r="AK135" i="15"/>
  <c r="AK136" i="15"/>
  <c r="AK137" i="15"/>
  <c r="AK138" i="15"/>
  <c r="AK139" i="15"/>
  <c r="AK140" i="15"/>
  <c r="AK141" i="15"/>
  <c r="AI141" i="5" s="1"/>
  <c r="AK142" i="15"/>
  <c r="AK143" i="15"/>
  <c r="AK144" i="15"/>
  <c r="AK145" i="15"/>
  <c r="AK146" i="15"/>
  <c r="AK147" i="15"/>
  <c r="AK148" i="15"/>
  <c r="AK149" i="15"/>
  <c r="AI149" i="5" s="1"/>
  <c r="AK150" i="15"/>
  <c r="AK151" i="15"/>
  <c r="AK152" i="15"/>
  <c r="AK153" i="15"/>
  <c r="AK154" i="15"/>
  <c r="AK155" i="15"/>
  <c r="AK156" i="15"/>
  <c r="AK157" i="15"/>
  <c r="AI157" i="5" s="1"/>
  <c r="AK158" i="15"/>
  <c r="AK159" i="15"/>
  <c r="AK160" i="15"/>
  <c r="AK161" i="15"/>
  <c r="AK162" i="15"/>
  <c r="AK163" i="15"/>
  <c r="AK164" i="15"/>
  <c r="AK165" i="15"/>
  <c r="AI165" i="5" s="1"/>
  <c r="AK166" i="15"/>
  <c r="AK167" i="15"/>
  <c r="AK168" i="15"/>
  <c r="AK169" i="15"/>
  <c r="AK170" i="15"/>
  <c r="AK171" i="15"/>
  <c r="AK172" i="15"/>
  <c r="AK173" i="15"/>
  <c r="AI173" i="5" s="1"/>
  <c r="AK174" i="15"/>
  <c r="AK175" i="15"/>
  <c r="AK176" i="15"/>
  <c r="AK177" i="15"/>
  <c r="AK178" i="15"/>
  <c r="AK179" i="15"/>
  <c r="AK180" i="15"/>
  <c r="AK181" i="15"/>
  <c r="AI181" i="5" s="1"/>
  <c r="AK182" i="15"/>
  <c r="AK183" i="15"/>
  <c r="AK184" i="15"/>
  <c r="AK185" i="15"/>
  <c r="AK186" i="15"/>
  <c r="AK187" i="15"/>
  <c r="AK188" i="15"/>
  <c r="AK189" i="15"/>
  <c r="AI189" i="5" s="1"/>
  <c r="AK190" i="15"/>
  <c r="AK191" i="15"/>
  <c r="AK192" i="15"/>
  <c r="AK193" i="15"/>
  <c r="AK194" i="15"/>
  <c r="AK195" i="15"/>
  <c r="AK196" i="15"/>
  <c r="AK197" i="15"/>
  <c r="AK198" i="15"/>
  <c r="AK199" i="15"/>
  <c r="AK200" i="15"/>
  <c r="AK201" i="15"/>
  <c r="AK202" i="15"/>
  <c r="AK203" i="15"/>
  <c r="AK204" i="15"/>
  <c r="AK5" i="15"/>
  <c r="Y2" i="27" s="1"/>
  <c r="AI69" i="5"/>
  <c r="AI133" i="5"/>
  <c r="AI197" i="5"/>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 i="29"/>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J6" i="13" s="1"/>
  <c r="AB6" i="15" s="1"/>
  <c r="C7" i="13"/>
  <c r="J7" i="13" s="1"/>
  <c r="C8" i="13"/>
  <c r="C9" i="13"/>
  <c r="C10" i="13"/>
  <c r="C11" i="13"/>
  <c r="C12" i="13"/>
  <c r="C13" i="13"/>
  <c r="C14" i="13"/>
  <c r="J14" i="13" s="1"/>
  <c r="C15" i="13"/>
  <c r="C16" i="13"/>
  <c r="C17" i="13"/>
  <c r="C18" i="13"/>
  <c r="C19" i="13"/>
  <c r="C20" i="13"/>
  <c r="C21" i="13"/>
  <c r="C22" i="13"/>
  <c r="J22" i="13" s="1"/>
  <c r="C23" i="13"/>
  <c r="C24" i="13"/>
  <c r="C25" i="13"/>
  <c r="C26" i="13"/>
  <c r="C27" i="13"/>
  <c r="C28" i="13"/>
  <c r="C29" i="13"/>
  <c r="C30" i="13"/>
  <c r="J30" i="13" s="1"/>
  <c r="C31" i="13"/>
  <c r="C32" i="13"/>
  <c r="C33" i="13"/>
  <c r="C34" i="13"/>
  <c r="C35" i="13"/>
  <c r="C36" i="13"/>
  <c r="C37" i="13"/>
  <c r="C38" i="13"/>
  <c r="J38" i="13" s="1"/>
  <c r="C39" i="13"/>
  <c r="C40" i="13"/>
  <c r="C41" i="13"/>
  <c r="C42" i="13"/>
  <c r="C43" i="13"/>
  <c r="C44" i="13"/>
  <c r="C45" i="13"/>
  <c r="C46" i="13"/>
  <c r="J46" i="13" s="1"/>
  <c r="C47" i="13"/>
  <c r="C48" i="13"/>
  <c r="C49" i="13"/>
  <c r="C50" i="13"/>
  <c r="C51" i="13"/>
  <c r="C52" i="13"/>
  <c r="C53" i="13"/>
  <c r="C54" i="13"/>
  <c r="C55" i="13"/>
  <c r="C56" i="13"/>
  <c r="C57" i="13"/>
  <c r="C58" i="13"/>
  <c r="C59" i="13"/>
  <c r="C60" i="13"/>
  <c r="C61" i="13"/>
  <c r="C62" i="13"/>
  <c r="J62" i="13" s="1"/>
  <c r="C63" i="13"/>
  <c r="C64" i="13"/>
  <c r="C65" i="13"/>
  <c r="C66" i="13"/>
  <c r="C67" i="13"/>
  <c r="C68" i="13"/>
  <c r="C69" i="13"/>
  <c r="C70" i="13"/>
  <c r="J70" i="13" s="1"/>
  <c r="C71" i="13"/>
  <c r="C72" i="13"/>
  <c r="C73" i="13"/>
  <c r="C74" i="13"/>
  <c r="C75" i="13"/>
  <c r="C76" i="13"/>
  <c r="C77" i="13"/>
  <c r="C78" i="13"/>
  <c r="J78" i="13" s="1"/>
  <c r="C79" i="13"/>
  <c r="C80" i="13"/>
  <c r="C81" i="13"/>
  <c r="C82" i="13"/>
  <c r="C83" i="13"/>
  <c r="C84" i="13"/>
  <c r="C85" i="13"/>
  <c r="C86" i="13"/>
  <c r="J86" i="13" s="1"/>
  <c r="C87" i="13"/>
  <c r="C88" i="13"/>
  <c r="C89" i="13"/>
  <c r="C90" i="13"/>
  <c r="C91" i="13"/>
  <c r="C92" i="13"/>
  <c r="C93" i="13"/>
  <c r="C94" i="13"/>
  <c r="J94" i="13" s="1"/>
  <c r="C95" i="13"/>
  <c r="C96" i="13"/>
  <c r="C97" i="13"/>
  <c r="C98" i="13"/>
  <c r="C99" i="13"/>
  <c r="C100" i="13"/>
  <c r="C101" i="13"/>
  <c r="C102" i="13"/>
  <c r="J102" i="13" s="1"/>
  <c r="C103" i="13"/>
  <c r="C104" i="13"/>
  <c r="C105" i="13"/>
  <c r="C106" i="13"/>
  <c r="C107" i="13"/>
  <c r="C108" i="13"/>
  <c r="C109" i="13"/>
  <c r="C110" i="13"/>
  <c r="J110" i="13" s="1"/>
  <c r="C111" i="13"/>
  <c r="C112" i="13"/>
  <c r="C113" i="13"/>
  <c r="C114" i="13"/>
  <c r="C115" i="13"/>
  <c r="C116" i="13"/>
  <c r="C117" i="13"/>
  <c r="C118" i="13"/>
  <c r="J118" i="13" s="1"/>
  <c r="C119" i="13"/>
  <c r="C120" i="13"/>
  <c r="C121" i="13"/>
  <c r="C122" i="13"/>
  <c r="C123" i="13"/>
  <c r="C124" i="13"/>
  <c r="C125" i="13"/>
  <c r="C126" i="13"/>
  <c r="J126" i="13" s="1"/>
  <c r="C127" i="13"/>
  <c r="C128" i="13"/>
  <c r="C129" i="13"/>
  <c r="C130" i="13"/>
  <c r="C131" i="13"/>
  <c r="C132" i="13"/>
  <c r="C133" i="13"/>
  <c r="C134" i="13"/>
  <c r="J134" i="13" s="1"/>
  <c r="C135" i="13"/>
  <c r="C136" i="13"/>
  <c r="C137" i="13"/>
  <c r="C138" i="13"/>
  <c r="C139" i="13"/>
  <c r="C140" i="13"/>
  <c r="C141" i="13"/>
  <c r="C142" i="13"/>
  <c r="J142" i="13" s="1"/>
  <c r="C143" i="13"/>
  <c r="C144" i="13"/>
  <c r="C145" i="13"/>
  <c r="C146" i="13"/>
  <c r="C147" i="13"/>
  <c r="C148" i="13"/>
  <c r="C149" i="13"/>
  <c r="C150" i="13"/>
  <c r="J150" i="13" s="1"/>
  <c r="C151" i="13"/>
  <c r="C152" i="13"/>
  <c r="C153" i="13"/>
  <c r="C154" i="13"/>
  <c r="C155" i="13"/>
  <c r="C156" i="13"/>
  <c r="C157" i="13"/>
  <c r="C158" i="13"/>
  <c r="J158" i="13" s="1"/>
  <c r="C159" i="13"/>
  <c r="C160" i="13"/>
  <c r="C161" i="13"/>
  <c r="C162" i="13"/>
  <c r="C163" i="13"/>
  <c r="C164" i="13"/>
  <c r="C165" i="13"/>
  <c r="C166" i="13"/>
  <c r="J166" i="13" s="1"/>
  <c r="C167" i="13"/>
  <c r="C168" i="13"/>
  <c r="C169" i="13"/>
  <c r="C170" i="13"/>
  <c r="C171" i="13"/>
  <c r="C172" i="13"/>
  <c r="C173" i="13"/>
  <c r="C174" i="13"/>
  <c r="J174" i="13" s="1"/>
  <c r="C175" i="13"/>
  <c r="C176" i="13"/>
  <c r="C177" i="13"/>
  <c r="C178" i="13"/>
  <c r="C179" i="13"/>
  <c r="C180" i="13"/>
  <c r="C181" i="13"/>
  <c r="C182" i="13"/>
  <c r="J182" i="13" s="1"/>
  <c r="C183" i="13"/>
  <c r="C184" i="13"/>
  <c r="C185" i="13"/>
  <c r="C186" i="13"/>
  <c r="C187" i="13"/>
  <c r="C188" i="13"/>
  <c r="C189" i="13"/>
  <c r="C190" i="13"/>
  <c r="J190" i="13" s="1"/>
  <c r="C191" i="13"/>
  <c r="C192" i="13"/>
  <c r="C193" i="13"/>
  <c r="C194" i="13"/>
  <c r="C195" i="13"/>
  <c r="C196" i="13"/>
  <c r="C197" i="13"/>
  <c r="C198" i="13"/>
  <c r="J198" i="13" s="1"/>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8" i="13"/>
  <c r="AB8" i="15"/>
  <c r="J10" i="13"/>
  <c r="AB10" i="15"/>
  <c r="J11" i="13"/>
  <c r="AB11" i="15" s="1"/>
  <c r="J12" i="13"/>
  <c r="AB12" i="15"/>
  <c r="J13" i="13"/>
  <c r="AB13" i="15"/>
  <c r="W10" i="27" s="1"/>
  <c r="J15" i="13"/>
  <c r="AB15" i="15" s="1"/>
  <c r="J16" i="13"/>
  <c r="AB16" i="15"/>
  <c r="J17" i="13"/>
  <c r="AB17" i="15"/>
  <c r="J18" i="13"/>
  <c r="AB18" i="15"/>
  <c r="J19" i="13"/>
  <c r="AB19" i="15" s="1"/>
  <c r="K19" i="5" s="1"/>
  <c r="J20" i="13"/>
  <c r="AB20" i="15"/>
  <c r="J21" i="13"/>
  <c r="AB21" i="15"/>
  <c r="J23" i="13"/>
  <c r="AB23" i="15" s="1"/>
  <c r="J24" i="13"/>
  <c r="AA24" i="15" s="1"/>
  <c r="J25" i="13"/>
  <c r="AB25" i="15" s="1"/>
  <c r="J26" i="13"/>
  <c r="J27" i="13"/>
  <c r="AB27" i="15"/>
  <c r="J28" i="13"/>
  <c r="AB28" i="15" s="1"/>
  <c r="J29" i="13"/>
  <c r="AB29" i="15" s="1"/>
  <c r="J31" i="13"/>
  <c r="AB31" i="15"/>
  <c r="J32" i="13"/>
  <c r="AB32" i="15" s="1"/>
  <c r="J33" i="13"/>
  <c r="AB33" i="15" s="1"/>
  <c r="J34" i="13"/>
  <c r="J35" i="13"/>
  <c r="AB35" i="15"/>
  <c r="J36" i="13"/>
  <c r="AB36" i="15" s="1"/>
  <c r="J37" i="13"/>
  <c r="AB37" i="15" s="1"/>
  <c r="J39" i="13"/>
  <c r="AB39" i="15"/>
  <c r="J40" i="13"/>
  <c r="AB40" i="15" s="1"/>
  <c r="J41" i="13"/>
  <c r="AB41" i="15" s="1"/>
  <c r="J42" i="13"/>
  <c r="J43" i="13"/>
  <c r="AB43" i="15"/>
  <c r="J44" i="13"/>
  <c r="AB44" i="15" s="1"/>
  <c r="J45" i="13"/>
  <c r="AB45" i="15" s="1"/>
  <c r="K45" i="5" s="1"/>
  <c r="J47" i="13"/>
  <c r="AB47" i="15"/>
  <c r="J48" i="13"/>
  <c r="AB48" i="15" s="1"/>
  <c r="J49" i="13"/>
  <c r="AB49" i="15" s="1"/>
  <c r="J50" i="13"/>
  <c r="J51" i="13"/>
  <c r="AB51" i="15"/>
  <c r="J52" i="13"/>
  <c r="AB52" i="15" s="1"/>
  <c r="J53" i="13"/>
  <c r="AB53" i="15" s="1"/>
  <c r="J54" i="13"/>
  <c r="J55" i="13"/>
  <c r="AB55" i="15"/>
  <c r="J56" i="13"/>
  <c r="AB56" i="15" s="1"/>
  <c r="J57" i="13"/>
  <c r="AB57" i="15" s="1"/>
  <c r="J58" i="13"/>
  <c r="J59" i="13"/>
  <c r="AB59" i="15"/>
  <c r="J60" i="13"/>
  <c r="AB60" i="15" s="1"/>
  <c r="J61" i="13"/>
  <c r="AB61" i="15" s="1"/>
  <c r="J63" i="13"/>
  <c r="AB63" i="15"/>
  <c r="J64" i="13"/>
  <c r="AB64" i="15"/>
  <c r="J65" i="13"/>
  <c r="AB65" i="15" s="1"/>
  <c r="J66" i="13"/>
  <c r="J67" i="13"/>
  <c r="AB67" i="15"/>
  <c r="J68" i="13"/>
  <c r="AB68" i="15"/>
  <c r="J69" i="13"/>
  <c r="AB69" i="15" s="1"/>
  <c r="K69" i="5" s="1"/>
  <c r="J71" i="13"/>
  <c r="AB71" i="15"/>
  <c r="J72" i="13"/>
  <c r="AB72" i="15"/>
  <c r="J73" i="13"/>
  <c r="AB73" i="15" s="1"/>
  <c r="J74" i="13"/>
  <c r="J75" i="13"/>
  <c r="AB75" i="15"/>
  <c r="J76" i="13"/>
  <c r="AB76" i="15"/>
  <c r="J77" i="13"/>
  <c r="AB77" i="15" s="1"/>
  <c r="J79" i="13"/>
  <c r="AB79" i="15"/>
  <c r="J80" i="13"/>
  <c r="AB80" i="15"/>
  <c r="J81" i="13"/>
  <c r="AB81" i="15" s="1"/>
  <c r="J82" i="13"/>
  <c r="J83" i="13"/>
  <c r="AB83" i="15"/>
  <c r="J84" i="13"/>
  <c r="AB84" i="15"/>
  <c r="J85" i="13"/>
  <c r="AB85" i="15" s="1"/>
  <c r="K85" i="5" s="1"/>
  <c r="J87" i="13"/>
  <c r="AB87" i="15"/>
  <c r="J88" i="13"/>
  <c r="AB88" i="15"/>
  <c r="J89" i="13"/>
  <c r="AB89" i="15" s="1"/>
  <c r="J90" i="13"/>
  <c r="J91" i="13"/>
  <c r="AB91" i="15"/>
  <c r="J92" i="13"/>
  <c r="AB92" i="15"/>
  <c r="J93" i="13"/>
  <c r="AB93" i="15" s="1"/>
  <c r="J95" i="13"/>
  <c r="AB95" i="15"/>
  <c r="J96" i="13"/>
  <c r="AB96" i="15"/>
  <c r="J97" i="13"/>
  <c r="AB97" i="15" s="1"/>
  <c r="J98" i="13"/>
  <c r="J99" i="13"/>
  <c r="AB99" i="15"/>
  <c r="J100" i="13"/>
  <c r="AB100" i="15"/>
  <c r="J101" i="13"/>
  <c r="AB101" i="15" s="1"/>
  <c r="W98" i="27" s="1"/>
  <c r="J103" i="13"/>
  <c r="AB103" i="15"/>
  <c r="J104" i="13"/>
  <c r="AB104" i="15"/>
  <c r="J105" i="13"/>
  <c r="AB105" i="15" s="1"/>
  <c r="J106" i="13"/>
  <c r="J107" i="13"/>
  <c r="AB107" i="15"/>
  <c r="J108" i="13"/>
  <c r="AB108" i="15"/>
  <c r="J109" i="13"/>
  <c r="AB109" i="15" s="1"/>
  <c r="J111" i="13"/>
  <c r="AB111" i="15"/>
  <c r="J112" i="13"/>
  <c r="AB112" i="15"/>
  <c r="J113" i="13"/>
  <c r="AB113" i="15" s="1"/>
  <c r="J114" i="13"/>
  <c r="J115" i="13"/>
  <c r="AB115" i="15"/>
  <c r="J116" i="13"/>
  <c r="AB116" i="15"/>
  <c r="J117" i="13"/>
  <c r="AB117" i="15" s="1"/>
  <c r="K117" i="5" s="1"/>
  <c r="J119" i="13"/>
  <c r="AB119" i="15"/>
  <c r="J120" i="13"/>
  <c r="AB120" i="15"/>
  <c r="J121" i="13"/>
  <c r="AB121" i="15" s="1"/>
  <c r="J122" i="13"/>
  <c r="J123" i="13"/>
  <c r="AB123" i="15"/>
  <c r="J124" i="13"/>
  <c r="AB124" i="15"/>
  <c r="J125" i="13"/>
  <c r="AB125" i="15" s="1"/>
  <c r="J127" i="13"/>
  <c r="AB127" i="15"/>
  <c r="J128" i="13"/>
  <c r="AB128" i="15"/>
  <c r="J129" i="13"/>
  <c r="AB129" i="15" s="1"/>
  <c r="J130" i="13"/>
  <c r="J131" i="13"/>
  <c r="AB131" i="15"/>
  <c r="J132" i="13"/>
  <c r="AB132" i="15"/>
  <c r="J133" i="13"/>
  <c r="AB133" i="15" s="1"/>
  <c r="K133" i="5" s="1"/>
  <c r="J135" i="13"/>
  <c r="AB135" i="15"/>
  <c r="J136" i="13"/>
  <c r="AB136" i="15"/>
  <c r="J137" i="13"/>
  <c r="AB137" i="15" s="1"/>
  <c r="J138" i="13"/>
  <c r="J139" i="13"/>
  <c r="AB139" i="15"/>
  <c r="J140" i="13"/>
  <c r="AB140" i="15"/>
  <c r="J141" i="13"/>
  <c r="AB141" i="15" s="1"/>
  <c r="J143" i="13"/>
  <c r="AB143" i="15"/>
  <c r="J144" i="13"/>
  <c r="AB144" i="15"/>
  <c r="J145" i="13"/>
  <c r="AB145" i="15" s="1"/>
  <c r="J146" i="13"/>
  <c r="J147" i="13"/>
  <c r="AB147" i="15"/>
  <c r="J148" i="13"/>
  <c r="AB148" i="15"/>
  <c r="J149" i="13"/>
  <c r="AB149" i="15" s="1"/>
  <c r="K149" i="5" s="1"/>
  <c r="J151" i="13"/>
  <c r="AB151" i="15"/>
  <c r="J152" i="13"/>
  <c r="AB152" i="15"/>
  <c r="J153" i="13"/>
  <c r="AB153" i="15" s="1"/>
  <c r="J154" i="13"/>
  <c r="J155" i="13"/>
  <c r="AB155" i="15"/>
  <c r="J156" i="13"/>
  <c r="AB156" i="15"/>
  <c r="J157" i="13"/>
  <c r="AB157" i="15" s="1"/>
  <c r="J159" i="13"/>
  <c r="AB159" i="15"/>
  <c r="J160" i="13"/>
  <c r="AB160" i="15"/>
  <c r="J161" i="13"/>
  <c r="AB161" i="15" s="1"/>
  <c r="J162" i="13"/>
  <c r="J163" i="13"/>
  <c r="AB163" i="15"/>
  <c r="J164" i="13"/>
  <c r="AB164" i="15"/>
  <c r="J165" i="13"/>
  <c r="AB165" i="15" s="1"/>
  <c r="J167" i="13"/>
  <c r="AB167" i="15"/>
  <c r="J168" i="13"/>
  <c r="AB168" i="15"/>
  <c r="J169" i="13"/>
  <c r="AB169" i="15" s="1"/>
  <c r="J170" i="13"/>
  <c r="AB170" i="15" s="1"/>
  <c r="J171" i="13"/>
  <c r="AB171" i="15"/>
  <c r="J172" i="13"/>
  <c r="AB172" i="15"/>
  <c r="J173" i="13"/>
  <c r="AB173" i="15" s="1"/>
  <c r="J175" i="13"/>
  <c r="AB175" i="15"/>
  <c r="J176" i="13"/>
  <c r="AB176" i="15"/>
  <c r="J177" i="13"/>
  <c r="AB177" i="15" s="1"/>
  <c r="J178" i="13"/>
  <c r="AB178" i="15" s="1"/>
  <c r="J179" i="13"/>
  <c r="AB179" i="15"/>
  <c r="J180" i="13"/>
  <c r="AB180" i="15"/>
  <c r="J181" i="13"/>
  <c r="AB181" i="15" s="1"/>
  <c r="K181" i="5" s="1"/>
  <c r="J183" i="13"/>
  <c r="AB183" i="15"/>
  <c r="J184" i="13"/>
  <c r="AB184" i="15"/>
  <c r="J185" i="13"/>
  <c r="AB185" i="15" s="1"/>
  <c r="J186" i="13"/>
  <c r="AB186" i="15" s="1"/>
  <c r="J187" i="13"/>
  <c r="AB187" i="15"/>
  <c r="J188" i="13"/>
  <c r="AB188" i="15"/>
  <c r="J189" i="13"/>
  <c r="AB189" i="15" s="1"/>
  <c r="J191" i="13"/>
  <c r="AB191" i="15"/>
  <c r="J192" i="13"/>
  <c r="AB192" i="15"/>
  <c r="J193" i="13"/>
  <c r="AB193" i="15" s="1"/>
  <c r="J194" i="13"/>
  <c r="AB194" i="15" s="1"/>
  <c r="J195" i="13"/>
  <c r="AB195" i="15"/>
  <c r="J196" i="13"/>
  <c r="AB196" i="15"/>
  <c r="J197" i="13"/>
  <c r="AB197" i="15" s="1"/>
  <c r="K197" i="5" s="1"/>
  <c r="J199" i="13"/>
  <c r="AB199" i="15"/>
  <c r="J200" i="13"/>
  <c r="AB200" i="15"/>
  <c r="J201" i="13"/>
  <c r="AB201" i="15" s="1"/>
  <c r="J202" i="13"/>
  <c r="AB202" i="15" s="1"/>
  <c r="J203" i="13"/>
  <c r="AB203" i="15"/>
  <c r="J204" i="13"/>
  <c r="AB204" i="15"/>
  <c r="I6" i="32" a="1"/>
  <c r="I6" i="32" s="1"/>
  <c r="H6" i="32" a="1"/>
  <c r="H6" i="32" s="1"/>
  <c r="I7" i="32" a="1"/>
  <c r="I7" i="32" s="1"/>
  <c r="I8" i="32" a="1"/>
  <c r="I8" i="32" s="1"/>
  <c r="I9" i="32" a="1"/>
  <c r="I9" i="32" s="1"/>
  <c r="I10" i="32" a="1"/>
  <c r="I10" i="32" s="1"/>
  <c r="I11" i="32" a="1"/>
  <c r="I11" i="32" s="1"/>
  <c r="I12" i="32" a="1"/>
  <c r="I12" i="32" s="1"/>
  <c r="I13" i="32" a="1"/>
  <c r="I13" i="32" s="1"/>
  <c r="I14" i="32" a="1"/>
  <c r="I14" i="32" s="1"/>
  <c r="I15" i="32" a="1"/>
  <c r="I15" i="32" s="1"/>
  <c r="I16" i="32" a="1"/>
  <c r="I16" i="32" s="1"/>
  <c r="I17" i="32" a="1"/>
  <c r="I17" i="32" s="1"/>
  <c r="I18" i="32" a="1"/>
  <c r="I18" i="32" s="1"/>
  <c r="I19" i="32" a="1"/>
  <c r="I19" i="32" s="1"/>
  <c r="I20" i="32" a="1"/>
  <c r="I2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I84" i="32" a="1"/>
  <c r="I84" i="32" s="1"/>
  <c r="I85" i="32" a="1"/>
  <c r="I85" i="32" s="1"/>
  <c r="I86" i="32" a="1"/>
  <c r="I86" i="32" s="1"/>
  <c r="I87" i="32" a="1"/>
  <c r="I87" i="32" s="1"/>
  <c r="I88" i="32" a="1"/>
  <c r="I88" i="32" s="1"/>
  <c r="I89" i="32" a="1"/>
  <c r="I89" i="32" s="1"/>
  <c r="I90" i="32" a="1"/>
  <c r="I90" i="32" s="1"/>
  <c r="I91" i="32" a="1"/>
  <c r="I91" i="32" s="1"/>
  <c r="I92" i="32" a="1"/>
  <c r="I92" i="32" s="1"/>
  <c r="I93" i="32" a="1"/>
  <c r="I93" i="32" s="1"/>
  <c r="I94" i="32" a="1"/>
  <c r="I94" i="32" s="1"/>
  <c r="I95" i="32" a="1"/>
  <c r="I95" i="32" s="1"/>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I130" i="32" a="1"/>
  <c r="I130" i="32" s="1"/>
  <c r="I131" i="32" a="1"/>
  <c r="I131" i="32" s="1"/>
  <c r="I132" i="32" a="1"/>
  <c r="I132" i="32" s="1"/>
  <c r="I133" i="32" a="1"/>
  <c r="I133" i="32" s="1"/>
  <c r="I134" i="32" a="1"/>
  <c r="I134" i="32" s="1"/>
  <c r="I135" i="32" a="1"/>
  <c r="I135" i="32" s="1"/>
  <c r="I136" i="32" a="1"/>
  <c r="I136" i="32" s="1"/>
  <c r="I137" i="32" a="1"/>
  <c r="I137" i="32" s="1"/>
  <c r="I138" i="32" a="1"/>
  <c r="I138" i="32" s="1"/>
  <c r="I139" i="32" a="1"/>
  <c r="I139" i="32" s="1"/>
  <c r="I140" i="32" a="1"/>
  <c r="I140" i="32" s="1"/>
  <c r="I141" i="32" a="1"/>
  <c r="I141" i="32" s="1"/>
  <c r="I142" i="32" a="1"/>
  <c r="I142" i="32" s="1"/>
  <c r="I143" i="32" a="1"/>
  <c r="I143" i="32" s="1"/>
  <c r="I144" i="32" a="1"/>
  <c r="I144" i="32" s="1"/>
  <c r="I145" i="32" a="1"/>
  <c r="I145" i="32" s="1"/>
  <c r="I146" i="32" a="1"/>
  <c r="I146" i="32" s="1"/>
  <c r="I147" i="32" a="1"/>
  <c r="I147" i="32" s="1"/>
  <c r="I148" i="32" a="1"/>
  <c r="I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I177" i="32" a="1"/>
  <c r="I177" i="32" s="1"/>
  <c r="I178" i="32" a="1"/>
  <c r="I178" i="32" s="1"/>
  <c r="I179" i="32" a="1"/>
  <c r="I179" i="32" s="1"/>
  <c r="I180" i="32" a="1"/>
  <c r="I180" i="32" s="1"/>
  <c r="I181" i="32" a="1"/>
  <c r="I181" i="32" s="1"/>
  <c r="I182" i="32" a="1"/>
  <c r="I182" i="32" s="1"/>
  <c r="I183" i="32" a="1"/>
  <c r="I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s="1"/>
  <c r="I205" i="32" a="1"/>
  <c r="I205" i="32" s="1"/>
  <c r="H7" i="32" a="1"/>
  <c r="H7" i="32" s="1"/>
  <c r="H8" i="32" a="1"/>
  <c r="H8" i="32" s="1"/>
  <c r="H9" i="32" a="1"/>
  <c r="H9" i="32" s="1"/>
  <c r="H10" i="32" a="1"/>
  <c r="H10" i="32" s="1"/>
  <c r="H11" i="32" a="1"/>
  <c r="H11" i="32" s="1"/>
  <c r="H12" i="32" a="1"/>
  <c r="H12" i="32" s="1"/>
  <c r="H13" i="32" a="1"/>
  <c r="H13" i="32" s="1"/>
  <c r="H14" i="32" a="1"/>
  <c r="H14" i="32" s="1"/>
  <c r="H15" i="32" a="1"/>
  <c r="H15" i="32" s="1"/>
  <c r="H16" i="32" a="1"/>
  <c r="H16" i="32" s="1"/>
  <c r="H17" i="32" a="1"/>
  <c r="H17" i="32" s="1"/>
  <c r="H18" i="32" a="1"/>
  <c r="H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H99" i="32" a="1"/>
  <c r="H99" i="32" s="1"/>
  <c r="H100" i="32" a="1"/>
  <c r="H100" i="32" s="1"/>
  <c r="H101" i="32" a="1"/>
  <c r="H101" i="32" s="1"/>
  <c r="H102" i="32" a="1"/>
  <c r="H102" i="32" s="1"/>
  <c r="H103" i="32" a="1"/>
  <c r="H103" i="32" s="1"/>
  <c r="H104" i="32" a="1"/>
  <c r="H104" i="32" s="1"/>
  <c r="H105" i="32" a="1"/>
  <c r="H105" i="32" s="1"/>
  <c r="H106" i="32" a="1"/>
  <c r="H106" i="32" s="1"/>
  <c r="H107" i="32" a="1"/>
  <c r="H107" i="32" s="1"/>
  <c r="H108" i="32" a="1"/>
  <c r="H108" i="32" s="1"/>
  <c r="H109" i="32" a="1"/>
  <c r="H109" i="32" s="1"/>
  <c r="H110" i="32" a="1"/>
  <c r="H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H125" i="32" a="1"/>
  <c r="H125" i="32" s="1"/>
  <c r="H126" i="32" a="1"/>
  <c r="H126" i="32" s="1"/>
  <c r="H127" i="32" a="1"/>
  <c r="H127" i="32" s="1"/>
  <c r="H128" i="32" a="1"/>
  <c r="H128" i="32" s="1"/>
  <c r="H129" i="32" a="1"/>
  <c r="H129" i="32" s="1"/>
  <c r="H130" i="32" a="1"/>
  <c r="H130" i="32" s="1"/>
  <c r="H131" i="32" a="1"/>
  <c r="H131" i="32" s="1"/>
  <c r="H132" i="32" a="1"/>
  <c r="H132" i="32" s="1"/>
  <c r="H133" i="32" a="1"/>
  <c r="H133" i="32" s="1"/>
  <c r="H134" i="32" a="1"/>
  <c r="H134" i="32" s="1"/>
  <c r="H135" i="32" a="1"/>
  <c r="H135" i="32" s="1"/>
  <c r="H136" i="32" a="1"/>
  <c r="H136" i="32" s="1"/>
  <c r="H137" i="32" a="1"/>
  <c r="H137" i="32" s="1"/>
  <c r="H138" i="32" a="1"/>
  <c r="H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s="1"/>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H168" i="32" a="1"/>
  <c r="H168" i="32" s="1"/>
  <c r="H169" i="32" a="1"/>
  <c r="H169" i="32" s="1"/>
  <c r="H170" i="32" a="1"/>
  <c r="H170" i="32" s="1"/>
  <c r="H171" i="32" a="1"/>
  <c r="H171" i="32" s="1"/>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s="1"/>
  <c r="H184" i="32" a="1"/>
  <c r="H184" i="32" s="1"/>
  <c r="H185" i="32" a="1"/>
  <c r="H185" i="32" s="1"/>
  <c r="H186" i="32" a="1"/>
  <c r="H186" i="32" s="1"/>
  <c r="H187" i="32" a="1"/>
  <c r="H187" i="32" s="1"/>
  <c r="H188" i="32" a="1"/>
  <c r="H188" i="32" s="1"/>
  <c r="H189" i="32" a="1"/>
  <c r="H189" i="32" s="1"/>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G9" i="32" a="1"/>
  <c r="G9" i="32" s="1"/>
  <c r="G10" i="32" a="1"/>
  <c r="G10" i="32" s="1"/>
  <c r="G11" i="32" a="1"/>
  <c r="G11" i="32" s="1"/>
  <c r="G12" i="32" a="1"/>
  <c r="G12" i="32" s="1"/>
  <c r="G13" i="32" a="1"/>
  <c r="G13" i="32" s="1"/>
  <c r="G14" i="32" a="1"/>
  <c r="G14" i="32" s="1"/>
  <c r="G15" i="32" a="1"/>
  <c r="G15" i="32" s="1"/>
  <c r="G16" i="32" a="1"/>
  <c r="G16" i="32" s="1"/>
  <c r="G17" i="32" a="1"/>
  <c r="G17" i="32" s="1"/>
  <c r="M17" i="32" s="1"/>
  <c r="G18" i="32" a="1"/>
  <c r="G18" i="32" s="1"/>
  <c r="G19" i="32" a="1"/>
  <c r="G19" i="32" s="1"/>
  <c r="G20" i="32" a="1"/>
  <c r="G20" i="32" s="1"/>
  <c r="G21" i="32" a="1"/>
  <c r="G21" i="32" s="1"/>
  <c r="G22" i="32" a="1"/>
  <c r="G22" i="32" s="1"/>
  <c r="G23" i="32" a="1"/>
  <c r="G23" i="32" s="1"/>
  <c r="G24" i="32" a="1"/>
  <c r="G24" i="32" s="1"/>
  <c r="G25" i="32" a="1"/>
  <c r="G25" i="32" s="1"/>
  <c r="G26" i="32" a="1"/>
  <c r="G26" i="32" s="1"/>
  <c r="G27" i="32" a="1"/>
  <c r="G27" i="32" s="1"/>
  <c r="G28" i="32" a="1"/>
  <c r="G28" i="32" s="1"/>
  <c r="G29" i="32" a="1"/>
  <c r="G29" i="32" s="1"/>
  <c r="P29" i="32" s="1"/>
  <c r="G30" i="32" a="1"/>
  <c r="G30" i="32" s="1"/>
  <c r="G31" i="32" a="1"/>
  <c r="G31" i="32" s="1"/>
  <c r="G32" i="32" a="1"/>
  <c r="G32" i="32" s="1"/>
  <c r="G33" i="32" a="1"/>
  <c r="G33" i="32" s="1"/>
  <c r="G34" i="32" a="1"/>
  <c r="G34" i="32" s="1"/>
  <c r="G35" i="32" a="1"/>
  <c r="G35" i="32" s="1"/>
  <c r="G36" i="32" a="1"/>
  <c r="G36" i="32" s="1"/>
  <c r="G37" i="32" a="1"/>
  <c r="G37" i="32" s="1"/>
  <c r="G38" i="32" a="1"/>
  <c r="G38" i="32" s="1"/>
  <c r="G39" i="32" a="1"/>
  <c r="G39" i="32" s="1"/>
  <c r="G40" i="32" a="1"/>
  <c r="G40" i="32" s="1"/>
  <c r="G41" i="32" a="1"/>
  <c r="G41" i="32" s="1"/>
  <c r="G42" i="32" a="1"/>
  <c r="G42" i="32" s="1"/>
  <c r="G43" i="32" a="1"/>
  <c r="G43" i="32" s="1"/>
  <c r="G44" i="32" a="1"/>
  <c r="G44" i="32" s="1"/>
  <c r="G45" i="32" a="1"/>
  <c r="G45" i="32" s="1"/>
  <c r="O45" i="32" s="1"/>
  <c r="G46" i="32" a="1"/>
  <c r="G46" i="32" s="1"/>
  <c r="G47" i="32" a="1"/>
  <c r="G47" i="32" s="1"/>
  <c r="G48" i="32" a="1"/>
  <c r="G48" i="32" s="1"/>
  <c r="G49" i="32" a="1"/>
  <c r="G49" i="32" s="1"/>
  <c r="G50" i="32" a="1"/>
  <c r="G50" i="32" s="1"/>
  <c r="G51" i="32" a="1"/>
  <c r="G51" i="32" s="1"/>
  <c r="G52" i="32" a="1"/>
  <c r="G52" i="32" s="1"/>
  <c r="G53" i="32" a="1"/>
  <c r="G53" i="32" s="1"/>
  <c r="G54" i="32" a="1"/>
  <c r="G54" i="32" s="1"/>
  <c r="G55" i="32" a="1"/>
  <c r="G55" i="32" s="1"/>
  <c r="G56" i="32" a="1"/>
  <c r="G56" i="32" s="1"/>
  <c r="G57" i="32" a="1"/>
  <c r="G57" i="32" s="1"/>
  <c r="G58" i="32" a="1"/>
  <c r="G58" i="32" s="1"/>
  <c r="G59" i="32" a="1"/>
  <c r="G59" i="32" s="1"/>
  <c r="G60" i="32" a="1"/>
  <c r="G60" i="32" s="1"/>
  <c r="G61" i="32" a="1"/>
  <c r="G61" i="32" s="1"/>
  <c r="G62" i="32" a="1"/>
  <c r="G62" i="32" s="1"/>
  <c r="G63" i="32" a="1"/>
  <c r="G63" i="32" s="1"/>
  <c r="G64" i="32" a="1"/>
  <c r="G64" i="32" s="1"/>
  <c r="G65" i="32" a="1"/>
  <c r="G65" i="32" s="1"/>
  <c r="G66" i="32" a="1"/>
  <c r="G66" i="32" s="1"/>
  <c r="G67" i="32" a="1"/>
  <c r="G67" i="32" s="1"/>
  <c r="G68" i="32" a="1"/>
  <c r="G68" i="32" s="1"/>
  <c r="G69" i="32" a="1"/>
  <c r="G69" i="32" s="1"/>
  <c r="G70" i="32" a="1"/>
  <c r="G70" i="32" s="1"/>
  <c r="G71" i="32" a="1"/>
  <c r="G71" i="32" s="1"/>
  <c r="G72" i="32" a="1"/>
  <c r="G72" i="32" s="1"/>
  <c r="G73" i="32" a="1"/>
  <c r="G73" i="32" s="1"/>
  <c r="G74" i="32" a="1"/>
  <c r="G74" i="32" s="1"/>
  <c r="G75" i="32" a="1"/>
  <c r="G75" i="32" s="1"/>
  <c r="G76" i="32" a="1"/>
  <c r="G76" i="32" s="1"/>
  <c r="G77" i="32" a="1"/>
  <c r="G77" i="32" s="1"/>
  <c r="G78" i="32" a="1"/>
  <c r="G78" i="32" s="1"/>
  <c r="G79" i="32" a="1"/>
  <c r="G79" i="32" s="1"/>
  <c r="G80" i="32" a="1"/>
  <c r="G80" i="32" s="1"/>
  <c r="G81" i="32" a="1"/>
  <c r="G81" i="32" s="1"/>
  <c r="G82" i="32" a="1"/>
  <c r="G82" i="32" s="1"/>
  <c r="G83" i="32" a="1"/>
  <c r="G83" i="32" s="1"/>
  <c r="G84" i="32" a="1"/>
  <c r="G84" i="32" s="1"/>
  <c r="G85" i="32" a="1"/>
  <c r="G85" i="32" s="1"/>
  <c r="G86" i="32" a="1"/>
  <c r="G86" i="32" s="1"/>
  <c r="G87" i="32" a="1"/>
  <c r="G87" i="32" s="1"/>
  <c r="G88" i="32" a="1"/>
  <c r="G88" i="32" s="1"/>
  <c r="G89" i="32" a="1"/>
  <c r="G89" i="32" s="1"/>
  <c r="G90" i="32" a="1"/>
  <c r="G90" i="32" s="1"/>
  <c r="G91" i="32" a="1"/>
  <c r="G91" i="32" s="1"/>
  <c r="G92" i="32" a="1"/>
  <c r="G92" i="32" s="1"/>
  <c r="G93" i="32" a="1"/>
  <c r="G93" i="32" s="1"/>
  <c r="G94" i="32" a="1"/>
  <c r="G94" i="32" s="1"/>
  <c r="G95" i="32" a="1"/>
  <c r="G95" i="32" s="1"/>
  <c r="G96" i="32" a="1"/>
  <c r="G96" i="32" s="1"/>
  <c r="G97" i="32" a="1"/>
  <c r="G97" i="32" s="1"/>
  <c r="G98" i="32" a="1"/>
  <c r="G98" i="32" s="1"/>
  <c r="G99" i="32" a="1"/>
  <c r="G99" i="32" s="1"/>
  <c r="G100" i="32" a="1"/>
  <c r="G100" i="32" s="1"/>
  <c r="G101" i="32" a="1"/>
  <c r="G101" i="32" s="1"/>
  <c r="G102" i="32" a="1"/>
  <c r="G102" i="32" s="1"/>
  <c r="G103" i="32" a="1"/>
  <c r="G103" i="32" s="1"/>
  <c r="G104" i="32" a="1"/>
  <c r="G104" i="32" s="1"/>
  <c r="G105" i="32" a="1"/>
  <c r="G105" i="32" s="1"/>
  <c r="G106" i="32" a="1"/>
  <c r="G106" i="32" s="1"/>
  <c r="G107" i="32" a="1"/>
  <c r="G107" i="32" s="1"/>
  <c r="G108" i="32" a="1"/>
  <c r="G108" i="32" s="1"/>
  <c r="G109" i="32" a="1"/>
  <c r="G109" i="32" s="1"/>
  <c r="G110" i="32" a="1"/>
  <c r="G110" i="32" s="1"/>
  <c r="G111" i="32" a="1"/>
  <c r="G111" i="32" s="1"/>
  <c r="G112" i="32" a="1"/>
  <c r="G112" i="32" s="1"/>
  <c r="G113" i="32" a="1"/>
  <c r="G113" i="32" s="1"/>
  <c r="G114" i="32" a="1"/>
  <c r="G114" i="32" s="1"/>
  <c r="G115" i="32" a="1"/>
  <c r="G115" i="32" s="1"/>
  <c r="G116" i="32" a="1"/>
  <c r="G116" i="32" s="1"/>
  <c r="G117" i="32" a="1"/>
  <c r="G117" i="32" s="1"/>
  <c r="G118" i="32" a="1"/>
  <c r="G118" i="32" s="1"/>
  <c r="G119" i="32" a="1"/>
  <c r="G119" i="32" s="1"/>
  <c r="G120" i="32" a="1"/>
  <c r="G120" i="32" s="1"/>
  <c r="G121" i="32" a="1"/>
  <c r="G121" i="32" s="1"/>
  <c r="G122" i="32" a="1"/>
  <c r="G122" i="32" s="1"/>
  <c r="G123" i="32" a="1"/>
  <c r="G123" i="32" s="1"/>
  <c r="G124" i="32" a="1"/>
  <c r="G124" i="32" s="1"/>
  <c r="G125" i="32" a="1"/>
  <c r="G125" i="32" s="1"/>
  <c r="G126" i="32" a="1"/>
  <c r="G126" i="32" s="1"/>
  <c r="G127" i="32" a="1"/>
  <c r="G127" i="32" s="1"/>
  <c r="G128" i="32" a="1"/>
  <c r="G128" i="32" s="1"/>
  <c r="G129" i="32" a="1"/>
  <c r="G129" i="32" s="1"/>
  <c r="G130" i="32" a="1"/>
  <c r="G130" i="32" s="1"/>
  <c r="G131" i="32" a="1"/>
  <c r="G131" i="32" s="1"/>
  <c r="G132" i="32" a="1"/>
  <c r="G132" i="32" s="1"/>
  <c r="G133" i="32" a="1"/>
  <c r="G133" i="32" s="1"/>
  <c r="G134" i="32" a="1"/>
  <c r="G134" i="32" s="1"/>
  <c r="G135" i="32" a="1"/>
  <c r="G135" i="32" s="1"/>
  <c r="G136" i="32" a="1"/>
  <c r="G136" i="32" s="1"/>
  <c r="G137" i="32" a="1"/>
  <c r="G137" i="32" s="1"/>
  <c r="G138" i="32" a="1"/>
  <c r="G138" i="32" s="1"/>
  <c r="G139" i="32" a="1"/>
  <c r="G139" i="32" s="1"/>
  <c r="G140" i="32" a="1"/>
  <c r="G140" i="32" s="1"/>
  <c r="G141" i="32" a="1"/>
  <c r="G141" i="32" s="1"/>
  <c r="G142" i="32" a="1"/>
  <c r="G142" i="32" s="1"/>
  <c r="G143" i="32" a="1"/>
  <c r="G143" i="32" s="1"/>
  <c r="G144" i="32" a="1"/>
  <c r="G144" i="32" s="1"/>
  <c r="G145" i="32" a="1"/>
  <c r="G145" i="32" s="1"/>
  <c r="G146" i="32" a="1"/>
  <c r="G146" i="32" s="1"/>
  <c r="G147" i="32" a="1"/>
  <c r="G147" i="32" s="1"/>
  <c r="G148" i="32" a="1"/>
  <c r="G148" i="32" s="1"/>
  <c r="G149" i="32" a="1"/>
  <c r="G149" i="32" s="1"/>
  <c r="G150" i="32" a="1"/>
  <c r="G150" i="32" s="1"/>
  <c r="G151" i="32" a="1"/>
  <c r="G151" i="32" s="1"/>
  <c r="G152" i="32" a="1"/>
  <c r="G152" i="32" s="1"/>
  <c r="G153" i="32" a="1"/>
  <c r="G153" i="32" s="1"/>
  <c r="G154" i="32" a="1"/>
  <c r="G154" i="32" s="1"/>
  <c r="G155" i="32" a="1"/>
  <c r="G155" i="32" s="1"/>
  <c r="G156" i="32" a="1"/>
  <c r="G156" i="32" s="1"/>
  <c r="G157" i="32" a="1"/>
  <c r="G157" i="32" s="1"/>
  <c r="G158" i="32" a="1"/>
  <c r="G158" i="32" s="1"/>
  <c r="G159" i="32" a="1"/>
  <c r="G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G171" i="32" a="1"/>
  <c r="G171" i="32" s="1"/>
  <c r="G172" i="32" a="1"/>
  <c r="G172" i="32" s="1"/>
  <c r="G173" i="32" a="1"/>
  <c r="G173" i="32" s="1"/>
  <c r="G174" i="32" a="1"/>
  <c r="G174" i="32" s="1"/>
  <c r="G175" i="32" a="1"/>
  <c r="G175" i="32" s="1"/>
  <c r="G176" i="32" a="1"/>
  <c r="G176" i="32" s="1"/>
  <c r="G177" i="32" a="1"/>
  <c r="G177" i="32" s="1"/>
  <c r="G178" i="32" a="1"/>
  <c r="G178" i="32" s="1"/>
  <c r="G179" i="32" a="1"/>
  <c r="G179" i="32" s="1"/>
  <c r="G180" i="32" a="1"/>
  <c r="G180" i="32" s="1"/>
  <c r="G181" i="32" a="1"/>
  <c r="G181" i="32" s="1"/>
  <c r="G182" i="32" a="1"/>
  <c r="G182" i="32" s="1"/>
  <c r="G183" i="32" a="1"/>
  <c r="G183" i="32" s="1"/>
  <c r="G184" i="32" a="1"/>
  <c r="G184" i="32" s="1"/>
  <c r="G185" i="32" a="1"/>
  <c r="G185" i="32" s="1"/>
  <c r="G186" i="32" a="1"/>
  <c r="G186" i="32" s="1"/>
  <c r="G187" i="32" a="1"/>
  <c r="G187" i="32" s="1"/>
  <c r="G188" i="32" a="1"/>
  <c r="G188" i="32" s="1"/>
  <c r="G189" i="32" a="1"/>
  <c r="G189" i="32" s="1"/>
  <c r="G190" i="32" a="1"/>
  <c r="G190" i="32" s="1"/>
  <c r="G191" i="32" a="1"/>
  <c r="G191" i="32" s="1"/>
  <c r="G192" i="32" a="1"/>
  <c r="G192" i="32" s="1"/>
  <c r="G193" i="32" a="1"/>
  <c r="G193" i="32" s="1"/>
  <c r="G194" i="32" a="1"/>
  <c r="G194" i="32" s="1"/>
  <c r="G195" i="32" a="1"/>
  <c r="G195" i="32" s="1"/>
  <c r="G196" i="32" a="1"/>
  <c r="G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1" i="27"/>
  <c r="Y12" i="27"/>
  <c r="Y13" i="27"/>
  <c r="Y14" i="27"/>
  <c r="Y15" i="27"/>
  <c r="Y16" i="27"/>
  <c r="Y17" i="27"/>
  <c r="Y19" i="27"/>
  <c r="Y20" i="27"/>
  <c r="Y21" i="27"/>
  <c r="Y22" i="27"/>
  <c r="Y23" i="27"/>
  <c r="Y24" i="27"/>
  <c r="Y25" i="27"/>
  <c r="Y27" i="27"/>
  <c r="Y28" i="27"/>
  <c r="Y29" i="27"/>
  <c r="Y30" i="27"/>
  <c r="Y31" i="27"/>
  <c r="Y32" i="27"/>
  <c r="Y33" i="27"/>
  <c r="Y35" i="27"/>
  <c r="Y36" i="27"/>
  <c r="Y37" i="27"/>
  <c r="Y38" i="27"/>
  <c r="Y39" i="27"/>
  <c r="Y40" i="27"/>
  <c r="Y41" i="27"/>
  <c r="Y43" i="27"/>
  <c r="Y44" i="27"/>
  <c r="Y45" i="27"/>
  <c r="Y46" i="27"/>
  <c r="Y47" i="27"/>
  <c r="Y48" i="27"/>
  <c r="Y49" i="27"/>
  <c r="Y51" i="27"/>
  <c r="Y52" i="27"/>
  <c r="Y53" i="27"/>
  <c r="Y54" i="27"/>
  <c r="Y55" i="27"/>
  <c r="Y56" i="27"/>
  <c r="Y57" i="27"/>
  <c r="Y59" i="27"/>
  <c r="Y60" i="27"/>
  <c r="Y61" i="27"/>
  <c r="Y62" i="27"/>
  <c r="Y63" i="27"/>
  <c r="Y64" i="27"/>
  <c r="Y65" i="27"/>
  <c r="Y67" i="27"/>
  <c r="Y68" i="27"/>
  <c r="Y69" i="27"/>
  <c r="Y70" i="27"/>
  <c r="Y71" i="27"/>
  <c r="Y72" i="27"/>
  <c r="Y73" i="27"/>
  <c r="Y75" i="27"/>
  <c r="Y76" i="27"/>
  <c r="Y77" i="27"/>
  <c r="Y78" i="27"/>
  <c r="Y79" i="27"/>
  <c r="Y80" i="27"/>
  <c r="Y81" i="27"/>
  <c r="Y83" i="27"/>
  <c r="Y84" i="27"/>
  <c r="Y85" i="27"/>
  <c r="Y86" i="27"/>
  <c r="Y87" i="27"/>
  <c r="Y88" i="27"/>
  <c r="Y89" i="27"/>
  <c r="Y91" i="27"/>
  <c r="Y92" i="27"/>
  <c r="Y93" i="27"/>
  <c r="Y94" i="27"/>
  <c r="Y95" i="27"/>
  <c r="Y96" i="27"/>
  <c r="Y97" i="27"/>
  <c r="Y99" i="27"/>
  <c r="Y100"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s="1"/>
  <c r="AA11" i="15"/>
  <c r="BA11" i="1" s="1"/>
  <c r="AA12" i="15"/>
  <c r="BA12" i="1"/>
  <c r="AA13" i="15"/>
  <c r="BA13" i="1"/>
  <c r="AA15" i="15"/>
  <c r="BA15" i="1" s="1"/>
  <c r="AA16" i="15"/>
  <c r="BA16" i="1"/>
  <c r="AA17" i="15"/>
  <c r="BA17" i="1"/>
  <c r="AA18" i="15"/>
  <c r="BA18" i="1" s="1"/>
  <c r="AA19" i="15"/>
  <c r="BA19" i="1" s="1"/>
  <c r="AA20" i="15"/>
  <c r="BA20" i="1"/>
  <c r="AA21" i="15"/>
  <c r="BA21" i="1"/>
  <c r="AA23" i="15"/>
  <c r="BA23" i="1" s="1"/>
  <c r="AA25" i="15"/>
  <c r="BA25" i="1"/>
  <c r="AA27" i="15"/>
  <c r="BA27" i="1" s="1"/>
  <c r="AA28" i="15"/>
  <c r="BA28" i="1" s="1"/>
  <c r="AA29" i="15"/>
  <c r="BA29" i="1"/>
  <c r="AA31" i="15"/>
  <c r="BA31" i="1" s="1"/>
  <c r="AA32" i="15"/>
  <c r="BA32" i="1" s="1"/>
  <c r="AA33" i="15"/>
  <c r="BA33" i="1"/>
  <c r="AA35" i="15"/>
  <c r="BA35" i="1" s="1"/>
  <c r="AA36" i="15"/>
  <c r="BA36" i="1" s="1"/>
  <c r="AA37" i="15"/>
  <c r="BA37" i="1"/>
  <c r="AA39" i="15"/>
  <c r="BA39" i="1" s="1"/>
  <c r="AA40" i="15"/>
  <c r="BA40" i="1" s="1"/>
  <c r="AA41" i="15"/>
  <c r="BA41" i="1"/>
  <c r="AA43" i="15"/>
  <c r="BA43" i="1" s="1"/>
  <c r="AA44" i="15"/>
  <c r="BA44" i="1" s="1"/>
  <c r="AA45" i="15"/>
  <c r="BA45" i="1"/>
  <c r="AA47" i="15"/>
  <c r="BA47" i="1" s="1"/>
  <c r="AA48" i="15"/>
  <c r="BA48" i="1" s="1"/>
  <c r="AA49" i="15"/>
  <c r="BA49" i="1"/>
  <c r="AA51" i="15"/>
  <c r="BA51" i="1" s="1"/>
  <c r="AA52" i="15"/>
  <c r="BA52" i="1" s="1"/>
  <c r="AA53" i="15"/>
  <c r="BA53" i="1"/>
  <c r="AA55" i="15"/>
  <c r="BA55" i="1" s="1"/>
  <c r="AA56" i="15"/>
  <c r="BA56" i="1" s="1"/>
  <c r="AA57" i="15"/>
  <c r="BA57" i="1"/>
  <c r="AA59" i="15"/>
  <c r="BA59" i="1" s="1"/>
  <c r="AA60" i="15"/>
  <c r="BA60" i="1" s="1"/>
  <c r="AA61" i="15"/>
  <c r="BA61" i="1"/>
  <c r="AA63" i="15"/>
  <c r="BA63" i="1" s="1"/>
  <c r="AA64" i="15"/>
  <c r="BA64" i="1" s="1"/>
  <c r="AA65" i="15"/>
  <c r="BA65" i="1"/>
  <c r="AA67" i="15"/>
  <c r="BA67" i="1" s="1"/>
  <c r="AA68" i="15"/>
  <c r="BA68" i="1" s="1"/>
  <c r="AA69" i="15"/>
  <c r="BA69" i="1"/>
  <c r="AA71" i="15"/>
  <c r="BA71" i="1" s="1"/>
  <c r="AA72" i="15"/>
  <c r="BA72" i="1" s="1"/>
  <c r="AA73" i="15"/>
  <c r="BA73" i="1"/>
  <c r="AA75" i="15"/>
  <c r="BA75" i="1" s="1"/>
  <c r="AA76" i="15"/>
  <c r="BA76" i="1" s="1"/>
  <c r="AA77" i="15"/>
  <c r="BA77" i="1"/>
  <c r="AA79" i="15"/>
  <c r="BA79" i="1" s="1"/>
  <c r="AA80" i="15"/>
  <c r="BA80" i="1" s="1"/>
  <c r="AA81" i="15"/>
  <c r="BA81" i="1"/>
  <c r="AA83" i="15"/>
  <c r="BA83" i="1" s="1"/>
  <c r="AA84" i="15"/>
  <c r="BA84" i="1" s="1"/>
  <c r="AA85" i="15"/>
  <c r="BA85" i="1"/>
  <c r="AA87" i="15"/>
  <c r="BA87" i="1" s="1"/>
  <c r="AA88" i="15"/>
  <c r="BA88" i="1" s="1"/>
  <c r="AA89" i="15"/>
  <c r="BA89" i="1"/>
  <c r="AA91" i="15"/>
  <c r="BA91" i="1" s="1"/>
  <c r="AA92" i="15"/>
  <c r="BA92" i="1" s="1"/>
  <c r="AA93" i="15"/>
  <c r="BA93" i="1"/>
  <c r="AA95" i="15"/>
  <c r="BA95" i="1" s="1"/>
  <c r="AA96" i="15"/>
  <c r="BA96" i="1" s="1"/>
  <c r="AA97" i="15"/>
  <c r="BA97" i="1"/>
  <c r="AA99" i="15"/>
  <c r="BA99" i="1" s="1"/>
  <c r="AA100" i="15"/>
  <c r="BA100" i="1" s="1"/>
  <c r="AA101" i="15"/>
  <c r="BA101" i="1"/>
  <c r="AA103" i="15"/>
  <c r="BA103" i="1" s="1"/>
  <c r="AA104" i="15"/>
  <c r="BA104" i="1" s="1"/>
  <c r="AA105" i="15"/>
  <c r="BA105" i="1"/>
  <c r="AA107" i="15"/>
  <c r="BA107" i="1" s="1"/>
  <c r="AA108" i="15"/>
  <c r="BA108" i="1" s="1"/>
  <c r="AA109" i="15"/>
  <c r="BA109" i="1"/>
  <c r="AA111" i="15"/>
  <c r="BA111" i="1" s="1"/>
  <c r="AA112" i="15"/>
  <c r="BA112" i="1" s="1"/>
  <c r="AA113" i="15"/>
  <c r="BA113" i="1"/>
  <c r="AA115" i="15"/>
  <c r="BA115" i="1" s="1"/>
  <c r="AA116" i="15"/>
  <c r="BA116" i="1" s="1"/>
  <c r="AA117" i="15"/>
  <c r="BA117" i="1"/>
  <c r="AA119" i="15"/>
  <c r="BA119" i="1" s="1"/>
  <c r="AA120" i="15"/>
  <c r="BA120" i="1" s="1"/>
  <c r="AA121" i="15"/>
  <c r="BA121" i="1"/>
  <c r="AA123" i="15"/>
  <c r="BA123" i="1" s="1"/>
  <c r="AA124" i="15"/>
  <c r="BA124" i="1" s="1"/>
  <c r="AA125" i="15"/>
  <c r="BA125" i="1"/>
  <c r="AA127" i="15"/>
  <c r="BA127" i="1" s="1"/>
  <c r="AA128" i="15"/>
  <c r="BA128" i="1" s="1"/>
  <c r="AA129" i="15"/>
  <c r="BA129" i="1"/>
  <c r="AA131" i="15"/>
  <c r="BA131" i="1" s="1"/>
  <c r="AA132" i="15"/>
  <c r="BA132" i="1" s="1"/>
  <c r="AA133" i="15"/>
  <c r="BA133" i="1"/>
  <c r="AA135" i="15"/>
  <c r="BA135" i="1" s="1"/>
  <c r="AA136" i="15"/>
  <c r="BA136" i="1" s="1"/>
  <c r="AA137" i="15"/>
  <c r="BA137" i="1"/>
  <c r="AA139" i="15"/>
  <c r="BA139" i="1" s="1"/>
  <c r="AA140" i="15"/>
  <c r="BA140" i="1" s="1"/>
  <c r="AA141" i="15"/>
  <c r="BA141" i="1"/>
  <c r="AA143" i="15"/>
  <c r="BA143" i="1" s="1"/>
  <c r="AA144" i="15"/>
  <c r="BA144" i="1" s="1"/>
  <c r="AA145" i="15"/>
  <c r="BA145" i="1"/>
  <c r="AA147" i="15"/>
  <c r="BA147" i="1" s="1"/>
  <c r="AA148" i="15"/>
  <c r="BA148" i="1" s="1"/>
  <c r="AA149" i="15"/>
  <c r="BA149" i="1"/>
  <c r="AA151" i="15"/>
  <c r="BA151" i="1" s="1"/>
  <c r="AA152" i="15"/>
  <c r="BA152" i="1" s="1"/>
  <c r="AA153" i="15"/>
  <c r="BA153" i="1"/>
  <c r="AA155" i="15"/>
  <c r="BA155" i="1" s="1"/>
  <c r="AA156" i="15"/>
  <c r="BA156" i="1" s="1"/>
  <c r="AA157" i="15"/>
  <c r="BA157" i="1"/>
  <c r="AA159" i="15"/>
  <c r="BA159" i="1" s="1"/>
  <c r="AA160" i="15"/>
  <c r="BA160" i="1" s="1"/>
  <c r="AA161" i="15"/>
  <c r="BA161" i="1"/>
  <c r="AA163" i="15"/>
  <c r="BA163" i="1" s="1"/>
  <c r="AA164" i="15"/>
  <c r="BA164" i="1" s="1"/>
  <c r="AA165" i="15"/>
  <c r="BA165" i="1"/>
  <c r="AA167" i="15"/>
  <c r="BA167" i="1" s="1"/>
  <c r="AA168" i="15"/>
  <c r="BA168" i="1"/>
  <c r="AA169" i="15"/>
  <c r="BA169" i="1"/>
  <c r="AA170" i="15"/>
  <c r="BA170" i="1"/>
  <c r="AA171" i="15"/>
  <c r="BA171" i="1" s="1"/>
  <c r="AA172" i="15"/>
  <c r="BA172" i="1"/>
  <c r="AA173" i="15"/>
  <c r="BA173" i="1"/>
  <c r="AA175" i="15"/>
  <c r="BA175" i="1" s="1"/>
  <c r="AA176" i="15"/>
  <c r="BA176" i="1"/>
  <c r="AA177" i="15"/>
  <c r="BA177" i="1"/>
  <c r="AA179" i="15"/>
  <c r="BA179" i="1" s="1"/>
  <c r="AA180" i="15"/>
  <c r="BA180" i="1"/>
  <c r="AA181" i="15"/>
  <c r="BA181" i="1"/>
  <c r="AA183" i="15"/>
  <c r="BA183" i="1" s="1"/>
  <c r="AA184" i="15"/>
  <c r="BA184" i="1"/>
  <c r="AA185" i="15"/>
  <c r="BA185" i="1"/>
  <c r="AA186" i="15"/>
  <c r="BA186" i="1"/>
  <c r="AA187" i="15"/>
  <c r="BA187" i="1" s="1"/>
  <c r="AA188" i="15"/>
  <c r="BA188" i="1"/>
  <c r="AA189" i="15"/>
  <c r="BA189" i="1"/>
  <c r="AA191" i="15"/>
  <c r="BA191" i="1" s="1"/>
  <c r="AA192" i="15"/>
  <c r="BA192" i="1"/>
  <c r="AA193" i="15"/>
  <c r="BA193" i="1"/>
  <c r="AA195" i="15"/>
  <c r="BA195" i="1" s="1"/>
  <c r="AA196" i="15"/>
  <c r="BA196" i="1"/>
  <c r="AA197" i="15"/>
  <c r="BA197" i="1"/>
  <c r="AA199" i="15"/>
  <c r="BA199" i="1" s="1"/>
  <c r="AA200" i="15"/>
  <c r="BA200" i="1"/>
  <c r="AA201" i="15"/>
  <c r="BA201" i="1"/>
  <c r="AA202" i="15"/>
  <c r="BA202" i="1"/>
  <c r="AA203" i="15"/>
  <c r="BA203" i="1" s="1"/>
  <c r="AA204" i="15"/>
  <c r="BA204" i="1" s="1"/>
  <c r="N64"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s="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J161" i="1" s="1" a="1"/>
  <c r="AJ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J174" i="1" s="1" a="1"/>
  <c r="AJ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J185" i="1" s="1" a="1"/>
  <c r="AJ185" i="1" s="1"/>
  <c r="AV186" i="1" a="1"/>
  <c r="AV186" i="1" s="1"/>
  <c r="AJ186" i="1" s="1" a="1"/>
  <c r="AJ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J198" i="1" s="1" a="1"/>
  <c r="AJ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3" i="1" a="1"/>
  <c r="AJ163" i="1" s="1"/>
  <c r="AJ166" i="1" a="1"/>
  <c r="AJ166" i="1" s="1"/>
  <c r="AJ167" i="1" a="1"/>
  <c r="AJ167" i="1" s="1"/>
  <c r="AJ169" i="1" a="1"/>
  <c r="AJ169" i="1" s="1"/>
  <c r="AJ175" i="1" a="1"/>
  <c r="AJ175" i="1" s="1"/>
  <c r="AJ178" i="1" a="1"/>
  <c r="AJ178" i="1" s="1"/>
  <c r="AJ179" i="1" a="1"/>
  <c r="AJ179" i="1" s="1"/>
  <c r="AJ182" i="1" a="1"/>
  <c r="AJ182" i="1" s="1"/>
  <c r="AJ187" i="1" a="1"/>
  <c r="AJ187" i="1" s="1"/>
  <c r="AJ194" i="1" a="1"/>
  <c r="AJ194" i="1" s="1"/>
  <c r="AJ195" i="1" a="1"/>
  <c r="AJ195" i="1" s="1"/>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196" i="29"/>
  <c r="AD197" i="29"/>
  <c r="AD198" i="29"/>
  <c r="AD199" i="29"/>
  <c r="AD200" i="29"/>
  <c r="AD201" i="29"/>
  <c r="AD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4" i="5"/>
  <c r="AI15" i="5"/>
  <c r="AI16" i="5"/>
  <c r="AI17" i="5"/>
  <c r="AI18" i="5"/>
  <c r="AI19" i="5"/>
  <c r="AI20" i="5"/>
  <c r="AI22" i="5"/>
  <c r="AI23" i="5"/>
  <c r="AI24" i="5"/>
  <c r="AI25" i="5"/>
  <c r="AI26" i="5"/>
  <c r="AI27" i="5"/>
  <c r="AI28" i="5"/>
  <c r="AI30" i="5"/>
  <c r="AI31" i="5"/>
  <c r="AI32" i="5"/>
  <c r="AI33" i="5"/>
  <c r="AI34" i="5"/>
  <c r="AI35" i="5"/>
  <c r="AI36" i="5"/>
  <c r="AI38" i="5"/>
  <c r="AI39" i="5"/>
  <c r="AI40" i="5"/>
  <c r="AI41" i="5"/>
  <c r="AI42" i="5"/>
  <c r="AI43" i="5"/>
  <c r="AI44" i="5"/>
  <c r="AI46" i="5"/>
  <c r="AI47" i="5"/>
  <c r="AI48" i="5"/>
  <c r="AI49" i="5"/>
  <c r="AI50" i="5"/>
  <c r="AI51" i="5"/>
  <c r="AI52" i="5"/>
  <c r="AI54" i="5"/>
  <c r="AI55" i="5"/>
  <c r="AI56" i="5"/>
  <c r="AI57" i="5"/>
  <c r="AI58" i="5"/>
  <c r="AI59" i="5"/>
  <c r="AI60" i="5"/>
  <c r="AI62" i="5"/>
  <c r="AI63" i="5"/>
  <c r="AI64" i="5"/>
  <c r="AI65" i="5"/>
  <c r="AI66" i="5"/>
  <c r="AI67" i="5"/>
  <c r="AI68" i="5"/>
  <c r="AI70" i="5"/>
  <c r="AI71" i="5"/>
  <c r="AI72" i="5"/>
  <c r="AI73" i="5"/>
  <c r="AI74" i="5"/>
  <c r="AI75" i="5"/>
  <c r="AI76" i="5"/>
  <c r="AI78" i="5"/>
  <c r="AI79" i="5"/>
  <c r="AI80" i="5"/>
  <c r="AI81" i="5"/>
  <c r="AI82" i="5"/>
  <c r="AI83" i="5"/>
  <c r="AI84" i="5"/>
  <c r="AI86" i="5"/>
  <c r="AI87" i="5"/>
  <c r="AI88" i="5"/>
  <c r="AI89" i="5"/>
  <c r="AI90" i="5"/>
  <c r="AI91" i="5"/>
  <c r="AI92" i="5"/>
  <c r="AI94" i="5"/>
  <c r="AI95" i="5"/>
  <c r="AI96" i="5"/>
  <c r="AI97" i="5"/>
  <c r="AI98" i="5"/>
  <c r="AI99" i="5"/>
  <c r="AI100" i="5"/>
  <c r="AI102" i="5"/>
  <c r="AI103" i="5"/>
  <c r="AI104" i="5"/>
  <c r="AI105" i="5"/>
  <c r="AI106" i="5"/>
  <c r="AI107" i="5"/>
  <c r="AI108" i="5"/>
  <c r="AI110" i="5"/>
  <c r="AI111" i="5"/>
  <c r="AI112" i="5"/>
  <c r="AI113" i="5"/>
  <c r="AI114" i="5"/>
  <c r="AI115" i="5"/>
  <c r="AI116" i="5"/>
  <c r="AI118" i="5"/>
  <c r="AI119" i="5"/>
  <c r="AI120" i="5"/>
  <c r="AI121" i="5"/>
  <c r="AI122" i="5"/>
  <c r="AI123" i="5"/>
  <c r="AI124" i="5"/>
  <c r="AI126" i="5"/>
  <c r="AI127" i="5"/>
  <c r="AI128" i="5"/>
  <c r="AI129" i="5"/>
  <c r="AI130" i="5"/>
  <c r="AI131" i="5"/>
  <c r="AI132" i="5"/>
  <c r="AI134" i="5"/>
  <c r="AI135" i="5"/>
  <c r="AI136" i="5"/>
  <c r="AI137" i="5"/>
  <c r="AI138" i="5"/>
  <c r="AI139" i="5"/>
  <c r="AI140" i="5"/>
  <c r="AI142" i="5"/>
  <c r="AI143" i="5"/>
  <c r="AI144" i="5"/>
  <c r="AI145" i="5"/>
  <c r="AI146" i="5"/>
  <c r="AI147" i="5"/>
  <c r="AI148" i="5"/>
  <c r="AI150" i="5"/>
  <c r="AI151" i="5"/>
  <c r="AI152" i="5"/>
  <c r="AI153" i="5"/>
  <c r="AI154" i="5"/>
  <c r="AI155" i="5"/>
  <c r="AI156" i="5"/>
  <c r="AI158" i="5"/>
  <c r="AI159" i="5"/>
  <c r="AI160" i="5"/>
  <c r="AI161" i="5"/>
  <c r="AI162" i="5"/>
  <c r="AI163" i="5"/>
  <c r="AI164" i="5"/>
  <c r="AI166" i="5"/>
  <c r="AI167" i="5"/>
  <c r="AI168" i="5"/>
  <c r="AI169" i="5"/>
  <c r="AI170" i="5"/>
  <c r="AI171" i="5"/>
  <c r="AI172" i="5"/>
  <c r="AI174" i="5"/>
  <c r="AI175" i="5"/>
  <c r="AI176" i="5"/>
  <c r="AI177" i="5"/>
  <c r="AI178" i="5"/>
  <c r="AI179" i="5"/>
  <c r="AI180" i="5"/>
  <c r="AI182" i="5"/>
  <c r="AI183" i="5"/>
  <c r="AI184" i="5"/>
  <c r="AI185" i="5"/>
  <c r="AI186" i="5"/>
  <c r="AI187" i="5"/>
  <c r="AI188" i="5"/>
  <c r="AI190" i="5"/>
  <c r="AI191" i="5"/>
  <c r="AI192" i="5"/>
  <c r="AI193" i="5"/>
  <c r="AI194" i="5"/>
  <c r="AI195" i="5"/>
  <c r="AI196" i="5"/>
  <c r="AI198" i="5"/>
  <c r="AI199" i="5"/>
  <c r="AI200" i="5"/>
  <c r="AI201" i="5"/>
  <c r="AI202" i="5"/>
  <c r="AI203" i="5"/>
  <c r="AI204"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s="1"/>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s="1"/>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s="1"/>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s="1"/>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s="1"/>
  <c r="AB204" i="2"/>
  <c r="AA204" i="2"/>
  <c r="AE204" i="2"/>
  <c r="AC204" i="2" s="1"/>
  <c r="AK204" i="2" s="1"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C42" i="29" s="1"/>
  <c r="C42" i="29"/>
  <c r="E42" i="29"/>
  <c r="D42" i="29"/>
  <c r="I42" i="29"/>
  <c r="G42" i="29"/>
  <c r="H42" i="29" s="1"/>
  <c r="N42" i="29"/>
  <c r="F42" i="29"/>
  <c r="O42" i="29"/>
  <c r="AE42" i="29"/>
  <c r="B43" i="29"/>
  <c r="C43" i="29"/>
  <c r="E43" i="29"/>
  <c r="D43" i="29"/>
  <c r="I43" i="29"/>
  <c r="G43" i="29"/>
  <c r="H43" i="29" s="1"/>
  <c r="N43" i="29"/>
  <c r="F43" i="29"/>
  <c r="O43" i="29"/>
  <c r="AE43" i="29"/>
  <c r="B44" i="29"/>
  <c r="Z44" i="29" s="1"/>
  <c r="C44" i="29"/>
  <c r="E44" i="29"/>
  <c r="D44" i="29"/>
  <c r="I44" i="29"/>
  <c r="G44" i="29"/>
  <c r="H44" i="29"/>
  <c r="N44" i="29"/>
  <c r="F44" i="29"/>
  <c r="O44" i="29"/>
  <c r="AE44" i="29"/>
  <c r="B45" i="29"/>
  <c r="M45" i="29" s="1"/>
  <c r="C45" i="29"/>
  <c r="E45" i="29"/>
  <c r="D45" i="29"/>
  <c r="I45" i="29"/>
  <c r="G45" i="29"/>
  <c r="H45" i="29" s="1"/>
  <c r="N45" i="29"/>
  <c r="F45" i="29"/>
  <c r="O45" i="29"/>
  <c r="AE45" i="29"/>
  <c r="B46" i="29"/>
  <c r="V46" i="29"/>
  <c r="C46" i="29"/>
  <c r="E46" i="29"/>
  <c r="D46" i="29"/>
  <c r="I46" i="29"/>
  <c r="G46" i="29"/>
  <c r="H46" i="29"/>
  <c r="N46" i="29"/>
  <c r="F46" i="29"/>
  <c r="O46" i="29"/>
  <c r="AE46" i="29"/>
  <c r="B47" i="29"/>
  <c r="Z47" i="29"/>
  <c r="C47" i="29"/>
  <c r="E47" i="29"/>
  <c r="D47" i="29"/>
  <c r="I47" i="29"/>
  <c r="G47" i="29"/>
  <c r="H47" i="29" s="1"/>
  <c r="N47" i="29"/>
  <c r="F47" i="29"/>
  <c r="O47" i="29"/>
  <c r="AE47" i="29"/>
  <c r="B48" i="29"/>
  <c r="C48" i="29"/>
  <c r="E48" i="29"/>
  <c r="D48" i="29"/>
  <c r="I48" i="29"/>
  <c r="G48" i="29"/>
  <c r="H48" i="29" s="1"/>
  <c r="N48" i="29"/>
  <c r="F48" i="29"/>
  <c r="O48" i="29"/>
  <c r="AE48" i="29"/>
  <c r="B49" i="29"/>
  <c r="C49" i="29"/>
  <c r="E49" i="29"/>
  <c r="D49" i="29"/>
  <c r="I49" i="29"/>
  <c r="G49" i="29"/>
  <c r="H49" i="29"/>
  <c r="N49" i="29"/>
  <c r="F49" i="29"/>
  <c r="O49" i="29"/>
  <c r="AE49" i="29"/>
  <c r="B50" i="29"/>
  <c r="V50" i="29" s="1"/>
  <c r="C50" i="29"/>
  <c r="E50" i="29"/>
  <c r="D50" i="29"/>
  <c r="I50" i="29"/>
  <c r="G50" i="29"/>
  <c r="H50" i="29"/>
  <c r="N50" i="29"/>
  <c r="F50" i="29"/>
  <c r="O50" i="29"/>
  <c r="AE50" i="29"/>
  <c r="B51" i="29"/>
  <c r="K51" i="29" s="1"/>
  <c r="C51" i="29"/>
  <c r="E51" i="29"/>
  <c r="D51" i="29"/>
  <c r="I51" i="29"/>
  <c r="G51" i="29"/>
  <c r="H51" i="29"/>
  <c r="N51" i="29"/>
  <c r="F51" i="29"/>
  <c r="O51" i="29"/>
  <c r="AE51" i="29"/>
  <c r="B52" i="29"/>
  <c r="C52" i="29"/>
  <c r="E52" i="29"/>
  <c r="D52" i="29"/>
  <c r="I52" i="29"/>
  <c r="G52" i="29"/>
  <c r="H52" i="29"/>
  <c r="N52" i="29"/>
  <c r="F52" i="29"/>
  <c r="O52" i="29"/>
  <c r="AE52" i="29"/>
  <c r="B53" i="29"/>
  <c r="M53" i="29" s="1"/>
  <c r="C53" i="29"/>
  <c r="E53" i="29"/>
  <c r="D53" i="29"/>
  <c r="I53" i="29"/>
  <c r="G53" i="29"/>
  <c r="H53" i="29"/>
  <c r="N53" i="29"/>
  <c r="F53" i="29"/>
  <c r="O53" i="29"/>
  <c r="AE53" i="29"/>
  <c r="B54" i="29"/>
  <c r="M54" i="29" s="1"/>
  <c r="C54" i="29"/>
  <c r="E54" i="29"/>
  <c r="D54" i="29"/>
  <c r="I54" i="29"/>
  <c r="G54" i="29"/>
  <c r="H54" i="29" s="1"/>
  <c r="N54" i="29"/>
  <c r="F54" i="29"/>
  <c r="O54" i="29"/>
  <c r="AE54" i="29"/>
  <c r="B55" i="29"/>
  <c r="C55" i="29"/>
  <c r="E55" i="29"/>
  <c r="D55" i="29"/>
  <c r="I55" i="29"/>
  <c r="G55" i="29"/>
  <c r="H55" i="29"/>
  <c r="N55" i="29"/>
  <c r="F55" i="29"/>
  <c r="O55" i="29"/>
  <c r="AE55" i="29"/>
  <c r="B56" i="29"/>
  <c r="M56" i="29" s="1"/>
  <c r="C56" i="29"/>
  <c r="E56" i="29"/>
  <c r="D56" i="29"/>
  <c r="I56" i="29"/>
  <c r="G56" i="29"/>
  <c r="H56" i="29"/>
  <c r="N56" i="29"/>
  <c r="F56" i="29"/>
  <c r="O56" i="29"/>
  <c r="AE56" i="29"/>
  <c r="B57" i="29"/>
  <c r="K57" i="29" s="1"/>
  <c r="C57" i="29"/>
  <c r="E57" i="29"/>
  <c r="D57" i="29"/>
  <c r="I57" i="29"/>
  <c r="G57" i="29"/>
  <c r="H57" i="29"/>
  <c r="N57" i="29"/>
  <c r="F57" i="29"/>
  <c r="O57" i="29"/>
  <c r="AE57" i="29"/>
  <c r="B58" i="29"/>
  <c r="C58" i="29"/>
  <c r="E58" i="29"/>
  <c r="D58" i="29"/>
  <c r="I58" i="29"/>
  <c r="G58" i="29"/>
  <c r="H58" i="29"/>
  <c r="N58" i="29"/>
  <c r="F58" i="29"/>
  <c r="O58" i="29"/>
  <c r="AE58" i="29"/>
  <c r="B59" i="29"/>
  <c r="C59" i="29"/>
  <c r="E59" i="29"/>
  <c r="D59" i="29"/>
  <c r="I59" i="29"/>
  <c r="G59" i="29"/>
  <c r="H59" i="29" s="1"/>
  <c r="N59" i="29"/>
  <c r="F59" i="29"/>
  <c r="O59" i="29"/>
  <c r="AE59" i="29"/>
  <c r="B60" i="29"/>
  <c r="C60" i="29"/>
  <c r="E60" i="29"/>
  <c r="D60" i="29"/>
  <c r="I60" i="29"/>
  <c r="G60" i="29"/>
  <c r="H60" i="29"/>
  <c r="N60" i="29"/>
  <c r="F60" i="29"/>
  <c r="O60" i="29"/>
  <c r="AE60" i="29"/>
  <c r="B61" i="29"/>
  <c r="L61" i="29"/>
  <c r="C61" i="29"/>
  <c r="E61" i="29"/>
  <c r="D61" i="29"/>
  <c r="I61" i="29"/>
  <c r="G61" i="29"/>
  <c r="H61" i="29"/>
  <c r="N61" i="29"/>
  <c r="F61" i="29"/>
  <c r="O61" i="29"/>
  <c r="AE61" i="29"/>
  <c r="B62" i="29"/>
  <c r="Q62" i="29"/>
  <c r="C62" i="29"/>
  <c r="E62" i="29"/>
  <c r="D62" i="29"/>
  <c r="I62" i="29"/>
  <c r="G62" i="29"/>
  <c r="H62" i="29"/>
  <c r="N62" i="29"/>
  <c r="F62" i="29"/>
  <c r="O62" i="29"/>
  <c r="AE62" i="29"/>
  <c r="B63" i="29"/>
  <c r="C63" i="29"/>
  <c r="E63" i="29"/>
  <c r="D63" i="29"/>
  <c r="I63" i="29"/>
  <c r="G63" i="29"/>
  <c r="H63" i="29"/>
  <c r="N63" i="29"/>
  <c r="F63" i="29"/>
  <c r="O63" i="29"/>
  <c r="AE63" i="29"/>
  <c r="B64" i="29"/>
  <c r="C64" i="29"/>
  <c r="E64" i="29"/>
  <c r="D64" i="29"/>
  <c r="I64" i="29"/>
  <c r="G64" i="29"/>
  <c r="H64" i="29"/>
  <c r="N64" i="29"/>
  <c r="F64" i="29"/>
  <c r="O64" i="29"/>
  <c r="AE64" i="29"/>
  <c r="B65" i="29"/>
  <c r="C65" i="29"/>
  <c r="E65" i="29"/>
  <c r="D65" i="29"/>
  <c r="I65" i="29"/>
  <c r="G65" i="29"/>
  <c r="H65" i="29" s="1"/>
  <c r="N65" i="29"/>
  <c r="F65" i="29"/>
  <c r="O65" i="29"/>
  <c r="AE65" i="29"/>
  <c r="B66" i="29"/>
  <c r="Y66" i="29"/>
  <c r="C66" i="29"/>
  <c r="E66" i="29"/>
  <c r="D66" i="29"/>
  <c r="I66" i="29"/>
  <c r="G66" i="29"/>
  <c r="H66" i="29" s="1"/>
  <c r="N66" i="29"/>
  <c r="F66" i="29"/>
  <c r="O66" i="29"/>
  <c r="AE66" i="29"/>
  <c r="B67" i="29"/>
  <c r="K67" i="29" s="1"/>
  <c r="C67" i="29"/>
  <c r="E67" i="29"/>
  <c r="D67" i="29"/>
  <c r="I67" i="29"/>
  <c r="G67" i="29"/>
  <c r="H67" i="29" s="1"/>
  <c r="N67" i="29"/>
  <c r="F67" i="29"/>
  <c r="O67" i="29"/>
  <c r="AE67" i="29"/>
  <c r="B68" i="29"/>
  <c r="AB68" i="29"/>
  <c r="C68" i="29"/>
  <c r="E68" i="29"/>
  <c r="D68" i="29"/>
  <c r="I68" i="29"/>
  <c r="G68" i="29"/>
  <c r="H68" i="29" s="1"/>
  <c r="N68" i="29"/>
  <c r="F68" i="29"/>
  <c r="O68" i="29"/>
  <c r="AE68" i="29"/>
  <c r="B69" i="29"/>
  <c r="AC69" i="29" s="1"/>
  <c r="C69" i="29"/>
  <c r="E69" i="29"/>
  <c r="D69" i="29"/>
  <c r="I69" i="29"/>
  <c r="G69" i="29"/>
  <c r="H69" i="29" s="1"/>
  <c r="N69" i="29"/>
  <c r="F69" i="29"/>
  <c r="O69" i="29"/>
  <c r="AE69" i="29"/>
  <c r="B70" i="29"/>
  <c r="X70" i="29"/>
  <c r="C70" i="29"/>
  <c r="E70" i="29"/>
  <c r="D70" i="29"/>
  <c r="I70" i="29"/>
  <c r="G70" i="29"/>
  <c r="H70" i="29" s="1"/>
  <c r="N70" i="29"/>
  <c r="F70" i="29"/>
  <c r="O70" i="29"/>
  <c r="AE70" i="29"/>
  <c r="B71" i="29"/>
  <c r="U71" i="29" s="1"/>
  <c r="C71" i="29"/>
  <c r="E71" i="29"/>
  <c r="D71" i="29"/>
  <c r="I71" i="29"/>
  <c r="G71" i="29"/>
  <c r="H71" i="29" s="1"/>
  <c r="N71" i="29"/>
  <c r="F71" i="29"/>
  <c r="O71" i="29"/>
  <c r="AE71" i="29"/>
  <c r="B72" i="29"/>
  <c r="C72" i="29"/>
  <c r="E72" i="29"/>
  <c r="D72" i="29"/>
  <c r="I72" i="29"/>
  <c r="G72" i="29"/>
  <c r="H72" i="29"/>
  <c r="N72" i="29"/>
  <c r="F72" i="29"/>
  <c r="O72" i="29"/>
  <c r="AE72" i="29"/>
  <c r="B73" i="29"/>
  <c r="C73" i="29"/>
  <c r="E73" i="29"/>
  <c r="D73" i="29"/>
  <c r="I73" i="29"/>
  <c r="G73" i="29"/>
  <c r="H73" i="29"/>
  <c r="N73" i="29"/>
  <c r="F73" i="29"/>
  <c r="O73" i="29"/>
  <c r="AE73" i="29"/>
  <c r="B74" i="29"/>
  <c r="Y74" i="29" s="1"/>
  <c r="C74" i="29"/>
  <c r="E74" i="29"/>
  <c r="D74" i="29"/>
  <c r="I74" i="29"/>
  <c r="G74" i="29"/>
  <c r="H74" i="29"/>
  <c r="N74" i="29"/>
  <c r="F74" i="29"/>
  <c r="O74" i="29"/>
  <c r="AE74" i="29"/>
  <c r="B75" i="29"/>
  <c r="X75" i="29" s="1"/>
  <c r="C75" i="29"/>
  <c r="E75" i="29"/>
  <c r="D75" i="29"/>
  <c r="I75" i="29"/>
  <c r="G75" i="29"/>
  <c r="H75" i="29"/>
  <c r="N75" i="29"/>
  <c r="F75" i="29"/>
  <c r="O75" i="29"/>
  <c r="AE75" i="29"/>
  <c r="B76" i="29"/>
  <c r="L76" i="29" s="1"/>
  <c r="C76" i="29"/>
  <c r="E76" i="29"/>
  <c r="D76" i="29"/>
  <c r="I76" i="29"/>
  <c r="G76" i="29"/>
  <c r="H76" i="29"/>
  <c r="N76" i="29"/>
  <c r="F76" i="29"/>
  <c r="O76" i="29"/>
  <c r="AE76" i="29"/>
  <c r="B77" i="29"/>
  <c r="AB77" i="29" s="1"/>
  <c r="C77" i="29"/>
  <c r="E77" i="29"/>
  <c r="D77" i="29"/>
  <c r="I77" i="29"/>
  <c r="G77" i="29"/>
  <c r="H77" i="29"/>
  <c r="N77" i="29"/>
  <c r="F77" i="29"/>
  <c r="O77" i="29"/>
  <c r="AE77" i="29"/>
  <c r="B78" i="29"/>
  <c r="C78" i="29"/>
  <c r="E78" i="29"/>
  <c r="D78" i="29"/>
  <c r="I78" i="29"/>
  <c r="G78" i="29"/>
  <c r="H78" i="29"/>
  <c r="N78" i="29"/>
  <c r="F78" i="29"/>
  <c r="O78" i="29"/>
  <c r="AE78" i="29"/>
  <c r="B79" i="29"/>
  <c r="C79" i="29"/>
  <c r="E79" i="29"/>
  <c r="D79" i="29"/>
  <c r="I79" i="29"/>
  <c r="G79" i="29"/>
  <c r="H79" i="29" s="1"/>
  <c r="N79" i="29"/>
  <c r="F79" i="29"/>
  <c r="O79" i="29"/>
  <c r="AE79" i="29"/>
  <c r="B80" i="29"/>
  <c r="C80" i="29"/>
  <c r="E80" i="29"/>
  <c r="D80" i="29"/>
  <c r="I80" i="29"/>
  <c r="G80" i="29"/>
  <c r="H80" i="29" s="1"/>
  <c r="N80" i="29"/>
  <c r="F80" i="29"/>
  <c r="O80" i="29"/>
  <c r="AE80" i="29"/>
  <c r="B81" i="29"/>
  <c r="C81" i="29"/>
  <c r="E81" i="29"/>
  <c r="D81" i="29"/>
  <c r="I81" i="29"/>
  <c r="G81" i="29"/>
  <c r="H81" i="29"/>
  <c r="N81" i="29"/>
  <c r="F81" i="29"/>
  <c r="O81" i="29"/>
  <c r="AE81" i="29"/>
  <c r="B82" i="29"/>
  <c r="C82" i="29"/>
  <c r="E82" i="29"/>
  <c r="D82" i="29"/>
  <c r="I82" i="29"/>
  <c r="G82" i="29"/>
  <c r="H82" i="29"/>
  <c r="N82" i="29"/>
  <c r="F82" i="29"/>
  <c r="O82" i="29"/>
  <c r="AE82" i="29"/>
  <c r="B83" i="29"/>
  <c r="C83" i="29"/>
  <c r="E83" i="29"/>
  <c r="D83" i="29"/>
  <c r="I83" i="29"/>
  <c r="G83" i="29"/>
  <c r="H83" i="29" s="1"/>
  <c r="N83" i="29"/>
  <c r="F83" i="29"/>
  <c r="O83" i="29"/>
  <c r="AE83" i="29"/>
  <c r="B84" i="29"/>
  <c r="C84" i="29"/>
  <c r="E84" i="29"/>
  <c r="D84" i="29"/>
  <c r="I84" i="29"/>
  <c r="G84" i="29"/>
  <c r="H84" i="29"/>
  <c r="N84" i="29"/>
  <c r="F84" i="29"/>
  <c r="O84" i="29"/>
  <c r="AE84" i="29"/>
  <c r="B85" i="29"/>
  <c r="AC85" i="29"/>
  <c r="C85" i="29"/>
  <c r="E85" i="29"/>
  <c r="D85" i="29"/>
  <c r="I85" i="29"/>
  <c r="G85" i="29"/>
  <c r="H85" i="29"/>
  <c r="N85" i="29"/>
  <c r="F85" i="29"/>
  <c r="O85" i="29"/>
  <c r="AE85" i="29"/>
  <c r="B86" i="29"/>
  <c r="K86" i="29"/>
  <c r="C86" i="29"/>
  <c r="E86" i="29"/>
  <c r="D86" i="29"/>
  <c r="I86" i="29"/>
  <c r="G86" i="29"/>
  <c r="H86" i="29"/>
  <c r="N86" i="29"/>
  <c r="F86" i="29"/>
  <c r="O86" i="29"/>
  <c r="AE86" i="29"/>
  <c r="B87" i="29"/>
  <c r="Q87" i="29"/>
  <c r="C87" i="29"/>
  <c r="E87" i="29"/>
  <c r="D87" i="29"/>
  <c r="I87" i="29"/>
  <c r="G87" i="29"/>
  <c r="H87" i="29"/>
  <c r="N87" i="29"/>
  <c r="F87" i="29"/>
  <c r="O87" i="29"/>
  <c r="AE87" i="29"/>
  <c r="B88" i="29"/>
  <c r="V88" i="29"/>
  <c r="C88" i="29"/>
  <c r="E88" i="29"/>
  <c r="D88" i="29"/>
  <c r="I88" i="29"/>
  <c r="G88" i="29"/>
  <c r="H88" i="29"/>
  <c r="N88" i="29"/>
  <c r="F88" i="29"/>
  <c r="O88" i="29"/>
  <c r="AE88" i="29"/>
  <c r="B89" i="29"/>
  <c r="K89" i="29"/>
  <c r="C89" i="29"/>
  <c r="E89" i="29"/>
  <c r="D89" i="29"/>
  <c r="I89" i="29"/>
  <c r="G89" i="29"/>
  <c r="H89" i="29"/>
  <c r="N89" i="29"/>
  <c r="F89" i="29"/>
  <c r="O89" i="29"/>
  <c r="AE89" i="29"/>
  <c r="B90" i="29"/>
  <c r="V90" i="29"/>
  <c r="C90" i="29"/>
  <c r="E90" i="29"/>
  <c r="D90" i="29"/>
  <c r="I90" i="29"/>
  <c r="G90" i="29"/>
  <c r="H90" i="29"/>
  <c r="N90" i="29"/>
  <c r="F90" i="29"/>
  <c r="O90" i="29"/>
  <c r="AE90" i="29"/>
  <c r="B91" i="29"/>
  <c r="AC91" i="29"/>
  <c r="C91" i="29"/>
  <c r="E91" i="29"/>
  <c r="D91" i="29"/>
  <c r="I91" i="29"/>
  <c r="G91" i="29"/>
  <c r="H91" i="29"/>
  <c r="N91" i="29"/>
  <c r="F91" i="29"/>
  <c r="O91" i="29"/>
  <c r="AE91" i="29"/>
  <c r="B92" i="29"/>
  <c r="AC92" i="29"/>
  <c r="C92" i="29"/>
  <c r="E92" i="29"/>
  <c r="D92" i="29"/>
  <c r="I92" i="29"/>
  <c r="G92" i="29"/>
  <c r="H92" i="29"/>
  <c r="N92" i="29"/>
  <c r="F92" i="29"/>
  <c r="O92" i="29"/>
  <c r="AE92" i="29"/>
  <c r="B93" i="29"/>
  <c r="C93" i="29"/>
  <c r="E93" i="29"/>
  <c r="D93" i="29"/>
  <c r="I93" i="29"/>
  <c r="G93" i="29"/>
  <c r="H93" i="29" s="1"/>
  <c r="N93" i="29"/>
  <c r="F93" i="29"/>
  <c r="O93" i="29"/>
  <c r="AE93" i="29"/>
  <c r="B94" i="29"/>
  <c r="K94" i="29" s="1"/>
  <c r="C94" i="29"/>
  <c r="E94" i="29"/>
  <c r="D94" i="29"/>
  <c r="I94" i="29"/>
  <c r="G94" i="29"/>
  <c r="H94" i="29"/>
  <c r="N94" i="29"/>
  <c r="F94" i="29"/>
  <c r="O94" i="29"/>
  <c r="AE94" i="29"/>
  <c r="B95" i="29"/>
  <c r="Q95" i="29" s="1"/>
  <c r="C95" i="29"/>
  <c r="E95" i="29"/>
  <c r="D95" i="29"/>
  <c r="I95" i="29"/>
  <c r="G95" i="29"/>
  <c r="H95" i="29" s="1"/>
  <c r="N95" i="29"/>
  <c r="F95" i="29"/>
  <c r="O95" i="29"/>
  <c r="AE95" i="29"/>
  <c r="B96" i="29"/>
  <c r="C96" i="29"/>
  <c r="E96" i="29"/>
  <c r="D96" i="29"/>
  <c r="I96" i="29"/>
  <c r="G96" i="29"/>
  <c r="H96" i="29"/>
  <c r="N96" i="29"/>
  <c r="F96" i="29"/>
  <c r="O96" i="29"/>
  <c r="AE96" i="29"/>
  <c r="B97" i="29"/>
  <c r="C97" i="29"/>
  <c r="E97" i="29"/>
  <c r="D97" i="29"/>
  <c r="I97" i="29"/>
  <c r="G97" i="29"/>
  <c r="H97" i="29"/>
  <c r="N97" i="29"/>
  <c r="F97" i="29"/>
  <c r="O97" i="29"/>
  <c r="AE97" i="29"/>
  <c r="B98" i="29"/>
  <c r="C98" i="29"/>
  <c r="E98" i="29"/>
  <c r="D98" i="29"/>
  <c r="I98" i="29"/>
  <c r="G98" i="29"/>
  <c r="H98" i="29" s="1"/>
  <c r="N98" i="29"/>
  <c r="F98" i="29"/>
  <c r="O98" i="29"/>
  <c r="AE98" i="29"/>
  <c r="B99" i="29"/>
  <c r="C99" i="29"/>
  <c r="E99" i="29"/>
  <c r="D99" i="29"/>
  <c r="I99" i="29"/>
  <c r="G99" i="29"/>
  <c r="H99" i="29" s="1"/>
  <c r="N99" i="29"/>
  <c r="F99" i="29"/>
  <c r="O99" i="29"/>
  <c r="AE99" i="29"/>
  <c r="B100" i="29"/>
  <c r="AC100" i="29"/>
  <c r="C100" i="29"/>
  <c r="E100" i="29"/>
  <c r="D100" i="29"/>
  <c r="I100" i="29"/>
  <c r="G100" i="29"/>
  <c r="H100" i="29" s="1"/>
  <c r="N100" i="29"/>
  <c r="F100" i="29"/>
  <c r="O100" i="29"/>
  <c r="AE100" i="29"/>
  <c r="B101" i="29"/>
  <c r="C101" i="29"/>
  <c r="E101" i="29"/>
  <c r="D101" i="29"/>
  <c r="I101" i="29"/>
  <c r="G101" i="29"/>
  <c r="H101" i="29"/>
  <c r="N101" i="29"/>
  <c r="F101" i="29"/>
  <c r="O101" i="29"/>
  <c r="AE101" i="29"/>
  <c r="B102" i="29"/>
  <c r="X102" i="29"/>
  <c r="C102" i="29"/>
  <c r="E102" i="29"/>
  <c r="D102" i="29"/>
  <c r="I102" i="29"/>
  <c r="G102" i="29"/>
  <c r="H102" i="29" s="1"/>
  <c r="N102" i="29"/>
  <c r="F102" i="29"/>
  <c r="O102" i="29"/>
  <c r="AE102" i="29"/>
  <c r="B103" i="29"/>
  <c r="K103" i="29" s="1"/>
  <c r="C103" i="29"/>
  <c r="E103" i="29"/>
  <c r="D103" i="29"/>
  <c r="I103" i="29"/>
  <c r="G103" i="29"/>
  <c r="H103" i="29"/>
  <c r="N103" i="29"/>
  <c r="F103" i="29"/>
  <c r="O103" i="29"/>
  <c r="AE103" i="29"/>
  <c r="B104" i="29"/>
  <c r="C104" i="29"/>
  <c r="E104" i="29"/>
  <c r="D104" i="29"/>
  <c r="I104" i="29"/>
  <c r="G104" i="29"/>
  <c r="H104" i="29" s="1"/>
  <c r="N104" i="29"/>
  <c r="F104" i="29"/>
  <c r="O104" i="29"/>
  <c r="AE104" i="29"/>
  <c r="B105" i="29"/>
  <c r="C105" i="29"/>
  <c r="E105" i="29"/>
  <c r="D105" i="29"/>
  <c r="I105" i="29"/>
  <c r="G105" i="29"/>
  <c r="H105" i="29"/>
  <c r="N105" i="29"/>
  <c r="F105" i="29"/>
  <c r="O105" i="29"/>
  <c r="AE105" i="29"/>
  <c r="B106" i="29"/>
  <c r="C106" i="29"/>
  <c r="E106" i="29"/>
  <c r="D106" i="29"/>
  <c r="I106" i="29"/>
  <c r="G106" i="29"/>
  <c r="H106" i="29"/>
  <c r="N106" i="29"/>
  <c r="F106" i="29"/>
  <c r="O106" i="29"/>
  <c r="AE106" i="29"/>
  <c r="B107" i="29"/>
  <c r="C107" i="29"/>
  <c r="E107" i="29"/>
  <c r="D107" i="29"/>
  <c r="I107" i="29"/>
  <c r="G107" i="29"/>
  <c r="H107" i="29" s="1"/>
  <c r="N107" i="29"/>
  <c r="F107" i="29"/>
  <c r="O107" i="29"/>
  <c r="AE107" i="29"/>
  <c r="B108" i="29"/>
  <c r="AC108" i="29"/>
  <c r="C108" i="29"/>
  <c r="E108" i="29"/>
  <c r="D108" i="29"/>
  <c r="I108" i="29"/>
  <c r="G108" i="29"/>
  <c r="H108" i="29" s="1"/>
  <c r="N108" i="29"/>
  <c r="F108" i="29"/>
  <c r="O108" i="29"/>
  <c r="AE108" i="29"/>
  <c r="B109" i="29"/>
  <c r="C109" i="29"/>
  <c r="E109" i="29"/>
  <c r="D109" i="29"/>
  <c r="I109" i="29"/>
  <c r="G109" i="29"/>
  <c r="H109" i="29" s="1"/>
  <c r="N109" i="29"/>
  <c r="F109" i="29"/>
  <c r="O109" i="29"/>
  <c r="AE109" i="29"/>
  <c r="B110" i="29"/>
  <c r="V110" i="29" s="1"/>
  <c r="C110" i="29"/>
  <c r="E110" i="29"/>
  <c r="D110" i="29"/>
  <c r="I110" i="29"/>
  <c r="G110" i="29"/>
  <c r="H110" i="29"/>
  <c r="N110" i="29"/>
  <c r="F110" i="29"/>
  <c r="O110" i="29"/>
  <c r="AE110" i="29"/>
  <c r="B111" i="29"/>
  <c r="C111" i="29"/>
  <c r="E111" i="29"/>
  <c r="D111" i="29"/>
  <c r="I111" i="29"/>
  <c r="G111" i="29"/>
  <c r="H111" i="29"/>
  <c r="N111" i="29"/>
  <c r="F111" i="29"/>
  <c r="O111" i="29"/>
  <c r="AE111" i="29"/>
  <c r="B112" i="29"/>
  <c r="AC112" i="29" s="1"/>
  <c r="C112" i="29"/>
  <c r="E112" i="29"/>
  <c r="D112" i="29"/>
  <c r="I112" i="29"/>
  <c r="G112" i="29"/>
  <c r="H112" i="29"/>
  <c r="N112" i="29"/>
  <c r="F112" i="29"/>
  <c r="O112" i="29"/>
  <c r="AE112" i="29"/>
  <c r="B113" i="29"/>
  <c r="X113" i="29" s="1"/>
  <c r="C113" i="29"/>
  <c r="E113" i="29"/>
  <c r="D113" i="29"/>
  <c r="I113" i="29"/>
  <c r="G113" i="29"/>
  <c r="H113" i="29"/>
  <c r="N113" i="29"/>
  <c r="F113" i="29"/>
  <c r="O113" i="29"/>
  <c r="AE113" i="29"/>
  <c r="B114" i="29"/>
  <c r="J114" i="29" s="1"/>
  <c r="C114" i="29"/>
  <c r="E114" i="29"/>
  <c r="D114" i="29"/>
  <c r="I114" i="29"/>
  <c r="G114" i="29"/>
  <c r="H114" i="29"/>
  <c r="N114" i="29"/>
  <c r="F114" i="29"/>
  <c r="O114" i="29"/>
  <c r="AE114" i="29"/>
  <c r="B115" i="29"/>
  <c r="C115" i="29"/>
  <c r="E115" i="29"/>
  <c r="D115" i="29"/>
  <c r="I115" i="29"/>
  <c r="G115" i="29"/>
  <c r="H115" i="29"/>
  <c r="N115" i="29"/>
  <c r="F115" i="29"/>
  <c r="O115" i="29"/>
  <c r="AE115" i="29"/>
  <c r="B116" i="29"/>
  <c r="C116" i="29"/>
  <c r="E116" i="29"/>
  <c r="D116" i="29"/>
  <c r="I116" i="29"/>
  <c r="G116" i="29"/>
  <c r="H116" i="29" s="1"/>
  <c r="N116" i="29"/>
  <c r="F116" i="29"/>
  <c r="O116" i="29"/>
  <c r="AE116" i="29"/>
  <c r="B117" i="29"/>
  <c r="C117" i="29"/>
  <c r="E117" i="29"/>
  <c r="D117" i="29"/>
  <c r="I117" i="29"/>
  <c r="G117" i="29"/>
  <c r="H117" i="29"/>
  <c r="N117" i="29"/>
  <c r="F117" i="29"/>
  <c r="O117" i="29"/>
  <c r="AE117" i="29"/>
  <c r="B118" i="29"/>
  <c r="C118" i="29"/>
  <c r="E118" i="29"/>
  <c r="D118" i="29"/>
  <c r="I118" i="29"/>
  <c r="G118" i="29"/>
  <c r="H118" i="29" s="1"/>
  <c r="N118" i="29"/>
  <c r="F118" i="29"/>
  <c r="O118" i="29"/>
  <c r="AE118" i="29"/>
  <c r="B119" i="29"/>
  <c r="C119" i="29"/>
  <c r="E119" i="29"/>
  <c r="D119" i="29"/>
  <c r="I119" i="29"/>
  <c r="G119" i="29"/>
  <c r="H119" i="29"/>
  <c r="N119" i="29"/>
  <c r="F119" i="29"/>
  <c r="O119" i="29"/>
  <c r="AE119" i="29"/>
  <c r="B120" i="29"/>
  <c r="C120" i="29"/>
  <c r="E120" i="29"/>
  <c r="D120" i="29"/>
  <c r="I120" i="29"/>
  <c r="G120" i="29"/>
  <c r="H120" i="29"/>
  <c r="N120" i="29"/>
  <c r="F120" i="29"/>
  <c r="O120" i="29"/>
  <c r="AE120" i="29"/>
  <c r="B121" i="29"/>
  <c r="R121" i="29"/>
  <c r="C121" i="29"/>
  <c r="E121" i="29"/>
  <c r="D121" i="29"/>
  <c r="I121" i="29"/>
  <c r="G121" i="29"/>
  <c r="H121" i="29"/>
  <c r="N121" i="29"/>
  <c r="F121" i="29"/>
  <c r="O121" i="29"/>
  <c r="AE121" i="29"/>
  <c r="B122" i="29"/>
  <c r="S122" i="29" s="1"/>
  <c r="C122" i="29"/>
  <c r="E122" i="29"/>
  <c r="D122" i="29"/>
  <c r="I122" i="29"/>
  <c r="G122" i="29"/>
  <c r="H122" i="29"/>
  <c r="N122" i="29"/>
  <c r="F122" i="29"/>
  <c r="O122" i="29"/>
  <c r="AE122" i="29"/>
  <c r="B123" i="29"/>
  <c r="C123" i="29"/>
  <c r="E123" i="29"/>
  <c r="D123" i="29"/>
  <c r="I123" i="29"/>
  <c r="G123" i="29"/>
  <c r="H123" i="29" s="1"/>
  <c r="N123" i="29"/>
  <c r="F123" i="29"/>
  <c r="O123" i="29"/>
  <c r="AE123" i="29"/>
  <c r="B124" i="29"/>
  <c r="C124" i="29"/>
  <c r="E124" i="29"/>
  <c r="D124" i="29"/>
  <c r="I124" i="29"/>
  <c r="G124" i="29"/>
  <c r="H124" i="29"/>
  <c r="N124" i="29"/>
  <c r="F124" i="29"/>
  <c r="O124" i="29"/>
  <c r="AE124" i="29"/>
  <c r="B125" i="29"/>
  <c r="M125" i="29"/>
  <c r="C125" i="29"/>
  <c r="E125" i="29"/>
  <c r="D125" i="29"/>
  <c r="I125" i="29"/>
  <c r="G125" i="29"/>
  <c r="H125" i="29" s="1"/>
  <c r="N125" i="29"/>
  <c r="F125" i="29"/>
  <c r="O125" i="29"/>
  <c r="AE125" i="29"/>
  <c r="B126" i="29"/>
  <c r="M126" i="29" s="1"/>
  <c r="C126" i="29"/>
  <c r="E126" i="29"/>
  <c r="D126" i="29"/>
  <c r="I126" i="29"/>
  <c r="G126" i="29"/>
  <c r="H126" i="29"/>
  <c r="N126" i="29"/>
  <c r="F126" i="29"/>
  <c r="O126" i="29"/>
  <c r="AE126" i="29"/>
  <c r="B127" i="29"/>
  <c r="C127" i="29"/>
  <c r="E127" i="29"/>
  <c r="D127" i="29"/>
  <c r="I127" i="29"/>
  <c r="G127" i="29"/>
  <c r="H127" i="29"/>
  <c r="N127" i="29"/>
  <c r="F127" i="29"/>
  <c r="O127" i="29"/>
  <c r="AE127" i="29"/>
  <c r="B128" i="29"/>
  <c r="J128" i="29" s="1"/>
  <c r="C128" i="29"/>
  <c r="E128" i="29"/>
  <c r="D128" i="29"/>
  <c r="I128" i="29"/>
  <c r="G128" i="29"/>
  <c r="H128" i="29"/>
  <c r="N128" i="29"/>
  <c r="F128" i="29"/>
  <c r="O128" i="29"/>
  <c r="AE128" i="29"/>
  <c r="B129" i="29"/>
  <c r="C129" i="29"/>
  <c r="E129" i="29"/>
  <c r="D129" i="29"/>
  <c r="I129" i="29"/>
  <c r="G129" i="29"/>
  <c r="H129" i="29" s="1"/>
  <c r="N129" i="29"/>
  <c r="F129" i="29"/>
  <c r="O129" i="29"/>
  <c r="AE129" i="29"/>
  <c r="B130" i="29"/>
  <c r="C130" i="29"/>
  <c r="E130" i="29"/>
  <c r="D130" i="29"/>
  <c r="I130" i="29"/>
  <c r="G130" i="29"/>
  <c r="H130" i="29" s="1"/>
  <c r="N130" i="29"/>
  <c r="F130" i="29"/>
  <c r="O130" i="29"/>
  <c r="AE130" i="29"/>
  <c r="B131" i="29"/>
  <c r="X131" i="29" s="1"/>
  <c r="C131" i="29"/>
  <c r="E131" i="29"/>
  <c r="D131" i="29"/>
  <c r="I131" i="29"/>
  <c r="G131" i="29"/>
  <c r="H131" i="29"/>
  <c r="N131" i="29"/>
  <c r="F131" i="29"/>
  <c r="O131" i="29"/>
  <c r="AE131" i="29"/>
  <c r="B132" i="29"/>
  <c r="C132" i="29"/>
  <c r="E132" i="29"/>
  <c r="D132" i="29"/>
  <c r="I132" i="29"/>
  <c r="G132" i="29"/>
  <c r="H132" i="29" s="1"/>
  <c r="N132" i="29"/>
  <c r="F132" i="29"/>
  <c r="O132" i="29"/>
  <c r="AE132" i="29"/>
  <c r="B133" i="29"/>
  <c r="Q133" i="29" s="1"/>
  <c r="C133" i="29"/>
  <c r="E133" i="29"/>
  <c r="D133" i="29"/>
  <c r="I133" i="29"/>
  <c r="G133" i="29"/>
  <c r="H133" i="29"/>
  <c r="N133" i="29"/>
  <c r="F133" i="29"/>
  <c r="O133" i="29"/>
  <c r="AE133" i="29"/>
  <c r="B134" i="29"/>
  <c r="AC134" i="29" s="1"/>
  <c r="C134" i="29"/>
  <c r="E134" i="29"/>
  <c r="D134" i="29"/>
  <c r="I134" i="29"/>
  <c r="G134" i="29"/>
  <c r="H134" i="29" s="1"/>
  <c r="N134" i="29"/>
  <c r="F134" i="29"/>
  <c r="O134" i="29"/>
  <c r="AE134" i="29"/>
  <c r="B135" i="29"/>
  <c r="C135" i="29"/>
  <c r="E135" i="29"/>
  <c r="D135" i="29"/>
  <c r="I135" i="29"/>
  <c r="G135" i="29"/>
  <c r="H135" i="29"/>
  <c r="N135" i="29"/>
  <c r="F135" i="29"/>
  <c r="O135" i="29"/>
  <c r="AE135" i="29"/>
  <c r="B136" i="29"/>
  <c r="V136" i="29" s="1"/>
  <c r="C136" i="29"/>
  <c r="E136" i="29"/>
  <c r="D136" i="29"/>
  <c r="I136" i="29"/>
  <c r="G136" i="29"/>
  <c r="H136" i="29"/>
  <c r="N136" i="29"/>
  <c r="F136" i="29"/>
  <c r="O136" i="29"/>
  <c r="AE136" i="29"/>
  <c r="B137" i="29"/>
  <c r="C137" i="29"/>
  <c r="E137" i="29"/>
  <c r="D137" i="29"/>
  <c r="I137" i="29"/>
  <c r="G137" i="29"/>
  <c r="H137" i="29"/>
  <c r="N137" i="29"/>
  <c r="F137" i="29"/>
  <c r="O137" i="29"/>
  <c r="AE137" i="29"/>
  <c r="B138" i="29"/>
  <c r="C138" i="29"/>
  <c r="E138" i="29"/>
  <c r="D138" i="29"/>
  <c r="I138" i="29"/>
  <c r="G138" i="29"/>
  <c r="H138" i="29" s="1"/>
  <c r="N138" i="29"/>
  <c r="F138" i="29"/>
  <c r="O138" i="29"/>
  <c r="AE138" i="29"/>
  <c r="B139" i="29"/>
  <c r="V139" i="29" s="1"/>
  <c r="C139" i="29"/>
  <c r="E139" i="29"/>
  <c r="D139" i="29"/>
  <c r="I139" i="29"/>
  <c r="G139" i="29"/>
  <c r="H139" i="29" s="1"/>
  <c r="N139" i="29"/>
  <c r="F139" i="29"/>
  <c r="O139" i="29"/>
  <c r="AE139" i="29"/>
  <c r="B140" i="29"/>
  <c r="V140" i="29"/>
  <c r="C140" i="29"/>
  <c r="E140" i="29"/>
  <c r="D140" i="29"/>
  <c r="I140" i="29"/>
  <c r="G140" i="29"/>
  <c r="H140" i="29" s="1"/>
  <c r="N140" i="29"/>
  <c r="F140" i="29"/>
  <c r="O140" i="29"/>
  <c r="AE140" i="29"/>
  <c r="B141" i="29"/>
  <c r="AB141" i="29" s="1"/>
  <c r="C141" i="29"/>
  <c r="E141" i="29"/>
  <c r="D141" i="29"/>
  <c r="I141" i="29"/>
  <c r="G141" i="29"/>
  <c r="H141" i="29" s="1"/>
  <c r="N141" i="29"/>
  <c r="F141" i="29"/>
  <c r="O141" i="29"/>
  <c r="AE141" i="29"/>
  <c r="B142" i="29"/>
  <c r="K142" i="29"/>
  <c r="C142" i="29"/>
  <c r="E142" i="29"/>
  <c r="D142" i="29"/>
  <c r="I142" i="29"/>
  <c r="G142" i="29"/>
  <c r="H142" i="29" s="1"/>
  <c r="N142" i="29"/>
  <c r="F142" i="29"/>
  <c r="O142" i="29"/>
  <c r="AE142" i="29"/>
  <c r="B143" i="29"/>
  <c r="C143" i="29"/>
  <c r="E143" i="29"/>
  <c r="D143" i="29"/>
  <c r="I143" i="29"/>
  <c r="G143" i="29"/>
  <c r="H143" i="29" s="1"/>
  <c r="N143" i="29"/>
  <c r="F143" i="29"/>
  <c r="O143" i="29"/>
  <c r="AE143" i="29"/>
  <c r="B144" i="29"/>
  <c r="U144" i="29" s="1"/>
  <c r="C144" i="29"/>
  <c r="E144" i="29"/>
  <c r="D144" i="29"/>
  <c r="I144" i="29"/>
  <c r="G144" i="29"/>
  <c r="H144" i="29"/>
  <c r="N144" i="29"/>
  <c r="F144" i="29"/>
  <c r="O144" i="29"/>
  <c r="AE144" i="29"/>
  <c r="B145" i="29"/>
  <c r="C145" i="29"/>
  <c r="E145" i="29"/>
  <c r="D145" i="29"/>
  <c r="I145" i="29"/>
  <c r="G145" i="29"/>
  <c r="H145" i="29"/>
  <c r="N145" i="29"/>
  <c r="F145" i="29"/>
  <c r="O145" i="29"/>
  <c r="AE145" i="29"/>
  <c r="B146" i="29"/>
  <c r="C146" i="29"/>
  <c r="E146" i="29"/>
  <c r="D146" i="29"/>
  <c r="I146" i="29"/>
  <c r="G146" i="29"/>
  <c r="H146" i="29"/>
  <c r="N146" i="29"/>
  <c r="F146" i="29"/>
  <c r="O146" i="29"/>
  <c r="AE146" i="29"/>
  <c r="B147" i="29"/>
  <c r="J147" i="29" s="1"/>
  <c r="C147" i="29"/>
  <c r="E147" i="29"/>
  <c r="D147" i="29"/>
  <c r="I147" i="29"/>
  <c r="G147" i="29"/>
  <c r="H147" i="29"/>
  <c r="N147" i="29"/>
  <c r="F147" i="29"/>
  <c r="O147" i="29"/>
  <c r="AE147" i="29"/>
  <c r="B148" i="29"/>
  <c r="Z148" i="29"/>
  <c r="C148" i="29"/>
  <c r="E148" i="29"/>
  <c r="D148" i="29"/>
  <c r="I148" i="29"/>
  <c r="G148" i="29"/>
  <c r="H148" i="29"/>
  <c r="N148" i="29"/>
  <c r="F148" i="29"/>
  <c r="O148" i="29"/>
  <c r="AE148" i="29"/>
  <c r="B149" i="29"/>
  <c r="U149" i="29" s="1"/>
  <c r="C149" i="29"/>
  <c r="E149" i="29"/>
  <c r="D149" i="29"/>
  <c r="I149" i="29"/>
  <c r="G149" i="29"/>
  <c r="H149" i="29"/>
  <c r="N149" i="29"/>
  <c r="F149" i="29"/>
  <c r="O149" i="29"/>
  <c r="AE149" i="29"/>
  <c r="B150" i="29"/>
  <c r="C150" i="29"/>
  <c r="E150" i="29"/>
  <c r="D150" i="29"/>
  <c r="I150" i="29"/>
  <c r="G150" i="29"/>
  <c r="H150" i="29" s="1"/>
  <c r="N150" i="29"/>
  <c r="F150" i="29"/>
  <c r="O150" i="29"/>
  <c r="AE150" i="29"/>
  <c r="B151" i="29"/>
  <c r="C151" i="29"/>
  <c r="E151" i="29"/>
  <c r="D151" i="29"/>
  <c r="I151" i="29"/>
  <c r="G151" i="29"/>
  <c r="H151" i="29"/>
  <c r="N151" i="29"/>
  <c r="F151" i="29"/>
  <c r="O151" i="29"/>
  <c r="AE151" i="29"/>
  <c r="B152" i="29"/>
  <c r="C152" i="29"/>
  <c r="E152" i="29"/>
  <c r="D152" i="29"/>
  <c r="I152" i="29"/>
  <c r="G152" i="29"/>
  <c r="H152" i="29"/>
  <c r="N152" i="29"/>
  <c r="F152" i="29"/>
  <c r="O152" i="29"/>
  <c r="AE152" i="29"/>
  <c r="B153" i="29"/>
  <c r="C153" i="29"/>
  <c r="E153" i="29"/>
  <c r="D153" i="29"/>
  <c r="I153" i="29"/>
  <c r="G153" i="29"/>
  <c r="H153" i="29"/>
  <c r="N153" i="29"/>
  <c r="F153" i="29"/>
  <c r="O153" i="29"/>
  <c r="AE153" i="29"/>
  <c r="B154" i="29"/>
  <c r="C154" i="29"/>
  <c r="E154" i="29"/>
  <c r="D154" i="29"/>
  <c r="I154" i="29"/>
  <c r="G154" i="29"/>
  <c r="H154" i="29" s="1"/>
  <c r="N154" i="29"/>
  <c r="F154" i="29"/>
  <c r="O154" i="29"/>
  <c r="AE154" i="29"/>
  <c r="B155" i="29"/>
  <c r="C155" i="29"/>
  <c r="E155" i="29"/>
  <c r="D155" i="29"/>
  <c r="I155" i="29"/>
  <c r="G155" i="29"/>
  <c r="H155" i="29"/>
  <c r="N155" i="29"/>
  <c r="F155" i="29"/>
  <c r="O155" i="29"/>
  <c r="AE155" i="29"/>
  <c r="B156" i="29"/>
  <c r="C156" i="29"/>
  <c r="E156" i="29"/>
  <c r="D156" i="29"/>
  <c r="I156" i="29"/>
  <c r="G156" i="29"/>
  <c r="H156" i="29"/>
  <c r="N156" i="29"/>
  <c r="F156" i="29"/>
  <c r="O156" i="29"/>
  <c r="AE156" i="29"/>
  <c r="B157" i="29"/>
  <c r="C157" i="29"/>
  <c r="E157" i="29"/>
  <c r="D157" i="29"/>
  <c r="I157" i="29"/>
  <c r="G157" i="29"/>
  <c r="H157" i="29"/>
  <c r="N157" i="29"/>
  <c r="F157" i="29"/>
  <c r="O157" i="29"/>
  <c r="AE157" i="29"/>
  <c r="B158" i="29"/>
  <c r="K158" i="29" s="1"/>
  <c r="C158" i="29"/>
  <c r="E158" i="29"/>
  <c r="D158" i="29"/>
  <c r="I158" i="29"/>
  <c r="G158" i="29"/>
  <c r="H158" i="29"/>
  <c r="N158" i="29"/>
  <c r="F158" i="29"/>
  <c r="O158" i="29"/>
  <c r="AE158" i="29"/>
  <c r="B159" i="29"/>
  <c r="C159" i="29"/>
  <c r="E159" i="29"/>
  <c r="D159" i="29"/>
  <c r="I159" i="29"/>
  <c r="G159" i="29"/>
  <c r="H159" i="29" s="1"/>
  <c r="N159" i="29"/>
  <c r="F159" i="29"/>
  <c r="O159" i="29"/>
  <c r="AE159" i="29"/>
  <c r="B160" i="29"/>
  <c r="AA160" i="29" s="1"/>
  <c r="C160" i="29"/>
  <c r="E160" i="29"/>
  <c r="D160" i="29"/>
  <c r="I160" i="29"/>
  <c r="G160" i="29"/>
  <c r="H160" i="29" s="1"/>
  <c r="N160" i="29"/>
  <c r="F160" i="29"/>
  <c r="O160" i="29"/>
  <c r="AE160" i="29"/>
  <c r="B161" i="29"/>
  <c r="V161" i="29"/>
  <c r="C161" i="29"/>
  <c r="E161" i="29"/>
  <c r="D161" i="29"/>
  <c r="I161" i="29"/>
  <c r="G161" i="29"/>
  <c r="H161" i="29" s="1"/>
  <c r="N161" i="29"/>
  <c r="F161" i="29"/>
  <c r="O161" i="29"/>
  <c r="AE161" i="29"/>
  <c r="B162" i="29"/>
  <c r="Q162" i="29" s="1"/>
  <c r="C162" i="29"/>
  <c r="E162" i="29"/>
  <c r="D162" i="29"/>
  <c r="I162" i="29"/>
  <c r="G162" i="29"/>
  <c r="H162" i="29" s="1"/>
  <c r="N162" i="29"/>
  <c r="F162" i="29"/>
  <c r="O162" i="29"/>
  <c r="AE162" i="29"/>
  <c r="B163" i="29"/>
  <c r="U163" i="29" s="1"/>
  <c r="C163" i="29"/>
  <c r="E163" i="29"/>
  <c r="D163" i="29"/>
  <c r="I163" i="29"/>
  <c r="G163" i="29"/>
  <c r="H163" i="29" s="1"/>
  <c r="N163" i="29"/>
  <c r="F163" i="29"/>
  <c r="O163" i="29"/>
  <c r="AE163" i="29"/>
  <c r="B164" i="29"/>
  <c r="C164" i="29"/>
  <c r="E164" i="29"/>
  <c r="D164" i="29"/>
  <c r="I164" i="29"/>
  <c r="G164" i="29"/>
  <c r="H164" i="29" s="1"/>
  <c r="N164" i="29"/>
  <c r="F164" i="29"/>
  <c r="O164" i="29"/>
  <c r="AE164" i="29"/>
  <c r="B165" i="29"/>
  <c r="C165" i="29"/>
  <c r="E165" i="29"/>
  <c r="D165" i="29"/>
  <c r="I165" i="29"/>
  <c r="G165" i="29"/>
  <c r="H165" i="29"/>
  <c r="N165" i="29"/>
  <c r="F165" i="29"/>
  <c r="O165" i="29"/>
  <c r="AE165" i="29"/>
  <c r="B166" i="29"/>
  <c r="AC166" i="29" s="1"/>
  <c r="C166" i="29"/>
  <c r="E166" i="29"/>
  <c r="D166" i="29"/>
  <c r="I166" i="29"/>
  <c r="G166" i="29"/>
  <c r="H166" i="29"/>
  <c r="N166" i="29"/>
  <c r="F166" i="29"/>
  <c r="O166" i="29"/>
  <c r="AE166" i="29"/>
  <c r="B167" i="29"/>
  <c r="AA167" i="29" s="1"/>
  <c r="C167" i="29"/>
  <c r="E167" i="29"/>
  <c r="D167" i="29"/>
  <c r="I167" i="29"/>
  <c r="G167" i="29"/>
  <c r="H167" i="29"/>
  <c r="N167" i="29"/>
  <c r="F167" i="29"/>
  <c r="O167" i="29"/>
  <c r="AE167" i="29"/>
  <c r="B168" i="29"/>
  <c r="J168" i="29" s="1"/>
  <c r="C168" i="29"/>
  <c r="E168" i="29"/>
  <c r="D168" i="29"/>
  <c r="I168" i="29"/>
  <c r="G168" i="29"/>
  <c r="H168" i="29"/>
  <c r="N168" i="29"/>
  <c r="F168" i="29"/>
  <c r="O168" i="29"/>
  <c r="AE168" i="29"/>
  <c r="B169" i="29"/>
  <c r="W169" i="29" s="1"/>
  <c r="C169" i="29"/>
  <c r="E169" i="29"/>
  <c r="D169" i="29"/>
  <c r="I169" i="29"/>
  <c r="G169" i="29"/>
  <c r="H169" i="29"/>
  <c r="N169" i="29"/>
  <c r="F169" i="29"/>
  <c r="O169" i="29"/>
  <c r="AE169" i="29"/>
  <c r="B170" i="29"/>
  <c r="AC170" i="29" s="1"/>
  <c r="C170" i="29"/>
  <c r="E170" i="29"/>
  <c r="D170" i="29"/>
  <c r="I170" i="29"/>
  <c r="G170" i="29"/>
  <c r="H170" i="29"/>
  <c r="N170" i="29"/>
  <c r="F170" i="29"/>
  <c r="O170" i="29"/>
  <c r="AE170" i="29"/>
  <c r="B171" i="29"/>
  <c r="X171" i="29" s="1"/>
  <c r="C171" i="29"/>
  <c r="E171" i="29"/>
  <c r="D171" i="29"/>
  <c r="I171" i="29"/>
  <c r="G171" i="29"/>
  <c r="H171" i="29"/>
  <c r="N171" i="29"/>
  <c r="F171" i="29"/>
  <c r="O171" i="29"/>
  <c r="AE171" i="29"/>
  <c r="B172" i="29"/>
  <c r="K172" i="29" s="1"/>
  <c r="C172" i="29"/>
  <c r="E172" i="29"/>
  <c r="D172" i="29"/>
  <c r="I172" i="29"/>
  <c r="G172" i="29"/>
  <c r="H172" i="29"/>
  <c r="N172" i="29"/>
  <c r="F172" i="29"/>
  <c r="O172" i="29"/>
  <c r="AE172" i="29"/>
  <c r="B173" i="29"/>
  <c r="C173" i="29"/>
  <c r="E173" i="29"/>
  <c r="D173" i="29"/>
  <c r="I173" i="29"/>
  <c r="G173" i="29"/>
  <c r="H173" i="29"/>
  <c r="N173" i="29"/>
  <c r="F173" i="29"/>
  <c r="O173" i="29"/>
  <c r="AE173" i="29"/>
  <c r="B174" i="29"/>
  <c r="C174" i="29"/>
  <c r="E174" i="29"/>
  <c r="D174" i="29"/>
  <c r="I174" i="29"/>
  <c r="G174" i="29"/>
  <c r="H174" i="29" s="1"/>
  <c r="N174" i="29"/>
  <c r="F174" i="29"/>
  <c r="O174" i="29"/>
  <c r="AE174" i="29"/>
  <c r="B175" i="29"/>
  <c r="AC175" i="29"/>
  <c r="C175" i="29"/>
  <c r="E175" i="29"/>
  <c r="D175" i="29"/>
  <c r="I175" i="29"/>
  <c r="G175" i="29"/>
  <c r="H175" i="29" s="1"/>
  <c r="N175" i="29"/>
  <c r="F175" i="29"/>
  <c r="O175" i="29"/>
  <c r="AE175" i="29"/>
  <c r="B176" i="29"/>
  <c r="V176" i="29" s="1"/>
  <c r="C176" i="29"/>
  <c r="E176" i="29"/>
  <c r="D176" i="29"/>
  <c r="I176" i="29"/>
  <c r="G176" i="29"/>
  <c r="H176" i="29" s="1"/>
  <c r="N176" i="29"/>
  <c r="F176" i="29"/>
  <c r="O176" i="29"/>
  <c r="AE176" i="29"/>
  <c r="B177" i="29"/>
  <c r="C177" i="29"/>
  <c r="E177" i="29"/>
  <c r="D177" i="29"/>
  <c r="I177" i="29"/>
  <c r="G177" i="29"/>
  <c r="H177" i="29" s="1"/>
  <c r="N177" i="29"/>
  <c r="F177" i="29"/>
  <c r="O177" i="29"/>
  <c r="AE177" i="29"/>
  <c r="B178" i="29"/>
  <c r="C178" i="29"/>
  <c r="E178" i="29"/>
  <c r="D178" i="29"/>
  <c r="I178" i="29"/>
  <c r="G178" i="29"/>
  <c r="H178" i="29"/>
  <c r="N178" i="29"/>
  <c r="F178" i="29"/>
  <c r="O178" i="29"/>
  <c r="AE178" i="29"/>
  <c r="B179" i="29"/>
  <c r="L179" i="29" s="1"/>
  <c r="C179" i="29"/>
  <c r="E179" i="29"/>
  <c r="D179" i="29"/>
  <c r="I179" i="29"/>
  <c r="G179" i="29"/>
  <c r="H179" i="29"/>
  <c r="N179" i="29"/>
  <c r="F179" i="29"/>
  <c r="O179" i="29"/>
  <c r="AE179" i="29"/>
  <c r="B180" i="29"/>
  <c r="K180" i="29" s="1"/>
  <c r="C180" i="29"/>
  <c r="E180" i="29"/>
  <c r="D180" i="29"/>
  <c r="I180" i="29"/>
  <c r="G180" i="29"/>
  <c r="H180" i="29"/>
  <c r="N180" i="29"/>
  <c r="F180" i="29"/>
  <c r="O180" i="29"/>
  <c r="AE180" i="29"/>
  <c r="B181" i="29"/>
  <c r="W181" i="29" s="1"/>
  <c r="C181" i="29"/>
  <c r="E181" i="29"/>
  <c r="D181" i="29"/>
  <c r="I181" i="29"/>
  <c r="G181" i="29"/>
  <c r="H181" i="29"/>
  <c r="N181" i="29"/>
  <c r="F181" i="29"/>
  <c r="O181" i="29"/>
  <c r="AE181" i="29"/>
  <c r="B182" i="29"/>
  <c r="Z182" i="29" s="1"/>
  <c r="C182" i="29"/>
  <c r="E182" i="29"/>
  <c r="D182" i="29"/>
  <c r="I182" i="29"/>
  <c r="G182" i="29"/>
  <c r="H182" i="29"/>
  <c r="N182" i="29"/>
  <c r="F182" i="29"/>
  <c r="O182" i="29"/>
  <c r="AE182" i="29"/>
  <c r="B183" i="29"/>
  <c r="M183" i="29" s="1"/>
  <c r="C183" i="29"/>
  <c r="E183" i="29"/>
  <c r="D183" i="29"/>
  <c r="I183" i="29"/>
  <c r="G183" i="29"/>
  <c r="H183" i="29"/>
  <c r="N183" i="29"/>
  <c r="F183" i="29"/>
  <c r="O183" i="29"/>
  <c r="AE183" i="29"/>
  <c r="B184" i="29"/>
  <c r="X184" i="29" s="1"/>
  <c r="C184" i="29"/>
  <c r="E184" i="29"/>
  <c r="D184" i="29"/>
  <c r="I184" i="29"/>
  <c r="G184" i="29"/>
  <c r="H184" i="29"/>
  <c r="N184" i="29"/>
  <c r="F184" i="29"/>
  <c r="O184" i="29"/>
  <c r="AE184" i="29"/>
  <c r="B185" i="29"/>
  <c r="C185" i="29"/>
  <c r="E185" i="29"/>
  <c r="D185" i="29"/>
  <c r="I185" i="29"/>
  <c r="G185" i="29"/>
  <c r="H185" i="29" s="1"/>
  <c r="N185" i="29"/>
  <c r="F185" i="29"/>
  <c r="O185" i="29"/>
  <c r="AE185" i="29"/>
  <c r="B186" i="29"/>
  <c r="C186" i="29"/>
  <c r="E186" i="29"/>
  <c r="D186" i="29"/>
  <c r="I186" i="29"/>
  <c r="G186" i="29"/>
  <c r="H186" i="29" s="1"/>
  <c r="N186" i="29"/>
  <c r="F186" i="29"/>
  <c r="O186" i="29"/>
  <c r="AE186" i="29"/>
  <c r="B187" i="29"/>
  <c r="X187" i="29" s="1"/>
  <c r="C187" i="29"/>
  <c r="E187" i="29"/>
  <c r="D187" i="29"/>
  <c r="I187" i="29"/>
  <c r="G187" i="29"/>
  <c r="H187" i="29" s="1"/>
  <c r="N187" i="29"/>
  <c r="F187" i="29"/>
  <c r="O187" i="29"/>
  <c r="AE187" i="29"/>
  <c r="B188" i="29"/>
  <c r="M188" i="29" s="1"/>
  <c r="C188" i="29"/>
  <c r="E188" i="29"/>
  <c r="D188" i="29"/>
  <c r="I188" i="29"/>
  <c r="G188" i="29"/>
  <c r="H188" i="29" s="1"/>
  <c r="N188" i="29"/>
  <c r="F188" i="29"/>
  <c r="O188" i="29"/>
  <c r="AE188" i="29"/>
  <c r="B189" i="29"/>
  <c r="AC189" i="29" s="1"/>
  <c r="C189" i="29"/>
  <c r="E189" i="29"/>
  <c r="D189" i="29"/>
  <c r="I189" i="29"/>
  <c r="G189" i="29"/>
  <c r="H189" i="29" s="1"/>
  <c r="N189" i="29"/>
  <c r="F189" i="29"/>
  <c r="O189" i="29"/>
  <c r="AE189" i="29"/>
  <c r="B190" i="29"/>
  <c r="C190" i="29"/>
  <c r="E190" i="29"/>
  <c r="D190" i="29"/>
  <c r="I190" i="29"/>
  <c r="G190" i="29"/>
  <c r="H190" i="29"/>
  <c r="N190" i="29"/>
  <c r="F190" i="29"/>
  <c r="O190" i="29"/>
  <c r="AE190" i="29"/>
  <c r="B191" i="29"/>
  <c r="AB191" i="29" s="1"/>
  <c r="C191" i="29"/>
  <c r="E191" i="29"/>
  <c r="D191" i="29"/>
  <c r="I191" i="29"/>
  <c r="G191" i="29"/>
  <c r="H191" i="29"/>
  <c r="N191" i="29"/>
  <c r="F191" i="29"/>
  <c r="O191" i="29"/>
  <c r="AE191" i="29"/>
  <c r="B192" i="29"/>
  <c r="AA192" i="29" s="1"/>
  <c r="C192" i="29"/>
  <c r="E192" i="29"/>
  <c r="D192" i="29"/>
  <c r="I192" i="29"/>
  <c r="G192" i="29"/>
  <c r="H192" i="29"/>
  <c r="N192" i="29"/>
  <c r="F192" i="29"/>
  <c r="O192" i="29"/>
  <c r="AE192" i="29"/>
  <c r="B193" i="29"/>
  <c r="C193" i="29"/>
  <c r="E193" i="29"/>
  <c r="D193" i="29"/>
  <c r="I193" i="29"/>
  <c r="G193" i="29"/>
  <c r="H193" i="29" s="1"/>
  <c r="N193" i="29"/>
  <c r="F193" i="29"/>
  <c r="O193" i="29"/>
  <c r="AE193" i="29"/>
  <c r="B194" i="29"/>
  <c r="S194" i="29" s="1"/>
  <c r="C194" i="29"/>
  <c r="E194" i="29"/>
  <c r="D194" i="29"/>
  <c r="I194" i="29"/>
  <c r="G194" i="29"/>
  <c r="H194" i="29" s="1"/>
  <c r="N194" i="29"/>
  <c r="F194" i="29"/>
  <c r="O194" i="29"/>
  <c r="AE194" i="29"/>
  <c r="B195" i="29"/>
  <c r="T195" i="29"/>
  <c r="C195" i="29"/>
  <c r="E195" i="29"/>
  <c r="D195" i="29"/>
  <c r="I195" i="29"/>
  <c r="G195" i="29"/>
  <c r="H195" i="29" s="1"/>
  <c r="N195" i="29"/>
  <c r="F195" i="29"/>
  <c r="O195" i="29"/>
  <c r="AE195" i="29"/>
  <c r="B196" i="29"/>
  <c r="V196" i="29" s="1"/>
  <c r="C196" i="29"/>
  <c r="E196" i="29"/>
  <c r="D196" i="29"/>
  <c r="I196" i="29"/>
  <c r="G196" i="29"/>
  <c r="H196" i="29" s="1"/>
  <c r="N196" i="29"/>
  <c r="F196" i="29"/>
  <c r="O196" i="29"/>
  <c r="AE196" i="29"/>
  <c r="B197" i="29"/>
  <c r="M197" i="29" s="1"/>
  <c r="C197" i="29"/>
  <c r="E197" i="29"/>
  <c r="D197" i="29"/>
  <c r="I197" i="29"/>
  <c r="G197" i="29"/>
  <c r="H197" i="29" s="1"/>
  <c r="N197" i="29"/>
  <c r="F197" i="29"/>
  <c r="O197" i="29"/>
  <c r="AE197" i="29"/>
  <c r="B198" i="29"/>
  <c r="C198" i="29"/>
  <c r="E198" i="29"/>
  <c r="D198" i="29"/>
  <c r="I198" i="29"/>
  <c r="G198" i="29"/>
  <c r="H198" i="29" s="1"/>
  <c r="N198" i="29"/>
  <c r="F198" i="29"/>
  <c r="O198" i="29"/>
  <c r="AE198" i="29"/>
  <c r="B199" i="29"/>
  <c r="W199" i="29" s="1"/>
  <c r="C199" i="29"/>
  <c r="E199" i="29"/>
  <c r="D199" i="29"/>
  <c r="I199" i="29"/>
  <c r="G199" i="29"/>
  <c r="H199" i="29" s="1"/>
  <c r="N199" i="29"/>
  <c r="F199" i="29"/>
  <c r="O199" i="29"/>
  <c r="AE199" i="29"/>
  <c r="B200" i="29"/>
  <c r="C200" i="29"/>
  <c r="E200" i="29"/>
  <c r="D200" i="29"/>
  <c r="I200" i="29"/>
  <c r="G200" i="29"/>
  <c r="H200" i="29" s="1"/>
  <c r="N200" i="29"/>
  <c r="F200" i="29"/>
  <c r="O200" i="29"/>
  <c r="AE200" i="29"/>
  <c r="B201" i="29"/>
  <c r="C201" i="29"/>
  <c r="E201" i="29"/>
  <c r="D201" i="29"/>
  <c r="I201" i="29"/>
  <c r="G201" i="29"/>
  <c r="H201" i="29" s="1"/>
  <c r="N201" i="29"/>
  <c r="F201" i="29"/>
  <c r="O201" i="29"/>
  <c r="AE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AM199" i="15" s="1"/>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K203" i="5"/>
  <c r="K199" i="5"/>
  <c r="K195" i="5"/>
  <c r="K191" i="5"/>
  <c r="K187" i="5"/>
  <c r="K183" i="5"/>
  <c r="K179" i="5"/>
  <c r="K175" i="5"/>
  <c r="K171" i="5"/>
  <c r="K167" i="5"/>
  <c r="K163" i="5"/>
  <c r="K159" i="5"/>
  <c r="K155" i="5"/>
  <c r="K151" i="5"/>
  <c r="K147" i="5"/>
  <c r="K143" i="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N194" i="15"/>
  <c r="K194" i="5"/>
  <c r="N190" i="15"/>
  <c r="N186" i="15"/>
  <c r="K186" i="5"/>
  <c r="N182" i="15"/>
  <c r="N178" i="15"/>
  <c r="K178" i="5"/>
  <c r="N174" i="15"/>
  <c r="N170" i="15"/>
  <c r="K170" i="5"/>
  <c r="N166" i="15"/>
  <c r="N162" i="15"/>
  <c r="N158" i="15"/>
  <c r="N154" i="15"/>
  <c r="N150" i="15"/>
  <c r="N146" i="15"/>
  <c r="N142" i="15"/>
  <c r="N138" i="15"/>
  <c r="N134" i="15"/>
  <c r="N130" i="15"/>
  <c r="N126" i="15"/>
  <c r="N122" i="15"/>
  <c r="N118" i="15"/>
  <c r="N114" i="15"/>
  <c r="N110" i="15"/>
  <c r="N106" i="15"/>
  <c r="N102" i="15"/>
  <c r="N98" i="15"/>
  <c r="N94" i="15"/>
  <c r="N90" i="15"/>
  <c r="N86" i="15"/>
  <c r="N82" i="15"/>
  <c r="N78" i="15"/>
  <c r="N74" i="15"/>
  <c r="N70" i="15"/>
  <c r="N66" i="15"/>
  <c r="N62" i="15"/>
  <c r="N58" i="15"/>
  <c r="N54" i="15"/>
  <c r="N50" i="15"/>
  <c r="N46" i="15"/>
  <c r="N201" i="15"/>
  <c r="K201" i="5"/>
  <c r="N197" i="15"/>
  <c r="N193" i="15"/>
  <c r="K193" i="5"/>
  <c r="N189" i="15"/>
  <c r="K189" i="5"/>
  <c r="N185" i="15"/>
  <c r="K185" i="5"/>
  <c r="N181" i="15"/>
  <c r="N177" i="15"/>
  <c r="K177" i="5"/>
  <c r="N173" i="15"/>
  <c r="K173" i="5"/>
  <c r="N169" i="15"/>
  <c r="K169" i="5"/>
  <c r="N165" i="15"/>
  <c r="N161" i="15"/>
  <c r="K161" i="5"/>
  <c r="N157" i="15"/>
  <c r="K157" i="5"/>
  <c r="N153" i="15"/>
  <c r="K153" i="5"/>
  <c r="N149" i="15"/>
  <c r="N145" i="15"/>
  <c r="K145" i="5"/>
  <c r="N141" i="15"/>
  <c r="K141" i="5"/>
  <c r="N137" i="15"/>
  <c r="K137" i="5"/>
  <c r="N133" i="15"/>
  <c r="N129" i="15"/>
  <c r="K129" i="5"/>
  <c r="N125" i="15"/>
  <c r="K125" i="5"/>
  <c r="N121" i="15"/>
  <c r="K121" i="5"/>
  <c r="N117" i="15"/>
  <c r="N113" i="15"/>
  <c r="K113" i="5"/>
  <c r="N109" i="15"/>
  <c r="K109" i="5"/>
  <c r="N105" i="15"/>
  <c r="K105" i="5"/>
  <c r="N101" i="15"/>
  <c r="N97" i="15"/>
  <c r="K97" i="5"/>
  <c r="N93" i="15"/>
  <c r="K93" i="5"/>
  <c r="N89" i="15"/>
  <c r="K89" i="5"/>
  <c r="N85" i="15"/>
  <c r="N81" i="15"/>
  <c r="K81" i="5"/>
  <c r="N77" i="15"/>
  <c r="K77" i="5"/>
  <c r="N73" i="15"/>
  <c r="K73" i="5"/>
  <c r="N69" i="15"/>
  <c r="N65" i="15"/>
  <c r="K65" i="5"/>
  <c r="N61" i="15"/>
  <c r="K61" i="5"/>
  <c r="N57" i="15"/>
  <c r="K57" i="5"/>
  <c r="N53" i="15"/>
  <c r="K53" i="5"/>
  <c r="N49" i="15"/>
  <c r="K49" i="5"/>
  <c r="N45" i="1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s="1"/>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s="1"/>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V42" i="29"/>
  <c r="M92" i="29"/>
  <c r="T92" i="29"/>
  <c r="R56" i="29"/>
  <c r="S47" i="29"/>
  <c r="J42" i="29"/>
  <c r="S50" i="29"/>
  <c r="Y48" i="29"/>
  <c r="U42" i="29"/>
  <c r="AA42" i="29"/>
  <c r="K42" i="29"/>
  <c r="X42" i="29"/>
  <c r="Q50" i="29"/>
  <c r="AB162" i="29"/>
  <c r="U161" i="29"/>
  <c r="J82" i="29"/>
  <c r="Q68" i="29"/>
  <c r="W56" i="29"/>
  <c r="U48" i="29"/>
  <c r="J47" i="29"/>
  <c r="V47" i="29"/>
  <c r="R125" i="29"/>
  <c r="X116" i="29"/>
  <c r="J48" i="29"/>
  <c r="J125" i="29"/>
  <c r="K151" i="29"/>
  <c r="L170" i="29"/>
  <c r="AB189" i="29"/>
  <c r="X152" i="29"/>
  <c r="Z134" i="29"/>
  <c r="Z68" i="29"/>
  <c r="L50" i="29"/>
  <c r="Y50" i="29"/>
  <c r="U165" i="29"/>
  <c r="U192" i="29"/>
  <c r="M190" i="29"/>
  <c r="AB158" i="29"/>
  <c r="Y92" i="29"/>
  <c r="Q91" i="29"/>
  <c r="K90" i="29"/>
  <c r="W61" i="29"/>
  <c r="R50" i="29"/>
  <c r="J50" i="29"/>
  <c r="X49" i="29"/>
  <c r="T48" i="29"/>
  <c r="X48" i="29"/>
  <c r="T47" i="29"/>
  <c r="Y47" i="29"/>
  <c r="AC47" i="29"/>
  <c r="T46" i="29"/>
  <c r="X44" i="29"/>
  <c r="AB200" i="29"/>
  <c r="S190" i="29"/>
  <c r="Q189" i="29"/>
  <c r="K183" i="29"/>
  <c r="V166" i="29"/>
  <c r="U162" i="29"/>
  <c r="AC162" i="29"/>
  <c r="M158" i="29"/>
  <c r="S131" i="29"/>
  <c r="AA108" i="29"/>
  <c r="Z98" i="29"/>
  <c r="K88" i="29"/>
  <c r="Q69" i="29"/>
  <c r="V69" i="29"/>
  <c r="U63" i="29"/>
  <c r="W200" i="29"/>
  <c r="L190" i="29"/>
  <c r="Y190" i="29"/>
  <c r="AC190" i="29"/>
  <c r="J189" i="29"/>
  <c r="J185" i="29"/>
  <c r="U108" i="29"/>
  <c r="V108" i="29"/>
  <c r="S69" i="29"/>
  <c r="L68" i="29"/>
  <c r="Q200" i="29"/>
  <c r="J190" i="29"/>
  <c r="Z190" i="29"/>
  <c r="K108" i="29"/>
  <c r="AB138" i="29"/>
  <c r="Q112" i="29"/>
  <c r="T108" i="29"/>
  <c r="J108" i="29"/>
  <c r="M108" i="29"/>
  <c r="W82" i="29"/>
  <c r="J81" i="29"/>
  <c r="J179" i="29"/>
  <c r="X161" i="29"/>
  <c r="Q160" i="29"/>
  <c r="Z151" i="29"/>
  <c r="Q138" i="29"/>
  <c r="X134" i="29"/>
  <c r="T125" i="29"/>
  <c r="AC125" i="29"/>
  <c r="Y122" i="29"/>
  <c r="J112" i="29"/>
  <c r="R108" i="29"/>
  <c r="S108" i="29"/>
  <c r="Z108" i="29"/>
  <c r="R103" i="29"/>
  <c r="Y88" i="29"/>
  <c r="S87" i="29"/>
  <c r="T82" i="29"/>
  <c r="S77" i="29"/>
  <c r="Y63" i="29"/>
  <c r="W185" i="29"/>
  <c r="R161" i="29"/>
  <c r="W161" i="29"/>
  <c r="Y159" i="29"/>
  <c r="U151" i="29"/>
  <c r="T138" i="29"/>
  <c r="K134" i="29"/>
  <c r="V131" i="29"/>
  <c r="S125" i="29"/>
  <c r="Y125" i="29"/>
  <c r="Q108" i="29"/>
  <c r="L108" i="29"/>
  <c r="AB108" i="29"/>
  <c r="W108" i="29"/>
  <c r="T88" i="29"/>
  <c r="M88" i="29"/>
  <c r="S82" i="29"/>
  <c r="Z82" i="29"/>
  <c r="AC50" i="29"/>
  <c r="L200" i="29"/>
  <c r="AC200" i="29"/>
  <c r="X199" i="29"/>
  <c r="X192" i="29"/>
  <c r="Q177" i="29"/>
  <c r="W177" i="29"/>
  <c r="J176" i="29"/>
  <c r="M166" i="29"/>
  <c r="T165" i="29"/>
  <c r="AC159" i="29"/>
  <c r="U152" i="29"/>
  <c r="W152" i="29"/>
  <c r="X128" i="29"/>
  <c r="AC122" i="29"/>
  <c r="W120" i="29"/>
  <c r="M107" i="29"/>
  <c r="AC88" i="29"/>
  <c r="AC64" i="29"/>
  <c r="Q54" i="29"/>
  <c r="Q53" i="29"/>
  <c r="K177" i="29"/>
  <c r="AA175" i="29"/>
  <c r="J166" i="29"/>
  <c r="K165" i="29"/>
  <c r="L159" i="29"/>
  <c r="T152" i="29"/>
  <c r="X112" i="29"/>
  <c r="X108" i="29"/>
  <c r="R107" i="29"/>
  <c r="AC107" i="29"/>
  <c r="AA92" i="29"/>
  <c r="X87" i="29"/>
  <c r="AC82" i="29"/>
  <c r="X79" i="29"/>
  <c r="U53" i="29"/>
  <c r="V53" i="29"/>
  <c r="J177" i="29"/>
  <c r="J120" i="29"/>
  <c r="S60" i="29"/>
  <c r="K53" i="29"/>
  <c r="AB72" i="29"/>
  <c r="Q64" i="29"/>
  <c r="Z64" i="29"/>
  <c r="Q56" i="29"/>
  <c r="V56" i="29"/>
  <c r="J183" i="29"/>
  <c r="K159" i="29"/>
  <c r="T151" i="29"/>
  <c r="X151" i="29"/>
  <c r="AC151" i="29"/>
  <c r="K200" i="29"/>
  <c r="Z200" i="29"/>
  <c r="AB192" i="29"/>
  <c r="X179" i="29"/>
  <c r="Z173" i="29"/>
  <c r="S165" i="29"/>
  <c r="Y165" i="29"/>
  <c r="AC165" i="29"/>
  <c r="W160" i="29"/>
  <c r="R159" i="29"/>
  <c r="V159" i="29"/>
  <c r="S151" i="29"/>
  <c r="AA151" i="29"/>
  <c r="V151" i="29"/>
  <c r="X148" i="29"/>
  <c r="K131" i="29"/>
  <c r="AB120" i="29"/>
  <c r="T116" i="29"/>
  <c r="L112" i="29"/>
  <c r="AB112" i="29"/>
  <c r="W112" i="29"/>
  <c r="X94" i="29"/>
  <c r="J88" i="29"/>
  <c r="Z88" i="29"/>
  <c r="AA85" i="29"/>
  <c r="J79" i="29"/>
  <c r="AA71" i="29"/>
  <c r="S64" i="29"/>
  <c r="W64" i="29"/>
  <c r="S63" i="29"/>
  <c r="T61" i="29"/>
  <c r="AB61" i="29"/>
  <c r="M61" i="29"/>
  <c r="AC171" i="29"/>
  <c r="AA157" i="29"/>
  <c r="V132" i="29"/>
  <c r="V116" i="29"/>
  <c r="J200" i="29"/>
  <c r="X200" i="29"/>
  <c r="S174" i="29"/>
  <c r="S171" i="29"/>
  <c r="L165" i="29"/>
  <c r="X165" i="29"/>
  <c r="U159" i="29"/>
  <c r="M159" i="29"/>
  <c r="R151" i="29"/>
  <c r="L151" i="29"/>
  <c r="M151" i="29"/>
  <c r="K132" i="29"/>
  <c r="T127" i="29"/>
  <c r="L120" i="29"/>
  <c r="Z120" i="29"/>
  <c r="K112" i="29"/>
  <c r="Z112" i="29"/>
  <c r="R88" i="29"/>
  <c r="J72" i="29"/>
  <c r="J64" i="29"/>
  <c r="S61" i="29"/>
  <c r="AB56" i="29"/>
  <c r="Y52" i="29"/>
  <c r="AA199" i="29"/>
  <c r="AA198" i="29"/>
  <c r="Y197" i="29"/>
  <c r="J195" i="29"/>
  <c r="T174" i="29"/>
  <c r="X174" i="29"/>
  <c r="J171" i="29"/>
  <c r="Y130" i="29"/>
  <c r="AC124" i="29"/>
  <c r="T124" i="29"/>
  <c r="AA119" i="29"/>
  <c r="M95" i="29"/>
  <c r="Z95" i="29"/>
  <c r="W78" i="29"/>
  <c r="AB78" i="29"/>
  <c r="AB66" i="29"/>
  <c r="R66" i="29"/>
  <c r="K55" i="29"/>
  <c r="U55" i="29"/>
  <c r="AA55" i="29"/>
  <c r="R184" i="29"/>
  <c r="M171" i="29"/>
  <c r="AC160" i="29"/>
  <c r="X160" i="29"/>
  <c r="AB160" i="29"/>
  <c r="S160" i="29"/>
  <c r="R160" i="29"/>
  <c r="M160" i="29"/>
  <c r="Z160" i="29"/>
  <c r="T160" i="29"/>
  <c r="V160" i="29"/>
  <c r="K160" i="29"/>
  <c r="U160" i="29"/>
  <c r="AB133" i="29"/>
  <c r="R133" i="29"/>
  <c r="S133" i="29"/>
  <c r="T126" i="29"/>
  <c r="X121" i="29"/>
  <c r="K121" i="29"/>
  <c r="Z121" i="29"/>
  <c r="L121" i="29"/>
  <c r="Y121" i="29"/>
  <c r="S121" i="29"/>
  <c r="J117" i="29"/>
  <c r="M117" i="29"/>
  <c r="K111" i="29"/>
  <c r="J101" i="29"/>
  <c r="Q83" i="29"/>
  <c r="V83" i="29"/>
  <c r="AC80" i="29"/>
  <c r="K80" i="29"/>
  <c r="W80" i="29"/>
  <c r="V199" i="29"/>
  <c r="L197" i="29"/>
  <c r="T190" i="29"/>
  <c r="K189" i="29"/>
  <c r="Q184" i="29"/>
  <c r="V184" i="29"/>
  <c r="AB175" i="29"/>
  <c r="L171" i="29"/>
  <c r="Y171" i="29"/>
  <c r="L160" i="29"/>
  <c r="Z133" i="29"/>
  <c r="AC121" i="29"/>
  <c r="AB76" i="29"/>
  <c r="Q76" i="29"/>
  <c r="U184" i="29"/>
  <c r="Y174" i="29"/>
  <c r="K171" i="29"/>
  <c r="Z171" i="29"/>
  <c r="X143" i="29"/>
  <c r="AC128" i="29"/>
  <c r="Z128" i="29"/>
  <c r="L128" i="29"/>
  <c r="V128" i="29"/>
  <c r="AB128" i="29"/>
  <c r="U128" i="29"/>
  <c r="Q128" i="29"/>
  <c r="V106" i="29"/>
  <c r="T106" i="29"/>
  <c r="W106" i="29"/>
  <c r="X45" i="29"/>
  <c r="U166" i="29"/>
  <c r="Q125" i="29"/>
  <c r="L125" i="29"/>
  <c r="AB125" i="29"/>
  <c r="Z125" i="29"/>
  <c r="W125" i="29"/>
  <c r="K116" i="29"/>
  <c r="M116" i="29"/>
  <c r="J92" i="29"/>
  <c r="L63" i="29"/>
  <c r="Z63" i="29"/>
  <c r="AC63" i="29"/>
  <c r="S56" i="29"/>
  <c r="Z56" i="29"/>
  <c r="T166" i="29"/>
  <c r="Y166" i="29"/>
  <c r="K157" i="29"/>
  <c r="AB152" i="29"/>
  <c r="M140" i="29"/>
  <c r="U125" i="29"/>
  <c r="K125" i="29"/>
  <c r="AA125" i="29"/>
  <c r="X125" i="29"/>
  <c r="Z103" i="29"/>
  <c r="Q92" i="29"/>
  <c r="AC87" i="29"/>
  <c r="L82" i="29"/>
  <c r="Y82" i="29"/>
  <c r="U81" i="29"/>
  <c r="AC74" i="29"/>
  <c r="L72" i="29"/>
  <c r="Y72" i="29"/>
  <c r="K64" i="29"/>
  <c r="X64" i="29"/>
  <c r="R63" i="29"/>
  <c r="K63" i="29"/>
  <c r="X63" i="29"/>
  <c r="M62" i="29"/>
  <c r="R61" i="29"/>
  <c r="J61" i="29"/>
  <c r="Z61" i="29"/>
  <c r="AC61" i="29"/>
  <c r="K60" i="29"/>
  <c r="R58" i="29"/>
  <c r="M58" i="29"/>
  <c r="L56" i="29"/>
  <c r="X56" i="29"/>
  <c r="R53" i="29"/>
  <c r="J53" i="29"/>
  <c r="R52" i="29"/>
  <c r="Z50" i="29"/>
  <c r="AC48" i="29"/>
  <c r="M46" i="29"/>
  <c r="J45" i="29"/>
  <c r="AC186" i="29"/>
  <c r="K186" i="29"/>
  <c r="L186" i="29"/>
  <c r="Z186" i="29"/>
  <c r="R186" i="29"/>
  <c r="X169" i="29"/>
  <c r="AB169" i="29"/>
  <c r="W163" i="29"/>
  <c r="Y163" i="29"/>
  <c r="J163" i="29"/>
  <c r="Q163" i="29"/>
  <c r="AA163" i="29"/>
  <c r="K163" i="29"/>
  <c r="R163" i="29"/>
  <c r="AB163" i="29"/>
  <c r="S163" i="29"/>
  <c r="J122" i="29"/>
  <c r="T122" i="29"/>
  <c r="M122" i="29"/>
  <c r="X122" i="29"/>
  <c r="AA122" i="29"/>
  <c r="K122" i="29"/>
  <c r="U122" i="29"/>
  <c r="V122" i="29"/>
  <c r="Z122" i="29"/>
  <c r="AB122" i="29"/>
  <c r="L122" i="29"/>
  <c r="Q122" i="29"/>
  <c r="V117" i="29"/>
  <c r="X117" i="29"/>
  <c r="AA117" i="29"/>
  <c r="K117" i="29"/>
  <c r="U117" i="29"/>
  <c r="AC117" i="29"/>
  <c r="W117" i="29"/>
  <c r="Z117" i="29"/>
  <c r="AB117" i="29"/>
  <c r="L117" i="29"/>
  <c r="Q117" i="29"/>
  <c r="Y117" i="29"/>
  <c r="S117" i="29"/>
  <c r="R117" i="29"/>
  <c r="AA101" i="29"/>
  <c r="V101" i="29"/>
  <c r="X101" i="29"/>
  <c r="V98" i="29"/>
  <c r="K98" i="29"/>
  <c r="W98" i="29"/>
  <c r="U98" i="29"/>
  <c r="AC71" i="29"/>
  <c r="R71" i="29"/>
  <c r="J71" i="29"/>
  <c r="X71" i="29"/>
  <c r="L71" i="29"/>
  <c r="M173" i="29"/>
  <c r="AC173" i="29"/>
  <c r="Y173" i="29"/>
  <c r="S173" i="29"/>
  <c r="X173" i="29"/>
  <c r="K173" i="29"/>
  <c r="W146" i="29"/>
  <c r="Y146" i="29"/>
  <c r="S146" i="29"/>
  <c r="T99" i="29"/>
  <c r="J84" i="29"/>
  <c r="AC77" i="29"/>
  <c r="U77" i="29"/>
  <c r="M77" i="29"/>
  <c r="X77" i="29"/>
  <c r="J77" i="29"/>
  <c r="R77" i="29"/>
  <c r="V77" i="29"/>
  <c r="AA77" i="29"/>
  <c r="K77" i="29"/>
  <c r="AC176" i="29"/>
  <c r="W176" i="29"/>
  <c r="K176" i="29"/>
  <c r="U176" i="29"/>
  <c r="L173" i="29"/>
  <c r="Z170" i="29"/>
  <c r="R170" i="29"/>
  <c r="K170" i="29"/>
  <c r="X163" i="29"/>
  <c r="X100" i="29"/>
  <c r="Q100" i="29"/>
  <c r="T74" i="29"/>
  <c r="M74" i="29"/>
  <c r="U74" i="29"/>
  <c r="X74" i="29"/>
  <c r="J74" i="29"/>
  <c r="V70" i="29"/>
  <c r="K70" i="29"/>
  <c r="Q70" i="29"/>
  <c r="V163" i="29"/>
  <c r="R122" i="29"/>
  <c r="T117" i="29"/>
  <c r="W91" i="29"/>
  <c r="L91" i="29"/>
  <c r="K74" i="29"/>
  <c r="X55" i="29"/>
  <c r="Q185" i="29"/>
  <c r="AB185" i="29"/>
  <c r="W183" i="29"/>
  <c r="R175" i="29"/>
  <c r="V175" i="29"/>
  <c r="R166" i="29"/>
  <c r="S166" i="29"/>
  <c r="AB166" i="29"/>
  <c r="X166" i="29"/>
  <c r="L152" i="29"/>
  <c r="V152" i="29"/>
  <c r="L148" i="29"/>
  <c r="L140" i="29"/>
  <c r="K133" i="29"/>
  <c r="J131" i="29"/>
  <c r="M131" i="29"/>
  <c r="K128" i="29"/>
  <c r="AA128" i="29"/>
  <c r="W128" i="29"/>
  <c r="V125" i="29"/>
  <c r="T55" i="29"/>
  <c r="J55" i="29"/>
  <c r="M55" i="29"/>
  <c r="K194" i="29"/>
  <c r="K185" i="29"/>
  <c r="X185" i="29"/>
  <c r="T183" i="29"/>
  <c r="AB183" i="29"/>
  <c r="M175" i="29"/>
  <c r="Q166" i="29"/>
  <c r="K166" i="29"/>
  <c r="AA166" i="29"/>
  <c r="AB155" i="29"/>
  <c r="R152" i="29"/>
  <c r="K152" i="29"/>
  <c r="Y152" i="29"/>
  <c r="M152" i="29"/>
  <c r="K148" i="29"/>
  <c r="V133" i="29"/>
  <c r="U85" i="29"/>
  <c r="T58" i="29"/>
  <c r="Z58" i="29"/>
  <c r="U56" i="29"/>
  <c r="K56" i="29"/>
  <c r="AA56" i="29"/>
  <c r="R55" i="29"/>
  <c r="S55" i="29"/>
  <c r="Y55" i="29"/>
  <c r="S48" i="29"/>
  <c r="AA48" i="29"/>
  <c r="W48" i="29"/>
  <c r="R47" i="29"/>
  <c r="L47" i="29"/>
  <c r="AA47" i="29"/>
  <c r="X47" i="29"/>
  <c r="M47" i="29"/>
  <c r="V55" i="29"/>
  <c r="R95" i="29"/>
  <c r="X95" i="29"/>
  <c r="Q78" i="29"/>
  <c r="J58" i="29"/>
  <c r="T56" i="29"/>
  <c r="J56" i="29"/>
  <c r="Y56" i="29"/>
  <c r="AC56" i="29"/>
  <c r="Q55" i="29"/>
  <c r="L55" i="29"/>
  <c r="AB55" i="29"/>
  <c r="Z55" i="29"/>
  <c r="W55" i="29"/>
  <c r="AC55" i="29"/>
  <c r="L53" i="29"/>
  <c r="AA53" i="29"/>
  <c r="T50" i="29"/>
  <c r="K49" i="29"/>
  <c r="R48" i="29"/>
  <c r="K48" i="29"/>
  <c r="M48" i="29"/>
  <c r="U47" i="29"/>
  <c r="K47" i="29"/>
  <c r="K46" i="29"/>
  <c r="AJ204" i="15"/>
  <c r="AN204" i="15"/>
  <c r="AL204" i="15"/>
  <c r="AH204" i="15"/>
  <c r="AE204" i="15"/>
  <c r="AF204" i="15" s="1" a="1"/>
  <c r="AF204" i="15" s="1"/>
  <c r="AG204" i="15"/>
  <c r="AJ200" i="15"/>
  <c r="AN200" i="15"/>
  <c r="AL200" i="15"/>
  <c r="AE200" i="15"/>
  <c r="AF200" i="15" s="1" a="1"/>
  <c r="AF200" i="15" s="1"/>
  <c r="AH200" i="15"/>
  <c r="AG200" i="15"/>
  <c r="AJ194" i="15"/>
  <c r="AN194" i="15"/>
  <c r="AL194" i="15"/>
  <c r="AH194" i="15"/>
  <c r="AG194" i="15"/>
  <c r="AE194" i="15"/>
  <c r="AF194" i="15" s="1" a="1"/>
  <c r="AF194" i="15" s="1"/>
  <c r="AJ188" i="15"/>
  <c r="AN188" i="15"/>
  <c r="AL188" i="15"/>
  <c r="AH188" i="15"/>
  <c r="AE188" i="15"/>
  <c r="AF188" i="15" s="1" a="1"/>
  <c r="AF188" i="15" s="1"/>
  <c r="AG188" i="15"/>
  <c r="AJ186" i="15"/>
  <c r="AN186" i="15"/>
  <c r="AL186" i="15"/>
  <c r="AH186" i="15"/>
  <c r="AG186" i="15"/>
  <c r="AE186" i="15"/>
  <c r="AF186" i="15" s="1" a="1"/>
  <c r="AF186" i="15" s="1"/>
  <c r="AJ180" i="15"/>
  <c r="AH180" i="15"/>
  <c r="AL180" i="15"/>
  <c r="AN180" i="15"/>
  <c r="AE180" i="15"/>
  <c r="AF180" i="15" s="1" a="1"/>
  <c r="AF180" i="15" s="1"/>
  <c r="AG180" i="15"/>
  <c r="AN174" i="15"/>
  <c r="AJ174" i="15"/>
  <c r="AL174" i="15"/>
  <c r="AH174" i="15"/>
  <c r="AG174" i="15"/>
  <c r="AE174" i="15"/>
  <c r="AF174" i="15" s="1" a="1"/>
  <c r="AF174" i="15" s="1"/>
  <c r="AJ170" i="15"/>
  <c r="AN170" i="15"/>
  <c r="AL170" i="15"/>
  <c r="AH170" i="15"/>
  <c r="AG170" i="15"/>
  <c r="AE170" i="15"/>
  <c r="AF170" i="15" s="1" a="1"/>
  <c r="AF170" i="15" s="1"/>
  <c r="AJ164" i="15"/>
  <c r="AH164" i="15"/>
  <c r="AN164" i="15"/>
  <c r="AL164" i="15"/>
  <c r="AE164" i="15"/>
  <c r="AF164" i="15" a="1"/>
  <c r="AF164" i="15" s="1"/>
  <c r="AG164" i="15"/>
  <c r="AI201" i="15"/>
  <c r="AN201" i="15"/>
  <c r="AJ201" i="15"/>
  <c r="AL201" i="15"/>
  <c r="AH201" i="15"/>
  <c r="AG201" i="15"/>
  <c r="AE201" i="15"/>
  <c r="AF201" i="15" a="1"/>
  <c r="AF20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s="1" a="1"/>
  <c r="AF120" i="15" s="1"/>
  <c r="AG120" i="15"/>
  <c r="AN116" i="15"/>
  <c r="AJ116" i="15"/>
  <c r="AH116" i="15"/>
  <c r="AL116" i="15"/>
  <c r="AE116" i="15"/>
  <c r="AF116" i="15" s="1" a="1"/>
  <c r="AF116" i="15" s="1"/>
  <c r="AG116" i="15"/>
  <c r="AJ114" i="15"/>
  <c r="AN114" i="15"/>
  <c r="AH114" i="15"/>
  <c r="AL114" i="15"/>
  <c r="AG114" i="15"/>
  <c r="AE114" i="15"/>
  <c r="AF114" i="15" s="1" a="1"/>
  <c r="AF114" i="15" s="1"/>
  <c r="AJ110" i="15"/>
  <c r="AN110" i="15"/>
  <c r="AH110" i="15"/>
  <c r="AL110" i="15"/>
  <c r="AG110" i="15"/>
  <c r="AE110" i="15"/>
  <c r="AF110" i="15" s="1" a="1"/>
  <c r="AF110" i="15" s="1"/>
  <c r="AJ106" i="15"/>
  <c r="AN106" i="15"/>
  <c r="AH106" i="15"/>
  <c r="AL106" i="15"/>
  <c r="AG106" i="15"/>
  <c r="AE106" i="15"/>
  <c r="AF106" i="15" s="1" a="1"/>
  <c r="AF106" i="15" s="1"/>
  <c r="AN104" i="15"/>
  <c r="AJ104" i="15"/>
  <c r="AH104" i="15"/>
  <c r="AL104" i="15"/>
  <c r="AE104" i="15"/>
  <c r="AF104" i="15" s="1" a="1"/>
  <c r="AF104" i="15" s="1"/>
  <c r="AG104" i="15"/>
  <c r="AN102" i="15"/>
  <c r="AJ102" i="15"/>
  <c r="AL102" i="15"/>
  <c r="AH102" i="15"/>
  <c r="AG102" i="15"/>
  <c r="AE102" i="15"/>
  <c r="AF102" i="15" s="1" a="1"/>
  <c r="AF102" i="15" s="1"/>
  <c r="AN100" i="15"/>
  <c r="AJ100" i="15"/>
  <c r="AH100" i="15"/>
  <c r="AL100" i="15"/>
  <c r="AE100" i="15"/>
  <c r="AF100" i="15" s="1" a="1"/>
  <c r="AF100" i="15" s="1"/>
  <c r="AG100" i="15"/>
  <c r="AI98" i="15"/>
  <c r="AJ98" i="15"/>
  <c r="AN98" i="15"/>
  <c r="AH98" i="15"/>
  <c r="AL98" i="15"/>
  <c r="AG98" i="15"/>
  <c r="AE98" i="15"/>
  <c r="AF98" i="15" a="1"/>
  <c r="AF98" i="15" s="1"/>
  <c r="AN96" i="15"/>
  <c r="AJ96" i="15"/>
  <c r="AH96" i="15"/>
  <c r="AL96" i="15"/>
  <c r="AE96" i="15"/>
  <c r="AF96" i="15" s="1" a="1"/>
  <c r="AF96" i="15" s="1"/>
  <c r="AG96" i="15"/>
  <c r="AD94" i="15"/>
  <c r="W94" i="5" s="1"/>
  <c r="AN94" i="15"/>
  <c r="AJ94" i="15"/>
  <c r="AH94" i="15"/>
  <c r="AL94" i="15"/>
  <c r="AG94" i="15"/>
  <c r="AE94" i="15"/>
  <c r="AF94" i="15" a="1"/>
  <c r="AF94" i="15" s="1"/>
  <c r="AN92" i="15"/>
  <c r="AJ92" i="15"/>
  <c r="AH92" i="15"/>
  <c r="AL92" i="15"/>
  <c r="AE92" i="15"/>
  <c r="AF92" i="15" s="1" a="1"/>
  <c r="AF92" i="15" s="1"/>
  <c r="AG92" i="15"/>
  <c r="AN88" i="15"/>
  <c r="AJ88" i="15"/>
  <c r="AH88" i="15"/>
  <c r="AL88" i="15"/>
  <c r="AE88" i="15"/>
  <c r="AF88" i="15" s="1" a="1"/>
  <c r="AF88" i="15" s="1"/>
  <c r="AG88" i="15"/>
  <c r="AN86" i="15"/>
  <c r="AJ86" i="15"/>
  <c r="AL86" i="15"/>
  <c r="AH86" i="15"/>
  <c r="AG86" i="15"/>
  <c r="AE86" i="15"/>
  <c r="AF86" i="15" a="1"/>
  <c r="AF86" i="15" s="1"/>
  <c r="AN84" i="15"/>
  <c r="AJ84" i="15"/>
  <c r="AL84" i="15"/>
  <c r="AH84" i="15"/>
  <c r="AE84" i="15"/>
  <c r="AF84" i="15" s="1" a="1"/>
  <c r="AF84" i="15" s="1"/>
  <c r="AG84" i="15"/>
  <c r="AJ82" i="15"/>
  <c r="AL82" i="15"/>
  <c r="AN82" i="15"/>
  <c r="AH82" i="15"/>
  <c r="AG82" i="15"/>
  <c r="AE82" i="15"/>
  <c r="AF82" i="15" a="1"/>
  <c r="AF82" i="15" s="1"/>
  <c r="AN80" i="15"/>
  <c r="AJ80" i="15"/>
  <c r="AH80" i="15"/>
  <c r="AL80" i="15"/>
  <c r="AE80" i="15"/>
  <c r="AF80" i="15" s="1" a="1"/>
  <c r="AF80" i="15" s="1"/>
  <c r="AG80" i="15"/>
  <c r="AN78" i="15"/>
  <c r="AJ78" i="15"/>
  <c r="AL78" i="15"/>
  <c r="AH78" i="15"/>
  <c r="AG78" i="15"/>
  <c r="AE78" i="15"/>
  <c r="AF78" i="15" a="1"/>
  <c r="AF78" i="15" s="1"/>
  <c r="AN76" i="15"/>
  <c r="AJ76" i="15"/>
  <c r="AL76" i="15"/>
  <c r="AH76" i="15"/>
  <c r="AE76" i="15"/>
  <c r="AF76" i="15" s="1" a="1"/>
  <c r="AF76" i="15" s="1"/>
  <c r="AG76" i="15"/>
  <c r="AJ74" i="15"/>
  <c r="AL74" i="15"/>
  <c r="AN74" i="15"/>
  <c r="AH74" i="15"/>
  <c r="AG74" i="15"/>
  <c r="AE74" i="15"/>
  <c r="AF74" i="15" a="1"/>
  <c r="AF74" i="15" s="1"/>
  <c r="AN72" i="15"/>
  <c r="AJ72" i="15"/>
  <c r="AH72" i="15"/>
  <c r="AL72" i="15"/>
  <c r="AE72" i="15"/>
  <c r="AF72" i="15" s="1" a="1"/>
  <c r="AF72" i="15" s="1"/>
  <c r="AG72" i="15"/>
  <c r="AN70" i="15"/>
  <c r="AJ70" i="15"/>
  <c r="AL70" i="15"/>
  <c r="AH70" i="15"/>
  <c r="AG70" i="15"/>
  <c r="AE70" i="15"/>
  <c r="AF70" i="15" a="1"/>
  <c r="AF70" i="15" s="1"/>
  <c r="AN68" i="15"/>
  <c r="AJ68" i="15"/>
  <c r="AL68" i="15"/>
  <c r="AH68" i="15"/>
  <c r="AG68" i="15"/>
  <c r="AE68" i="15"/>
  <c r="AF68" i="15" a="1"/>
  <c r="AF68" i="15" s="1"/>
  <c r="AJ66" i="15"/>
  <c r="AL66" i="15"/>
  <c r="AN66" i="15"/>
  <c r="AH66" i="15"/>
  <c r="AG66" i="15"/>
  <c r="AE66" i="15"/>
  <c r="AF66" i="15" a="1"/>
  <c r="AF66" i="15" s="1"/>
  <c r="AN64" i="15"/>
  <c r="AJ64" i="15"/>
  <c r="AH64" i="15"/>
  <c r="AL64" i="15"/>
  <c r="AG64" i="15"/>
  <c r="AE64" i="15"/>
  <c r="AF64" i="15" a="1"/>
  <c r="AF64" i="15" s="1"/>
  <c r="AN62" i="15"/>
  <c r="AJ62" i="15"/>
  <c r="AL62" i="15"/>
  <c r="AH62" i="15"/>
  <c r="AG62" i="15"/>
  <c r="AE62" i="15"/>
  <c r="AF62" i="15" a="1"/>
  <c r="AF62" i="15" s="1"/>
  <c r="AD60" i="15"/>
  <c r="W60" i="5"/>
  <c r="AN60" i="15"/>
  <c r="AJ60" i="15"/>
  <c r="AL60" i="15"/>
  <c r="AH60" i="15"/>
  <c r="AE60" i="15"/>
  <c r="AF60" i="15" s="1" a="1"/>
  <c r="AF60" i="15" s="1"/>
  <c r="AG60" i="15"/>
  <c r="AJ58" i="15"/>
  <c r="AL58" i="15"/>
  <c r="AN58" i="15"/>
  <c r="AH58" i="15"/>
  <c r="AG58" i="15"/>
  <c r="AE58" i="15"/>
  <c r="AF58" i="15" a="1"/>
  <c r="AF58" i="15"/>
  <c r="AN56" i="15"/>
  <c r="AJ56" i="15"/>
  <c r="AH56" i="15"/>
  <c r="AL56" i="15"/>
  <c r="AE56" i="15"/>
  <c r="AF56" i="15" s="1" a="1"/>
  <c r="AF56" i="15" s="1"/>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s="1" a="1"/>
  <c r="AF46" i="15" s="1"/>
  <c r="AJ202" i="15"/>
  <c r="AN202" i="15"/>
  <c r="AL202" i="15"/>
  <c r="AH202" i="15"/>
  <c r="AG202" i="15"/>
  <c r="AE202" i="15"/>
  <c r="AF202" i="15" s="1" a="1"/>
  <c r="AF202" i="15" s="1"/>
  <c r="AJ196" i="15"/>
  <c r="AN196" i="15"/>
  <c r="AH196" i="15"/>
  <c r="AL196" i="15"/>
  <c r="AE196" i="15"/>
  <c r="AF196" i="15" a="1"/>
  <c r="AF196" i="15" s="1"/>
  <c r="AG196" i="15"/>
  <c r="AN190" i="15"/>
  <c r="AJ190" i="15"/>
  <c r="AL190" i="15"/>
  <c r="AH190" i="15"/>
  <c r="AG190" i="15"/>
  <c r="AE190" i="15"/>
  <c r="AF190" i="15" s="1" a="1"/>
  <c r="AF190" i="15" s="1"/>
  <c r="AJ184" i="15"/>
  <c r="AN184" i="15"/>
  <c r="AL184" i="15"/>
  <c r="AH184" i="15"/>
  <c r="AE184" i="15"/>
  <c r="AF184" i="15" a="1"/>
  <c r="AF184" i="15" s="1"/>
  <c r="AG184" i="15"/>
  <c r="AM176" i="15"/>
  <c r="AJ176" i="15"/>
  <c r="AN176" i="15"/>
  <c r="AH176" i="15"/>
  <c r="AL176" i="15"/>
  <c r="AE176" i="15"/>
  <c r="AF176" i="15" s="1" a="1"/>
  <c r="AF176" i="15" s="1"/>
  <c r="AG176" i="15"/>
  <c r="AJ168" i="15"/>
  <c r="AN168" i="15"/>
  <c r="AL168" i="15"/>
  <c r="AH168" i="15"/>
  <c r="AE168" i="15"/>
  <c r="AF168" i="15" s="1" a="1"/>
  <c r="AF168" i="15" s="1"/>
  <c r="AG168" i="15"/>
  <c r="AN197" i="15"/>
  <c r="AJ197" i="15"/>
  <c r="AH197" i="15"/>
  <c r="AL197" i="15"/>
  <c r="AG197" i="15"/>
  <c r="AE197" i="15"/>
  <c r="AF197" i="15" s="1" a="1"/>
  <c r="AF197" i="15" s="1"/>
  <c r="AN193" i="15"/>
  <c r="AJ193" i="15"/>
  <c r="AL193" i="15"/>
  <c r="AH193" i="15"/>
  <c r="AG193" i="15"/>
  <c r="AE193" i="15"/>
  <c r="AF193" i="15" s="1" a="1"/>
  <c r="AF193" i="15" s="1"/>
  <c r="AN189" i="15"/>
  <c r="AJ189" i="15"/>
  <c r="AL189" i="15"/>
  <c r="AH189" i="15"/>
  <c r="AG189" i="15"/>
  <c r="AE189" i="15"/>
  <c r="AF189" i="15" s="1" a="1"/>
  <c r="AF189" i="15" s="1"/>
  <c r="AI185" i="15"/>
  <c r="AN185" i="15"/>
  <c r="AJ185" i="15"/>
  <c r="AL185" i="15"/>
  <c r="AH185" i="15"/>
  <c r="AG185" i="15"/>
  <c r="AE185" i="15"/>
  <c r="AF185" i="15" s="1" a="1"/>
  <c r="AF185" i="15" s="1"/>
  <c r="AN181" i="15"/>
  <c r="AJ181" i="15"/>
  <c r="AH181" i="15"/>
  <c r="AL181" i="15"/>
  <c r="AG181" i="15"/>
  <c r="AE181" i="15"/>
  <c r="AF181" i="15" s="1" a="1"/>
  <c r="AF181" i="15" s="1"/>
  <c r="AN177" i="15"/>
  <c r="AJ177" i="15"/>
  <c r="AL177" i="15"/>
  <c r="AH177" i="15"/>
  <c r="AG177" i="15"/>
  <c r="AE177" i="15"/>
  <c r="AF177" i="15" s="1" a="1"/>
  <c r="AF177" i="15" s="1"/>
  <c r="AN173" i="15"/>
  <c r="AJ173" i="15"/>
  <c r="AL173" i="15"/>
  <c r="AH173" i="15"/>
  <c r="AG173" i="15"/>
  <c r="AE173" i="15"/>
  <c r="AF173" i="15" s="1" a="1"/>
  <c r="AF173" i="15" s="1"/>
  <c r="W169" i="15"/>
  <c r="AN169" i="15"/>
  <c r="AJ169" i="15"/>
  <c r="AL169" i="15"/>
  <c r="AH169" i="15"/>
  <c r="AG169" i="15"/>
  <c r="AE169" i="15"/>
  <c r="AF169" i="15" s="1" a="1"/>
  <c r="AF169" i="15" s="1"/>
  <c r="AN165" i="15"/>
  <c r="AJ165" i="15"/>
  <c r="AH165" i="15"/>
  <c r="AL165" i="15"/>
  <c r="AG165" i="15"/>
  <c r="AE165" i="15"/>
  <c r="AF165" i="15" s="1" a="1"/>
  <c r="AF165" i="15" s="1"/>
  <c r="AN161" i="15"/>
  <c r="AJ161" i="15"/>
  <c r="AL161" i="15"/>
  <c r="AH161" i="15"/>
  <c r="AG161" i="15"/>
  <c r="AE161" i="15"/>
  <c r="AF161" i="15" s="1" a="1"/>
  <c r="AF161" i="15" s="1"/>
  <c r="AN157" i="15"/>
  <c r="AJ157" i="15"/>
  <c r="AH157" i="15"/>
  <c r="AL157" i="15"/>
  <c r="AG157" i="15"/>
  <c r="AE157" i="15"/>
  <c r="AF157" i="15" s="1" a="1"/>
  <c r="AF157" i="15" s="1"/>
  <c r="AN153" i="15"/>
  <c r="AJ153" i="15"/>
  <c r="AH153" i="15"/>
  <c r="AL153" i="15"/>
  <c r="AG153" i="15"/>
  <c r="AE153" i="15"/>
  <c r="AF153" i="15" s="1" a="1"/>
  <c r="AF153" i="15" s="1"/>
  <c r="AN149" i="15"/>
  <c r="AJ149" i="15"/>
  <c r="AH149" i="15"/>
  <c r="AL149" i="15"/>
  <c r="AG149" i="15"/>
  <c r="AE149" i="15"/>
  <c r="AF149" i="15" s="1" a="1"/>
  <c r="AF149" i="15" s="1"/>
  <c r="AN134" i="15"/>
  <c r="AJ134" i="15"/>
  <c r="AL134" i="15"/>
  <c r="AH134" i="15"/>
  <c r="AG134" i="15"/>
  <c r="AE134" i="15"/>
  <c r="AF134" i="15" s="1" a="1"/>
  <c r="AF134" i="15" s="1"/>
  <c r="AJ130" i="15"/>
  <c r="AN130" i="15"/>
  <c r="AH130" i="15"/>
  <c r="AL130" i="15"/>
  <c r="AG130" i="15"/>
  <c r="AE130" i="15"/>
  <c r="AF130" i="15" s="1" a="1"/>
  <c r="AF130" i="15" s="1"/>
  <c r="AJ126" i="15"/>
  <c r="AN126" i="15"/>
  <c r="AH126" i="15"/>
  <c r="AL126" i="15"/>
  <c r="AG126" i="15"/>
  <c r="AE126" i="15"/>
  <c r="AF126" i="15" s="1" a="1"/>
  <c r="AF126" i="15" s="1"/>
  <c r="AJ122" i="15"/>
  <c r="AN122" i="15"/>
  <c r="AH122" i="15"/>
  <c r="AL122" i="15"/>
  <c r="AG122" i="15"/>
  <c r="AE122" i="15"/>
  <c r="AF122" i="15" s="1" a="1"/>
  <c r="AF122" i="15" s="1"/>
  <c r="AN118" i="15"/>
  <c r="AJ118" i="15"/>
  <c r="AL118" i="15"/>
  <c r="AH118" i="15"/>
  <c r="AG118" i="15"/>
  <c r="AE118" i="15"/>
  <c r="AF118" i="15" s="1" a="1"/>
  <c r="AF118" i="15" s="1"/>
  <c r="AN112" i="15"/>
  <c r="AJ112" i="15"/>
  <c r="AH112" i="15"/>
  <c r="AL112" i="15"/>
  <c r="AE112" i="15"/>
  <c r="AF112" i="15" s="1" a="1"/>
  <c r="AF112" i="15" s="1"/>
  <c r="AG112" i="15"/>
  <c r="AN108" i="15"/>
  <c r="AJ108" i="15"/>
  <c r="AH108" i="15"/>
  <c r="AL108" i="15"/>
  <c r="AE108" i="15"/>
  <c r="AF108" i="15" a="1"/>
  <c r="AF108" i="15" s="1"/>
  <c r="AG108" i="15"/>
  <c r="AJ90" i="15"/>
  <c r="AN90" i="15"/>
  <c r="AH90" i="15"/>
  <c r="AL90" i="15"/>
  <c r="AG90" i="15"/>
  <c r="AE90" i="15"/>
  <c r="AF90" i="15" s="1" a="1"/>
  <c r="AF90" i="15"/>
  <c r="AI145" i="15"/>
  <c r="AN145" i="15"/>
  <c r="AJ145" i="15"/>
  <c r="AL145" i="15"/>
  <c r="AH145" i="15"/>
  <c r="AG145" i="15"/>
  <c r="AE145" i="15"/>
  <c r="AF145" i="15" a="1"/>
  <c r="AF145" i="15" s="1"/>
  <c r="AD141" i="15"/>
  <c r="W141" i="5" s="1"/>
  <c r="AJ141" i="15"/>
  <c r="AN141" i="15"/>
  <c r="AH141" i="15"/>
  <c r="AL141" i="15"/>
  <c r="AG141" i="15"/>
  <c r="AE141" i="15"/>
  <c r="AF141" i="15" s="1" a="1"/>
  <c r="AF141" i="15" s="1"/>
  <c r="AN137" i="15"/>
  <c r="AJ137" i="15"/>
  <c r="AH137" i="15"/>
  <c r="AL137" i="15"/>
  <c r="AG137" i="15"/>
  <c r="AE137" i="15"/>
  <c r="AF137" i="15" a="1"/>
  <c r="AF137" i="15" s="1"/>
  <c r="AN198" i="15"/>
  <c r="AJ198" i="15"/>
  <c r="AL198" i="15"/>
  <c r="AH198" i="15"/>
  <c r="AG198" i="15"/>
  <c r="AE198" i="15"/>
  <c r="AF198" i="15" a="1"/>
  <c r="AF198" i="15" s="1"/>
  <c r="AJ192" i="15"/>
  <c r="AN192" i="15"/>
  <c r="AH192" i="15"/>
  <c r="AL192" i="15"/>
  <c r="AE192" i="15"/>
  <c r="AF192" i="15" s="1" a="1"/>
  <c r="AF192" i="15" s="1"/>
  <c r="AG192" i="15"/>
  <c r="AN182" i="15"/>
  <c r="AJ182" i="15"/>
  <c r="AL182" i="15"/>
  <c r="AH182" i="15"/>
  <c r="AG182" i="15"/>
  <c r="AE182" i="15"/>
  <c r="AF182" i="15" a="1"/>
  <c r="AF182" i="15" s="1"/>
  <c r="AJ178" i="15"/>
  <c r="AN178" i="15"/>
  <c r="AL178" i="15"/>
  <c r="AH178" i="15"/>
  <c r="AG178" i="15"/>
  <c r="AE178" i="15"/>
  <c r="AF178" i="15" a="1"/>
  <c r="AF178" i="15" s="1"/>
  <c r="AJ172" i="15"/>
  <c r="AN172" i="15"/>
  <c r="AL172" i="15"/>
  <c r="AH172" i="15"/>
  <c r="AE172" i="15"/>
  <c r="AF172" i="15" s="1" a="1"/>
  <c r="AF172" i="15" s="1"/>
  <c r="AG172" i="15"/>
  <c r="AN166" i="15"/>
  <c r="AJ166" i="15"/>
  <c r="AL166" i="15"/>
  <c r="AH166" i="15"/>
  <c r="AG166" i="15"/>
  <c r="AE166" i="15"/>
  <c r="AF166" i="15" a="1"/>
  <c r="AF166" i="15" s="1"/>
  <c r="AJ162" i="15"/>
  <c r="AN162" i="15"/>
  <c r="AH162" i="15"/>
  <c r="AL162" i="15"/>
  <c r="AG162" i="15"/>
  <c r="AE162" i="15"/>
  <c r="AF162" i="15" a="1"/>
  <c r="AF162" i="15" s="1"/>
  <c r="AJ160" i="15"/>
  <c r="AH160" i="15"/>
  <c r="AN160" i="15"/>
  <c r="AL160" i="15"/>
  <c r="AE160" i="15"/>
  <c r="AF160" i="15" s="1" a="1"/>
  <c r="AF160" i="15" s="1"/>
  <c r="AG160" i="15"/>
  <c r="AN158" i="15"/>
  <c r="AJ158" i="15"/>
  <c r="AH158" i="15"/>
  <c r="AL158" i="15"/>
  <c r="AG158" i="15"/>
  <c r="AE158" i="15"/>
  <c r="AF158" i="15" a="1"/>
  <c r="AF158" i="15" s="1"/>
  <c r="AJ156" i="15"/>
  <c r="AH156" i="15"/>
  <c r="AN156" i="15"/>
  <c r="AL156" i="15"/>
  <c r="AE156" i="15"/>
  <c r="AF156" i="15" s="1" a="1"/>
  <c r="AF156" i="15" s="1"/>
  <c r="AG156" i="15"/>
  <c r="AM154" i="15"/>
  <c r="AJ154" i="15"/>
  <c r="AN154" i="15"/>
  <c r="AH154" i="15"/>
  <c r="AL154" i="15"/>
  <c r="AG154" i="15"/>
  <c r="AE154" i="15"/>
  <c r="AF154" i="15" s="1" a="1"/>
  <c r="AF154" i="15" s="1"/>
  <c r="AJ152" i="15"/>
  <c r="AN152" i="15"/>
  <c r="AH152" i="15"/>
  <c r="AL152" i="15"/>
  <c r="AE152" i="15"/>
  <c r="AF152" i="15" a="1"/>
  <c r="AF152" i="15" s="1"/>
  <c r="AG152" i="15"/>
  <c r="AN150" i="15"/>
  <c r="AJ150" i="15"/>
  <c r="AL150" i="15"/>
  <c r="AH150" i="15"/>
  <c r="AG150" i="15"/>
  <c r="AE150" i="15"/>
  <c r="AF150" i="15" s="1" a="1"/>
  <c r="AF150" i="15" s="1"/>
  <c r="AJ148" i="15"/>
  <c r="AH148" i="15"/>
  <c r="AN148" i="15"/>
  <c r="AL148" i="15"/>
  <c r="AE148" i="15"/>
  <c r="AF148" i="15" a="1"/>
  <c r="AF148" i="15" s="1"/>
  <c r="AG148" i="15"/>
  <c r="AJ135" i="15"/>
  <c r="AN135" i="15"/>
  <c r="AL135" i="15"/>
  <c r="AH135" i="15"/>
  <c r="AE135" i="15"/>
  <c r="AF135" i="15" a="1"/>
  <c r="AF135" i="15" s="1"/>
  <c r="AG135" i="15"/>
  <c r="AJ133" i="15"/>
  <c r="AN133" i="15"/>
  <c r="AH133" i="15"/>
  <c r="AL133" i="15"/>
  <c r="AG133" i="15"/>
  <c r="AE133" i="15"/>
  <c r="AF133" i="15" s="1" a="1"/>
  <c r="AF133" i="15" s="1"/>
  <c r="AJ131" i="15"/>
  <c r="AN131" i="15"/>
  <c r="AL131" i="15"/>
  <c r="AH131" i="15"/>
  <c r="AE131" i="15"/>
  <c r="AF131" i="15" a="1"/>
  <c r="AF131" i="15" s="1"/>
  <c r="AG131" i="15"/>
  <c r="AN129" i="15"/>
  <c r="AJ129" i="15"/>
  <c r="AL129" i="15"/>
  <c r="AH129" i="15"/>
  <c r="AG129" i="15"/>
  <c r="AE129" i="15"/>
  <c r="AF129" i="15" s="1" a="1"/>
  <c r="AF129" i="15" s="1"/>
  <c r="AJ127" i="15"/>
  <c r="AL127" i="15"/>
  <c r="AN127" i="15"/>
  <c r="AH127" i="15"/>
  <c r="AE127" i="15"/>
  <c r="AF127" i="15" a="1"/>
  <c r="AF127" i="15" s="1"/>
  <c r="AG127" i="15"/>
  <c r="AJ125" i="15"/>
  <c r="AN125" i="15"/>
  <c r="AH125" i="15"/>
  <c r="AL125" i="15"/>
  <c r="AG125" i="15"/>
  <c r="AE125" i="15"/>
  <c r="AF125" i="15" s="1" a="1"/>
  <c r="AF125" i="15" s="1"/>
  <c r="AJ123" i="15"/>
  <c r="AN123" i="15"/>
  <c r="AL123" i="15"/>
  <c r="AH123" i="15"/>
  <c r="AE123" i="15"/>
  <c r="AF123" i="15" a="1"/>
  <c r="AF123" i="15" s="1"/>
  <c r="AG123" i="15"/>
  <c r="AN121" i="15"/>
  <c r="AJ121" i="15"/>
  <c r="AH121" i="15"/>
  <c r="AL121" i="15"/>
  <c r="AG121" i="15"/>
  <c r="AE121" i="15"/>
  <c r="AF121" i="15" s="1" a="1"/>
  <c r="AF121" i="15" s="1"/>
  <c r="AJ119" i="15"/>
  <c r="AN119" i="15"/>
  <c r="AL119" i="15"/>
  <c r="AH119" i="15"/>
  <c r="AE119" i="15"/>
  <c r="AF119" i="15" a="1"/>
  <c r="AF119" i="15" s="1"/>
  <c r="AG119" i="15"/>
  <c r="AJ117" i="15"/>
  <c r="AN117" i="15"/>
  <c r="AH117" i="15"/>
  <c r="AL117" i="15"/>
  <c r="AG117" i="15"/>
  <c r="AE117" i="15"/>
  <c r="AF117" i="15" s="1" a="1"/>
  <c r="AF117" i="15" s="1"/>
  <c r="AJ115" i="15"/>
  <c r="AN115" i="15"/>
  <c r="AL115" i="15"/>
  <c r="AH115" i="15"/>
  <c r="AE115" i="15"/>
  <c r="AF115" i="15" a="1"/>
  <c r="AF115" i="15" s="1"/>
  <c r="AG115" i="15"/>
  <c r="AN113" i="15"/>
  <c r="AJ113" i="15"/>
  <c r="AL113" i="15"/>
  <c r="AH113" i="15"/>
  <c r="AG113" i="15"/>
  <c r="AE113" i="15"/>
  <c r="AF113" i="15" s="1" a="1"/>
  <c r="AF113" i="15" s="1"/>
  <c r="AJ111" i="15"/>
  <c r="AN111" i="15"/>
  <c r="AL111" i="15"/>
  <c r="AH111" i="15"/>
  <c r="AE111" i="15"/>
  <c r="AF111" i="15" a="1"/>
  <c r="AF111" i="15" s="1"/>
  <c r="AG111" i="15"/>
  <c r="AJ109" i="15"/>
  <c r="AN109" i="15"/>
  <c r="AH109" i="15"/>
  <c r="AL109" i="15"/>
  <c r="AG109" i="15"/>
  <c r="AE109" i="15"/>
  <c r="AF109" i="15" s="1" a="1"/>
  <c r="AF109" i="15" s="1"/>
  <c r="AJ107" i="15"/>
  <c r="AN107" i="15"/>
  <c r="AL107" i="15"/>
  <c r="AH107" i="15"/>
  <c r="AE107" i="15"/>
  <c r="AF107" i="15" a="1"/>
  <c r="AF107" i="15" s="1"/>
  <c r="AG107" i="15"/>
  <c r="AN105" i="15"/>
  <c r="AJ105" i="15"/>
  <c r="AH105" i="15"/>
  <c r="AL105" i="15"/>
  <c r="AG105" i="15"/>
  <c r="AE105" i="15"/>
  <c r="AF105" i="15" s="1" a="1"/>
  <c r="AF105" i="15" s="1"/>
  <c r="AJ103" i="15"/>
  <c r="AN103" i="15"/>
  <c r="AL103" i="15"/>
  <c r="AH103" i="15"/>
  <c r="AE103" i="15"/>
  <c r="AF103" i="15" a="1"/>
  <c r="AF103" i="15" s="1"/>
  <c r="AG103" i="15"/>
  <c r="AN101" i="15"/>
  <c r="AJ101" i="15"/>
  <c r="AH101" i="15"/>
  <c r="AL101" i="15"/>
  <c r="AG101" i="15"/>
  <c r="AE101" i="15"/>
  <c r="AF101" i="15" s="1" a="1"/>
  <c r="AF101" i="15" s="1"/>
  <c r="AJ99" i="15"/>
  <c r="AN99" i="15"/>
  <c r="AL99" i="15"/>
  <c r="AH99" i="15"/>
  <c r="AE99" i="15"/>
  <c r="AF99" i="15" a="1"/>
  <c r="AF99" i="15" s="1"/>
  <c r="AG99" i="15"/>
  <c r="AI97" i="15"/>
  <c r="AN97" i="15"/>
  <c r="AJ97" i="15"/>
  <c r="AL97" i="15"/>
  <c r="AH97" i="15"/>
  <c r="AG97" i="15"/>
  <c r="AE97" i="15"/>
  <c r="AF97" i="15" s="1" a="1"/>
  <c r="AF97" i="15" s="1"/>
  <c r="AJ95" i="15"/>
  <c r="AN95" i="15"/>
  <c r="AL95" i="15"/>
  <c r="AH95" i="15"/>
  <c r="AE95" i="15"/>
  <c r="AF95" i="15" s="1" a="1"/>
  <c r="AF95" i="15" s="1"/>
  <c r="AG95" i="15"/>
  <c r="AN93" i="15"/>
  <c r="AJ93" i="15"/>
  <c r="AH93" i="15"/>
  <c r="AL93" i="15"/>
  <c r="AG93" i="15"/>
  <c r="AE93" i="15"/>
  <c r="AF93" i="15" s="1" a="1"/>
  <c r="AF93" i="15" s="1"/>
  <c r="AJ91" i="15"/>
  <c r="AN91" i="15"/>
  <c r="AL91" i="15"/>
  <c r="AH91" i="15"/>
  <c r="AE91" i="15"/>
  <c r="AF91" i="15" s="1" a="1"/>
  <c r="AF91" i="15" s="1"/>
  <c r="AG91" i="15"/>
  <c r="AN89" i="15"/>
  <c r="AL89" i="15"/>
  <c r="AJ89" i="15"/>
  <c r="AH89" i="15"/>
  <c r="AG89" i="15"/>
  <c r="AE89" i="15"/>
  <c r="AF89" i="15" s="1" a="1"/>
  <c r="AF89" i="15" s="1"/>
  <c r="AJ87" i="15"/>
  <c r="AN87" i="15"/>
  <c r="AH87" i="15"/>
  <c r="AL87" i="15"/>
  <c r="AE87" i="15"/>
  <c r="AF87" i="15" s="1" a="1"/>
  <c r="AF87" i="15" s="1"/>
  <c r="AG87" i="15"/>
  <c r="AN85" i="15"/>
  <c r="AJ85" i="15"/>
  <c r="AL85" i="15"/>
  <c r="AH85" i="15"/>
  <c r="AG85" i="15"/>
  <c r="AE85" i="15"/>
  <c r="AF85" i="15" s="1" a="1"/>
  <c r="AF85" i="15" s="1"/>
  <c r="AJ83" i="15"/>
  <c r="AN83" i="15"/>
  <c r="AL83" i="15"/>
  <c r="AH83" i="15"/>
  <c r="AE83" i="15"/>
  <c r="AF83" i="15" s="1" a="1"/>
  <c r="AF83" i="15" s="1"/>
  <c r="AG83" i="15"/>
  <c r="AN81" i="15"/>
  <c r="AL81" i="15"/>
  <c r="AJ81" i="15"/>
  <c r="AH81" i="15"/>
  <c r="AG81" i="15"/>
  <c r="AE81" i="15"/>
  <c r="AF81" i="15" s="1" a="1"/>
  <c r="AF81" i="15" s="1"/>
  <c r="AJ79" i="15"/>
  <c r="AN79" i="15"/>
  <c r="AL79" i="15"/>
  <c r="AH79" i="15"/>
  <c r="AE79" i="15"/>
  <c r="AF79" i="15" s="1" a="1"/>
  <c r="AF79" i="15" s="1"/>
  <c r="AG79" i="15"/>
  <c r="AN77" i="15"/>
  <c r="AJ77" i="15"/>
  <c r="AL77" i="15"/>
  <c r="AH77" i="15"/>
  <c r="AG77" i="15"/>
  <c r="AE77" i="15"/>
  <c r="AF77" i="15" s="1" a="1"/>
  <c r="AF77" i="15" s="1"/>
  <c r="AJ75" i="15"/>
  <c r="AN75" i="15"/>
  <c r="AL75" i="15"/>
  <c r="AH75" i="15"/>
  <c r="AE75" i="15"/>
  <c r="AF75" i="15" s="1" a="1"/>
  <c r="AF75" i="15" s="1"/>
  <c r="AG75" i="15"/>
  <c r="AN73" i="15"/>
  <c r="AL73" i="15"/>
  <c r="AJ73" i="15"/>
  <c r="AH73" i="15"/>
  <c r="AG73" i="15"/>
  <c r="AE73" i="15"/>
  <c r="AF73" i="15" s="1" a="1"/>
  <c r="AF73" i="15" s="1"/>
  <c r="AJ71" i="15"/>
  <c r="AN71" i="15"/>
  <c r="AH71" i="15"/>
  <c r="AL71" i="15"/>
  <c r="AG71" i="15"/>
  <c r="AE71" i="15"/>
  <c r="AF71" i="15" s="1" a="1"/>
  <c r="AF71" i="15" s="1"/>
  <c r="AN69" i="15"/>
  <c r="AJ69" i="15"/>
  <c r="AL69" i="15"/>
  <c r="AH69" i="15"/>
  <c r="AG69" i="15"/>
  <c r="AE69" i="15"/>
  <c r="AF69" i="15" s="1" a="1"/>
  <c r="AF69" i="15" s="1"/>
  <c r="AJ67" i="15"/>
  <c r="AN67" i="15"/>
  <c r="AH67" i="15"/>
  <c r="AL67" i="15"/>
  <c r="AG67" i="15"/>
  <c r="AE67" i="15"/>
  <c r="AF67" i="15" s="1" a="1"/>
  <c r="AF67" i="15" s="1"/>
  <c r="AN65" i="15"/>
  <c r="AL65" i="15"/>
  <c r="AJ65" i="15"/>
  <c r="AH65" i="15"/>
  <c r="AG65" i="15"/>
  <c r="AE65" i="15"/>
  <c r="AF65" i="15" s="1" a="1"/>
  <c r="AF65" i="15" s="1"/>
  <c r="AJ63" i="15"/>
  <c r="AN63" i="15"/>
  <c r="AL63" i="15"/>
  <c r="AH63" i="15"/>
  <c r="AG63" i="15"/>
  <c r="AE63" i="15"/>
  <c r="AF63" i="15" s="1" a="1"/>
  <c r="AF63" i="15" s="1"/>
  <c r="AN61" i="15"/>
  <c r="AJ61" i="15"/>
  <c r="AL61" i="15"/>
  <c r="AH61" i="15"/>
  <c r="AE61" i="15"/>
  <c r="AF61" i="15" s="1" a="1"/>
  <c r="AF61" i="15" s="1"/>
  <c r="AG61" i="15"/>
  <c r="AJ59" i="15"/>
  <c r="AN59" i="15"/>
  <c r="AL59" i="15"/>
  <c r="AH59" i="15"/>
  <c r="AG59" i="15"/>
  <c r="AE59" i="15"/>
  <c r="AF59" i="15" s="1" a="1"/>
  <c r="AF59" i="15" s="1"/>
  <c r="AN57" i="15"/>
  <c r="AL57" i="15"/>
  <c r="AJ57" i="15"/>
  <c r="AH57" i="15"/>
  <c r="AG57" i="15"/>
  <c r="AE57" i="15"/>
  <c r="AF57" i="15" s="1" a="1"/>
  <c r="AF57" i="15" s="1"/>
  <c r="AJ55" i="15"/>
  <c r="AN55" i="15"/>
  <c r="AH55" i="15"/>
  <c r="AL55" i="15"/>
  <c r="AG55" i="15"/>
  <c r="AE55" i="15"/>
  <c r="AF55" i="15" s="1" a="1"/>
  <c r="AF55" i="15" s="1"/>
  <c r="AN53" i="15"/>
  <c r="AJ53" i="15"/>
  <c r="AL53" i="15"/>
  <c r="AH53" i="15"/>
  <c r="AG53" i="15"/>
  <c r="AE53" i="15"/>
  <c r="AF53" i="15" s="1" a="1"/>
  <c r="AF53" i="15" s="1"/>
  <c r="AJ51" i="15"/>
  <c r="AN51" i="15"/>
  <c r="AL51" i="15"/>
  <c r="AH51" i="15"/>
  <c r="AG51" i="15"/>
  <c r="AE51" i="15"/>
  <c r="AF51" i="15" s="1" a="1"/>
  <c r="AF51" i="15" s="1"/>
  <c r="AN49" i="15"/>
  <c r="AL49" i="15"/>
  <c r="AJ49" i="15"/>
  <c r="AH49" i="15"/>
  <c r="AE49" i="15"/>
  <c r="AF49" i="15" s="1" a="1"/>
  <c r="AF49" i="15" s="1"/>
  <c r="AG49" i="15"/>
  <c r="AJ47" i="15"/>
  <c r="AN47" i="15"/>
  <c r="AL47" i="15"/>
  <c r="AH47" i="15"/>
  <c r="AG47" i="15"/>
  <c r="AE47" i="15"/>
  <c r="AF47" i="15" s="1" a="1"/>
  <c r="AF47" i="15" s="1"/>
  <c r="AN45" i="15"/>
  <c r="AJ45" i="15"/>
  <c r="AL45" i="15"/>
  <c r="AH45" i="15"/>
  <c r="AG45" i="15"/>
  <c r="AE45" i="15"/>
  <c r="AF45" i="15" s="1" a="1"/>
  <c r="AF45" i="15" s="1"/>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s="1"/>
  <c r="K122" i="13"/>
  <c r="N122" i="3"/>
  <c r="K103" i="13"/>
  <c r="N103" i="3" s="1"/>
  <c r="K67" i="13"/>
  <c r="N67" i="3"/>
  <c r="K156" i="13"/>
  <c r="N156" i="3" s="1"/>
  <c r="K56" i="13"/>
  <c r="N56" i="3"/>
  <c r="K195" i="13"/>
  <c r="N195" i="3" s="1"/>
  <c r="K153" i="13"/>
  <c r="N153" i="3"/>
  <c r="K150" i="13"/>
  <c r="N150" i="3" s="1"/>
  <c r="K130" i="13"/>
  <c r="N130" i="3"/>
  <c r="K119" i="13"/>
  <c r="N119" i="3" s="1"/>
  <c r="K116" i="13"/>
  <c r="N116" i="3"/>
  <c r="K108" i="13"/>
  <c r="N108" i="3" s="1"/>
  <c r="K97" i="13"/>
  <c r="N97" i="3"/>
  <c r="K94" i="13"/>
  <c r="N94" i="3" s="1"/>
  <c r="K83" i="13"/>
  <c r="N83" i="3"/>
  <c r="K75" i="13"/>
  <c r="N75" i="3" s="1"/>
  <c r="K64" i="13"/>
  <c r="N64" i="3"/>
  <c r="K61" i="13"/>
  <c r="N61" i="3" s="1"/>
  <c r="K50" i="13"/>
  <c r="N50" i="3"/>
  <c r="K203" i="13"/>
  <c r="N203" i="3" s="1"/>
  <c r="K192" i="13"/>
  <c r="N192" i="3"/>
  <c r="K189" i="13"/>
  <c r="N189" i="3" s="1"/>
  <c r="K178" i="13"/>
  <c r="N178" i="3"/>
  <c r="K167" i="13"/>
  <c r="N167" i="3" s="1"/>
  <c r="K164" i="13"/>
  <c r="N164" i="3"/>
  <c r="K147" i="13"/>
  <c r="N147" i="3" s="1"/>
  <c r="K144" i="13"/>
  <c r="N144" i="3"/>
  <c r="K138" i="13"/>
  <c r="N138" i="3" s="1"/>
  <c r="K127" i="13"/>
  <c r="N127" i="3"/>
  <c r="K124" i="13"/>
  <c r="N124" i="3" s="1"/>
  <c r="K113" i="13"/>
  <c r="N113" i="3"/>
  <c r="K105" i="13"/>
  <c r="N105" i="3" s="1"/>
  <c r="K102" i="13"/>
  <c r="N102" i="3"/>
  <c r="K91" i="13"/>
  <c r="N91" i="3" s="1"/>
  <c r="K80" i="13"/>
  <c r="N80" i="3"/>
  <c r="K72" i="13"/>
  <c r="N72" i="3" s="1"/>
  <c r="K69" i="13"/>
  <c r="N69" i="3"/>
  <c r="K58" i="13"/>
  <c r="N58" i="3" s="1"/>
  <c r="K47" i="13"/>
  <c r="N47" i="3"/>
  <c r="K200" i="13"/>
  <c r="N200" i="3" s="1"/>
  <c r="K197" i="13"/>
  <c r="N197" i="3"/>
  <c r="K186" i="13"/>
  <c r="N186" i="3" s="1"/>
  <c r="K175" i="13"/>
  <c r="N175" i="3"/>
  <c r="K172" i="13"/>
  <c r="N172" i="3" s="1"/>
  <c r="K161" i="13"/>
  <c r="N161" i="3"/>
  <c r="K158" i="13"/>
  <c r="N158" i="3" s="1"/>
  <c r="K78" i="13"/>
  <c r="N78" i="3"/>
  <c r="K85" i="13"/>
  <c r="N85" i="3" s="1"/>
  <c r="K66" i="13"/>
  <c r="N66" i="3"/>
  <c r="K183" i="13"/>
  <c r="N183" i="3" s="1"/>
  <c r="K169" i="13"/>
  <c r="N169" i="3"/>
  <c r="K155" i="13"/>
  <c r="N155" i="3" s="1"/>
  <c r="K111" i="13"/>
  <c r="N111" i="3"/>
  <c r="K89" i="13"/>
  <c r="N89" i="3" s="1"/>
  <c r="K53" i="13"/>
  <c r="N53" i="3"/>
  <c r="K181" i="13"/>
  <c r="N181" i="3" s="1"/>
  <c r="K121" i="13"/>
  <c r="N121" i="3"/>
  <c r="K88" i="13"/>
  <c r="N88" i="3" s="1"/>
  <c r="K55" i="13"/>
  <c r="N55" i="3"/>
  <c r="K140" i="13"/>
  <c r="N140" i="3" s="1"/>
  <c r="K126" i="13"/>
  <c r="N126" i="3"/>
  <c r="K82" i="13"/>
  <c r="N82" i="3" s="1"/>
  <c r="K202" i="13"/>
  <c r="N202" i="3"/>
  <c r="K188" i="13"/>
  <c r="N188" i="3" s="1"/>
  <c r="K174" i="13"/>
  <c r="N174" i="3"/>
  <c r="K163" i="13"/>
  <c r="N163" i="3" s="1"/>
  <c r="K170" i="13"/>
  <c r="N170" i="3"/>
  <c r="K135" i="13"/>
  <c r="N135" i="3" s="1"/>
  <c r="K110" i="13"/>
  <c r="N110" i="3"/>
  <c r="K180" i="13"/>
  <c r="N180" i="3" s="1"/>
  <c r="K149" i="13"/>
  <c r="N149" i="3"/>
  <c r="K129" i="13"/>
  <c r="N129" i="3" s="1"/>
  <c r="K74" i="13"/>
  <c r="N74" i="3"/>
  <c r="K49" i="13"/>
  <c r="N49" i="3" s="1"/>
  <c r="K146" i="13"/>
  <c r="N146" i="3"/>
  <c r="K123" i="13"/>
  <c r="N123" i="3" s="1"/>
  <c r="K199" i="13"/>
  <c r="N199" i="3"/>
  <c r="K185" i="13"/>
  <c r="N185" i="3" s="1"/>
  <c r="K160" i="13"/>
  <c r="N160" i="3"/>
  <c r="K136" i="13"/>
  <c r="N136" i="3" s="1"/>
  <c r="K100" i="13"/>
  <c r="N100" i="3"/>
  <c r="K159" i="13"/>
  <c r="N159" i="3" s="1"/>
  <c r="K132" i="13"/>
  <c r="N132" i="3"/>
  <c r="K118" i="13"/>
  <c r="N118" i="3" s="1"/>
  <c r="K52" i="13"/>
  <c r="N52" i="3"/>
  <c r="K166" i="13"/>
  <c r="N166" i="3" s="1"/>
  <c r="K107" i="13"/>
  <c r="N107" i="3"/>
  <c r="K93" i="13"/>
  <c r="N93" i="3" s="1"/>
  <c r="K60" i="13"/>
  <c r="N60" i="3"/>
  <c r="K46" i="13"/>
  <c r="N46" i="3" s="1"/>
  <c r="K191" i="13"/>
  <c r="N191" i="3"/>
  <c r="K137" i="13"/>
  <c r="N137" i="3" s="1"/>
  <c r="K101" i="13"/>
  <c r="N101" i="3"/>
  <c r="K68" i="13"/>
  <c r="N68" i="3" s="1"/>
  <c r="K54" i="13"/>
  <c r="N54" i="3"/>
  <c r="K196" i="13"/>
  <c r="N196" i="3" s="1"/>
  <c r="K182" i="13"/>
  <c r="N182" i="3"/>
  <c r="K171" i="13"/>
  <c r="N171" i="3" s="1"/>
  <c r="K157" i="13"/>
  <c r="N157" i="3"/>
  <c r="K154" i="13"/>
  <c r="N154" i="3" s="1"/>
  <c r="K131" i="13"/>
  <c r="N131" i="3"/>
  <c r="K120" i="13"/>
  <c r="N120" i="3" s="1"/>
  <c r="K117" i="13"/>
  <c r="N117" i="3"/>
  <c r="K109" i="13"/>
  <c r="N109" i="3" s="1"/>
  <c r="K98" i="13"/>
  <c r="N98" i="3"/>
  <c r="K87" i="13"/>
  <c r="N87" i="3" s="1"/>
  <c r="K84" i="13"/>
  <c r="N84" i="3"/>
  <c r="K76" i="13"/>
  <c r="N76" i="3" s="1"/>
  <c r="K65" i="13"/>
  <c r="N65" i="3"/>
  <c r="K62" i="13"/>
  <c r="N62" i="3" s="1"/>
  <c r="K51" i="13"/>
  <c r="N51" i="3"/>
  <c r="K204" i="13"/>
  <c r="N204" i="3" s="1"/>
  <c r="K193" i="13"/>
  <c r="N193" i="3"/>
  <c r="K190" i="13"/>
  <c r="N190" i="3" s="1"/>
  <c r="K179" i="13"/>
  <c r="N179" i="3"/>
  <c r="K168" i="13"/>
  <c r="N168" i="3" s="1"/>
  <c r="K165" i="13"/>
  <c r="N165" i="3"/>
  <c r="K133" i="13"/>
  <c r="N133" i="3" s="1"/>
  <c r="K86" i="13"/>
  <c r="N86" i="3"/>
  <c r="K184" i="13"/>
  <c r="N184" i="3" s="1"/>
  <c r="K99" i="13"/>
  <c r="N99" i="3"/>
  <c r="K77" i="13"/>
  <c r="N77" i="3" s="1"/>
  <c r="K194" i="13"/>
  <c r="N194" i="3"/>
  <c r="K152" i="13"/>
  <c r="N152" i="3" s="1"/>
  <c r="K115" i="13"/>
  <c r="N115" i="3"/>
  <c r="K96" i="13"/>
  <c r="N96" i="3" s="1"/>
  <c r="K63" i="13"/>
  <c r="N63" i="3"/>
  <c r="K177" i="13"/>
  <c r="N177" i="3"/>
  <c r="K143" i="13"/>
  <c r="N143" i="3"/>
  <c r="K134" i="13"/>
  <c r="N134" i="3" s="1"/>
  <c r="K112" i="13"/>
  <c r="N112" i="3"/>
  <c r="K104" i="13"/>
  <c r="N104" i="3"/>
  <c r="K90" i="13"/>
  <c r="N90" i="3"/>
  <c r="K79" i="13"/>
  <c r="N79" i="3" s="1"/>
  <c r="K71" i="13"/>
  <c r="N71" i="3"/>
  <c r="K57" i="13"/>
  <c r="N57" i="3"/>
  <c r="K151" i="13"/>
  <c r="N151" i="3"/>
  <c r="K148" i="13"/>
  <c r="N148" i="3" s="1"/>
  <c r="K142" i="13"/>
  <c r="N142" i="3"/>
  <c r="K139" i="13"/>
  <c r="N139" i="3" s="1"/>
  <c r="K128" i="13"/>
  <c r="N128" i="3"/>
  <c r="K125" i="13"/>
  <c r="N125" i="3" s="1"/>
  <c r="K114" i="13"/>
  <c r="N114" i="3"/>
  <c r="K106" i="13"/>
  <c r="N106" i="3"/>
  <c r="K95" i="13"/>
  <c r="N95" i="3"/>
  <c r="K92" i="13"/>
  <c r="N92" i="3" s="1"/>
  <c r="K81" i="13"/>
  <c r="N81" i="3"/>
  <c r="K73" i="13"/>
  <c r="N73" i="3" s="1"/>
  <c r="K70" i="13"/>
  <c r="N70" i="3"/>
  <c r="K59" i="13"/>
  <c r="N59" i="3" s="1"/>
  <c r="K48" i="13"/>
  <c r="N48" i="3"/>
  <c r="K45" i="13"/>
  <c r="N45" i="3"/>
  <c r="K201" i="13"/>
  <c r="N201" i="3"/>
  <c r="K198" i="13"/>
  <c r="N198" i="3" s="1"/>
  <c r="K187" i="13"/>
  <c r="N187" i="3"/>
  <c r="K176" i="13"/>
  <c r="N176" i="3" s="1"/>
  <c r="K173" i="13"/>
  <c r="N173" i="3"/>
  <c r="K162" i="13"/>
  <c r="N162" i="3" s="1"/>
  <c r="W157" i="15"/>
  <c r="X142" i="29"/>
  <c r="K145" i="13"/>
  <c r="N145" i="3"/>
  <c r="Y138" i="29"/>
  <c r="K141" i="13"/>
  <c r="N141" i="3" s="1"/>
  <c r="W138" i="29"/>
  <c r="M138" i="29"/>
  <c r="S138" i="29"/>
  <c r="AM172" i="15"/>
  <c r="E157" i="15"/>
  <c r="AM70" i="15"/>
  <c r="AD70" i="15"/>
  <c r="W70" i="5" s="1"/>
  <c r="W181" i="15"/>
  <c r="E168" i="15"/>
  <c r="AE168" i="5" s="1"/>
  <c r="AI153" i="15"/>
  <c r="AD58" i="15"/>
  <c r="W58" i="5"/>
  <c r="W196" i="15"/>
  <c r="V190" i="15"/>
  <c r="W186" i="15"/>
  <c r="E176" i="15"/>
  <c r="AE176" i="5"/>
  <c r="AI170" i="15"/>
  <c r="AI142" i="15"/>
  <c r="E97" i="15"/>
  <c r="E94" i="15"/>
  <c r="S94" i="5"/>
  <c r="V89" i="15"/>
  <c r="AM78" i="15"/>
  <c r="AM50" i="15"/>
  <c r="E131" i="15"/>
  <c r="S131" i="5"/>
  <c r="AM110" i="15"/>
  <c r="E71" i="15"/>
  <c r="AE71" i="5"/>
  <c r="AM57" i="15"/>
  <c r="E137" i="15"/>
  <c r="E47" i="15"/>
  <c r="G47" i="5"/>
  <c r="E130" i="15"/>
  <c r="AM202" i="15"/>
  <c r="E145" i="15"/>
  <c r="AE145" i="5"/>
  <c r="AD133" i="15"/>
  <c r="W133" i="5" s="1"/>
  <c r="E105" i="15"/>
  <c r="AM102" i="15"/>
  <c r="W96" i="15"/>
  <c r="AD81" i="15"/>
  <c r="W81" i="5"/>
  <c r="AD68" i="15"/>
  <c r="W68" i="5"/>
  <c r="AM53" i="15"/>
  <c r="E46" i="15"/>
  <c r="AI194" i="15"/>
  <c r="AM114" i="15"/>
  <c r="AD161" i="15"/>
  <c r="W161" i="5"/>
  <c r="V148" i="15"/>
  <c r="V141" i="15"/>
  <c r="E123" i="15"/>
  <c r="AM120" i="15"/>
  <c r="AI116" i="15"/>
  <c r="AM112" i="15"/>
  <c r="AM93" i="15"/>
  <c r="W184" i="15"/>
  <c r="E198" i="15"/>
  <c r="AI188" i="15"/>
  <c r="AM174" i="15"/>
  <c r="AM132" i="15"/>
  <c r="V108" i="15"/>
  <c r="AI95" i="15"/>
  <c r="AM80" i="15"/>
  <c r="AZ72" i="1"/>
  <c r="AM52" i="15"/>
  <c r="AD201" i="15"/>
  <c r="W201" i="5"/>
  <c r="E185" i="15"/>
  <c r="AE185" i="5"/>
  <c r="AM169" i="15"/>
  <c r="W146" i="15"/>
  <c r="W138" i="15"/>
  <c r="E125" i="15"/>
  <c r="AE125" i="5"/>
  <c r="W115" i="15"/>
  <c r="AI92" i="15"/>
  <c r="AD71" i="15"/>
  <c r="W71" i="5"/>
  <c r="AM55" i="15"/>
  <c r="V204" i="15"/>
  <c r="V197" i="15"/>
  <c r="W176" i="15"/>
  <c r="AD173" i="15"/>
  <c r="W173" i="5" s="1"/>
  <c r="W165" i="15"/>
  <c r="AI157" i="15"/>
  <c r="W140" i="15"/>
  <c r="W128" i="15"/>
  <c r="AI103" i="15"/>
  <c r="AD89" i="15"/>
  <c r="W89" i="5"/>
  <c r="AD79" i="15"/>
  <c r="W79" i="5"/>
  <c r="AD75" i="15"/>
  <c r="W75" i="5"/>
  <c r="E70" i="15"/>
  <c r="AM66" i="15"/>
  <c r="AM54" i="15"/>
  <c r="M199" i="29"/>
  <c r="Z197" i="29"/>
  <c r="Z189" i="29"/>
  <c r="M182" i="29"/>
  <c r="X178" i="29"/>
  <c r="Q175" i="29"/>
  <c r="J173" i="29"/>
  <c r="X201" i="29"/>
  <c r="R199" i="29"/>
  <c r="Z194" i="29"/>
  <c r="Z193" i="29"/>
  <c r="X189" i="29"/>
  <c r="AB176" i="29"/>
  <c r="U175" i="29"/>
  <c r="X175" i="29"/>
  <c r="R173" i="29"/>
  <c r="X170" i="29"/>
  <c r="Q169" i="29"/>
  <c r="U199" i="29"/>
  <c r="AC197" i="29"/>
  <c r="W193" i="29"/>
  <c r="T182" i="29"/>
  <c r="AC182" i="29"/>
  <c r="AC178" i="29"/>
  <c r="AA176" i="29"/>
  <c r="T175" i="29"/>
  <c r="Q173" i="29"/>
  <c r="AB173" i="29"/>
  <c r="W173" i="29"/>
  <c r="K169" i="29"/>
  <c r="W166" i="29"/>
  <c r="L189" i="29"/>
  <c r="W189" i="29"/>
  <c r="X186" i="29"/>
  <c r="S182" i="29"/>
  <c r="S179" i="29"/>
  <c r="R176" i="29"/>
  <c r="X176" i="29"/>
  <c r="K175" i="29"/>
  <c r="U173" i="29"/>
  <c r="AA173" i="29"/>
  <c r="V173" i="29"/>
  <c r="J169" i="29"/>
  <c r="Z165" i="29"/>
  <c r="AB199" i="29"/>
  <c r="S197" i="29"/>
  <c r="L182" i="29"/>
  <c r="Q176" i="29"/>
  <c r="J175" i="29"/>
  <c r="W175" i="29"/>
  <c r="T173" i="29"/>
  <c r="R178" i="29"/>
  <c r="AA161" i="29"/>
  <c r="Z154" i="29"/>
  <c r="U146" i="29"/>
  <c r="AA146" i="29"/>
  <c r="V146" i="29"/>
  <c r="K143" i="29"/>
  <c r="M143" i="29"/>
  <c r="U140" i="29"/>
  <c r="X140" i="29"/>
  <c r="J138" i="29"/>
  <c r="T132" i="29"/>
  <c r="X132" i="29"/>
  <c r="Q130" i="29"/>
  <c r="Q126" i="29"/>
  <c r="AB126" i="29"/>
  <c r="W126" i="29"/>
  <c r="Z118" i="29"/>
  <c r="Q116" i="29"/>
  <c r="AB110" i="29"/>
  <c r="L107" i="29"/>
  <c r="Z106" i="29"/>
  <c r="AB100" i="29"/>
  <c r="Z91" i="29"/>
  <c r="AC90" i="29"/>
  <c r="X89" i="29"/>
  <c r="AB83" i="29"/>
  <c r="M78" i="29"/>
  <c r="R45" i="29"/>
  <c r="T146" i="29"/>
  <c r="M146" i="29"/>
  <c r="J143" i="29"/>
  <c r="Z142" i="29"/>
  <c r="T140" i="29"/>
  <c r="W140" i="29"/>
  <c r="R138" i="29"/>
  <c r="L133" i="29"/>
  <c r="X133" i="29"/>
  <c r="L132" i="29"/>
  <c r="W132" i="29"/>
  <c r="S130" i="29"/>
  <c r="U126" i="29"/>
  <c r="AA126" i="29"/>
  <c r="V126" i="29"/>
  <c r="AB124" i="29"/>
  <c r="K120" i="29"/>
  <c r="AC120" i="29"/>
  <c r="R119" i="29"/>
  <c r="R118" i="29"/>
  <c r="U116" i="29"/>
  <c r="Z116" i="29"/>
  <c r="Z110" i="29"/>
  <c r="J107" i="29"/>
  <c r="W107" i="29"/>
  <c r="X106" i="29"/>
  <c r="Z100" i="29"/>
  <c r="U92" i="29"/>
  <c r="R91" i="29"/>
  <c r="U84" i="29"/>
  <c r="Y83" i="29"/>
  <c r="K81" i="29"/>
  <c r="R78" i="29"/>
  <c r="K72" i="29"/>
  <c r="W72" i="29"/>
  <c r="W70" i="29"/>
  <c r="R69" i="29"/>
  <c r="X69" i="29"/>
  <c r="Q66" i="29"/>
  <c r="AA63" i="29"/>
  <c r="X46" i="29"/>
  <c r="S45" i="29"/>
  <c r="Z83" i="29"/>
  <c r="M70" i="29"/>
  <c r="S66" i="29"/>
  <c r="AA162" i="29"/>
  <c r="Q161" i="29"/>
  <c r="AA159" i="29"/>
  <c r="J157" i="29"/>
  <c r="Q152" i="29"/>
  <c r="AA152" i="29"/>
  <c r="AC152" i="29"/>
  <c r="Y151" i="29"/>
  <c r="R148" i="29"/>
  <c r="AC148" i="29"/>
  <c r="L146" i="29"/>
  <c r="Z146" i="29"/>
  <c r="AC146" i="29"/>
  <c r="AA143" i="29"/>
  <c r="AC142" i="29"/>
  <c r="AC140" i="29"/>
  <c r="S139" i="29"/>
  <c r="U138" i="29"/>
  <c r="AA138" i="29"/>
  <c r="V138" i="29"/>
  <c r="AC137" i="29"/>
  <c r="J133" i="29"/>
  <c r="W133" i="29"/>
  <c r="M132" i="29"/>
  <c r="AB130" i="29"/>
  <c r="S126" i="29"/>
  <c r="Y126" i="29"/>
  <c r="V124" i="29"/>
  <c r="X119" i="29"/>
  <c r="S118" i="29"/>
  <c r="L116" i="29"/>
  <c r="W116" i="29"/>
  <c r="AB107" i="29"/>
  <c r="U106" i="29"/>
  <c r="M106" i="29"/>
  <c r="W100" i="29"/>
  <c r="R99" i="29"/>
  <c r="AC99" i="29"/>
  <c r="L98" i="29"/>
  <c r="AC98" i="29"/>
  <c r="AC95" i="29"/>
  <c r="S92" i="29"/>
  <c r="X92" i="29"/>
  <c r="S91" i="29"/>
  <c r="L90" i="29"/>
  <c r="X85" i="29"/>
  <c r="R83" i="29"/>
  <c r="W83" i="29"/>
  <c r="L80" i="29"/>
  <c r="T78" i="29"/>
  <c r="AA74" i="29"/>
  <c r="AC72" i="29"/>
  <c r="T70" i="29"/>
  <c r="U69" i="29"/>
  <c r="M69" i="29"/>
  <c r="AC53" i="29"/>
  <c r="S52" i="29"/>
  <c r="M50" i="29"/>
  <c r="K44" i="29"/>
  <c r="K146" i="29"/>
  <c r="X146" i="29"/>
  <c r="AB140" i="29"/>
  <c r="AB132" i="29"/>
  <c r="AC132" i="29"/>
  <c r="L126" i="29"/>
  <c r="Z126" i="29"/>
  <c r="AC126" i="29"/>
  <c r="L118" i="29"/>
  <c r="AC118" i="29"/>
  <c r="AC106" i="29"/>
  <c r="T161" i="29"/>
  <c r="M161" i="29"/>
  <c r="J146" i="29"/>
  <c r="AA140" i="29"/>
  <c r="AA132" i="29"/>
  <c r="K126" i="29"/>
  <c r="X126" i="29"/>
  <c r="Q107" i="29"/>
  <c r="Y107" i="29"/>
  <c r="L106" i="29"/>
  <c r="W102" i="29"/>
  <c r="L100" i="29"/>
  <c r="S83" i="29"/>
  <c r="AC83" i="29"/>
  <c r="Y53" i="29"/>
  <c r="T159" i="29"/>
  <c r="Z159" i="29"/>
  <c r="V157" i="29"/>
  <c r="L156" i="29"/>
  <c r="K155" i="29"/>
  <c r="S152" i="29"/>
  <c r="Z152" i="29"/>
  <c r="J148" i="29"/>
  <c r="R146" i="29"/>
  <c r="U143" i="29"/>
  <c r="L142" i="29"/>
  <c r="L138" i="29"/>
  <c r="Z138" i="29"/>
  <c r="AC138" i="29"/>
  <c r="K137" i="29"/>
  <c r="U133" i="29"/>
  <c r="AA133" i="29"/>
  <c r="AC133" i="29"/>
  <c r="Q132" i="29"/>
  <c r="W130" i="29"/>
  <c r="J126" i="29"/>
  <c r="X120" i="29"/>
  <c r="AB118" i="29"/>
  <c r="AB116" i="29"/>
  <c r="AC116" i="29"/>
  <c r="T107" i="29"/>
  <c r="Z107" i="29"/>
  <c r="K100" i="29"/>
  <c r="S99" i="29"/>
  <c r="AB98" i="29"/>
  <c r="K95" i="29"/>
  <c r="W92" i="29"/>
  <c r="AB91" i="29"/>
  <c r="AA90" i="29"/>
  <c r="L83" i="29"/>
  <c r="AB80" i="29"/>
  <c r="R79" i="29"/>
  <c r="Y75" i="29"/>
  <c r="Q72" i="29"/>
  <c r="Z72" i="29"/>
  <c r="AB70" i="29"/>
  <c r="AB69" i="29"/>
  <c r="V66" i="29"/>
  <c r="T53" i="29"/>
  <c r="Z53" i="29"/>
  <c r="AB161" i="29"/>
  <c r="S159" i="29"/>
  <c r="X159" i="29"/>
  <c r="Q146" i="29"/>
  <c r="AB146" i="29"/>
  <c r="T143" i="29"/>
  <c r="V143" i="29"/>
  <c r="Q140" i="29"/>
  <c r="Z140" i="29"/>
  <c r="K138" i="29"/>
  <c r="X138" i="29"/>
  <c r="T133" i="29"/>
  <c r="Y133" i="29"/>
  <c r="U132" i="29"/>
  <c r="Z132" i="29"/>
  <c r="R130" i="29"/>
  <c r="R126" i="29"/>
  <c r="Q120" i="29"/>
  <c r="Y118" i="29"/>
  <c r="AA116" i="29"/>
  <c r="S107" i="29"/>
  <c r="AB106" i="29"/>
  <c r="L99" i="29"/>
  <c r="AA98" i="29"/>
  <c r="R92" i="29"/>
  <c r="AB92" i="29"/>
  <c r="V92" i="29"/>
  <c r="Y91" i="29"/>
  <c r="L88" i="29"/>
  <c r="U79" i="29"/>
  <c r="Q77" i="29"/>
  <c r="Z76" i="29"/>
  <c r="S74" i="29"/>
  <c r="K73" i="29"/>
  <c r="S72" i="29"/>
  <c r="X72" i="29"/>
  <c r="AA69" i="29"/>
  <c r="M66" i="29"/>
  <c r="Y64" i="29"/>
  <c r="J63" i="29"/>
  <c r="V63" i="29"/>
  <c r="AB62" i="29"/>
  <c r="Q61" i="29"/>
  <c r="Y61" i="29"/>
  <c r="L58" i="29"/>
  <c r="AC58" i="29"/>
  <c r="S53" i="29"/>
  <c r="X53" i="29"/>
  <c r="AB52" i="29"/>
  <c r="L181" i="29"/>
  <c r="AC167" i="29"/>
  <c r="V167" i="29"/>
  <c r="W167" i="29"/>
  <c r="J167" i="29"/>
  <c r="K167" i="29"/>
  <c r="T167" i="29"/>
  <c r="X167" i="29"/>
  <c r="U167" i="29"/>
  <c r="M187" i="29"/>
  <c r="Z187" i="29"/>
  <c r="Y187" i="29"/>
  <c r="AC187" i="29"/>
  <c r="K187" i="29"/>
  <c r="K181" i="29"/>
  <c r="AC181" i="29"/>
  <c r="Z149" i="29"/>
  <c r="Y149" i="29"/>
  <c r="AA149" i="29"/>
  <c r="J149" i="29"/>
  <c r="AC149" i="29"/>
  <c r="K149" i="29"/>
  <c r="Q147" i="29"/>
  <c r="X144" i="29"/>
  <c r="AA144" i="29"/>
  <c r="J144" i="29"/>
  <c r="AC144" i="29"/>
  <c r="K144" i="29"/>
  <c r="V144" i="29"/>
  <c r="L144" i="29"/>
  <c r="V141" i="29"/>
  <c r="W141" i="29"/>
  <c r="K141" i="29"/>
  <c r="L141" i="29"/>
  <c r="X141" i="29"/>
  <c r="S141" i="29"/>
  <c r="Z141" i="29"/>
  <c r="U141" i="29"/>
  <c r="Y141" i="29"/>
  <c r="Q141" i="29"/>
  <c r="AC145" i="29"/>
  <c r="R145" i="29"/>
  <c r="X145" i="29"/>
  <c r="Z145" i="29"/>
  <c r="AB145" i="29"/>
  <c r="L145" i="29"/>
  <c r="W129" i="29"/>
  <c r="S129" i="29"/>
  <c r="Q129" i="29"/>
  <c r="X129" i="29"/>
  <c r="R129" i="29"/>
  <c r="Z129" i="29"/>
  <c r="Y129" i="29"/>
  <c r="AB129" i="29"/>
  <c r="K197" i="29"/>
  <c r="X197" i="29"/>
  <c r="T196" i="29"/>
  <c r="AC191" i="29"/>
  <c r="X191" i="29"/>
  <c r="U191" i="29"/>
  <c r="Q191" i="29"/>
  <c r="AA191" i="29"/>
  <c r="R191" i="29"/>
  <c r="V191" i="29"/>
  <c r="J181" i="29"/>
  <c r="M167" i="29"/>
  <c r="M154" i="29"/>
  <c r="AA154" i="29"/>
  <c r="Q154" i="29"/>
  <c r="V154" i="29"/>
  <c r="AB154" i="29"/>
  <c r="R154" i="29"/>
  <c r="W154" i="29"/>
  <c r="J154" i="29"/>
  <c r="K154" i="29"/>
  <c r="Y150" i="29"/>
  <c r="W145" i="29"/>
  <c r="AA141" i="29"/>
  <c r="Y134" i="29"/>
  <c r="S134" i="29"/>
  <c r="M134" i="29"/>
  <c r="T134" i="29"/>
  <c r="V134" i="29"/>
  <c r="AA134" i="29"/>
  <c r="U134" i="29"/>
  <c r="W134" i="29"/>
  <c r="AB134" i="29"/>
  <c r="Q134" i="29"/>
  <c r="R134" i="29"/>
  <c r="J134" i="29"/>
  <c r="AC129" i="29"/>
  <c r="J197" i="29"/>
  <c r="J192" i="29"/>
  <c r="V192" i="29"/>
  <c r="K192" i="29"/>
  <c r="R192" i="29"/>
  <c r="W191" i="29"/>
  <c r="V190" i="29"/>
  <c r="AA190" i="29"/>
  <c r="U190" i="29"/>
  <c r="W190" i="29"/>
  <c r="AB190" i="29"/>
  <c r="Q190" i="29"/>
  <c r="R190" i="29"/>
  <c r="X190" i="29"/>
  <c r="K190" i="29"/>
  <c r="J184" i="29"/>
  <c r="L174" i="29"/>
  <c r="AC168" i="29"/>
  <c r="W168" i="29"/>
  <c r="K168" i="29"/>
  <c r="U168" i="29"/>
  <c r="Q168" i="29"/>
  <c r="X168" i="29"/>
  <c r="R168" i="29"/>
  <c r="AA168" i="29"/>
  <c r="W158" i="29"/>
  <c r="L158" i="29"/>
  <c r="X158" i="29"/>
  <c r="S158" i="29"/>
  <c r="Z158" i="29"/>
  <c r="T158" i="29"/>
  <c r="Y158" i="29"/>
  <c r="Q158" i="29"/>
  <c r="X156" i="29"/>
  <c r="R156" i="29"/>
  <c r="Z156" i="29"/>
  <c r="AC156" i="29"/>
  <c r="J156" i="29"/>
  <c r="X154" i="29"/>
  <c r="V149" i="29"/>
  <c r="AA115" i="29"/>
  <c r="K115" i="29"/>
  <c r="S115" i="29"/>
  <c r="U115" i="29"/>
  <c r="V115" i="29"/>
  <c r="AC93" i="29"/>
  <c r="U93" i="29"/>
  <c r="V93" i="29"/>
  <c r="AA93" i="29"/>
  <c r="X93" i="29"/>
  <c r="Y181" i="29"/>
  <c r="S181" i="29"/>
  <c r="M181" i="29"/>
  <c r="T181" i="29"/>
  <c r="V181" i="29"/>
  <c r="AA181" i="29"/>
  <c r="U181" i="29"/>
  <c r="R181" i="29"/>
  <c r="M150" i="29"/>
  <c r="AB150" i="29"/>
  <c r="Q150" i="29"/>
  <c r="AC150" i="29"/>
  <c r="L129" i="29"/>
  <c r="R197" i="29"/>
  <c r="T191" i="29"/>
  <c r="M191" i="29"/>
  <c r="Y182" i="29"/>
  <c r="AB181" i="29"/>
  <c r="M179" i="29"/>
  <c r="Z179" i="29"/>
  <c r="Y179" i="29"/>
  <c r="AC179" i="29"/>
  <c r="K179" i="29"/>
  <c r="AB168" i="29"/>
  <c r="R167" i="29"/>
  <c r="AC154" i="29"/>
  <c r="W144" i="29"/>
  <c r="AC141" i="29"/>
  <c r="J123" i="29"/>
  <c r="K123" i="29"/>
  <c r="M123" i="29"/>
  <c r="V114" i="29"/>
  <c r="K114" i="29"/>
  <c r="L114" i="29"/>
  <c r="X114" i="29"/>
  <c r="S114" i="29"/>
  <c r="Z114" i="29"/>
  <c r="T114" i="29"/>
  <c r="Y114" i="29"/>
  <c r="U114" i="29"/>
  <c r="AC114" i="29"/>
  <c r="R114" i="29"/>
  <c r="V109" i="29"/>
  <c r="M109" i="29"/>
  <c r="AB109" i="29"/>
  <c r="K93" i="29"/>
  <c r="X139" i="29"/>
  <c r="U139" i="29"/>
  <c r="Y139" i="29"/>
  <c r="AA139" i="29"/>
  <c r="J139" i="29"/>
  <c r="M139" i="29"/>
  <c r="K139" i="29"/>
  <c r="Q197" i="29"/>
  <c r="AB197" i="29"/>
  <c r="W197" i="29"/>
  <c r="W192" i="29"/>
  <c r="K191" i="29"/>
  <c r="Y189" i="29"/>
  <c r="S189" i="29"/>
  <c r="M189" i="29"/>
  <c r="T189" i="29"/>
  <c r="V189" i="29"/>
  <c r="AA189" i="29"/>
  <c r="U189" i="29"/>
  <c r="R189" i="29"/>
  <c r="S187" i="29"/>
  <c r="AC183" i="29"/>
  <c r="X183" i="29"/>
  <c r="U183" i="29"/>
  <c r="Q183" i="29"/>
  <c r="AA183" i="29"/>
  <c r="R183" i="29"/>
  <c r="V183" i="29"/>
  <c r="Z181" i="29"/>
  <c r="V168" i="29"/>
  <c r="Q167" i="29"/>
  <c r="W162" i="29"/>
  <c r="J162" i="29"/>
  <c r="K162" i="29"/>
  <c r="X162" i="29"/>
  <c r="L162" i="29"/>
  <c r="Z162" i="29"/>
  <c r="T162" i="29"/>
  <c r="U154" i="29"/>
  <c r="Y115" i="29"/>
  <c r="AA97" i="29"/>
  <c r="K97" i="29"/>
  <c r="M97" i="29"/>
  <c r="U97" i="29"/>
  <c r="V97" i="29"/>
  <c r="X97" i="29"/>
  <c r="J93" i="29"/>
  <c r="U197" i="29"/>
  <c r="AA197" i="29"/>
  <c r="V197" i="29"/>
  <c r="J191" i="29"/>
  <c r="L187" i="29"/>
  <c r="AC184" i="29"/>
  <c r="AA184" i="29"/>
  <c r="AB184" i="29"/>
  <c r="W184" i="29"/>
  <c r="K184" i="29"/>
  <c r="V182" i="29"/>
  <c r="AA182" i="29"/>
  <c r="U182" i="29"/>
  <c r="W182" i="29"/>
  <c r="AB182" i="29"/>
  <c r="Q182" i="29"/>
  <c r="R182" i="29"/>
  <c r="X182" i="29"/>
  <c r="K182" i="29"/>
  <c r="X181" i="29"/>
  <c r="AC174" i="29"/>
  <c r="M174" i="29"/>
  <c r="AA174" i="29"/>
  <c r="U174" i="29"/>
  <c r="V174" i="29"/>
  <c r="AB174" i="29"/>
  <c r="Q174" i="29"/>
  <c r="W174" i="29"/>
  <c r="R174" i="29"/>
  <c r="J174" i="29"/>
  <c r="K174" i="29"/>
  <c r="V162" i="29"/>
  <c r="AC158" i="29"/>
  <c r="M156" i="29"/>
  <c r="T154" i="29"/>
  <c r="Y142" i="29"/>
  <c r="S142" i="29"/>
  <c r="M142" i="29"/>
  <c r="T142" i="29"/>
  <c r="V142" i="29"/>
  <c r="AA142" i="29"/>
  <c r="U142" i="29"/>
  <c r="W142" i="29"/>
  <c r="AB142" i="29"/>
  <c r="Q142" i="29"/>
  <c r="R142" i="29"/>
  <c r="J142" i="29"/>
  <c r="AA123" i="29"/>
  <c r="X115" i="29"/>
  <c r="M114" i="29"/>
  <c r="Q109" i="29"/>
  <c r="W147" i="29"/>
  <c r="S145" i="29"/>
  <c r="T197" i="29"/>
  <c r="J193" i="29"/>
  <c r="K193" i="29"/>
  <c r="AC193" i="29"/>
  <c r="Y188" i="29"/>
  <c r="J187" i="29"/>
  <c r="Q181" i="29"/>
  <c r="X180" i="29"/>
  <c r="AB167" i="29"/>
  <c r="R162" i="29"/>
  <c r="M162" i="29"/>
  <c r="L154" i="29"/>
  <c r="Q145" i="29"/>
  <c r="R141" i="29"/>
  <c r="T139" i="29"/>
  <c r="L134" i="29"/>
  <c r="V123" i="29"/>
  <c r="T97" i="29"/>
  <c r="U130" i="29"/>
  <c r="AA130" i="29"/>
  <c r="V130" i="29"/>
  <c r="X124" i="29"/>
  <c r="U118" i="29"/>
  <c r="AA118" i="29"/>
  <c r="V118" i="29"/>
  <c r="AC110" i="29"/>
  <c r="W90" i="29"/>
  <c r="U90" i="29"/>
  <c r="X90" i="29"/>
  <c r="Q90" i="29"/>
  <c r="Z90" i="29"/>
  <c r="AB90" i="29"/>
  <c r="M87" i="29"/>
  <c r="Z87" i="29"/>
  <c r="R87" i="29"/>
  <c r="Y87" i="29"/>
  <c r="AB87" i="29"/>
  <c r="K87" i="29"/>
  <c r="W87" i="29"/>
  <c r="L87" i="29"/>
  <c r="L178" i="29"/>
  <c r="Y160" i="29"/>
  <c r="J155" i="29"/>
  <c r="Q136" i="29"/>
  <c r="T130" i="29"/>
  <c r="M130" i="29"/>
  <c r="Q124" i="29"/>
  <c r="W124" i="29"/>
  <c r="T118" i="29"/>
  <c r="M118" i="29"/>
  <c r="R111" i="29"/>
  <c r="Y108" i="29"/>
  <c r="AA89" i="29"/>
  <c r="T89" i="29"/>
  <c r="M89" i="29"/>
  <c r="U89" i="29"/>
  <c r="K178" i="29"/>
  <c r="AB177" i="29"/>
  <c r="M103" i="29"/>
  <c r="W103" i="29"/>
  <c r="L103" i="29"/>
  <c r="S103" i="29"/>
  <c r="X103" i="29"/>
  <c r="Q103" i="29"/>
  <c r="Y103" i="29"/>
  <c r="AB103" i="29"/>
  <c r="R76" i="29"/>
  <c r="J76" i="29"/>
  <c r="X76" i="29"/>
  <c r="K76" i="29"/>
  <c r="Y76" i="29"/>
  <c r="S76" i="29"/>
  <c r="M76" i="29"/>
  <c r="T76" i="29"/>
  <c r="V76" i="29"/>
  <c r="AA76" i="29"/>
  <c r="U76" i="29"/>
  <c r="Y68" i="29"/>
  <c r="S68" i="29"/>
  <c r="M68" i="29"/>
  <c r="T68" i="29"/>
  <c r="V68" i="29"/>
  <c r="AA68" i="29"/>
  <c r="U68" i="29"/>
  <c r="R68" i="29"/>
  <c r="J68" i="29"/>
  <c r="X68" i="29"/>
  <c r="K68" i="29"/>
  <c r="X177" i="29"/>
  <c r="Z136" i="29"/>
  <c r="L130" i="29"/>
  <c r="Z130" i="29"/>
  <c r="AC130" i="29"/>
  <c r="L124" i="29"/>
  <c r="M124" i="29"/>
  <c r="W76" i="29"/>
  <c r="W68" i="29"/>
  <c r="Z178" i="29"/>
  <c r="J160" i="29"/>
  <c r="W155" i="29"/>
  <c r="J152" i="29"/>
  <c r="AC136" i="29"/>
  <c r="K130" i="29"/>
  <c r="X130" i="29"/>
  <c r="K124" i="29"/>
  <c r="K118" i="29"/>
  <c r="X118" i="29"/>
  <c r="X111" i="29"/>
  <c r="Q110" i="29"/>
  <c r="AC103" i="29"/>
  <c r="Y100" i="29"/>
  <c r="S100" i="29"/>
  <c r="M100" i="29"/>
  <c r="T100" i="29"/>
  <c r="V100" i="29"/>
  <c r="AA100" i="29"/>
  <c r="U100" i="29"/>
  <c r="R100" i="29"/>
  <c r="J100" i="29"/>
  <c r="V89" i="29"/>
  <c r="AC76" i="29"/>
  <c r="AC68" i="29"/>
  <c r="V54" i="29"/>
  <c r="K54" i="29"/>
  <c r="T54" i="29"/>
  <c r="W54" i="29"/>
  <c r="X54" i="29"/>
  <c r="J130" i="29"/>
  <c r="J118" i="29"/>
  <c r="AC84" i="29"/>
  <c r="K84" i="29"/>
  <c r="X84" i="29"/>
  <c r="S84" i="29"/>
  <c r="Y84" i="29"/>
  <c r="T84" i="29"/>
  <c r="M84" i="29"/>
  <c r="AA84" i="29"/>
  <c r="Q84" i="29"/>
  <c r="V84" i="29"/>
  <c r="AB84" i="29"/>
  <c r="R84" i="29"/>
  <c r="W84" i="29"/>
  <c r="X65" i="29"/>
  <c r="K65" i="29"/>
  <c r="R65" i="29"/>
  <c r="V62" i="29"/>
  <c r="W62" i="29"/>
  <c r="X62" i="29"/>
  <c r="K62" i="29"/>
  <c r="T62" i="29"/>
  <c r="AB54" i="29"/>
  <c r="Q102" i="29"/>
  <c r="S95" i="29"/>
  <c r="U91" i="29"/>
  <c r="AA91" i="29"/>
  <c r="V91" i="29"/>
  <c r="AA79" i="29"/>
  <c r="U66" i="29"/>
  <c r="AA66" i="29"/>
  <c r="Q58" i="29"/>
  <c r="AB58" i="29"/>
  <c r="W58" i="29"/>
  <c r="X57" i="29"/>
  <c r="L45" i="29"/>
  <c r="R44" i="29"/>
  <c r="K43" i="29"/>
  <c r="R42" i="29"/>
  <c r="U107" i="29"/>
  <c r="AA107" i="29"/>
  <c r="V107" i="29"/>
  <c r="L102" i="29"/>
  <c r="U99" i="29"/>
  <c r="AA99" i="29"/>
  <c r="V99" i="29"/>
  <c r="L95" i="29"/>
  <c r="W95" i="29"/>
  <c r="T91" i="29"/>
  <c r="M91" i="29"/>
  <c r="S88" i="29"/>
  <c r="X88" i="29"/>
  <c r="V85" i="29"/>
  <c r="Z79" i="29"/>
  <c r="W77" i="29"/>
  <c r="L74" i="29"/>
  <c r="Z74" i="29"/>
  <c r="R73" i="29"/>
  <c r="Z71" i="29"/>
  <c r="T69" i="29"/>
  <c r="Y69" i="29"/>
  <c r="T66" i="29"/>
  <c r="AC66" i="29"/>
  <c r="AB64" i="29"/>
  <c r="U61" i="29"/>
  <c r="AA61" i="29"/>
  <c r="V61" i="29"/>
  <c r="L60" i="29"/>
  <c r="Z60" i="29"/>
  <c r="AC60" i="29"/>
  <c r="U58" i="29"/>
  <c r="AA58" i="29"/>
  <c r="V58" i="29"/>
  <c r="J52" i="29"/>
  <c r="K50" i="29"/>
  <c r="X50" i="29"/>
  <c r="R49" i="29"/>
  <c r="L48" i="29"/>
  <c r="Z48" i="29"/>
  <c r="K45" i="29"/>
  <c r="AC45" i="29"/>
  <c r="L44" i="29"/>
  <c r="AC44" i="29"/>
  <c r="Q42" i="29"/>
  <c r="AB42" i="29"/>
  <c r="W42" i="29"/>
  <c r="K85" i="29"/>
  <c r="K69" i="29"/>
  <c r="L66" i="29"/>
  <c r="Z66" i="29"/>
  <c r="S58" i="29"/>
  <c r="Y58" i="29"/>
  <c r="J44" i="29"/>
  <c r="T42" i="29"/>
  <c r="AC102" i="29"/>
  <c r="U101" i="29"/>
  <c r="AB95" i="29"/>
  <c r="K91" i="29"/>
  <c r="X91" i="29"/>
  <c r="J85" i="29"/>
  <c r="L79" i="29"/>
  <c r="V79" i="29"/>
  <c r="W74" i="29"/>
  <c r="X73" i="29"/>
  <c r="J69" i="29"/>
  <c r="K66" i="29"/>
  <c r="X66" i="29"/>
  <c r="U52" i="29"/>
  <c r="AA52" i="29"/>
  <c r="M52" i="29"/>
  <c r="AB50" i="29"/>
  <c r="W50" i="29"/>
  <c r="Y45" i="29"/>
  <c r="S42" i="29"/>
  <c r="Y42" i="29"/>
  <c r="K107" i="29"/>
  <c r="X107" i="29"/>
  <c r="K101" i="29"/>
  <c r="K99" i="29"/>
  <c r="X99" i="29"/>
  <c r="Q98" i="29"/>
  <c r="X98" i="29"/>
  <c r="Y95" i="29"/>
  <c r="J91" i="29"/>
  <c r="K79" i="29"/>
  <c r="AC79" i="29"/>
  <c r="T77" i="29"/>
  <c r="Y77" i="29"/>
  <c r="Q74" i="29"/>
  <c r="AB74" i="29"/>
  <c r="V74" i="29"/>
  <c r="K71" i="29"/>
  <c r="V71" i="29"/>
  <c r="W69" i="29"/>
  <c r="J66" i="29"/>
  <c r="L64" i="29"/>
  <c r="K61" i="29"/>
  <c r="X61" i="29"/>
  <c r="Q60" i="29"/>
  <c r="AB60" i="29"/>
  <c r="W60" i="29"/>
  <c r="K58" i="29"/>
  <c r="X58" i="29"/>
  <c r="R57" i="29"/>
  <c r="T52" i="29"/>
  <c r="U50" i="29"/>
  <c r="AA50" i="29"/>
  <c r="Q48" i="29"/>
  <c r="AB48" i="29"/>
  <c r="V48" i="29"/>
  <c r="Z45" i="29"/>
  <c r="L42" i="29"/>
  <c r="Z42" i="29"/>
  <c r="AD93" i="15"/>
  <c r="W93" i="5" s="1"/>
  <c r="E196" i="15"/>
  <c r="AI146" i="15"/>
  <c r="AD117" i="15"/>
  <c r="W117" i="5" s="1"/>
  <c r="AI102" i="15"/>
  <c r="E93" i="15"/>
  <c r="AD197" i="15"/>
  <c r="W197" i="5"/>
  <c r="AM134" i="15"/>
  <c r="AM124" i="15"/>
  <c r="AM135" i="15"/>
  <c r="AM131" i="15"/>
  <c r="AI124" i="15"/>
  <c r="V123" i="15"/>
  <c r="AI90" i="15"/>
  <c r="AD74" i="15"/>
  <c r="W74" i="5"/>
  <c r="AM197" i="15"/>
  <c r="W197" i="15"/>
  <c r="E190" i="15"/>
  <c r="AI150" i="15"/>
  <c r="E146" i="15"/>
  <c r="AE146" i="5"/>
  <c r="E141" i="15"/>
  <c r="V140" i="15"/>
  <c r="W135" i="15"/>
  <c r="W131" i="15"/>
  <c r="V125" i="15"/>
  <c r="E116" i="15"/>
  <c r="AD114" i="15"/>
  <c r="W114" i="5"/>
  <c r="V98" i="15"/>
  <c r="AM62" i="15"/>
  <c r="AD177" i="15"/>
  <c r="W177" i="5"/>
  <c r="E197" i="15"/>
  <c r="E177" i="15"/>
  <c r="AE177" i="5"/>
  <c r="AM165" i="15"/>
  <c r="AI148" i="15"/>
  <c r="V124" i="15"/>
  <c r="AI114" i="15"/>
  <c r="AI197" i="15"/>
  <c r="W150" i="15"/>
  <c r="AI93" i="15"/>
  <c r="AM184" i="15"/>
  <c r="V165" i="15"/>
  <c r="W164" i="15"/>
  <c r="W162" i="15"/>
  <c r="AI154" i="15"/>
  <c r="V135" i="15"/>
  <c r="AD134" i="15"/>
  <c r="W134" i="5"/>
  <c r="AD131" i="15"/>
  <c r="W131" i="5"/>
  <c r="AI110" i="15"/>
  <c r="AI109" i="15"/>
  <c r="AM47" i="15"/>
  <c r="W170" i="15"/>
  <c r="E165" i="15"/>
  <c r="AE165" i="5"/>
  <c r="E164" i="15"/>
  <c r="AE164" i="5"/>
  <c r="AM150" i="15"/>
  <c r="E135" i="15"/>
  <c r="AE135" i="5"/>
  <c r="W134" i="15"/>
  <c r="AD112" i="15"/>
  <c r="W112" i="5" s="1"/>
  <c r="AD110" i="15"/>
  <c r="W110" i="5" s="1"/>
  <c r="W102" i="15"/>
  <c r="AM79" i="15"/>
  <c r="AM76" i="15"/>
  <c r="AM71" i="15"/>
  <c r="AD47" i="15"/>
  <c r="W47" i="5" s="1"/>
  <c r="AM204" i="15"/>
  <c r="W193" i="15"/>
  <c r="E184" i="15"/>
  <c r="AM181" i="15"/>
  <c r="AM180" i="15"/>
  <c r="AI177" i="15"/>
  <c r="AI165" i="15"/>
  <c r="AD157" i="15"/>
  <c r="W157" i="5"/>
  <c r="W154" i="15"/>
  <c r="AI135" i="15"/>
  <c r="E134" i="15"/>
  <c r="T134" i="26" s="1"/>
  <c r="E102" i="15"/>
  <c r="AE102" i="5"/>
  <c r="AM81" i="15"/>
  <c r="AI189" i="15"/>
  <c r="AM68" i="15"/>
  <c r="AD204" i="15"/>
  <c r="W204" i="5" s="1"/>
  <c r="AD165" i="15"/>
  <c r="W165" i="5"/>
  <c r="AD135" i="15"/>
  <c r="W135" i="5"/>
  <c r="AD118" i="15"/>
  <c r="W118" i="5"/>
  <c r="W110" i="15"/>
  <c r="V189" i="15"/>
  <c r="W180" i="15"/>
  <c r="W178" i="15"/>
  <c r="AM164" i="15"/>
  <c r="E118" i="15"/>
  <c r="S118" i="5"/>
  <c r="E110" i="15"/>
  <c r="AM46" i="15"/>
  <c r="AI190" i="15"/>
  <c r="AI173" i="15"/>
  <c r="AM157" i="15"/>
  <c r="V157" i="15"/>
  <c r="V150" i="15"/>
  <c r="AI131" i="15"/>
  <c r="AD120" i="15"/>
  <c r="W120" i="5" s="1"/>
  <c r="AD102" i="15"/>
  <c r="W102" i="5" s="1"/>
  <c r="AD97" i="15"/>
  <c r="W97" i="5"/>
  <c r="W93" i="15"/>
  <c r="AM196" i="15"/>
  <c r="AD193" i="15"/>
  <c r="W193" i="5" s="1"/>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s="1"/>
  <c r="AD200" i="15"/>
  <c r="W200" i="5" s="1"/>
  <c r="W166" i="15"/>
  <c r="AD144" i="15"/>
  <c r="W144" i="5" s="1"/>
  <c r="E51" i="15"/>
  <c r="AE51" i="5"/>
  <c r="AD51" i="15"/>
  <c r="W51" i="5" s="1"/>
  <c r="AM144" i="15"/>
  <c r="W202" i="15"/>
  <c r="AM200" i="15"/>
  <c r="V193" i="15"/>
  <c r="AD181" i="15"/>
  <c r="W181" i="5" s="1"/>
  <c r="AI176" i="15"/>
  <c r="E173" i="15"/>
  <c r="V169" i="15"/>
  <c r="AZ163" i="1"/>
  <c r="AI144" i="15"/>
  <c r="AD137" i="15"/>
  <c r="W137" i="5" s="1"/>
  <c r="AD125" i="15"/>
  <c r="W125" i="5" s="1"/>
  <c r="W108" i="15"/>
  <c r="AM67" i="15"/>
  <c r="AD67" i="15"/>
  <c r="W67" i="5" s="1"/>
  <c r="E50" i="15"/>
  <c r="AD50" i="15"/>
  <c r="W50" i="5"/>
  <c r="AZ188" i="1"/>
  <c r="V188" i="15"/>
  <c r="AI161" i="15"/>
  <c r="V161" i="15"/>
  <c r="W161" i="15"/>
  <c r="AM161" i="15"/>
  <c r="E156" i="15"/>
  <c r="T156" i="26"/>
  <c r="AM156" i="15"/>
  <c r="AI186" i="15"/>
  <c r="E53" i="15"/>
  <c r="S53" i="5"/>
  <c r="AD53" i="15"/>
  <c r="W53" i="5" s="1"/>
  <c r="W200" i="15"/>
  <c r="AD190" i="15"/>
  <c r="W190" i="5" s="1"/>
  <c r="V185" i="15"/>
  <c r="W185" i="15"/>
  <c r="AM185" i="15"/>
  <c r="AI184" i="15"/>
  <c r="V177" i="15"/>
  <c r="W177" i="15"/>
  <c r="AM177" i="15"/>
  <c r="E153" i="15"/>
  <c r="AI123" i="15"/>
  <c r="W123" i="15"/>
  <c r="AM123" i="15"/>
  <c r="AD123" i="15"/>
  <c r="W123" i="5" s="1"/>
  <c r="AM90" i="15"/>
  <c r="E90" i="15"/>
  <c r="V90" i="15"/>
  <c r="W90" i="15"/>
  <c r="AD83" i="15"/>
  <c r="W83" i="5"/>
  <c r="E55" i="15"/>
  <c r="AD55" i="15"/>
  <c r="W55" i="5" s="1"/>
  <c r="V200" i="15"/>
  <c r="AD196" i="15"/>
  <c r="W196" i="5" s="1"/>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s="1"/>
  <c r="AD73" i="15"/>
  <c r="W73" i="5"/>
  <c r="AM73" i="15"/>
  <c r="E52" i="15"/>
  <c r="T52" i="26"/>
  <c r="AD52" i="15"/>
  <c r="W52" i="5" s="1"/>
  <c r="W142" i="15"/>
  <c r="AD142" i="15"/>
  <c r="W142" i="5"/>
  <c r="V136" i="15"/>
  <c r="AD127" i="15"/>
  <c r="W127" i="5"/>
  <c r="E127" i="15"/>
  <c r="V127" i="15"/>
  <c r="W127" i="15"/>
  <c r="AM127" i="15"/>
  <c r="W111" i="15"/>
  <c r="E103" i="15"/>
  <c r="AD103" i="15"/>
  <c r="W103" i="5"/>
  <c r="AM101" i="15"/>
  <c r="AD101" i="15"/>
  <c r="W101" i="5" s="1"/>
  <c r="E101" i="15"/>
  <c r="O101" i="26"/>
  <c r="V101" i="15"/>
  <c r="W101" i="15"/>
  <c r="AI200" i="15"/>
  <c r="E200" i="15"/>
  <c r="AD198" i="15"/>
  <c r="W198" i="5"/>
  <c r="AI192" i="15"/>
  <c r="W188" i="15"/>
  <c r="W182" i="15"/>
  <c r="E161" i="15"/>
  <c r="T161" i="26" s="1"/>
  <c r="AD152" i="15"/>
  <c r="W152" i="5" s="1"/>
  <c r="V144" i="15"/>
  <c r="AI127" i="15"/>
  <c r="E122" i="15"/>
  <c r="W122" i="15"/>
  <c r="AD108" i="15"/>
  <c r="W108" i="5"/>
  <c r="AI108" i="15"/>
  <c r="V104" i="15"/>
  <c r="AI101" i="15"/>
  <c r="E66" i="15"/>
  <c r="AE66" i="5" s="1"/>
  <c r="AD66" i="15"/>
  <c r="W66" i="5"/>
  <c r="E57" i="15"/>
  <c r="AD57" i="15"/>
  <c r="W57" i="5" s="1"/>
  <c r="AM51" i="15"/>
  <c r="AI138" i="15"/>
  <c r="AM138" i="15"/>
  <c r="E138" i="15"/>
  <c r="O138" i="26"/>
  <c r="AI178" i="15"/>
  <c r="AM178" i="15"/>
  <c r="V196" i="15"/>
  <c r="AD192" i="15"/>
  <c r="W192" i="5" s="1"/>
  <c r="AM190" i="15"/>
  <c r="W190" i="15"/>
  <c r="AD185" i="15"/>
  <c r="W185" i="5"/>
  <c r="V181" i="15"/>
  <c r="AD169" i="15"/>
  <c r="W169" i="5"/>
  <c r="AM168" i="15"/>
  <c r="AI162" i="15"/>
  <c r="AM162" i="15"/>
  <c r="AD116" i="15"/>
  <c r="W116" i="5"/>
  <c r="AM56" i="15"/>
  <c r="E54" i="15"/>
  <c r="AD54" i="15"/>
  <c r="W54" i="5" s="1"/>
  <c r="AD146" i="15"/>
  <c r="W146" i="5"/>
  <c r="AD145" i="15"/>
  <c r="W145" i="5" s="1"/>
  <c r="V131" i="15"/>
  <c r="W117" i="15"/>
  <c r="W114" i="15"/>
  <c r="E112" i="15"/>
  <c r="H112" i="3"/>
  <c r="V92" i="15"/>
  <c r="AM85" i="15"/>
  <c r="AD80" i="15"/>
  <c r="W80" i="5" s="1"/>
  <c r="AM48" i="15"/>
  <c r="W148" i="15"/>
  <c r="V145" i="15"/>
  <c r="AI120" i="15"/>
  <c r="AI118" i="15"/>
  <c r="E114" i="15"/>
  <c r="E92" i="15"/>
  <c r="AE92" i="5" s="1"/>
  <c r="AM45" i="15"/>
  <c r="AM146" i="15"/>
  <c r="V146" i="15"/>
  <c r="V118" i="15"/>
  <c r="V93" i="15"/>
  <c r="AI112" i="15"/>
  <c r="V194" i="15"/>
  <c r="E174" i="15"/>
  <c r="AE174" i="5"/>
  <c r="V174" i="15"/>
  <c r="AD174" i="15"/>
  <c r="W174" i="5"/>
  <c r="AD172" i="15"/>
  <c r="W172" i="5"/>
  <c r="V172" i="15"/>
  <c r="E158" i="15"/>
  <c r="AE158" i="5"/>
  <c r="V158" i="15"/>
  <c r="AD158" i="15"/>
  <c r="W158" i="5"/>
  <c r="AM88" i="15"/>
  <c r="AD88" i="15"/>
  <c r="W88" i="5" s="1"/>
  <c r="AI88" i="15"/>
  <c r="E88" i="15"/>
  <c r="AE88" i="5"/>
  <c r="E49" i="15"/>
  <c r="AE49" i="5"/>
  <c r="AM49" i="15"/>
  <c r="AM106" i="15"/>
  <c r="AD106" i="15"/>
  <c r="W106" i="5" s="1"/>
  <c r="W106" i="15"/>
  <c r="AI106" i="15"/>
  <c r="E64" i="15"/>
  <c r="AE64" i="5"/>
  <c r="AD64" i="15"/>
  <c r="W64" i="5"/>
  <c r="AM64" i="15"/>
  <c r="AD160" i="15"/>
  <c r="W160" i="5"/>
  <c r="AI160" i="15"/>
  <c r="V160" i="15"/>
  <c r="W149" i="15"/>
  <c r="AM149" i="15"/>
  <c r="E149" i="15"/>
  <c r="AE149" i="5" s="1"/>
  <c r="AD149" i="15"/>
  <c r="W149" i="5" s="1"/>
  <c r="W204" i="15"/>
  <c r="V202" i="15"/>
  <c r="V198" i="15"/>
  <c r="AM189" i="15"/>
  <c r="E189" i="15"/>
  <c r="AE189" i="5" s="1"/>
  <c r="E186" i="15"/>
  <c r="AE186" i="5" s="1"/>
  <c r="V186" i="15"/>
  <c r="AD186" i="15"/>
  <c r="W186" i="5"/>
  <c r="AD184" i="15"/>
  <c r="W184" i="5" s="1"/>
  <c r="V184" i="15"/>
  <c r="E180" i="15"/>
  <c r="AE180" i="5" s="1"/>
  <c r="AI174" i="15"/>
  <c r="AI172" i="15"/>
  <c r="E170" i="15"/>
  <c r="AE170" i="5"/>
  <c r="V170" i="15"/>
  <c r="AD170" i="15"/>
  <c r="W170" i="5"/>
  <c r="AD168" i="15"/>
  <c r="W168" i="5" s="1"/>
  <c r="V168" i="15"/>
  <c r="E162" i="15"/>
  <c r="AE162" i="5"/>
  <c r="V162" i="15"/>
  <c r="AD162" i="15"/>
  <c r="W162" i="5"/>
  <c r="AM160" i="15"/>
  <c r="AM158" i="15"/>
  <c r="AD194" i="15"/>
  <c r="W194" i="5"/>
  <c r="AM193" i="15"/>
  <c r="E193" i="15"/>
  <c r="AE193" i="5"/>
  <c r="AI193" i="15"/>
  <c r="AD164" i="15"/>
  <c r="W164" i="5" s="1"/>
  <c r="AI164" i="15"/>
  <c r="V164" i="15"/>
  <c r="AI163" i="15"/>
  <c r="AI158" i="15"/>
  <c r="E152" i="15"/>
  <c r="AE152" i="5"/>
  <c r="V152" i="15"/>
  <c r="AM152" i="15"/>
  <c r="W152" i="15"/>
  <c r="W141" i="15"/>
  <c r="AM141" i="15"/>
  <c r="AI141" i="15"/>
  <c r="W133" i="15"/>
  <c r="AM133" i="15"/>
  <c r="AI133" i="15"/>
  <c r="E133" i="15"/>
  <c r="AE133" i="5"/>
  <c r="V133" i="15"/>
  <c r="AD130" i="15"/>
  <c r="W130" i="5" s="1"/>
  <c r="V122" i="15"/>
  <c r="AD122" i="15"/>
  <c r="W122" i="5"/>
  <c r="AI122" i="15"/>
  <c r="AM122" i="15"/>
  <c r="AM107" i="15"/>
  <c r="E107" i="15"/>
  <c r="AD107" i="15"/>
  <c r="W107" i="5"/>
  <c r="V107" i="15"/>
  <c r="W107" i="15"/>
  <c r="AI107" i="15"/>
  <c r="AM98" i="15"/>
  <c r="AD98" i="15"/>
  <c r="W98" i="5" s="1"/>
  <c r="W98" i="15"/>
  <c r="E98" i="15"/>
  <c r="AE98" i="5"/>
  <c r="AM94" i="15"/>
  <c r="V94" i="15"/>
  <c r="W94" i="15"/>
  <c r="AI94" i="15"/>
  <c r="E202" i="15"/>
  <c r="AE202" i="5" s="1"/>
  <c r="AD202" i="15"/>
  <c r="W202" i="5"/>
  <c r="W201" i="15"/>
  <c r="V192" i="15"/>
  <c r="W189" i="15"/>
  <c r="E182" i="15"/>
  <c r="V182" i="15"/>
  <c r="AD182" i="15"/>
  <c r="W182" i="5"/>
  <c r="AD180" i="15"/>
  <c r="W180" i="5"/>
  <c r="V180" i="15"/>
  <c r="E166" i="15"/>
  <c r="AE166" i="5"/>
  <c r="V166" i="15"/>
  <c r="AD166" i="15"/>
  <c r="W166" i="5"/>
  <c r="W156" i="15"/>
  <c r="AI149" i="15"/>
  <c r="W145" i="15"/>
  <c r="AM145" i="15"/>
  <c r="V142" i="15"/>
  <c r="AM142" i="15"/>
  <c r="E142" i="15"/>
  <c r="AE142" i="5"/>
  <c r="E128" i="15"/>
  <c r="AE128" i="5" s="1"/>
  <c r="AD128" i="15"/>
  <c r="W128" i="5"/>
  <c r="AI128" i="15"/>
  <c r="AM128" i="15"/>
  <c r="E204" i="15"/>
  <c r="AI202" i="15"/>
  <c r="AM201" i="15"/>
  <c r="V201" i="15"/>
  <c r="W198" i="15"/>
  <c r="AM198" i="15"/>
  <c r="AI198" i="15"/>
  <c r="W194" i="15"/>
  <c r="AM192" i="15"/>
  <c r="E192" i="15"/>
  <c r="AE192" i="5" s="1"/>
  <c r="AM182" i="15"/>
  <c r="W172" i="15"/>
  <c r="AM166" i="15"/>
  <c r="W153" i="15"/>
  <c r="AM153" i="15"/>
  <c r="AD153" i="15"/>
  <c r="W153" i="5" s="1"/>
  <c r="V153" i="15"/>
  <c r="W129" i="15"/>
  <c r="AM129" i="15"/>
  <c r="AI129" i="15"/>
  <c r="E129" i="15"/>
  <c r="AE129" i="5"/>
  <c r="AD129" i="15"/>
  <c r="W129" i="5" s="1"/>
  <c r="AM104" i="15"/>
  <c r="AI104" i="15"/>
  <c r="E104" i="15"/>
  <c r="W104" i="15"/>
  <c r="AD104" i="15"/>
  <c r="W104" i="5"/>
  <c r="W88" i="15"/>
  <c r="AI204" i="15"/>
  <c r="E201" i="15"/>
  <c r="AI196" i="15"/>
  <c r="E194" i="15"/>
  <c r="AE194" i="5"/>
  <c r="AD189" i="15"/>
  <c r="W189" i="5"/>
  <c r="E188" i="15"/>
  <c r="AE188" i="5"/>
  <c r="AI182" i="15"/>
  <c r="AI180" i="15"/>
  <c r="E178" i="15"/>
  <c r="AE178" i="5"/>
  <c r="V178" i="15"/>
  <c r="AD178" i="15"/>
  <c r="W178" i="5" s="1"/>
  <c r="AD176" i="15"/>
  <c r="W176" i="5"/>
  <c r="V176" i="15"/>
  <c r="W174" i="15"/>
  <c r="E172" i="15"/>
  <c r="AE172" i="5"/>
  <c r="AI166" i="15"/>
  <c r="W160" i="15"/>
  <c r="W158" i="15"/>
  <c r="E154" i="15"/>
  <c r="V154" i="15"/>
  <c r="AD154" i="15"/>
  <c r="W154" i="5"/>
  <c r="E136" i="15"/>
  <c r="AE136" i="5"/>
  <c r="AD136" i="15"/>
  <c r="W136" i="5"/>
  <c r="AI136" i="15"/>
  <c r="AM136" i="15"/>
  <c r="W136" i="15"/>
  <c r="V106" i="15"/>
  <c r="AM92" i="15"/>
  <c r="W92" i="15"/>
  <c r="AD92" i="15"/>
  <c r="W92" i="5"/>
  <c r="V88" i="15"/>
  <c r="AD49" i="15"/>
  <c r="W49" i="5" s="1"/>
  <c r="AM194" i="15"/>
  <c r="W192" i="15"/>
  <c r="E160" i="15"/>
  <c r="T160" i="26" s="1"/>
  <c r="AD156" i="15"/>
  <c r="W156" i="5" s="1"/>
  <c r="AI156" i="15"/>
  <c r="V156" i="15"/>
  <c r="V149" i="15"/>
  <c r="V130" i="15"/>
  <c r="AI130" i="15"/>
  <c r="AM130" i="15"/>
  <c r="W130" i="15"/>
  <c r="E106" i="15"/>
  <c r="AE106" i="5" s="1"/>
  <c r="AM105" i="15"/>
  <c r="W105" i="15"/>
  <c r="AI105" i="15"/>
  <c r="AD105" i="15"/>
  <c r="W105" i="5"/>
  <c r="V105" i="15"/>
  <c r="E150" i="15"/>
  <c r="AE150" i="5" s="1"/>
  <c r="AM148" i="15"/>
  <c r="W137" i="15"/>
  <c r="AM137" i="15"/>
  <c r="AI137" i="15"/>
  <c r="E124" i="15"/>
  <c r="AD124" i="15"/>
  <c r="W124" i="5" s="1"/>
  <c r="AM103" i="15"/>
  <c r="V103" i="15"/>
  <c r="AM96" i="15"/>
  <c r="AI96" i="15"/>
  <c r="E96" i="15"/>
  <c r="V96" i="15"/>
  <c r="AM91" i="15"/>
  <c r="E91" i="15"/>
  <c r="AE91" i="5" s="1"/>
  <c r="V91" i="15"/>
  <c r="W91" i="15"/>
  <c r="AI91" i="15"/>
  <c r="E69" i="15"/>
  <c r="AE69" i="5" s="1"/>
  <c r="AM69" i="15"/>
  <c r="AD69" i="15"/>
  <c r="W69" i="5" s="1"/>
  <c r="E63" i="15"/>
  <c r="AE63" i="5"/>
  <c r="AD63" i="15"/>
  <c r="W63" i="5" s="1"/>
  <c r="E61" i="15"/>
  <c r="AE61" i="5" s="1"/>
  <c r="AD61" i="15"/>
  <c r="W61" i="5" s="1"/>
  <c r="E59" i="15"/>
  <c r="AE59" i="5"/>
  <c r="AM59" i="15"/>
  <c r="E148" i="15"/>
  <c r="AE148" i="5" s="1"/>
  <c r="E132" i="15"/>
  <c r="AE132" i="5"/>
  <c r="AD132" i="15"/>
  <c r="W132" i="5" s="1"/>
  <c r="V126" i="15"/>
  <c r="AM100" i="15"/>
  <c r="E100" i="15"/>
  <c r="AE100" i="5" s="1"/>
  <c r="AM89" i="15"/>
  <c r="E89" i="15"/>
  <c r="AE89" i="5" s="1"/>
  <c r="W89" i="15"/>
  <c r="AI89" i="15"/>
  <c r="AD85" i="15"/>
  <c r="W85" i="5" s="1"/>
  <c r="AM65" i="15"/>
  <c r="AD150" i="15"/>
  <c r="W150" i="5"/>
  <c r="AD148" i="15"/>
  <c r="W148" i="5" s="1"/>
  <c r="E140" i="15"/>
  <c r="AE140" i="5"/>
  <c r="AD140" i="15"/>
  <c r="W140" i="5" s="1"/>
  <c r="V134" i="15"/>
  <c r="W121" i="15"/>
  <c r="AD121" i="15"/>
  <c r="W121" i="5" s="1"/>
  <c r="AM118" i="15"/>
  <c r="W118" i="15"/>
  <c r="AM99" i="15"/>
  <c r="E99" i="15"/>
  <c r="AE99" i="5" s="1"/>
  <c r="AD99" i="15"/>
  <c r="W99" i="5" s="1"/>
  <c r="AD96" i="15"/>
  <c r="W96" i="5"/>
  <c r="AD91" i="15"/>
  <c r="W91" i="5" s="1"/>
  <c r="AM84" i="15"/>
  <c r="AD84" i="15"/>
  <c r="W84" i="5"/>
  <c r="E62" i="15"/>
  <c r="AE62" i="5" s="1"/>
  <c r="AD62" i="15"/>
  <c r="W62" i="5"/>
  <c r="E60" i="15"/>
  <c r="AE60" i="5" s="1"/>
  <c r="AM60" i="15"/>
  <c r="E58" i="15"/>
  <c r="AE58" i="5" s="1"/>
  <c r="AM58" i="15"/>
  <c r="E144" i="15"/>
  <c r="AE144" i="5"/>
  <c r="AI140" i="15"/>
  <c r="V138" i="15"/>
  <c r="V137" i="15"/>
  <c r="AI134" i="15"/>
  <c r="AD126" i="15"/>
  <c r="W126" i="5" s="1"/>
  <c r="W125" i="15"/>
  <c r="AM125" i="15"/>
  <c r="AI125" i="15"/>
  <c r="W124" i="15"/>
  <c r="AM116" i="15"/>
  <c r="AM108" i="15"/>
  <c r="E108" i="15"/>
  <c r="AE108" i="5" s="1"/>
  <c r="W103" i="15"/>
  <c r="AD100" i="15"/>
  <c r="W100" i="5" s="1"/>
  <c r="AI99" i="15"/>
  <c r="AD77" i="15"/>
  <c r="W77" i="5"/>
  <c r="AM77" i="15"/>
  <c r="E68" i="15"/>
  <c r="AE68" i="5"/>
  <c r="AM63" i="15"/>
  <c r="AM61" i="15"/>
  <c r="AD59" i="15"/>
  <c r="W59" i="5" s="1"/>
  <c r="E48" i="15"/>
  <c r="AE48" i="5" s="1"/>
  <c r="AD48" i="15"/>
  <c r="W48" i="5"/>
  <c r="E65" i="15"/>
  <c r="AD65" i="15"/>
  <c r="W65" i="5" s="1"/>
  <c r="AD45" i="15"/>
  <c r="W45" i="5" s="1"/>
  <c r="AM97" i="15"/>
  <c r="W97" i="15"/>
  <c r="AM82" i="15"/>
  <c r="E74" i="15"/>
  <c r="AE74" i="5" s="1"/>
  <c r="AM74" i="15"/>
  <c r="V114" i="15"/>
  <c r="V110" i="15"/>
  <c r="V102" i="15"/>
  <c r="V97" i="15"/>
  <c r="AM95" i="15"/>
  <c r="AD95" i="15"/>
  <c r="W95" i="5" s="1"/>
  <c r="E67" i="15"/>
  <c r="AE67" i="5"/>
  <c r="AD76" i="15"/>
  <c r="W76" i="5" s="1"/>
  <c r="AD90" i="15"/>
  <c r="W90" i="5"/>
  <c r="H47" i="3"/>
  <c r="Y196" i="29"/>
  <c r="J201" i="29"/>
  <c r="R200" i="29"/>
  <c r="Q199" i="29"/>
  <c r="S196" i="29"/>
  <c r="Z196" i="29"/>
  <c r="U195" i="29"/>
  <c r="Y195" i="29"/>
  <c r="L194" i="29"/>
  <c r="AB193" i="29"/>
  <c r="Q192" i="29"/>
  <c r="X188" i="29"/>
  <c r="AC172" i="29"/>
  <c r="Z172" i="29"/>
  <c r="L172" i="29"/>
  <c r="Y172" i="29"/>
  <c r="S172" i="29"/>
  <c r="M172" i="29"/>
  <c r="T172" i="29"/>
  <c r="V172" i="29"/>
  <c r="AA172" i="29"/>
  <c r="U172" i="29"/>
  <c r="W172" i="29"/>
  <c r="AB172" i="29"/>
  <c r="Q172" i="29"/>
  <c r="R172" i="29"/>
  <c r="J172" i="29"/>
  <c r="R201" i="29"/>
  <c r="L196" i="29"/>
  <c r="X196" i="29"/>
  <c r="Z195" i="29"/>
  <c r="M194" i="29"/>
  <c r="T194" i="29"/>
  <c r="V194" i="29"/>
  <c r="AA194" i="29"/>
  <c r="U194" i="29"/>
  <c r="W194" i="29"/>
  <c r="AB194" i="29"/>
  <c r="Q194" i="29"/>
  <c r="AC188" i="29"/>
  <c r="Z188" i="29"/>
  <c r="L188" i="29"/>
  <c r="V188" i="29"/>
  <c r="AA188" i="29"/>
  <c r="U188" i="29"/>
  <c r="W188" i="29"/>
  <c r="AB188" i="29"/>
  <c r="Q188" i="29"/>
  <c r="R188" i="29"/>
  <c r="J188" i="29"/>
  <c r="X172" i="29"/>
  <c r="J153" i="29"/>
  <c r="AC153" i="29"/>
  <c r="Z153" i="29"/>
  <c r="L153" i="29"/>
  <c r="Y153" i="29"/>
  <c r="S153" i="29"/>
  <c r="V153" i="29"/>
  <c r="K153" i="29"/>
  <c r="W153" i="29"/>
  <c r="T153" i="29"/>
  <c r="U153" i="29"/>
  <c r="X153" i="29"/>
  <c r="Q153" i="29"/>
  <c r="R153" i="29"/>
  <c r="AA153" i="29"/>
  <c r="AB153" i="29"/>
  <c r="Q201" i="29"/>
  <c r="AB201" i="29"/>
  <c r="W201" i="29"/>
  <c r="U200" i="29"/>
  <c r="AA200" i="29"/>
  <c r="V200" i="29"/>
  <c r="T199" i="29"/>
  <c r="K196" i="29"/>
  <c r="W196" i="29"/>
  <c r="S195" i="29"/>
  <c r="X195" i="29"/>
  <c r="J194" i="29"/>
  <c r="AC194" i="29"/>
  <c r="R193" i="29"/>
  <c r="X193" i="29"/>
  <c r="T188" i="29"/>
  <c r="U201" i="29"/>
  <c r="AA201" i="29"/>
  <c r="V201" i="29"/>
  <c r="T200" i="29"/>
  <c r="M200" i="29"/>
  <c r="K199" i="29"/>
  <c r="L195" i="29"/>
  <c r="Q193" i="29"/>
  <c r="AC192" i="29"/>
  <c r="Z192" i="29"/>
  <c r="L192" i="29"/>
  <c r="Y192" i="29"/>
  <c r="S192" i="29"/>
  <c r="M192" i="29"/>
  <c r="T192" i="29"/>
  <c r="S188" i="29"/>
  <c r="V164" i="29"/>
  <c r="AA164" i="29"/>
  <c r="U164" i="29"/>
  <c r="AC164" i="29"/>
  <c r="Y164" i="29"/>
  <c r="T164" i="29"/>
  <c r="Q164" i="29"/>
  <c r="M164" i="29"/>
  <c r="AB164" i="29"/>
  <c r="R164" i="29"/>
  <c r="W164" i="29"/>
  <c r="J164" i="29"/>
  <c r="K164" i="29"/>
  <c r="X164" i="29"/>
  <c r="L164" i="29"/>
  <c r="R196" i="29"/>
  <c r="J196" i="29"/>
  <c r="T201" i="29"/>
  <c r="M201" i="29"/>
  <c r="S200" i="29"/>
  <c r="Y200" i="29"/>
  <c r="J199" i="29"/>
  <c r="AB196" i="29"/>
  <c r="M196" i="29"/>
  <c r="K195" i="29"/>
  <c r="M195" i="29"/>
  <c r="Y194" i="29"/>
  <c r="L193" i="29"/>
  <c r="K188" i="29"/>
  <c r="M153" i="29"/>
  <c r="AC135" i="29"/>
  <c r="Z135" i="29"/>
  <c r="L135" i="29"/>
  <c r="Y135" i="29"/>
  <c r="S135" i="29"/>
  <c r="W135" i="29"/>
  <c r="AB135" i="29"/>
  <c r="Q135" i="29"/>
  <c r="U135" i="29"/>
  <c r="X135" i="29"/>
  <c r="R135" i="29"/>
  <c r="AA135" i="29"/>
  <c r="M135" i="29"/>
  <c r="J135" i="29"/>
  <c r="V135" i="29"/>
  <c r="K135" i="29"/>
  <c r="T135" i="29"/>
  <c r="S201" i="29"/>
  <c r="Y201" i="29"/>
  <c r="Q196" i="29"/>
  <c r="AA196" i="29"/>
  <c r="V195" i="29"/>
  <c r="AA195" i="29"/>
  <c r="W195" i="29"/>
  <c r="AB195" i="29"/>
  <c r="Q195" i="29"/>
  <c r="R195" i="29"/>
  <c r="AC180" i="29"/>
  <c r="Z180" i="29"/>
  <c r="L180" i="29"/>
  <c r="Y180" i="29"/>
  <c r="S180" i="29"/>
  <c r="M180" i="29"/>
  <c r="T180" i="29"/>
  <c r="V180" i="29"/>
  <c r="AA180" i="29"/>
  <c r="U180" i="29"/>
  <c r="W180" i="29"/>
  <c r="AB180" i="29"/>
  <c r="Q180" i="29"/>
  <c r="R180" i="29"/>
  <c r="J180" i="29"/>
  <c r="L201" i="29"/>
  <c r="Z201" i="29"/>
  <c r="AC199" i="29"/>
  <c r="Z199" i="29"/>
  <c r="L199" i="29"/>
  <c r="Y199" i="29"/>
  <c r="S199" i="29"/>
  <c r="U196" i="29"/>
  <c r="AC196" i="29"/>
  <c r="AC195" i="29"/>
  <c r="R194" i="29"/>
  <c r="X194" i="29"/>
  <c r="Y193" i="29"/>
  <c r="S193" i="29"/>
  <c r="M193" i="29"/>
  <c r="T193" i="29"/>
  <c r="V193" i="29"/>
  <c r="AA193" i="29"/>
  <c r="U193" i="29"/>
  <c r="S191" i="29"/>
  <c r="Y191" i="29"/>
  <c r="R187" i="29"/>
  <c r="Q186" i="29"/>
  <c r="AB186" i="29"/>
  <c r="W186" i="29"/>
  <c r="U185" i="29"/>
  <c r="AA185" i="29"/>
  <c r="V185" i="29"/>
  <c r="T184" i="29"/>
  <c r="M184" i="29"/>
  <c r="S183" i="29"/>
  <c r="Y183" i="29"/>
  <c r="R179" i="29"/>
  <c r="Q178" i="29"/>
  <c r="AB178" i="29"/>
  <c r="W178" i="29"/>
  <c r="U177" i="29"/>
  <c r="AA177" i="29"/>
  <c r="V177" i="29"/>
  <c r="T176" i="29"/>
  <c r="M176" i="29"/>
  <c r="S175" i="29"/>
  <c r="Y175" i="29"/>
  <c r="Z174" i="29"/>
  <c r="R171" i="29"/>
  <c r="Q170" i="29"/>
  <c r="AB170" i="29"/>
  <c r="W170" i="29"/>
  <c r="U169" i="29"/>
  <c r="AA169" i="29"/>
  <c r="V169" i="29"/>
  <c r="T168" i="29"/>
  <c r="M168" i="29"/>
  <c r="S167" i="29"/>
  <c r="Y167" i="29"/>
  <c r="L166" i="29"/>
  <c r="Z166" i="29"/>
  <c r="J165" i="29"/>
  <c r="AC163" i="29"/>
  <c r="Z163" i="29"/>
  <c r="L163" i="29"/>
  <c r="M163" i="29"/>
  <c r="T163" i="29"/>
  <c r="K161" i="29"/>
  <c r="V158" i="29"/>
  <c r="AA158" i="29"/>
  <c r="U158" i="29"/>
  <c r="R158" i="29"/>
  <c r="J158" i="29"/>
  <c r="Y157" i="29"/>
  <c r="Y156" i="29"/>
  <c r="S156" i="29"/>
  <c r="V156" i="29"/>
  <c r="AA156" i="29"/>
  <c r="U156" i="29"/>
  <c r="W156" i="29"/>
  <c r="AB156" i="29"/>
  <c r="Q156" i="29"/>
  <c r="Y155" i="29"/>
  <c r="T150" i="29"/>
  <c r="Z150" i="29"/>
  <c r="S149" i="29"/>
  <c r="X149" i="29"/>
  <c r="L191" i="29"/>
  <c r="Z191" i="29"/>
  <c r="Q187" i="29"/>
  <c r="AB187" i="29"/>
  <c r="W187" i="29"/>
  <c r="U186" i="29"/>
  <c r="AA186" i="29"/>
  <c r="V186" i="29"/>
  <c r="T185" i="29"/>
  <c r="M185" i="29"/>
  <c r="S184" i="29"/>
  <c r="Y184" i="29"/>
  <c r="L183" i="29"/>
  <c r="Z183" i="29"/>
  <c r="Q179" i="29"/>
  <c r="AB179" i="29"/>
  <c r="W179" i="29"/>
  <c r="U178" i="29"/>
  <c r="AA178" i="29"/>
  <c r="V178" i="29"/>
  <c r="T177" i="29"/>
  <c r="M177" i="29"/>
  <c r="S176" i="29"/>
  <c r="Y176" i="29"/>
  <c r="L175" i="29"/>
  <c r="Z175" i="29"/>
  <c r="Q171" i="29"/>
  <c r="AB171" i="29"/>
  <c r="W171" i="29"/>
  <c r="U170" i="29"/>
  <c r="AA170" i="29"/>
  <c r="V170" i="29"/>
  <c r="T169" i="29"/>
  <c r="M169" i="29"/>
  <c r="S168" i="29"/>
  <c r="Y168" i="29"/>
  <c r="L167" i="29"/>
  <c r="Z167" i="29"/>
  <c r="V165" i="29"/>
  <c r="J161" i="29"/>
  <c r="AC161" i="29"/>
  <c r="Z161" i="29"/>
  <c r="L161" i="29"/>
  <c r="Y161" i="29"/>
  <c r="S161" i="29"/>
  <c r="U157" i="29"/>
  <c r="Z157" i="29"/>
  <c r="R155" i="29"/>
  <c r="X155" i="29"/>
  <c r="S150" i="29"/>
  <c r="X150" i="29"/>
  <c r="L149" i="29"/>
  <c r="AB147" i="29"/>
  <c r="AC113" i="29"/>
  <c r="Z113" i="29"/>
  <c r="L113" i="29"/>
  <c r="M113" i="29"/>
  <c r="T113" i="29"/>
  <c r="V113" i="29"/>
  <c r="AA113" i="29"/>
  <c r="U113" i="29"/>
  <c r="W113" i="29"/>
  <c r="AB113" i="29"/>
  <c r="Q113" i="29"/>
  <c r="J113" i="29"/>
  <c r="Y113" i="29"/>
  <c r="K113" i="29"/>
  <c r="S113" i="29"/>
  <c r="R113" i="29"/>
  <c r="U187" i="29"/>
  <c r="AA187" i="29"/>
  <c r="V187" i="29"/>
  <c r="T186" i="29"/>
  <c r="M186" i="29"/>
  <c r="S185" i="29"/>
  <c r="Y185" i="29"/>
  <c r="L184" i="29"/>
  <c r="Z184" i="29"/>
  <c r="U179" i="29"/>
  <c r="AA179" i="29"/>
  <c r="V179" i="29"/>
  <c r="T178" i="29"/>
  <c r="M178" i="29"/>
  <c r="S177" i="29"/>
  <c r="Y177" i="29"/>
  <c r="L176" i="29"/>
  <c r="Z176" i="29"/>
  <c r="U171" i="29"/>
  <c r="AA171" i="29"/>
  <c r="V171" i="29"/>
  <c r="T170" i="29"/>
  <c r="M170" i="29"/>
  <c r="S169" i="29"/>
  <c r="Y169" i="29"/>
  <c r="L168" i="29"/>
  <c r="Z168" i="29"/>
  <c r="R165" i="29"/>
  <c r="AA165" i="29"/>
  <c r="M165" i="29"/>
  <c r="S157" i="29"/>
  <c r="X157" i="29"/>
  <c r="Q155" i="29"/>
  <c r="L150" i="29"/>
  <c r="W150" i="29"/>
  <c r="X147" i="29"/>
  <c r="T187" i="29"/>
  <c r="S186" i="29"/>
  <c r="Y186" i="29"/>
  <c r="L185" i="29"/>
  <c r="Z185" i="29"/>
  <c r="AC185" i="29"/>
  <c r="T179" i="29"/>
  <c r="S178" i="29"/>
  <c r="Y178" i="29"/>
  <c r="L177" i="29"/>
  <c r="Z177" i="29"/>
  <c r="AC177" i="29"/>
  <c r="T171" i="29"/>
  <c r="S170" i="29"/>
  <c r="Y170" i="29"/>
  <c r="L169" i="29"/>
  <c r="Z169" i="29"/>
  <c r="AC169" i="29"/>
  <c r="W165" i="29"/>
  <c r="AB165" i="29"/>
  <c r="Q165" i="29"/>
  <c r="L157" i="29"/>
  <c r="S155" i="29"/>
  <c r="K150" i="29"/>
  <c r="M149" i="29"/>
  <c r="T149" i="29"/>
  <c r="W149" i="29"/>
  <c r="AB149" i="29"/>
  <c r="Q149" i="29"/>
  <c r="R149" i="29"/>
  <c r="Y148" i="29"/>
  <c r="S148" i="29"/>
  <c r="M148" i="29"/>
  <c r="T148" i="29"/>
  <c r="V148" i="29"/>
  <c r="AA148" i="29"/>
  <c r="U148" i="29"/>
  <c r="W148" i="29"/>
  <c r="AB148" i="29"/>
  <c r="Q148" i="29"/>
  <c r="R147" i="29"/>
  <c r="M157" i="29"/>
  <c r="T157" i="29"/>
  <c r="W157" i="29"/>
  <c r="AB157" i="29"/>
  <c r="Q157" i="29"/>
  <c r="R157" i="29"/>
  <c r="AC147" i="29"/>
  <c r="Z147" i="29"/>
  <c r="L147" i="29"/>
  <c r="Y147" i="29"/>
  <c r="S147" i="29"/>
  <c r="M147" i="29"/>
  <c r="T147" i="29"/>
  <c r="V147" i="29"/>
  <c r="AA147" i="29"/>
  <c r="U147" i="29"/>
  <c r="J186" i="29"/>
  <c r="R185" i="29"/>
  <c r="J178" i="29"/>
  <c r="R177" i="29"/>
  <c r="J170" i="29"/>
  <c r="R169" i="29"/>
  <c r="AC157" i="29"/>
  <c r="AC155" i="29"/>
  <c r="Z155" i="29"/>
  <c r="L155" i="29"/>
  <c r="M155" i="29"/>
  <c r="T155" i="29"/>
  <c r="V155" i="29"/>
  <c r="AA155" i="29"/>
  <c r="U155" i="29"/>
  <c r="V150" i="29"/>
  <c r="AA150" i="29"/>
  <c r="U150" i="29"/>
  <c r="R150" i="29"/>
  <c r="J150" i="29"/>
  <c r="K147" i="29"/>
  <c r="K145" i="29"/>
  <c r="Y144" i="29"/>
  <c r="S144" i="29"/>
  <c r="M144" i="29"/>
  <c r="T144" i="29"/>
  <c r="R144" i="29"/>
  <c r="W139" i="29"/>
  <c r="AB139" i="29"/>
  <c r="Q139" i="29"/>
  <c r="R139" i="29"/>
  <c r="AC139" i="29"/>
  <c r="Z139" i="29"/>
  <c r="L139" i="29"/>
  <c r="R137" i="29"/>
  <c r="Z137" i="29"/>
  <c r="U136" i="29"/>
  <c r="X136" i="29"/>
  <c r="AA131" i="29"/>
  <c r="AA127" i="29"/>
  <c r="R124" i="29"/>
  <c r="J124" i="29"/>
  <c r="Y124" i="29"/>
  <c r="S124" i="29"/>
  <c r="U119" i="29"/>
  <c r="W105" i="29"/>
  <c r="AB105" i="29"/>
  <c r="Q105" i="29"/>
  <c r="R105" i="29"/>
  <c r="AC105" i="29"/>
  <c r="Z105" i="29"/>
  <c r="L105" i="29"/>
  <c r="V105" i="29"/>
  <c r="K105" i="29"/>
  <c r="S105" i="29"/>
  <c r="X105" i="29"/>
  <c r="T105" i="29"/>
  <c r="Y105" i="29"/>
  <c r="U105" i="29"/>
  <c r="AA105" i="29"/>
  <c r="AC86" i="29"/>
  <c r="Z86" i="29"/>
  <c r="L86" i="29"/>
  <c r="Y86" i="29"/>
  <c r="S86" i="29"/>
  <c r="M86" i="29"/>
  <c r="T86" i="29"/>
  <c r="V86" i="29"/>
  <c r="AA86" i="29"/>
  <c r="U86" i="29"/>
  <c r="W86" i="29"/>
  <c r="AB86" i="29"/>
  <c r="Q86" i="29"/>
  <c r="R86" i="29"/>
  <c r="J86" i="29"/>
  <c r="X86" i="29"/>
  <c r="S162" i="29"/>
  <c r="Y162" i="29"/>
  <c r="J159" i="29"/>
  <c r="S154" i="29"/>
  <c r="Y154" i="29"/>
  <c r="J151" i="29"/>
  <c r="AB144" i="29"/>
  <c r="R143" i="29"/>
  <c r="K140" i="29"/>
  <c r="Q137" i="29"/>
  <c r="X137" i="29"/>
  <c r="L136" i="29"/>
  <c r="R132" i="29"/>
  <c r="J132" i="29"/>
  <c r="Y132" i="29"/>
  <c r="S132" i="29"/>
  <c r="K129" i="29"/>
  <c r="Y128" i="29"/>
  <c r="S128" i="29"/>
  <c r="M128" i="29"/>
  <c r="T128" i="29"/>
  <c r="R128" i="29"/>
  <c r="AA124" i="29"/>
  <c r="U123" i="29"/>
  <c r="Y123" i="29"/>
  <c r="K119" i="29"/>
  <c r="M115" i="29"/>
  <c r="T115" i="29"/>
  <c r="W115" i="29"/>
  <c r="AB115" i="29"/>
  <c r="Q115" i="29"/>
  <c r="R115" i="29"/>
  <c r="J115" i="29"/>
  <c r="AC115" i="29"/>
  <c r="Z115" i="29"/>
  <c r="L115" i="29"/>
  <c r="J105" i="29"/>
  <c r="M145" i="29"/>
  <c r="T145" i="29"/>
  <c r="V145" i="29"/>
  <c r="AA145" i="29"/>
  <c r="U145" i="29"/>
  <c r="J145" i="29"/>
  <c r="S137" i="29"/>
  <c r="K136" i="29"/>
  <c r="W136" i="29"/>
  <c r="U131" i="29"/>
  <c r="Y131" i="29"/>
  <c r="R127" i="29"/>
  <c r="X127" i="29"/>
  <c r="T123" i="29"/>
  <c r="X123" i="29"/>
  <c r="Q159" i="29"/>
  <c r="AB159" i="29"/>
  <c r="W159" i="29"/>
  <c r="Q151" i="29"/>
  <c r="AB151" i="29"/>
  <c r="W151" i="29"/>
  <c r="Y145" i="29"/>
  <c r="Q144" i="29"/>
  <c r="Z144" i="29"/>
  <c r="AC143" i="29"/>
  <c r="Z143" i="29"/>
  <c r="L143" i="29"/>
  <c r="Y143" i="29"/>
  <c r="S143" i="29"/>
  <c r="W143" i="29"/>
  <c r="AB143" i="29"/>
  <c r="Q143" i="29"/>
  <c r="R140" i="29"/>
  <c r="J140" i="29"/>
  <c r="Y140" i="29"/>
  <c r="S140" i="29"/>
  <c r="L137" i="29"/>
  <c r="J136" i="29"/>
  <c r="T131" i="29"/>
  <c r="M129" i="29"/>
  <c r="T129" i="29"/>
  <c r="V129" i="29"/>
  <c r="AA129" i="29"/>
  <c r="U129" i="29"/>
  <c r="J129" i="29"/>
  <c r="U127" i="29"/>
  <c r="U124" i="29"/>
  <c r="Z124" i="29"/>
  <c r="S123" i="29"/>
  <c r="M121" i="29"/>
  <c r="T121" i="29"/>
  <c r="V121" i="29"/>
  <c r="AA121" i="29"/>
  <c r="U121" i="29"/>
  <c r="W121" i="29"/>
  <c r="AB121" i="29"/>
  <c r="Q121" i="29"/>
  <c r="J121" i="29"/>
  <c r="M105" i="29"/>
  <c r="Y136" i="29"/>
  <c r="S136" i="29"/>
  <c r="M136" i="29"/>
  <c r="T136" i="29"/>
  <c r="R136" i="29"/>
  <c r="AC127" i="29"/>
  <c r="Z127" i="29"/>
  <c r="L127" i="29"/>
  <c r="Y127" i="29"/>
  <c r="S127" i="29"/>
  <c r="W127" i="29"/>
  <c r="AB127" i="29"/>
  <c r="Q127" i="29"/>
  <c r="J119" i="29"/>
  <c r="AC119" i="29"/>
  <c r="Z119" i="29"/>
  <c r="L119" i="29"/>
  <c r="Y119" i="29"/>
  <c r="S119" i="29"/>
  <c r="M119" i="29"/>
  <c r="T119" i="29"/>
  <c r="W119" i="29"/>
  <c r="AB119" i="29"/>
  <c r="Q119" i="29"/>
  <c r="AB136" i="29"/>
  <c r="K127" i="29"/>
  <c r="V127" i="29"/>
  <c r="W123" i="29"/>
  <c r="AB123" i="29"/>
  <c r="Q123" i="29"/>
  <c r="R123" i="29"/>
  <c r="AC123" i="29"/>
  <c r="Z123" i="29"/>
  <c r="L123" i="29"/>
  <c r="M137" i="29"/>
  <c r="T137" i="29"/>
  <c r="V137" i="29"/>
  <c r="AA137" i="29"/>
  <c r="U137" i="29"/>
  <c r="J137" i="29"/>
  <c r="AA136" i="29"/>
  <c r="W131" i="29"/>
  <c r="AB131" i="29"/>
  <c r="Q131" i="29"/>
  <c r="R131" i="29"/>
  <c r="AC131" i="29"/>
  <c r="Z131" i="29"/>
  <c r="L131" i="29"/>
  <c r="J127" i="29"/>
  <c r="M127" i="29"/>
  <c r="V119" i="29"/>
  <c r="T141" i="29"/>
  <c r="M141" i="29"/>
  <c r="M133" i="29"/>
  <c r="R120" i="29"/>
  <c r="S116" i="29"/>
  <c r="Y116" i="29"/>
  <c r="R112" i="29"/>
  <c r="Q111" i="29"/>
  <c r="AB111" i="29"/>
  <c r="W111" i="29"/>
  <c r="U110" i="29"/>
  <c r="X110" i="29"/>
  <c r="U109" i="29"/>
  <c r="X109" i="29"/>
  <c r="K106" i="29"/>
  <c r="K102" i="29"/>
  <c r="U111" i="29"/>
  <c r="AA111" i="29"/>
  <c r="V111" i="29"/>
  <c r="L110" i="29"/>
  <c r="T109" i="29"/>
  <c r="U120" i="29"/>
  <c r="AA120" i="29"/>
  <c r="V120" i="29"/>
  <c r="U112" i="29"/>
  <c r="AA112" i="29"/>
  <c r="V112" i="29"/>
  <c r="T111" i="29"/>
  <c r="M111" i="29"/>
  <c r="K110" i="29"/>
  <c r="K109" i="29"/>
  <c r="R106" i="29"/>
  <c r="J106" i="29"/>
  <c r="Y106" i="29"/>
  <c r="S106" i="29"/>
  <c r="AB102" i="29"/>
  <c r="AC59" i="29"/>
  <c r="Z59" i="29"/>
  <c r="L59" i="29"/>
  <c r="Y59" i="29"/>
  <c r="S59" i="29"/>
  <c r="M59" i="29"/>
  <c r="T59" i="29"/>
  <c r="V59" i="29"/>
  <c r="AA59" i="29"/>
  <c r="U59" i="29"/>
  <c r="W59" i="29"/>
  <c r="AB59" i="29"/>
  <c r="Q59" i="29"/>
  <c r="R59" i="29"/>
  <c r="J59" i="29"/>
  <c r="X59" i="29"/>
  <c r="W122" i="29"/>
  <c r="T120" i="29"/>
  <c r="M120" i="29"/>
  <c r="J116" i="29"/>
  <c r="Q114" i="29"/>
  <c r="AB114" i="29"/>
  <c r="W114" i="29"/>
  <c r="T112" i="29"/>
  <c r="M112" i="29"/>
  <c r="S111" i="29"/>
  <c r="Y111" i="29"/>
  <c r="J110" i="29"/>
  <c r="W110" i="29"/>
  <c r="J109" i="29"/>
  <c r="W109" i="29"/>
  <c r="AA106" i="29"/>
  <c r="Z102" i="29"/>
  <c r="J141" i="29"/>
  <c r="S120" i="29"/>
  <c r="Y120" i="29"/>
  <c r="R116" i="29"/>
  <c r="AA114" i="29"/>
  <c r="S112" i="29"/>
  <c r="Y112" i="29"/>
  <c r="L111" i="29"/>
  <c r="Z111" i="29"/>
  <c r="AC111" i="29"/>
  <c r="Q106" i="29"/>
  <c r="AC101" i="29"/>
  <c r="Z101" i="29"/>
  <c r="L101" i="29"/>
  <c r="Y101" i="29"/>
  <c r="S101" i="29"/>
  <c r="M101" i="29"/>
  <c r="T101" i="29"/>
  <c r="W101" i="29"/>
  <c r="AB101" i="29"/>
  <c r="Q101" i="29"/>
  <c r="R101" i="29"/>
  <c r="AC94" i="29"/>
  <c r="Z94" i="29"/>
  <c r="L94" i="29"/>
  <c r="Y94" i="29"/>
  <c r="S94" i="29"/>
  <c r="M94" i="29"/>
  <c r="T94" i="29"/>
  <c r="V94" i="29"/>
  <c r="AA94" i="29"/>
  <c r="U94" i="29"/>
  <c r="W94" i="29"/>
  <c r="AB94" i="29"/>
  <c r="Q94" i="29"/>
  <c r="R94" i="29"/>
  <c r="J94" i="29"/>
  <c r="AC67" i="29"/>
  <c r="Z67" i="29"/>
  <c r="L67" i="29"/>
  <c r="Y67" i="29"/>
  <c r="S67" i="29"/>
  <c r="M67" i="29"/>
  <c r="T67" i="29"/>
  <c r="V67" i="29"/>
  <c r="AA67" i="29"/>
  <c r="U67" i="29"/>
  <c r="W67" i="29"/>
  <c r="AB67" i="29"/>
  <c r="Q67" i="29"/>
  <c r="R67" i="29"/>
  <c r="J67" i="29"/>
  <c r="X67" i="29"/>
  <c r="K59" i="29"/>
  <c r="Y110" i="29"/>
  <c r="S110" i="29"/>
  <c r="M110" i="29"/>
  <c r="T110" i="29"/>
  <c r="AC109" i="29"/>
  <c r="Z109" i="29"/>
  <c r="L109" i="29"/>
  <c r="Y109" i="29"/>
  <c r="S109" i="29"/>
  <c r="J111" i="29"/>
  <c r="R110" i="29"/>
  <c r="AA110" i="29"/>
  <c r="R109" i="29"/>
  <c r="AA109" i="29"/>
  <c r="Y102" i="29"/>
  <c r="S102" i="29"/>
  <c r="M102" i="29"/>
  <c r="T102" i="29"/>
  <c r="V102" i="29"/>
  <c r="AA102" i="29"/>
  <c r="U102" i="29"/>
  <c r="R102" i="29"/>
  <c r="J102" i="29"/>
  <c r="T98" i="29"/>
  <c r="M98" i="29"/>
  <c r="S97" i="29"/>
  <c r="Y97" i="29"/>
  <c r="R93" i="29"/>
  <c r="T90" i="29"/>
  <c r="M90" i="29"/>
  <c r="S89" i="29"/>
  <c r="Y89" i="29"/>
  <c r="R85" i="29"/>
  <c r="U83" i="29"/>
  <c r="AA83" i="29"/>
  <c r="M83" i="29"/>
  <c r="R82" i="29"/>
  <c r="V81" i="29"/>
  <c r="J80" i="29"/>
  <c r="V78" i="29"/>
  <c r="AA78" i="29"/>
  <c r="U78" i="29"/>
  <c r="J78" i="29"/>
  <c r="AC78" i="29"/>
  <c r="Z78" i="29"/>
  <c r="L78" i="29"/>
  <c r="Y78" i="29"/>
  <c r="S78" i="29"/>
  <c r="AC75" i="29"/>
  <c r="Z75" i="29"/>
  <c r="L75" i="29"/>
  <c r="M75" i="29"/>
  <c r="T75" i="29"/>
  <c r="V75" i="29"/>
  <c r="AA75" i="29"/>
  <c r="U75" i="29"/>
  <c r="W75" i="29"/>
  <c r="AB75" i="29"/>
  <c r="Q75" i="29"/>
  <c r="R75" i="29"/>
  <c r="J75" i="29"/>
  <c r="J73" i="29"/>
  <c r="AC73" i="29"/>
  <c r="Z73" i="29"/>
  <c r="L73" i="29"/>
  <c r="Y73" i="29"/>
  <c r="S73" i="29"/>
  <c r="M73" i="29"/>
  <c r="T73" i="29"/>
  <c r="V73" i="29"/>
  <c r="AA73" i="29"/>
  <c r="U73" i="29"/>
  <c r="W73" i="29"/>
  <c r="AB73" i="29"/>
  <c r="Q73" i="29"/>
  <c r="J103" i="29"/>
  <c r="S98" i="29"/>
  <c r="Y98" i="29"/>
  <c r="L97" i="29"/>
  <c r="Z97" i="29"/>
  <c r="AC97" i="29"/>
  <c r="J95" i="29"/>
  <c r="Q93" i="29"/>
  <c r="AB93" i="29"/>
  <c r="W93" i="29"/>
  <c r="S90" i="29"/>
  <c r="Y90" i="29"/>
  <c r="L89" i="29"/>
  <c r="Z89" i="29"/>
  <c r="AC89" i="29"/>
  <c r="J87" i="29"/>
  <c r="Q85" i="29"/>
  <c r="AB85" i="29"/>
  <c r="W85" i="29"/>
  <c r="T83" i="29"/>
  <c r="K82" i="29"/>
  <c r="X82" i="29"/>
  <c r="R81" i="29"/>
  <c r="AA81" i="29"/>
  <c r="M81" i="29"/>
  <c r="K78" i="29"/>
  <c r="AC51" i="29"/>
  <c r="Z51" i="29"/>
  <c r="L51" i="29"/>
  <c r="Y51" i="29"/>
  <c r="S51" i="29"/>
  <c r="M51" i="29"/>
  <c r="T51" i="29"/>
  <c r="V51" i="29"/>
  <c r="AA51" i="29"/>
  <c r="U51" i="29"/>
  <c r="W51" i="29"/>
  <c r="AB51" i="29"/>
  <c r="Q51" i="29"/>
  <c r="R51" i="29"/>
  <c r="J51" i="29"/>
  <c r="W81" i="29"/>
  <c r="AB81" i="29"/>
  <c r="Q81" i="29"/>
  <c r="M80" i="29"/>
  <c r="T80" i="29"/>
  <c r="V80" i="29"/>
  <c r="AA80" i="29"/>
  <c r="U80" i="29"/>
  <c r="J97" i="29"/>
  <c r="T93" i="29"/>
  <c r="M93" i="29"/>
  <c r="J89" i="29"/>
  <c r="T85" i="29"/>
  <c r="M85" i="29"/>
  <c r="T81" i="29"/>
  <c r="Y81" i="29"/>
  <c r="AC81" i="29"/>
  <c r="R80" i="29"/>
  <c r="Y80" i="29"/>
  <c r="X51" i="29"/>
  <c r="AC43" i="29"/>
  <c r="Z43" i="29"/>
  <c r="L43" i="29"/>
  <c r="Y43" i="29"/>
  <c r="S43" i="29"/>
  <c r="M43" i="29"/>
  <c r="T43" i="29"/>
  <c r="V43" i="29"/>
  <c r="AA43" i="29"/>
  <c r="U43" i="29"/>
  <c r="W43" i="29"/>
  <c r="AB43" i="29"/>
  <c r="Q43" i="29"/>
  <c r="R43" i="29"/>
  <c r="J43" i="29"/>
  <c r="U103" i="29"/>
  <c r="AA103" i="29"/>
  <c r="V103" i="29"/>
  <c r="J98" i="29"/>
  <c r="R97" i="29"/>
  <c r="Q96" i="29"/>
  <c r="AB96" i="29"/>
  <c r="W96" i="29"/>
  <c r="U95" i="29"/>
  <c r="AA95" i="29"/>
  <c r="V95" i="29"/>
  <c r="S93" i="29"/>
  <c r="Y93" i="29"/>
  <c r="L92" i="29"/>
  <c r="Z92" i="29"/>
  <c r="J90" i="29"/>
  <c r="R89" i="29"/>
  <c r="Q88" i="29"/>
  <c r="AB88" i="29"/>
  <c r="W88" i="29"/>
  <c r="U87" i="29"/>
  <c r="AA87" i="29"/>
  <c r="V87" i="29"/>
  <c r="S85" i="29"/>
  <c r="Y85" i="29"/>
  <c r="L84" i="29"/>
  <c r="Z84" i="29"/>
  <c r="K83" i="29"/>
  <c r="X83" i="29"/>
  <c r="Q82" i="29"/>
  <c r="AB82" i="29"/>
  <c r="V82" i="29"/>
  <c r="S81" i="29"/>
  <c r="Z81" i="29"/>
  <c r="Q80" i="29"/>
  <c r="Z80" i="29"/>
  <c r="S75" i="29"/>
  <c r="T103" i="29"/>
  <c r="R98" i="29"/>
  <c r="Q97" i="29"/>
  <c r="AB97" i="29"/>
  <c r="W97" i="29"/>
  <c r="U96" i="29"/>
  <c r="AA96" i="29"/>
  <c r="T95" i="29"/>
  <c r="L93" i="29"/>
  <c r="Z93" i="29"/>
  <c r="R90" i="29"/>
  <c r="Q89" i="29"/>
  <c r="AB89" i="29"/>
  <c r="W89" i="29"/>
  <c r="U88" i="29"/>
  <c r="AA88" i="29"/>
  <c r="T87" i="29"/>
  <c r="L85" i="29"/>
  <c r="Z85" i="29"/>
  <c r="J83" i="29"/>
  <c r="U82" i="29"/>
  <c r="AA82" i="29"/>
  <c r="M82" i="29"/>
  <c r="L81" i="29"/>
  <c r="X81" i="29"/>
  <c r="S80" i="29"/>
  <c r="X80" i="29"/>
  <c r="W79" i="29"/>
  <c r="AB79" i="29"/>
  <c r="Q79" i="29"/>
  <c r="Y79" i="29"/>
  <c r="S79" i="29"/>
  <c r="M79" i="29"/>
  <c r="T79" i="29"/>
  <c r="X78" i="29"/>
  <c r="K75" i="29"/>
  <c r="X43" i="29"/>
  <c r="L77" i="29"/>
  <c r="Z77" i="29"/>
  <c r="R74" i="29"/>
  <c r="U72" i="29"/>
  <c r="AA72" i="29"/>
  <c r="V72" i="29"/>
  <c r="T71" i="29"/>
  <c r="M71" i="29"/>
  <c r="S70" i="29"/>
  <c r="Y70" i="29"/>
  <c r="L69" i="29"/>
  <c r="Z69" i="29"/>
  <c r="Q65" i="29"/>
  <c r="AB65" i="29"/>
  <c r="W65" i="29"/>
  <c r="U64" i="29"/>
  <c r="AA64" i="29"/>
  <c r="V64" i="29"/>
  <c r="T63" i="29"/>
  <c r="M63" i="29"/>
  <c r="S62" i="29"/>
  <c r="Y62" i="29"/>
  <c r="Q57" i="29"/>
  <c r="AB57" i="29"/>
  <c r="W57" i="29"/>
  <c r="S54" i="29"/>
  <c r="Y54" i="29"/>
  <c r="Q49" i="29"/>
  <c r="AB49" i="29"/>
  <c r="W49" i="29"/>
  <c r="S46" i="29"/>
  <c r="Y46" i="29"/>
  <c r="T72" i="29"/>
  <c r="M72" i="29"/>
  <c r="S71" i="29"/>
  <c r="Y71" i="29"/>
  <c r="L70" i="29"/>
  <c r="Z70" i="29"/>
  <c r="AC70" i="29"/>
  <c r="W66" i="29"/>
  <c r="U65" i="29"/>
  <c r="AA65" i="29"/>
  <c r="V65" i="29"/>
  <c r="T64" i="29"/>
  <c r="M64" i="29"/>
  <c r="L62" i="29"/>
  <c r="Z62" i="29"/>
  <c r="AC62" i="29"/>
  <c r="U57" i="29"/>
  <c r="AA57" i="29"/>
  <c r="V57" i="29"/>
  <c r="L54" i="29"/>
  <c r="Z54" i="29"/>
  <c r="AC54" i="29"/>
  <c r="U49" i="29"/>
  <c r="AA49" i="29"/>
  <c r="V49" i="29"/>
  <c r="L46" i="29"/>
  <c r="Z46" i="29"/>
  <c r="AC46" i="29"/>
  <c r="T65" i="29"/>
  <c r="M65" i="29"/>
  <c r="T57" i="29"/>
  <c r="M57" i="29"/>
  <c r="T49" i="29"/>
  <c r="M49" i="29"/>
  <c r="J70" i="29"/>
  <c r="S65" i="29"/>
  <c r="Y65" i="29"/>
  <c r="J62" i="29"/>
  <c r="S57" i="29"/>
  <c r="Y57" i="29"/>
  <c r="J54" i="29"/>
  <c r="W52" i="29"/>
  <c r="S49" i="29"/>
  <c r="Y49" i="29"/>
  <c r="J46" i="29"/>
  <c r="Q44" i="29"/>
  <c r="AB44" i="29"/>
  <c r="W44" i="29"/>
  <c r="M42" i="29"/>
  <c r="R70" i="29"/>
  <c r="L65" i="29"/>
  <c r="Z65" i="29"/>
  <c r="AC65" i="29"/>
  <c r="R62" i="29"/>
  <c r="L57" i="29"/>
  <c r="Z57" i="29"/>
  <c r="AC57" i="29"/>
  <c r="R54" i="29"/>
  <c r="AB53" i="29"/>
  <c r="W53" i="29"/>
  <c r="L49" i="29"/>
  <c r="Z49" i="29"/>
  <c r="AC49" i="29"/>
  <c r="R46" i="29"/>
  <c r="Q45" i="29"/>
  <c r="AB45" i="29"/>
  <c r="W45" i="29"/>
  <c r="U44" i="29"/>
  <c r="AA44" i="29"/>
  <c r="V44" i="29"/>
  <c r="Q46" i="29"/>
  <c r="AB46" i="29"/>
  <c r="W46" i="29"/>
  <c r="U45" i="29"/>
  <c r="AA45" i="29"/>
  <c r="V45" i="29"/>
  <c r="T44" i="29"/>
  <c r="M44" i="29"/>
  <c r="R72" i="29"/>
  <c r="Q71" i="29"/>
  <c r="AB71" i="29"/>
  <c r="W71" i="29"/>
  <c r="U70" i="29"/>
  <c r="AA70" i="29"/>
  <c r="J65" i="29"/>
  <c r="R64" i="29"/>
  <c r="Q63" i="29"/>
  <c r="AB63" i="29"/>
  <c r="W63" i="29"/>
  <c r="U62" i="29"/>
  <c r="AA62" i="29"/>
  <c r="J57" i="29"/>
  <c r="U54" i="29"/>
  <c r="AA54" i="29"/>
  <c r="J49" i="29"/>
  <c r="Q47" i="29"/>
  <c r="AB47" i="29"/>
  <c r="W47" i="29"/>
  <c r="U46" i="29"/>
  <c r="AA46" i="29"/>
  <c r="T45" i="29"/>
  <c r="S44" i="29"/>
  <c r="Y44" i="29"/>
  <c r="AM113" i="15"/>
  <c r="E113" i="15"/>
  <c r="AE113" i="5" s="1"/>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s="1"/>
  <c r="AM121" i="15"/>
  <c r="E121" i="15"/>
  <c r="AE121" i="5"/>
  <c r="AI121" i="15"/>
  <c r="V121" i="15"/>
  <c r="AD119" i="15"/>
  <c r="W119" i="5"/>
  <c r="W119" i="15"/>
  <c r="AD113" i="15"/>
  <c r="W113" i="5"/>
  <c r="E86" i="15"/>
  <c r="V86" i="15"/>
  <c r="AI86" i="15"/>
  <c r="W86" i="15"/>
  <c r="AD86" i="15"/>
  <c r="W86" i="5" s="1"/>
  <c r="AM86" i="15"/>
  <c r="AM117" i="15"/>
  <c r="E117" i="15"/>
  <c r="AE117" i="5"/>
  <c r="AI117" i="15"/>
  <c r="V117" i="15"/>
  <c r="AD115" i="15"/>
  <c r="W115" i="5" s="1"/>
  <c r="W113" i="15"/>
  <c r="E82" i="15"/>
  <c r="V82" i="15"/>
  <c r="AI82" i="15"/>
  <c r="W82" i="15"/>
  <c r="AD82" i="15"/>
  <c r="W82" i="5" s="1"/>
  <c r="E87" i="15"/>
  <c r="AE87" i="5"/>
  <c r="V87" i="15"/>
  <c r="W87" i="15"/>
  <c r="AM87" i="15"/>
  <c r="E75" i="15"/>
  <c r="AE75" i="5" s="1"/>
  <c r="V75" i="15"/>
  <c r="AI75" i="15"/>
  <c r="W75" i="15"/>
  <c r="E83" i="15"/>
  <c r="AE83" i="5"/>
  <c r="V83" i="15"/>
  <c r="AI83" i="15"/>
  <c r="W83" i="15"/>
  <c r="E79" i="15"/>
  <c r="AE79" i="5"/>
  <c r="V79" i="15"/>
  <c r="AI79" i="15"/>
  <c r="W79" i="15"/>
  <c r="E84" i="15"/>
  <c r="AE84" i="5"/>
  <c r="V84" i="15"/>
  <c r="AI84" i="15"/>
  <c r="W84" i="15"/>
  <c r="W120" i="15"/>
  <c r="W116" i="15"/>
  <c r="W112" i="15"/>
  <c r="AI87" i="15"/>
  <c r="E80" i="15"/>
  <c r="AE80" i="5" s="1"/>
  <c r="V80" i="15"/>
  <c r="AI80" i="15"/>
  <c r="W80" i="15"/>
  <c r="V120" i="15"/>
  <c r="V116" i="15"/>
  <c r="V112" i="15"/>
  <c r="AD87" i="15"/>
  <c r="W87" i="5" s="1"/>
  <c r="AM83" i="15"/>
  <c r="AM75" i="15"/>
  <c r="E85" i="15"/>
  <c r="V85" i="15"/>
  <c r="AI85" i="15"/>
  <c r="W85" i="15"/>
  <c r="E81" i="15"/>
  <c r="AE81" i="5" s="1"/>
  <c r="V81" i="15"/>
  <c r="AI81" i="15"/>
  <c r="W81" i="15"/>
  <c r="E77" i="15"/>
  <c r="AE77" i="5" s="1"/>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H157" i="3"/>
  <c r="T47" i="26"/>
  <c r="O47" i="26"/>
  <c r="O95" i="26"/>
  <c r="O53" i="26"/>
  <c r="T164" i="26"/>
  <c r="O146" i="26"/>
  <c r="H146" i="3"/>
  <c r="S164" i="5"/>
  <c r="T146" i="26"/>
  <c r="G146" i="5"/>
  <c r="S146" i="5"/>
  <c r="O169" i="26"/>
  <c r="O164" i="26"/>
  <c r="S185" i="5"/>
  <c r="S95" i="5"/>
  <c r="T157" i="26"/>
  <c r="T95" i="26"/>
  <c r="G95" i="5"/>
  <c r="H145" i="3"/>
  <c r="AZ131" i="1"/>
  <c r="H95" i="3"/>
  <c r="O92" i="26"/>
  <c r="H164" i="3"/>
  <c r="G164" i="5"/>
  <c r="S92" i="5"/>
  <c r="G185" i="5"/>
  <c r="O145" i="26"/>
  <c r="T145" i="26"/>
  <c r="H120" i="3"/>
  <c r="S145" i="5"/>
  <c r="T120" i="26"/>
  <c r="G145" i="5"/>
  <c r="O120" i="26"/>
  <c r="S102" i="5"/>
  <c r="H185" i="3"/>
  <c r="S120" i="5"/>
  <c r="T185" i="26"/>
  <c r="G120" i="5"/>
  <c r="O185" i="26"/>
  <c r="AZ181" i="1"/>
  <c r="AZ179" i="1"/>
  <c r="O71" i="26"/>
  <c r="S71" i="5"/>
  <c r="H52" i="3"/>
  <c r="T71" i="26"/>
  <c r="T169" i="26"/>
  <c r="H92" i="3"/>
  <c r="G92" i="5"/>
  <c r="H71" i="3"/>
  <c r="G71" i="5"/>
  <c r="T92" i="26"/>
  <c r="AZ151" i="1"/>
  <c r="H66" i="3"/>
  <c r="H102" i="3"/>
  <c r="O102" i="26"/>
  <c r="AZ167" i="1"/>
  <c r="G66" i="5"/>
  <c r="AZ123" i="1"/>
  <c r="T102" i="26"/>
  <c r="O66" i="26"/>
  <c r="AZ195" i="1"/>
  <c r="T66" i="26"/>
  <c r="S66" i="5"/>
  <c r="G102" i="5"/>
  <c r="H51" i="3"/>
  <c r="S73" i="5"/>
  <c r="G176" i="5"/>
  <c r="T177" i="26"/>
  <c r="AZ178" i="1"/>
  <c r="O165" i="26"/>
  <c r="G168" i="5"/>
  <c r="AZ127" i="1"/>
  <c r="AZ56" i="1"/>
  <c r="H101" i="3"/>
  <c r="T181" i="26"/>
  <c r="S51" i="5"/>
  <c r="S110" i="5"/>
  <c r="AE110" i="5"/>
  <c r="H196" i="3"/>
  <c r="AE196" i="5"/>
  <c r="T51" i="26"/>
  <c r="AZ47" i="1"/>
  <c r="H135" i="3"/>
  <c r="G177" i="5"/>
  <c r="S165" i="5"/>
  <c r="S126" i="5"/>
  <c r="AE126" i="5"/>
  <c r="S90" i="5"/>
  <c r="AE90" i="5"/>
  <c r="T50" i="26"/>
  <c r="AE50" i="5"/>
  <c r="G173" i="5"/>
  <c r="AE173" i="5"/>
  <c r="S72" i="5"/>
  <c r="AE72" i="5"/>
  <c r="G118" i="5"/>
  <c r="AE118" i="5"/>
  <c r="H134" i="3"/>
  <c r="AE134" i="5"/>
  <c r="G197" i="5"/>
  <c r="AE197" i="5"/>
  <c r="G198" i="5"/>
  <c r="AE198" i="5"/>
  <c r="O123" i="26"/>
  <c r="AE123" i="5"/>
  <c r="G105" i="5"/>
  <c r="AE105" i="5"/>
  <c r="AZ52" i="1"/>
  <c r="G73" i="5"/>
  <c r="S177" i="5"/>
  <c r="T165" i="26"/>
  <c r="H103" i="3"/>
  <c r="AE103" i="5"/>
  <c r="G137" i="5"/>
  <c r="AE137" i="5"/>
  <c r="G94" i="5"/>
  <c r="AE94" i="5"/>
  <c r="G51" i="5"/>
  <c r="AZ143" i="1"/>
  <c r="AZ139" i="1"/>
  <c r="O196" i="26"/>
  <c r="H125" i="3"/>
  <c r="O135" i="26"/>
  <c r="G165" i="5"/>
  <c r="S122" i="5"/>
  <c r="AE122" i="5"/>
  <c r="G101" i="5"/>
  <c r="AE101" i="5"/>
  <c r="O52" i="26"/>
  <c r="AE52" i="5"/>
  <c r="H181" i="3"/>
  <c r="AE181" i="5"/>
  <c r="H168" i="3"/>
  <c r="O54" i="26"/>
  <c r="AE54" i="5"/>
  <c r="S55" i="5"/>
  <c r="AE55" i="5"/>
  <c r="S70" i="5"/>
  <c r="AE70" i="5"/>
  <c r="S46" i="5"/>
  <c r="AE46" i="5"/>
  <c r="S130" i="5"/>
  <c r="AE130" i="5"/>
  <c r="T131" i="26"/>
  <c r="AE131" i="5"/>
  <c r="O51" i="26"/>
  <c r="H176" i="3"/>
  <c r="O190" i="26"/>
  <c r="AE190" i="5"/>
  <c r="O103" i="26"/>
  <c r="O176" i="26"/>
  <c r="O125" i="26"/>
  <c r="T135" i="26"/>
  <c r="AZ153" i="1"/>
  <c r="O168" i="26"/>
  <c r="G156" i="5"/>
  <c r="AE156" i="5"/>
  <c r="S56" i="5"/>
  <c r="AE56" i="5"/>
  <c r="T125" i="26"/>
  <c r="T116" i="26"/>
  <c r="AE116" i="5"/>
  <c r="G97" i="5"/>
  <c r="AE97" i="5"/>
  <c r="H73" i="3"/>
  <c r="O73" i="26"/>
  <c r="AZ183" i="1"/>
  <c r="T176" i="26"/>
  <c r="S125" i="5"/>
  <c r="G135" i="5"/>
  <c r="H177" i="3"/>
  <c r="T168" i="26"/>
  <c r="AZ136" i="1"/>
  <c r="S47" i="5"/>
  <c r="AE47" i="5"/>
  <c r="S135" i="5"/>
  <c r="G93" i="5"/>
  <c r="AE93" i="5"/>
  <c r="T73" i="26"/>
  <c r="S176" i="5"/>
  <c r="G125" i="5"/>
  <c r="O177" i="26"/>
  <c r="H165" i="3"/>
  <c r="S168" i="5"/>
  <c r="G112" i="5"/>
  <c r="AE112" i="5"/>
  <c r="S138" i="5"/>
  <c r="AE138" i="5"/>
  <c r="H169" i="3"/>
  <c r="AE169" i="5"/>
  <c r="H53" i="3"/>
  <c r="AE53" i="5"/>
  <c r="G141" i="5"/>
  <c r="AE141" i="5"/>
  <c r="AZ191" i="1"/>
  <c r="AZ124" i="1"/>
  <c r="AZ80" i="1"/>
  <c r="AZ93" i="1"/>
  <c r="AZ204" i="1"/>
  <c r="T54" i="26"/>
  <c r="G190" i="5"/>
  <c r="T97" i="26"/>
  <c r="G55" i="5"/>
  <c r="O116" i="26"/>
  <c r="H141" i="3"/>
  <c r="S50" i="5"/>
  <c r="S52" i="5"/>
  <c r="AZ177" i="1"/>
  <c r="T101" i="26"/>
  <c r="AZ192" i="1"/>
  <c r="H122" i="3"/>
  <c r="S181" i="5"/>
  <c r="G52" i="5"/>
  <c r="H90" i="3"/>
  <c r="S101" i="5"/>
  <c r="AZ161" i="1"/>
  <c r="T122" i="26"/>
  <c r="G181" i="5"/>
  <c r="S198" i="5"/>
  <c r="O122" i="26"/>
  <c r="H105" i="3"/>
  <c r="G72" i="5"/>
  <c r="AZ135" i="1"/>
  <c r="H173" i="3"/>
  <c r="G122" i="5"/>
  <c r="G123" i="5"/>
  <c r="H200" i="3"/>
  <c r="AZ100" i="1"/>
  <c r="AZ200" i="1"/>
  <c r="O134" i="26"/>
  <c r="H126" i="3"/>
  <c r="H54" i="3"/>
  <c r="O55" i="26"/>
  <c r="G131" i="5"/>
  <c r="S190" i="5"/>
  <c r="H97" i="3"/>
  <c r="S116" i="5"/>
  <c r="O141" i="26"/>
  <c r="G54" i="5"/>
  <c r="AZ53" i="1"/>
  <c r="H93" i="3"/>
  <c r="O97" i="26"/>
  <c r="G116" i="5"/>
  <c r="T141" i="26"/>
  <c r="T130" i="26"/>
  <c r="H46" i="3"/>
  <c r="S54" i="5"/>
  <c r="H70" i="3"/>
  <c r="AZ202" i="1"/>
  <c r="T93" i="26"/>
  <c r="S97" i="5"/>
  <c r="S141" i="5"/>
  <c r="H130" i="3"/>
  <c r="O46" i="26"/>
  <c r="O70" i="26"/>
  <c r="O93" i="26"/>
  <c r="O130" i="26"/>
  <c r="G46" i="5"/>
  <c r="H55" i="3"/>
  <c r="T70" i="26"/>
  <c r="S93" i="5"/>
  <c r="H131" i="3"/>
  <c r="H190" i="3"/>
  <c r="AZ185" i="1"/>
  <c r="AZ77" i="1"/>
  <c r="G130" i="5"/>
  <c r="T46" i="26"/>
  <c r="T55" i="26"/>
  <c r="G70" i="5"/>
  <c r="O131" i="26"/>
  <c r="AZ170" i="1"/>
  <c r="T190" i="26"/>
  <c r="H116" i="3"/>
  <c r="AZ157" i="1"/>
  <c r="H110" i="3"/>
  <c r="T90" i="26"/>
  <c r="G134" i="5"/>
  <c r="H137" i="3"/>
  <c r="T103" i="26"/>
  <c r="O173" i="26"/>
  <c r="S196" i="5"/>
  <c r="AZ169" i="1"/>
  <c r="AZ120" i="1"/>
  <c r="T126" i="26"/>
  <c r="H197" i="3"/>
  <c r="O105" i="26"/>
  <c r="S114" i="5"/>
  <c r="S103" i="5"/>
  <c r="O110" i="26"/>
  <c r="O90" i="26"/>
  <c r="S134" i="5"/>
  <c r="O137" i="26"/>
  <c r="AZ45" i="1"/>
  <c r="G103" i="5"/>
  <c r="T173" i="26"/>
  <c r="G196" i="5"/>
  <c r="O126" i="26"/>
  <c r="O197" i="26"/>
  <c r="T105" i="26"/>
  <c r="O50" i="26"/>
  <c r="H72" i="3"/>
  <c r="AZ71" i="1"/>
  <c r="T110" i="26"/>
  <c r="H123" i="3"/>
  <c r="G90" i="5"/>
  <c r="H118" i="3"/>
  <c r="AZ147" i="1"/>
  <c r="T137" i="26"/>
  <c r="S173" i="5"/>
  <c r="AZ197" i="1"/>
  <c r="H94" i="3"/>
  <c r="G126" i="5"/>
  <c r="AZ140" i="1"/>
  <c r="T197" i="26"/>
  <c r="H198" i="3"/>
  <c r="S105" i="5"/>
  <c r="T196" i="26"/>
  <c r="H50" i="3"/>
  <c r="O72" i="26"/>
  <c r="G110" i="5"/>
  <c r="T123" i="26"/>
  <c r="T118" i="26"/>
  <c r="AZ186" i="1"/>
  <c r="S137" i="5"/>
  <c r="T94" i="26"/>
  <c r="AZ173" i="1"/>
  <c r="S197" i="5"/>
  <c r="O198" i="26"/>
  <c r="G50" i="5"/>
  <c r="T72" i="26"/>
  <c r="AZ55" i="1"/>
  <c r="S123" i="5"/>
  <c r="O118" i="26"/>
  <c r="AZ125" i="1"/>
  <c r="O94" i="26"/>
  <c r="T198" i="26"/>
  <c r="AZ108" i="1"/>
  <c r="AZ57" i="1"/>
  <c r="G53" i="5"/>
  <c r="O112" i="26"/>
  <c r="S169" i="5"/>
  <c r="H138" i="3"/>
  <c r="H156" i="3"/>
  <c r="H56" i="3"/>
  <c r="T112" i="26"/>
  <c r="T138" i="26"/>
  <c r="O156" i="26"/>
  <c r="AZ51" i="1"/>
  <c r="T56" i="26"/>
  <c r="AZ67" i="1"/>
  <c r="S112" i="5"/>
  <c r="G138" i="5"/>
  <c r="S156" i="5"/>
  <c r="T53" i="26"/>
  <c r="O56" i="26"/>
  <c r="AZ109" i="1"/>
  <c r="AZ76" i="1"/>
  <c r="S74" i="5"/>
  <c r="G74" i="5"/>
  <c r="T74" i="26"/>
  <c r="O74" i="26"/>
  <c r="H74" i="3"/>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G188" i="5"/>
  <c r="S188" i="5"/>
  <c r="O188" i="26"/>
  <c r="T188" i="26"/>
  <c r="H188" i="3"/>
  <c r="AZ171" i="1"/>
  <c r="AZ145" i="1"/>
  <c r="S202" i="5"/>
  <c r="G202" i="5"/>
  <c r="T202" i="26"/>
  <c r="O202" i="26"/>
  <c r="H202" i="3"/>
  <c r="T107" i="26"/>
  <c r="AZ133" i="1"/>
  <c r="AZ141" i="1"/>
  <c r="AZ129" i="1"/>
  <c r="G180" i="5"/>
  <c r="S180" i="5"/>
  <c r="O180" i="26"/>
  <c r="T180" i="26"/>
  <c r="H180" i="3"/>
  <c r="AZ199" i="1"/>
  <c r="G64" i="5"/>
  <c r="S64" i="5"/>
  <c r="O64" i="26"/>
  <c r="H64" i="3"/>
  <c r="T64" i="26"/>
  <c r="AZ79" i="1"/>
  <c r="G75" i="5"/>
  <c r="S75" i="5"/>
  <c r="T75" i="26"/>
  <c r="H75" i="3"/>
  <c r="O75" i="26"/>
  <c r="G82" i="5"/>
  <c r="G119" i="5"/>
  <c r="S119" i="5"/>
  <c r="O119" i="26"/>
  <c r="T119" i="26"/>
  <c r="H119" i="3"/>
  <c r="AZ116" i="1"/>
  <c r="G60" i="5"/>
  <c r="S60" i="5"/>
  <c r="O60" i="26"/>
  <c r="H60" i="3"/>
  <c r="T60" i="26"/>
  <c r="AZ59" i="1"/>
  <c r="AZ63" i="1"/>
  <c r="G69" i="5"/>
  <c r="S69" i="5"/>
  <c r="T69" i="26"/>
  <c r="O69" i="26"/>
  <c r="H69" i="3"/>
  <c r="AZ103" i="1"/>
  <c r="AZ156" i="1"/>
  <c r="AZ149" i="1"/>
  <c r="AZ193" i="1"/>
  <c r="AZ105" i="1"/>
  <c r="AZ152" i="1"/>
  <c r="AZ164" i="1"/>
  <c r="AZ201" i="1"/>
  <c r="G149" i="5"/>
  <c r="S149" i="5"/>
  <c r="O149" i="26"/>
  <c r="T149" i="26"/>
  <c r="H149" i="3"/>
  <c r="AZ160" i="1"/>
  <c r="G85" i="5"/>
  <c r="AZ83" i="1"/>
  <c r="AZ75" i="1"/>
  <c r="AZ121" i="1"/>
  <c r="AZ115" i="1"/>
  <c r="AZ113" i="1"/>
  <c r="AZ48" i="1"/>
  <c r="AZ68" i="1"/>
  <c r="G108" i="5"/>
  <c r="S108" i="5"/>
  <c r="T108" i="26"/>
  <c r="O108" i="26"/>
  <c r="H108" i="3"/>
  <c r="G132" i="5"/>
  <c r="S132" i="5"/>
  <c r="T132" i="26"/>
  <c r="O132" i="26"/>
  <c r="H132" i="3"/>
  <c r="G59" i="5"/>
  <c r="O59" i="26"/>
  <c r="H59" i="3"/>
  <c r="S59" i="5"/>
  <c r="T59" i="26"/>
  <c r="AZ96" i="1"/>
  <c r="S178" i="5"/>
  <c r="G178" i="5"/>
  <c r="T178" i="26"/>
  <c r="O178" i="26"/>
  <c r="H178" i="3"/>
  <c r="S194" i="5"/>
  <c r="G194" i="5"/>
  <c r="O194" i="26"/>
  <c r="T194" i="26"/>
  <c r="H194" i="3"/>
  <c r="AZ189" i="1"/>
  <c r="AZ155" i="1"/>
  <c r="AZ175" i="1"/>
  <c r="S162" i="5"/>
  <c r="G162" i="5"/>
  <c r="O162" i="26"/>
  <c r="H162" i="3"/>
  <c r="T162" i="26"/>
  <c r="S78" i="5"/>
  <c r="G78" i="5"/>
  <c r="T78" i="26"/>
  <c r="H78" i="3"/>
  <c r="O78" i="26"/>
  <c r="AZ119" i="1"/>
  <c r="G67" i="5"/>
  <c r="S67" i="5"/>
  <c r="T67" i="26"/>
  <c r="O67" i="26"/>
  <c r="H67" i="3"/>
  <c r="AZ148" i="1"/>
  <c r="G99" i="5"/>
  <c r="S99" i="5"/>
  <c r="T99" i="26"/>
  <c r="O99" i="26"/>
  <c r="H99" i="3"/>
  <c r="G89" i="5"/>
  <c r="S89" i="5"/>
  <c r="O89" i="26"/>
  <c r="T89" i="26"/>
  <c r="H89" i="3"/>
  <c r="G100" i="5"/>
  <c r="S100" i="5"/>
  <c r="T100" i="26"/>
  <c r="O100" i="26"/>
  <c r="H100" i="3"/>
  <c r="G148" i="5"/>
  <c r="S148" i="5"/>
  <c r="O148" i="26"/>
  <c r="T148" i="26"/>
  <c r="H148" i="3"/>
  <c r="G63" i="5"/>
  <c r="S63" i="5"/>
  <c r="O63" i="26"/>
  <c r="H63" i="3"/>
  <c r="T63" i="26"/>
  <c r="AZ176" i="1"/>
  <c r="G104" i="5"/>
  <c r="H104" i="3"/>
  <c r="AZ128" i="1"/>
  <c r="S98" i="5"/>
  <c r="G98" i="5"/>
  <c r="O98" i="26"/>
  <c r="T98" i="26"/>
  <c r="H98" i="3"/>
  <c r="AZ107" i="1"/>
  <c r="G133" i="5"/>
  <c r="S133" i="5"/>
  <c r="T133" i="26"/>
  <c r="O133" i="26"/>
  <c r="H133" i="3"/>
  <c r="G193" i="5"/>
  <c r="S193" i="5"/>
  <c r="O193" i="26"/>
  <c r="T193" i="26"/>
  <c r="H193" i="3"/>
  <c r="S186" i="5"/>
  <c r="G186" i="5"/>
  <c r="O186" i="26"/>
  <c r="T186" i="26"/>
  <c r="H186"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S96" i="5"/>
  <c r="O96" i="26"/>
  <c r="S124" i="5"/>
  <c r="H124" i="3"/>
  <c r="S150" i="5"/>
  <c r="G150" i="5"/>
  <c r="O150" i="26"/>
  <c r="T150" i="26"/>
  <c r="H150" i="3"/>
  <c r="S106" i="5"/>
  <c r="G106" i="5"/>
  <c r="T106" i="26"/>
  <c r="O106" i="26"/>
  <c r="H106" i="3"/>
  <c r="G129" i="5"/>
  <c r="S129" i="5"/>
  <c r="O129" i="26"/>
  <c r="H129" i="3"/>
  <c r="T129" i="26"/>
  <c r="S142" i="5"/>
  <c r="G142" i="5"/>
  <c r="T142" i="26"/>
  <c r="O142" i="26"/>
  <c r="H142" i="3"/>
  <c r="AZ184" i="1"/>
  <c r="S174" i="5"/>
  <c r="G174" i="5"/>
  <c r="T174" i="26"/>
  <c r="O174" i="26"/>
  <c r="H174" i="3"/>
  <c r="G80" i="5"/>
  <c r="S80" i="5"/>
  <c r="T80" i="26"/>
  <c r="H80" i="3"/>
  <c r="O80" i="26"/>
  <c r="AZ95" i="1"/>
  <c r="AZ112" i="1"/>
  <c r="G65" i="5"/>
  <c r="S65" i="5"/>
  <c r="T65" i="26"/>
  <c r="G68" i="5"/>
  <c r="S68" i="5"/>
  <c r="T68" i="26"/>
  <c r="O68" i="26"/>
  <c r="H68" i="3"/>
  <c r="AZ89" i="1"/>
  <c r="AZ104" i="1"/>
  <c r="AZ159" i="1"/>
  <c r="G192" i="5"/>
  <c r="S192" i="5"/>
  <c r="O192" i="26"/>
  <c r="T192" i="26"/>
  <c r="H192" i="3"/>
  <c r="T204" i="26"/>
  <c r="O204" i="26"/>
  <c r="S166" i="5"/>
  <c r="G166" i="5"/>
  <c r="T166" i="26"/>
  <c r="O166" i="26"/>
  <c r="H166" i="3"/>
  <c r="S170" i="5"/>
  <c r="G170" i="5"/>
  <c r="T170" i="26"/>
  <c r="O170" i="26"/>
  <c r="H170" i="3"/>
  <c r="G189" i="5"/>
  <c r="S189" i="5"/>
  <c r="O189" i="26"/>
  <c r="T189" i="26"/>
  <c r="H189" i="3"/>
  <c r="S158" i="5"/>
  <c r="G158" i="5"/>
  <c r="O158" i="26"/>
  <c r="T158" i="26"/>
  <c r="H158" i="3"/>
  <c r="AZ172" i="1"/>
  <c r="G77" i="5"/>
  <c r="S77" i="5"/>
  <c r="T77" i="26"/>
  <c r="H77" i="3"/>
  <c r="O77" i="26"/>
  <c r="G84" i="5"/>
  <c r="S84" i="5"/>
  <c r="O84" i="26"/>
  <c r="T84" i="26"/>
  <c r="H84" i="3"/>
  <c r="G117" i="5"/>
  <c r="S117" i="5"/>
  <c r="O117" i="26"/>
  <c r="T117" i="26"/>
  <c r="H117" i="3"/>
  <c r="S86" i="5"/>
  <c r="G86" i="5"/>
  <c r="O86" i="26"/>
  <c r="T86" i="26"/>
  <c r="G111" i="5"/>
  <c r="T111" i="26"/>
  <c r="O111" i="26"/>
  <c r="S111" i="5"/>
  <c r="H111" i="3"/>
  <c r="AZ81"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s="1"/>
  <c r="G5" i="29"/>
  <c r="H5" i="29" s="1"/>
  <c r="G6" i="29"/>
  <c r="H6" i="29"/>
  <c r="G7" i="29"/>
  <c r="H7" i="29"/>
  <c r="G8" i="29"/>
  <c r="H8" i="29" s="1"/>
  <c r="G9" i="29"/>
  <c r="H9" i="29" s="1"/>
  <c r="G10" i="29"/>
  <c r="H10" i="29"/>
  <c r="G11" i="29"/>
  <c r="H11" i="29"/>
  <c r="G12" i="29"/>
  <c r="H12" i="29" s="1"/>
  <c r="G13" i="29"/>
  <c r="H13" i="29" s="1"/>
  <c r="G14" i="29"/>
  <c r="H14" i="29"/>
  <c r="G15" i="29"/>
  <c r="H15" i="29"/>
  <c r="G16" i="29"/>
  <c r="H16" i="29" s="1"/>
  <c r="G17" i="29"/>
  <c r="H17" i="29" s="1"/>
  <c r="G18" i="29"/>
  <c r="H18" i="29"/>
  <c r="G19" i="29"/>
  <c r="H19" i="29"/>
  <c r="G20" i="29"/>
  <c r="H20" i="29" s="1"/>
  <c r="G21" i="29"/>
  <c r="H21" i="29" s="1"/>
  <c r="G22" i="29"/>
  <c r="H22" i="29"/>
  <c r="G23" i="29"/>
  <c r="H23" i="29"/>
  <c r="G24" i="29"/>
  <c r="H24" i="29" s="1"/>
  <c r="G25" i="29"/>
  <c r="H25" i="29" s="1"/>
  <c r="G26" i="29"/>
  <c r="H26" i="29"/>
  <c r="G27" i="29"/>
  <c r="H27" i="29"/>
  <c r="G28" i="29"/>
  <c r="H28" i="29" s="1"/>
  <c r="G29" i="29"/>
  <c r="H29" i="29" s="1"/>
  <c r="G30" i="29"/>
  <c r="H30" i="29"/>
  <c r="G31" i="29"/>
  <c r="H31" i="29"/>
  <c r="G32" i="29"/>
  <c r="H32" i="29" s="1"/>
  <c r="G33" i="29"/>
  <c r="H33" i="29" s="1"/>
  <c r="G34" i="29"/>
  <c r="H34" i="29"/>
  <c r="G35" i="29"/>
  <c r="H35" i="29"/>
  <c r="G36" i="29"/>
  <c r="H36" i="29" s="1"/>
  <c r="G37" i="29"/>
  <c r="H37" i="29" s="1"/>
  <c r="G38" i="29"/>
  <c r="H38" i="29"/>
  <c r="G39" i="29"/>
  <c r="H39" i="29"/>
  <c r="G40" i="29"/>
  <c r="H40" i="29" s="1"/>
  <c r="G41" i="29"/>
  <c r="H41" i="29" s="1"/>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E3" i="29"/>
  <c r="AE4" i="29"/>
  <c r="AE5" i="29"/>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M5" i="2" s="1"/>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c r="BI8" i="2" s="1" a="1"/>
  <c r="BI8" i="2" s="1"/>
  <c r="BC9" i="2"/>
  <c r="BA9" i="2" s="1"/>
  <c r="BI9" i="2" s="1" a="1"/>
  <c r="BI9" i="2" s="1"/>
  <c r="BC10" i="2"/>
  <c r="BA10" i="2" s="1"/>
  <c r="BI10" i="2" s="1"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N17" i="3" s="1"/>
  <c r="J9" i="13"/>
  <c r="K27" i="13"/>
  <c r="K41" i="13"/>
  <c r="K40" i="13"/>
  <c r="K32" i="13"/>
  <c r="K24" i="13"/>
  <c r="N24" i="3" s="1"/>
  <c r="K16" i="13"/>
  <c r="K8" i="13"/>
  <c r="N8" i="3" s="1"/>
  <c r="K43" i="13"/>
  <c r="K18" i="13"/>
  <c r="K39" i="13"/>
  <c r="K31" i="13"/>
  <c r="K23" i="13"/>
  <c r="K15" i="13"/>
  <c r="K26" i="13"/>
  <c r="K38" i="13"/>
  <c r="N38" i="3" s="1"/>
  <c r="K30" i="13"/>
  <c r="K22" i="13"/>
  <c r="K14" i="13"/>
  <c r="K37" i="13"/>
  <c r="K29" i="13"/>
  <c r="K21" i="13"/>
  <c r="K13" i="13"/>
  <c r="K35" i="13"/>
  <c r="N35" i="3" s="1"/>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s="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R3" i="29" s="1"/>
  <c r="B4" i="29"/>
  <c r="B5" i="29"/>
  <c r="Q5" i="29" s="1"/>
  <c r="B6" i="29"/>
  <c r="B7" i="29"/>
  <c r="B8" i="29"/>
  <c r="U8" i="29" s="1"/>
  <c r="B9" i="29"/>
  <c r="B12" i="29"/>
  <c r="S12" i="29" s="1"/>
  <c r="B13" i="29"/>
  <c r="Q13" i="29" s="1"/>
  <c r="B14" i="29"/>
  <c r="B15" i="29"/>
  <c r="M15" i="29" s="1"/>
  <c r="B16" i="29"/>
  <c r="B17" i="29"/>
  <c r="B18" i="29"/>
  <c r="X18" i="29" s="1"/>
  <c r="B19" i="29"/>
  <c r="B20" i="29"/>
  <c r="Z20" i="29" s="1"/>
  <c r="B21" i="29"/>
  <c r="Q21" i="29" s="1"/>
  <c r="B22" i="29"/>
  <c r="B23" i="29"/>
  <c r="M23" i="29" s="1"/>
  <c r="B24" i="29"/>
  <c r="B25" i="29"/>
  <c r="B26" i="29"/>
  <c r="X26" i="29" s="1"/>
  <c r="B27" i="29"/>
  <c r="B28" i="29"/>
  <c r="Z28" i="29" s="1"/>
  <c r="B29" i="29"/>
  <c r="Q29" i="29" s="1"/>
  <c r="B30" i="29"/>
  <c r="B31" i="29"/>
  <c r="M31" i="29" s="1"/>
  <c r="B32" i="29"/>
  <c r="B33" i="29"/>
  <c r="B34" i="29"/>
  <c r="X34" i="29" s="1"/>
  <c r="B35" i="29"/>
  <c r="B36" i="29"/>
  <c r="R36" i="29" s="1"/>
  <c r="B37" i="29"/>
  <c r="S37" i="29" s="1"/>
  <c r="B38" i="29"/>
  <c r="B39" i="29"/>
  <c r="M39" i="29" s="1"/>
  <c r="B40" i="29"/>
  <c r="B41" i="29"/>
  <c r="B2" i="29"/>
  <c r="V2" i="29" s="1"/>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N7" i="15" s="1"/>
  <c r="B8" i="15"/>
  <c r="B9" i="15"/>
  <c r="B10" i="15"/>
  <c r="B11" i="15"/>
  <c r="B12" i="15"/>
  <c r="B13" i="15"/>
  <c r="B14" i="15"/>
  <c r="B15" i="15"/>
  <c r="AN15" i="15" s="1"/>
  <c r="B16" i="15"/>
  <c r="B17" i="15"/>
  <c r="B18" i="15"/>
  <c r="B19" i="15"/>
  <c r="B20" i="15"/>
  <c r="B21" i="15"/>
  <c r="B22" i="15"/>
  <c r="B23" i="15"/>
  <c r="AN23" i="15" s="1"/>
  <c r="B24" i="15"/>
  <c r="B25" i="15"/>
  <c r="B26" i="15"/>
  <c r="B27" i="15"/>
  <c r="B28" i="15"/>
  <c r="B29" i="15"/>
  <c r="B30" i="15"/>
  <c r="B31" i="15"/>
  <c r="AN31" i="15" s="1"/>
  <c r="B32" i="15"/>
  <c r="B33" i="15"/>
  <c r="B34" i="15"/>
  <c r="B35" i="15"/>
  <c r="B36" i="15"/>
  <c r="B37" i="15"/>
  <c r="B38" i="15"/>
  <c r="B39" i="15"/>
  <c r="N39" i="15" s="1"/>
  <c r="B40" i="15"/>
  <c r="B41" i="15"/>
  <c r="B42" i="15"/>
  <c r="N42" i="15" s="1"/>
  <c r="B43" i="15"/>
  <c r="B44" i="15"/>
  <c r="B5" i="15"/>
  <c r="N5" i="15" s="1"/>
  <c r="N38" i="15"/>
  <c r="N6" i="15"/>
  <c r="K6" i="5"/>
  <c r="N21" i="15"/>
  <c r="K21" i="5"/>
  <c r="N44" i="15"/>
  <c r="K44" i="5"/>
  <c r="N12" i="15"/>
  <c r="K12" i="5"/>
  <c r="N35" i="15"/>
  <c r="K35" i="5"/>
  <c r="N19" i="15"/>
  <c r="N11" i="15"/>
  <c r="K11" i="5"/>
  <c r="N13" i="15"/>
  <c r="K13" i="5"/>
  <c r="N20" i="15"/>
  <c r="K20" i="5"/>
  <c r="N43" i="15"/>
  <c r="K43" i="5"/>
  <c r="N27" i="15"/>
  <c r="K27" i="5"/>
  <c r="N34" i="15"/>
  <c r="N26" i="15"/>
  <c r="N18" i="15"/>
  <c r="K18" i="5"/>
  <c r="N10" i="15"/>
  <c r="K10" i="5"/>
  <c r="N22" i="15"/>
  <c r="N29" i="15"/>
  <c r="K29" i="5"/>
  <c r="N36" i="15"/>
  <c r="K36" i="5"/>
  <c r="N33" i="15"/>
  <c r="K33" i="5"/>
  <c r="N17" i="15"/>
  <c r="K17" i="5"/>
  <c r="N40" i="15"/>
  <c r="K40" i="5"/>
  <c r="N32" i="15"/>
  <c r="K32" i="5"/>
  <c r="N16" i="15"/>
  <c r="K16" i="5"/>
  <c r="N8" i="15"/>
  <c r="K8" i="5"/>
  <c r="N30" i="15"/>
  <c r="N14" i="15"/>
  <c r="N37" i="15"/>
  <c r="K37" i="5"/>
  <c r="N28" i="15"/>
  <c r="K28" i="5"/>
  <c r="N41" i="15"/>
  <c r="K41" i="5"/>
  <c r="N25" i="15"/>
  <c r="K25" i="5"/>
  <c r="N9" i="15"/>
  <c r="K9" i="5"/>
  <c r="K39" i="5"/>
  <c r="K31" i="5"/>
  <c r="K23" i="5"/>
  <c r="N15" i="15"/>
  <c r="K15" i="5"/>
  <c r="AN41" i="15"/>
  <c r="AL41" i="15"/>
  <c r="AJ41" i="15"/>
  <c r="AH41" i="15"/>
  <c r="AE41" i="15"/>
  <c r="AF41" i="15" a="1"/>
  <c r="AF41" i="15" s="1"/>
  <c r="AG41" i="15"/>
  <c r="AN37" i="15"/>
  <c r="AJ37" i="15"/>
  <c r="AL37" i="15"/>
  <c r="AH37" i="15"/>
  <c r="AG37" i="15"/>
  <c r="AE37" i="15"/>
  <c r="AF37" i="15" s="1" a="1"/>
  <c r="AF37" i="15" s="1"/>
  <c r="AN33" i="15"/>
  <c r="AL33" i="15"/>
  <c r="AJ33" i="15"/>
  <c r="AH33" i="15"/>
  <c r="AE33" i="15"/>
  <c r="AF33" i="15" a="1"/>
  <c r="AF33" i="15" s="1"/>
  <c r="AG33" i="15"/>
  <c r="AN29" i="15"/>
  <c r="AJ29" i="15"/>
  <c r="AL29" i="15"/>
  <c r="AH29" i="15"/>
  <c r="AG29" i="15"/>
  <c r="AE29" i="15"/>
  <c r="AF29" i="15" s="1" a="1"/>
  <c r="AF29" i="15" s="1"/>
  <c r="AN25" i="15"/>
  <c r="AL25" i="15"/>
  <c r="AJ25" i="15"/>
  <c r="AH25" i="15"/>
  <c r="AE25" i="15"/>
  <c r="AF25" i="15" a="1"/>
  <c r="AF25" i="15" s="1"/>
  <c r="AG25" i="15"/>
  <c r="AN21" i="15"/>
  <c r="AJ21" i="15"/>
  <c r="AL21" i="15"/>
  <c r="AH21" i="15"/>
  <c r="AG21" i="15"/>
  <c r="AE21" i="15"/>
  <c r="AF21" i="15" s="1" a="1"/>
  <c r="AF21" i="15" s="1"/>
  <c r="AN17" i="15"/>
  <c r="AL17" i="15"/>
  <c r="AJ17" i="15"/>
  <c r="AH17" i="15"/>
  <c r="AE17" i="15"/>
  <c r="AF17" i="15" a="1"/>
  <c r="AF17" i="15" s="1"/>
  <c r="AG17" i="15"/>
  <c r="AL13" i="15"/>
  <c r="AM13" i="15"/>
  <c r="AN13" i="15"/>
  <c r="AG13" i="15"/>
  <c r="AH13" i="15"/>
  <c r="AI13" i="15"/>
  <c r="AE13" i="15"/>
  <c r="AF13" i="15" s="1" a="1"/>
  <c r="AF13" i="15" s="1"/>
  <c r="AE9" i="15"/>
  <c r="AN44" i="15"/>
  <c r="AJ44" i="15"/>
  <c r="AL44" i="15"/>
  <c r="AH44" i="15"/>
  <c r="AG44" i="15"/>
  <c r="AE44" i="15"/>
  <c r="AF44" i="15" a="1"/>
  <c r="AF44" i="15" s="1"/>
  <c r="AN40" i="15"/>
  <c r="AJ40" i="15"/>
  <c r="AH40" i="15"/>
  <c r="AL40" i="15"/>
  <c r="AG40" i="15"/>
  <c r="AE40" i="15"/>
  <c r="AF40" i="15" a="1"/>
  <c r="AF40" i="15" s="1"/>
  <c r="AN36" i="15"/>
  <c r="AJ36" i="15"/>
  <c r="AL36" i="15"/>
  <c r="AH36" i="15"/>
  <c r="AG36" i="15"/>
  <c r="AE36" i="15"/>
  <c r="AF36" i="15" a="1"/>
  <c r="AF36" i="15" s="1"/>
  <c r="AN32" i="15"/>
  <c r="AJ32" i="15"/>
  <c r="AH32" i="15"/>
  <c r="AG32" i="15"/>
  <c r="AL32" i="15"/>
  <c r="AE32" i="15"/>
  <c r="AF32" i="15" a="1"/>
  <c r="AF32" i="15" s="1"/>
  <c r="AN28" i="15"/>
  <c r="AJ28" i="15"/>
  <c r="AL28" i="15"/>
  <c r="AH28" i="15"/>
  <c r="AG28" i="15"/>
  <c r="AE28" i="15"/>
  <c r="AF28" i="15" a="1"/>
  <c r="AF28" i="15" s="1"/>
  <c r="AE24" i="15"/>
  <c r="AG24" i="15" s="1"/>
  <c r="AN20" i="15"/>
  <c r="AJ20" i="15"/>
  <c r="AL20" i="15"/>
  <c r="AH20" i="15"/>
  <c r="AG20" i="15"/>
  <c r="AE20" i="15"/>
  <c r="AF20" i="15" a="1"/>
  <c r="AF20" i="15" s="1"/>
  <c r="AN16" i="15"/>
  <c r="AJ16" i="15"/>
  <c r="AH16" i="15"/>
  <c r="AG16" i="15"/>
  <c r="AL16" i="15"/>
  <c r="AE16" i="15"/>
  <c r="AF16" i="15" a="1"/>
  <c r="AF16" i="15" s="1"/>
  <c r="AE12" i="15"/>
  <c r="AF12" i="15" s="1" a="1"/>
  <c r="AF12" i="15" s="1"/>
  <c r="AE8" i="15"/>
  <c r="AF8" i="15" s="1" a="1"/>
  <c r="AF8" i="15" s="1"/>
  <c r="AJ43" i="15"/>
  <c r="AN43" i="15"/>
  <c r="AL43" i="15"/>
  <c r="AH43" i="15"/>
  <c r="AG43" i="15"/>
  <c r="AE43" i="15"/>
  <c r="AF43" i="15" s="1" a="1"/>
  <c r="AF43" i="15" s="1"/>
  <c r="AJ35" i="15"/>
  <c r="AN35" i="15"/>
  <c r="AH35" i="15"/>
  <c r="AL35" i="15"/>
  <c r="AG35" i="15"/>
  <c r="AE35" i="15"/>
  <c r="AF35" i="15" s="1" a="1"/>
  <c r="AF35" i="15" s="1"/>
  <c r="AJ27" i="15"/>
  <c r="AN27" i="15"/>
  <c r="AL27" i="15"/>
  <c r="AH27" i="15"/>
  <c r="AG27" i="15"/>
  <c r="AE27" i="15"/>
  <c r="AF27" i="15" s="1" a="1"/>
  <c r="AF27" i="15" s="1"/>
  <c r="AJ19" i="15"/>
  <c r="AN19" i="15"/>
  <c r="AL19" i="15"/>
  <c r="AH19" i="15"/>
  <c r="AG19" i="15"/>
  <c r="AE19" i="15"/>
  <c r="AF19" i="15" s="1" a="1"/>
  <c r="AF19" i="15" s="1"/>
  <c r="AE11" i="15"/>
  <c r="AJ42" i="15"/>
  <c r="AL42" i="15"/>
  <c r="AN42" i="15"/>
  <c r="AH42" i="15"/>
  <c r="AG42" i="15"/>
  <c r="AE42" i="15"/>
  <c r="AF42" i="15" s="1" a="1"/>
  <c r="AF42" i="15" s="1"/>
  <c r="AN38" i="15"/>
  <c r="AJ38" i="15"/>
  <c r="AL38" i="15"/>
  <c r="AH38" i="15"/>
  <c r="AG38" i="15"/>
  <c r="AE38" i="15"/>
  <c r="AF38" i="15" s="1" a="1"/>
  <c r="AF38" i="15" s="1"/>
  <c r="AJ34" i="15"/>
  <c r="AL34" i="15"/>
  <c r="AN34" i="15"/>
  <c r="AH34" i="15"/>
  <c r="AG34" i="15"/>
  <c r="AE34" i="15"/>
  <c r="AF34" i="15" s="1" a="1"/>
  <c r="AF34" i="15" s="1"/>
  <c r="AN30" i="15"/>
  <c r="AJ30" i="15"/>
  <c r="AL30" i="15"/>
  <c r="AH30" i="15"/>
  <c r="AG30" i="15"/>
  <c r="AE30" i="15"/>
  <c r="AF30" i="15" s="1" a="1"/>
  <c r="AF30" i="15" s="1"/>
  <c r="AJ26" i="15"/>
  <c r="AL26" i="15"/>
  <c r="AN26" i="15"/>
  <c r="AH26" i="15"/>
  <c r="AG26" i="15"/>
  <c r="AE26" i="15"/>
  <c r="AF26" i="15" s="1" a="1"/>
  <c r="AF26" i="15" s="1"/>
  <c r="AN22" i="15"/>
  <c r="AJ22" i="15"/>
  <c r="AL22" i="15"/>
  <c r="AH22" i="15"/>
  <c r="AG22" i="15"/>
  <c r="AE22" i="15"/>
  <c r="AF22" i="15" s="1" a="1"/>
  <c r="AF22" i="15" s="1"/>
  <c r="AJ18" i="15"/>
  <c r="AL18" i="15"/>
  <c r="AN18" i="15"/>
  <c r="AH18" i="15"/>
  <c r="AG18" i="15"/>
  <c r="AE18" i="15"/>
  <c r="AF18" i="15" s="1" a="1"/>
  <c r="AF18" i="15" s="1"/>
  <c r="AN14" i="15"/>
  <c r="AJ14" i="15"/>
  <c r="AE10" i="15"/>
  <c r="AE6" i="15"/>
  <c r="AE14" i="15"/>
  <c r="AF14" i="15" a="1"/>
  <c r="AF14" i="15" s="1"/>
  <c r="T37" i="29"/>
  <c r="V37" i="29"/>
  <c r="J37" i="29"/>
  <c r="W37" i="29"/>
  <c r="U12" i="29"/>
  <c r="J12" i="29"/>
  <c r="R27" i="29"/>
  <c r="Q27" i="29"/>
  <c r="U27" i="29"/>
  <c r="T27" i="29"/>
  <c r="S27" i="29"/>
  <c r="Z27" i="29"/>
  <c r="V27" i="29"/>
  <c r="M27" i="29"/>
  <c r="L27" i="29"/>
  <c r="K27" i="29"/>
  <c r="J27" i="29"/>
  <c r="AB27" i="29"/>
  <c r="AA27" i="29"/>
  <c r="Y27" i="29"/>
  <c r="X27" i="29"/>
  <c r="W27" i="29"/>
  <c r="R19" i="29"/>
  <c r="Q19" i="29"/>
  <c r="U19" i="29"/>
  <c r="T19" i="29"/>
  <c r="S19" i="29"/>
  <c r="Z19" i="29"/>
  <c r="V19" i="29"/>
  <c r="M19" i="29"/>
  <c r="L19" i="29"/>
  <c r="K19" i="29"/>
  <c r="J19" i="29"/>
  <c r="AB19" i="29"/>
  <c r="AA19" i="29"/>
  <c r="Y19" i="29"/>
  <c r="X19" i="29"/>
  <c r="W19" i="29"/>
  <c r="R11" i="29"/>
  <c r="Q11" i="29"/>
  <c r="U11" i="29"/>
  <c r="T11" i="29"/>
  <c r="S11" i="29"/>
  <c r="Z11" i="29"/>
  <c r="V11" i="29"/>
  <c r="M11" i="29"/>
  <c r="L11" i="29"/>
  <c r="K11" i="29"/>
  <c r="J11" i="29"/>
  <c r="S2" i="29"/>
  <c r="L2" i="29"/>
  <c r="Y34" i="29"/>
  <c r="R34" i="29"/>
  <c r="Y26" i="29"/>
  <c r="M26" i="29"/>
  <c r="Y18" i="29"/>
  <c r="Z18" i="29"/>
  <c r="L10" i="29"/>
  <c r="K10" i="29"/>
  <c r="J10" i="29"/>
  <c r="U10" i="29"/>
  <c r="Q10" i="29"/>
  <c r="Z10" i="29"/>
  <c r="R10" i="29"/>
  <c r="V10" i="29"/>
  <c r="T10" i="29"/>
  <c r="S10" i="29"/>
  <c r="M10" i="29"/>
  <c r="R4" i="29"/>
  <c r="Q4" i="29"/>
  <c r="U4" i="29"/>
  <c r="T4" i="29"/>
  <c r="S4" i="29"/>
  <c r="Z4" i="29"/>
  <c r="V4" i="29"/>
  <c r="M4" i="29"/>
  <c r="L4" i="29"/>
  <c r="J4" i="29"/>
  <c r="K4" i="29"/>
  <c r="R35" i="29"/>
  <c r="Q35" i="29"/>
  <c r="U35" i="29"/>
  <c r="T35" i="29"/>
  <c r="S35" i="29"/>
  <c r="Z35" i="29"/>
  <c r="V35" i="29"/>
  <c r="M35" i="29"/>
  <c r="L35" i="29"/>
  <c r="K35" i="29"/>
  <c r="J35" i="29"/>
  <c r="AB35" i="29"/>
  <c r="AA35" i="29"/>
  <c r="Y35" i="29"/>
  <c r="X35" i="29"/>
  <c r="W35" i="29"/>
  <c r="U3" i="29"/>
  <c r="M3" i="29"/>
  <c r="L3" i="29"/>
  <c r="W41" i="29"/>
  <c r="S41" i="29"/>
  <c r="X41" i="29"/>
  <c r="V41" i="29"/>
  <c r="T41" i="29"/>
  <c r="K41" i="29"/>
  <c r="AB41" i="29"/>
  <c r="U41" i="29"/>
  <c r="Q41" i="29"/>
  <c r="Z41" i="29"/>
  <c r="L41" i="29"/>
  <c r="J41" i="29"/>
  <c r="Y41" i="29"/>
  <c r="M41" i="29"/>
  <c r="R41" i="29"/>
  <c r="AA41" i="29"/>
  <c r="U33" i="29"/>
  <c r="Q33" i="29"/>
  <c r="Z33" i="29"/>
  <c r="M33" i="29"/>
  <c r="R33" i="29"/>
  <c r="L33" i="29"/>
  <c r="J33" i="29"/>
  <c r="AA33" i="29"/>
  <c r="Y33" i="29"/>
  <c r="S33" i="29"/>
  <c r="T33" i="29"/>
  <c r="K33" i="29"/>
  <c r="AB33" i="29"/>
  <c r="W33" i="29"/>
  <c r="V33" i="29"/>
  <c r="X33" i="29"/>
  <c r="L25" i="29"/>
  <c r="J25" i="29"/>
  <c r="AA25" i="29"/>
  <c r="Y25" i="29"/>
  <c r="V25" i="29"/>
  <c r="W25" i="29"/>
  <c r="S25" i="29"/>
  <c r="X25" i="29"/>
  <c r="T25" i="29"/>
  <c r="K25" i="29"/>
  <c r="AB25" i="29"/>
  <c r="Q25" i="29"/>
  <c r="R25" i="29"/>
  <c r="U25" i="29"/>
  <c r="M25" i="29"/>
  <c r="Z25" i="29"/>
  <c r="S17" i="29"/>
  <c r="X17" i="29"/>
  <c r="T17" i="29"/>
  <c r="K17" i="29"/>
  <c r="AB17" i="29"/>
  <c r="M17" i="29"/>
  <c r="U17" i="29"/>
  <c r="Q17" i="29"/>
  <c r="Z17" i="29"/>
  <c r="R17" i="29"/>
  <c r="L17" i="29"/>
  <c r="J17" i="29"/>
  <c r="AA17" i="29"/>
  <c r="Y17" i="29"/>
  <c r="V17" i="29"/>
  <c r="W17" i="29"/>
  <c r="Q9" i="29"/>
  <c r="Z9" i="29"/>
  <c r="U9" i="29"/>
  <c r="R9" i="29"/>
  <c r="V9" i="29"/>
  <c r="S9" i="29"/>
  <c r="M9" i="29"/>
  <c r="T9" i="29"/>
  <c r="L9" i="29"/>
  <c r="J9" i="29"/>
  <c r="K9" i="29"/>
  <c r="T28" i="29"/>
  <c r="AB28" i="29"/>
  <c r="T20" i="29"/>
  <c r="AB20" i="29"/>
  <c r="R32" i="29"/>
  <c r="Q32" i="29"/>
  <c r="U32" i="29"/>
  <c r="T32" i="29"/>
  <c r="S32" i="29"/>
  <c r="Z32" i="29"/>
  <c r="M32" i="29"/>
  <c r="L32" i="29"/>
  <c r="J32" i="29"/>
  <c r="AA32" i="29"/>
  <c r="Y32" i="29"/>
  <c r="W32" i="29"/>
  <c r="V32" i="29"/>
  <c r="K32" i="29"/>
  <c r="X32" i="29"/>
  <c r="AB32" i="29"/>
  <c r="Q8" i="29"/>
  <c r="J8" i="29"/>
  <c r="Q39" i="29"/>
  <c r="T39" i="29"/>
  <c r="V39" i="29"/>
  <c r="K39" i="29"/>
  <c r="AB39" i="29"/>
  <c r="X39" i="29"/>
  <c r="Q31" i="29"/>
  <c r="T31" i="29"/>
  <c r="V31" i="29"/>
  <c r="K31" i="29"/>
  <c r="AB31" i="29"/>
  <c r="X31" i="29"/>
  <c r="Q23" i="29"/>
  <c r="T23" i="29"/>
  <c r="V23" i="29"/>
  <c r="K23" i="29"/>
  <c r="AB23" i="29"/>
  <c r="X23" i="29"/>
  <c r="Q15" i="29"/>
  <c r="T15" i="29"/>
  <c r="V15" i="29"/>
  <c r="K15" i="29"/>
  <c r="AB15" i="29"/>
  <c r="X15" i="29"/>
  <c r="R7" i="29"/>
  <c r="Q7" i="29"/>
  <c r="U7" i="29"/>
  <c r="T7" i="29"/>
  <c r="S7" i="29"/>
  <c r="Z7" i="29"/>
  <c r="V7" i="29"/>
  <c r="M7" i="29"/>
  <c r="J7" i="29"/>
  <c r="L7" i="29"/>
  <c r="K7" i="29"/>
  <c r="V36" i="29"/>
  <c r="X36" i="29"/>
  <c r="R40" i="29"/>
  <c r="Q40" i="29"/>
  <c r="U40" i="29"/>
  <c r="T40" i="29"/>
  <c r="S40" i="29"/>
  <c r="Z40" i="29"/>
  <c r="X40" i="29"/>
  <c r="V40" i="29"/>
  <c r="K40" i="29"/>
  <c r="AB40" i="29"/>
  <c r="W40" i="29"/>
  <c r="L40" i="29"/>
  <c r="J40" i="29"/>
  <c r="AA40" i="29"/>
  <c r="Y40" i="29"/>
  <c r="M40" i="29"/>
  <c r="R24" i="29"/>
  <c r="Q24" i="29"/>
  <c r="U24" i="29"/>
  <c r="T24" i="29"/>
  <c r="S24" i="29"/>
  <c r="Z24" i="29"/>
  <c r="V24" i="29"/>
  <c r="W24" i="29"/>
  <c r="X24" i="29"/>
  <c r="Y24" i="29"/>
  <c r="K24" i="29"/>
  <c r="AB24" i="29"/>
  <c r="M24" i="29"/>
  <c r="J24" i="29"/>
  <c r="L24" i="29"/>
  <c r="AA24" i="29"/>
  <c r="R16" i="29"/>
  <c r="Q16" i="29"/>
  <c r="U16" i="29"/>
  <c r="T16" i="29"/>
  <c r="S16" i="29"/>
  <c r="Z16" i="29"/>
  <c r="V16" i="29"/>
  <c r="K16" i="29"/>
  <c r="AB16" i="29"/>
  <c r="M16" i="29"/>
  <c r="L16" i="29"/>
  <c r="J16" i="29"/>
  <c r="AA16" i="29"/>
  <c r="Y16" i="29"/>
  <c r="X16" i="29"/>
  <c r="W16" i="29"/>
  <c r="L38" i="29"/>
  <c r="K38" i="29"/>
  <c r="J38" i="29"/>
  <c r="AB38" i="29"/>
  <c r="AA38" i="29"/>
  <c r="Y38" i="29"/>
  <c r="X38" i="29"/>
  <c r="W38" i="29"/>
  <c r="S38" i="29"/>
  <c r="T38" i="29"/>
  <c r="U38" i="29"/>
  <c r="V38" i="29"/>
  <c r="Q38" i="29"/>
  <c r="Z38" i="29"/>
  <c r="R38" i="29"/>
  <c r="M38" i="29"/>
  <c r="L30" i="29"/>
  <c r="K30" i="29"/>
  <c r="J30" i="29"/>
  <c r="AB30" i="29"/>
  <c r="AA30" i="29"/>
  <c r="Y30" i="29"/>
  <c r="X30" i="29"/>
  <c r="W30" i="29"/>
  <c r="Q30" i="29"/>
  <c r="Z30" i="29"/>
  <c r="R30" i="29"/>
  <c r="U30" i="29"/>
  <c r="V30" i="29"/>
  <c r="M30" i="29"/>
  <c r="T30" i="29"/>
  <c r="S30" i="29"/>
  <c r="L22" i="29"/>
  <c r="K22" i="29"/>
  <c r="J22" i="29"/>
  <c r="AB22" i="29"/>
  <c r="AA22" i="29"/>
  <c r="Y22" i="29"/>
  <c r="X22" i="29"/>
  <c r="W22" i="29"/>
  <c r="S22" i="29"/>
  <c r="T22" i="29"/>
  <c r="M22" i="29"/>
  <c r="U22" i="29"/>
  <c r="Q22" i="29"/>
  <c r="Z22" i="29"/>
  <c r="R22" i="29"/>
  <c r="V22" i="29"/>
  <c r="L14" i="29"/>
  <c r="K14" i="29"/>
  <c r="J14" i="29"/>
  <c r="AB14" i="29"/>
  <c r="AA14" i="29"/>
  <c r="Y14" i="29"/>
  <c r="X14" i="29"/>
  <c r="W14" i="29"/>
  <c r="T14" i="29"/>
  <c r="M14" i="29"/>
  <c r="U14" i="29"/>
  <c r="Q14" i="29"/>
  <c r="Z14" i="29"/>
  <c r="R14" i="29"/>
  <c r="V14" i="29"/>
  <c r="S14" i="29"/>
  <c r="R6" i="29"/>
  <c r="Z6" i="29"/>
  <c r="V6" i="29"/>
  <c r="Q6" i="29"/>
  <c r="M6" i="29"/>
  <c r="S6" i="29"/>
  <c r="T6" i="29"/>
  <c r="U6" i="29"/>
  <c r="J6" i="29"/>
  <c r="K6" i="29"/>
  <c r="L6" i="29"/>
  <c r="R29" i="29"/>
  <c r="T29" i="29"/>
  <c r="L29" i="29"/>
  <c r="Y29" i="29"/>
  <c r="R21" i="29"/>
  <c r="T21" i="29"/>
  <c r="W21" i="29"/>
  <c r="R13" i="29"/>
  <c r="T13" i="29"/>
  <c r="L13" i="29"/>
  <c r="Y13" i="29"/>
  <c r="R5" i="29"/>
  <c r="T5" i="29"/>
  <c r="Z5" i="29"/>
  <c r="J5" i="29"/>
  <c r="E38" i="15"/>
  <c r="AE38" i="5"/>
  <c r="AM38" i="15"/>
  <c r="AI38" i="15"/>
  <c r="E30" i="15"/>
  <c r="AE30" i="5"/>
  <c r="AM30" i="15"/>
  <c r="AI30" i="15"/>
  <c r="E22" i="15"/>
  <c r="AE22" i="5"/>
  <c r="AM22" i="15"/>
  <c r="AI22" i="15"/>
  <c r="E14" i="15"/>
  <c r="AE14" i="5"/>
  <c r="E6" i="15"/>
  <c r="AM23" i="15"/>
  <c r="E5" i="15"/>
  <c r="AE5" i="5" s="1"/>
  <c r="E37" i="15"/>
  <c r="AE37" i="5"/>
  <c r="AI37" i="15"/>
  <c r="AM37" i="15"/>
  <c r="E29" i="15"/>
  <c r="AE29" i="5"/>
  <c r="AM29" i="15"/>
  <c r="AI29" i="15"/>
  <c r="AI21" i="15"/>
  <c r="E21" i="15"/>
  <c r="AE21" i="5"/>
  <c r="AM21" i="15"/>
  <c r="E13" i="15"/>
  <c r="AE13" i="5"/>
  <c r="E44" i="15"/>
  <c r="AE44" i="5" s="1"/>
  <c r="AM44" i="15"/>
  <c r="AI44" i="15"/>
  <c r="E36" i="15"/>
  <c r="AE36" i="5"/>
  <c r="AM36" i="15"/>
  <c r="AI36" i="15"/>
  <c r="E28" i="15"/>
  <c r="AE28" i="5" s="1"/>
  <c r="AM28" i="15"/>
  <c r="AI28" i="15"/>
  <c r="E20" i="15"/>
  <c r="AE20" i="5"/>
  <c r="AM20" i="15"/>
  <c r="AI20" i="15"/>
  <c r="E12" i="15"/>
  <c r="E43" i="15"/>
  <c r="AE43" i="5"/>
  <c r="AM43" i="15"/>
  <c r="AI43" i="15"/>
  <c r="E35" i="15"/>
  <c r="AE35" i="5" s="1"/>
  <c r="AM35" i="15"/>
  <c r="AI35" i="15"/>
  <c r="E27" i="15"/>
  <c r="AE27" i="5"/>
  <c r="AM27" i="15"/>
  <c r="AI27" i="15"/>
  <c r="E19" i="15"/>
  <c r="AE19" i="5" s="1"/>
  <c r="AM19" i="15"/>
  <c r="AI19" i="15"/>
  <c r="E11" i="15"/>
  <c r="AE11" i="5"/>
  <c r="E39" i="15"/>
  <c r="G39" i="5" s="1"/>
  <c r="E42" i="15"/>
  <c r="AE42" i="5"/>
  <c r="AM42" i="15"/>
  <c r="AI42" i="15"/>
  <c r="E34" i="15"/>
  <c r="H34" i="3" s="1"/>
  <c r="AM34" i="15"/>
  <c r="AI34" i="15"/>
  <c r="AI26" i="15"/>
  <c r="AM26" i="15"/>
  <c r="E26" i="15"/>
  <c r="AE26" i="5"/>
  <c r="E18" i="15"/>
  <c r="H18" i="3" s="1"/>
  <c r="AM18" i="15"/>
  <c r="AI18" i="15"/>
  <c r="E10" i="15"/>
  <c r="AE10" i="5"/>
  <c r="E41" i="15"/>
  <c r="AE41" i="5"/>
  <c r="AM41" i="15"/>
  <c r="AI41" i="15"/>
  <c r="E33" i="15"/>
  <c r="AE33" i="5"/>
  <c r="AM33" i="15"/>
  <c r="AI33" i="15"/>
  <c r="E25" i="15"/>
  <c r="AE25" i="5"/>
  <c r="AM25" i="15"/>
  <c r="AI25" i="15"/>
  <c r="E17" i="15"/>
  <c r="AE17" i="5"/>
  <c r="AM17" i="15"/>
  <c r="AI17" i="15"/>
  <c r="E9" i="15"/>
  <c r="E40" i="15"/>
  <c r="AE40" i="5"/>
  <c r="AM40" i="15"/>
  <c r="AI40" i="15"/>
  <c r="E32" i="15"/>
  <c r="AE32" i="5"/>
  <c r="AM32" i="15"/>
  <c r="AI32" i="15"/>
  <c r="E24" i="15"/>
  <c r="AE24" i="5" s="1"/>
  <c r="E16" i="15"/>
  <c r="AE16" i="5"/>
  <c r="AM16" i="15"/>
  <c r="AI16" i="15"/>
  <c r="E8" i="15"/>
  <c r="AD31" i="15"/>
  <c r="W31" i="5" s="1"/>
  <c r="AD15" i="15"/>
  <c r="W15" i="5" s="1"/>
  <c r="X4" i="29"/>
  <c r="AC4" i="29"/>
  <c r="AD38" i="15"/>
  <c r="W38" i="5"/>
  <c r="W38" i="15"/>
  <c r="V38" i="15"/>
  <c r="AD30" i="15"/>
  <c r="W30" i="5"/>
  <c r="W30" i="15"/>
  <c r="V30" i="15"/>
  <c r="AD22" i="15"/>
  <c r="W22" i="5"/>
  <c r="W22" i="15"/>
  <c r="V22" i="15"/>
  <c r="AD14" i="15"/>
  <c r="X11" i="29"/>
  <c r="W11" i="29"/>
  <c r="W14" i="15"/>
  <c r="AC11" i="29"/>
  <c r="V14" i="15"/>
  <c r="AD6" i="15"/>
  <c r="W6" i="5"/>
  <c r="W6" i="15"/>
  <c r="V6" i="15"/>
  <c r="AD5" i="15"/>
  <c r="W5" i="5" s="1"/>
  <c r="W5" i="15"/>
  <c r="V5" i="15"/>
  <c r="AD37" i="15"/>
  <c r="W37" i="5"/>
  <c r="W37" i="15"/>
  <c r="V37" i="15"/>
  <c r="AD29" i="15"/>
  <c r="W29" i="5"/>
  <c r="W29" i="15"/>
  <c r="V29" i="15"/>
  <c r="AD21" i="15"/>
  <c r="W21" i="5"/>
  <c r="W21" i="15"/>
  <c r="V21" i="15"/>
  <c r="AD13" i="15"/>
  <c r="X10" i="29"/>
  <c r="W10" i="29"/>
  <c r="W13" i="15"/>
  <c r="V13" i="15"/>
  <c r="AD44" i="15"/>
  <c r="W44" i="5"/>
  <c r="W44" i="15"/>
  <c r="V44" i="15"/>
  <c r="W36" i="15"/>
  <c r="V36" i="15"/>
  <c r="AD36" i="15"/>
  <c r="W36" i="5"/>
  <c r="AD28" i="15"/>
  <c r="W28" i="5"/>
  <c r="W28" i="15"/>
  <c r="V28" i="15"/>
  <c r="W20" i="15"/>
  <c r="V20" i="15"/>
  <c r="AD20" i="15"/>
  <c r="W20" i="5"/>
  <c r="X9" i="29"/>
  <c r="AD12" i="15"/>
  <c r="W12" i="5" s="1"/>
  <c r="W12" i="15"/>
  <c r="AC9" i="29"/>
  <c r="V12" i="15"/>
  <c r="W43" i="15"/>
  <c r="V43" i="15"/>
  <c r="AD43" i="15"/>
  <c r="W43" i="5"/>
  <c r="W35" i="15"/>
  <c r="V35" i="15"/>
  <c r="AD35" i="15"/>
  <c r="W35" i="5" s="1"/>
  <c r="W27" i="15"/>
  <c r="V27" i="15"/>
  <c r="AD27" i="15"/>
  <c r="W27" i="5"/>
  <c r="W19" i="15"/>
  <c r="V19" i="15"/>
  <c r="AD19" i="15"/>
  <c r="W19" i="5" s="1"/>
  <c r="W11" i="15"/>
  <c r="V11" i="15"/>
  <c r="AD11" i="15"/>
  <c r="W11" i="5"/>
  <c r="W42" i="15"/>
  <c r="V42" i="15"/>
  <c r="AD42" i="15"/>
  <c r="W42" i="5" s="1"/>
  <c r="W34" i="15"/>
  <c r="V34" i="15"/>
  <c r="AD34" i="15"/>
  <c r="W34" i="5"/>
  <c r="W26" i="15"/>
  <c r="V26" i="15"/>
  <c r="AD26" i="15"/>
  <c r="W26" i="5" s="1"/>
  <c r="W18" i="15"/>
  <c r="V18" i="15"/>
  <c r="AD18" i="15"/>
  <c r="W18" i="5"/>
  <c r="W10" i="15"/>
  <c r="AC7" i="29"/>
  <c r="V10" i="15"/>
  <c r="AD10" i="15"/>
  <c r="W10" i="5" s="1"/>
  <c r="X7" i="29"/>
  <c r="AD41" i="15"/>
  <c r="W41" i="5"/>
  <c r="V41" i="15"/>
  <c r="W41" i="15"/>
  <c r="AD33" i="15"/>
  <c r="W33" i="5" s="1"/>
  <c r="W33" i="15"/>
  <c r="V33" i="15"/>
  <c r="W25" i="15"/>
  <c r="AD25" i="15"/>
  <c r="W25" i="5" s="1"/>
  <c r="V25" i="15"/>
  <c r="W17" i="15"/>
  <c r="AD17" i="15"/>
  <c r="W17" i="5" s="1"/>
  <c r="V17" i="15"/>
  <c r="AD9" i="15"/>
  <c r="W9" i="5"/>
  <c r="W9" i="15"/>
  <c r="AC6" i="29"/>
  <c r="V9" i="15"/>
  <c r="X6" i="29"/>
  <c r="AD40" i="15"/>
  <c r="W40" i="5"/>
  <c r="W40" i="15"/>
  <c r="V40" i="15"/>
  <c r="AD32" i="15"/>
  <c r="W32" i="5"/>
  <c r="W32" i="15"/>
  <c r="V32" i="15"/>
  <c r="AD24" i="15"/>
  <c r="W24" i="5" s="1"/>
  <c r="W24" i="15"/>
  <c r="AC21" i="29" s="1"/>
  <c r="V24" i="15"/>
  <c r="AD16" i="15"/>
  <c r="W16" i="5"/>
  <c r="W16" i="15"/>
  <c r="V16" i="15"/>
  <c r="AD8" i="15"/>
  <c r="W8" i="5"/>
  <c r="W8" i="15"/>
  <c r="AC5" i="29"/>
  <c r="V8" i="15"/>
  <c r="AC28" i="29"/>
  <c r="AC35" i="29"/>
  <c r="AC27" i="29"/>
  <c r="AC19" i="29"/>
  <c r="AC41" i="29"/>
  <c r="AC33" i="29"/>
  <c r="AC25" i="29"/>
  <c r="AC17" i="29"/>
  <c r="AC40" i="29"/>
  <c r="AC32" i="29"/>
  <c r="AC24" i="29"/>
  <c r="AC16" i="29"/>
  <c r="AC10" i="29"/>
  <c r="AC23" i="29"/>
  <c r="AC38" i="29"/>
  <c r="AC30" i="29"/>
  <c r="AC22" i="29"/>
  <c r="AC14" i="29"/>
  <c r="B5" i="12"/>
  <c r="Y11" i="29"/>
  <c r="W14" i="5"/>
  <c r="Y10" i="29"/>
  <c r="W13" i="5"/>
  <c r="AJ13" i="15"/>
  <c r="AB10" i="29"/>
  <c r="AA10" i="29"/>
  <c r="AG10" i="15"/>
  <c r="AF10" i="15" a="1"/>
  <c r="AF10" i="15"/>
  <c r="AG11" i="15"/>
  <c r="AF11" i="15" a="1"/>
  <c r="AF11" i="15" s="1"/>
  <c r="AG12" i="15"/>
  <c r="AG6" i="15"/>
  <c r="AF6" i="15" a="1"/>
  <c r="AF6" i="15" s="1"/>
  <c r="AG8" i="15"/>
  <c r="AG9" i="15"/>
  <c r="AF9" i="15" a="1"/>
  <c r="AF9" i="15"/>
  <c r="AG14" i="15"/>
  <c r="AE12" i="5"/>
  <c r="AE6" i="5"/>
  <c r="AE9" i="5"/>
  <c r="AE8" i="5"/>
  <c r="Y6" i="29"/>
  <c r="W5" i="29"/>
  <c r="Y7" i="29"/>
  <c r="W7" i="29"/>
  <c r="W6" i="29"/>
  <c r="W4" i="29"/>
  <c r="W9" i="29"/>
  <c r="Y9" i="29"/>
  <c r="Y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E6" i="2"/>
  <c r="AC6" i="2" s="1"/>
  <c r="AE7" i="2"/>
  <c r="AC7" i="2" s="1"/>
  <c r="AK7" i="2" s="1" a="1"/>
  <c r="AK7" i="2" s="1"/>
  <c r="AE8" i="2"/>
  <c r="AC8" i="2" s="1"/>
  <c r="AK8" i="2" s="1" a="1"/>
  <c r="AK8" i="2" s="1"/>
  <c r="AE9" i="2"/>
  <c r="AC9" i="2" s="1"/>
  <c r="AK9" i="2" s="1"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s="1"/>
  <c r="AK5" i="2" s="1" a="1"/>
  <c r="AK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s="1"/>
  <c r="S8" i="2"/>
  <c r="Q8" i="2"/>
  <c r="S9" i="2"/>
  <c r="Q9" i="2" s="1"/>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s="1"/>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AL9" i="15"/>
  <c r="AM9" i="15"/>
  <c r="AN9" i="15"/>
  <c r="AH9" i="15"/>
  <c r="AI9" i="15"/>
  <c r="AJ9" i="15"/>
  <c r="AN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8" i="3"/>
  <c r="H9" i="3"/>
  <c r="H10" i="3"/>
  <c r="H11" i="3"/>
  <c r="H12" i="3"/>
  <c r="H13" i="3"/>
  <c r="H14" i="3"/>
  <c r="H16" i="3"/>
  <c r="H17" i="3"/>
  <c r="H19" i="3"/>
  <c r="H20" i="3"/>
  <c r="H21" i="3"/>
  <c r="H22" i="3"/>
  <c r="H24" i="3"/>
  <c r="H25" i="3"/>
  <c r="H26" i="3"/>
  <c r="H27" i="3"/>
  <c r="H28" i="3"/>
  <c r="H29" i="3"/>
  <c r="H30" i="3"/>
  <c r="H32" i="3"/>
  <c r="H33" i="3"/>
  <c r="H35" i="3"/>
  <c r="H36" i="3"/>
  <c r="H37" i="3"/>
  <c r="H38" i="3"/>
  <c r="H40" i="3"/>
  <c r="H41" i="3"/>
  <c r="H42" i="3"/>
  <c r="H43" i="3"/>
  <c r="H44" i="3"/>
  <c r="AA11" i="29"/>
  <c r="AB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X98" i="27"/>
  <c r="A99" i="27"/>
  <c r="B99" i="27"/>
  <c r="C99" i="27"/>
  <c r="D99" i="27"/>
  <c r="E99" i="27"/>
  <c r="F99" i="27"/>
  <c r="G99" i="27"/>
  <c r="H99" i="27"/>
  <c r="I99" i="27"/>
  <c r="J99" i="27"/>
  <c r="K99" i="27"/>
  <c r="L99" i="27"/>
  <c r="M99" i="27"/>
  <c r="N99" i="27"/>
  <c r="O99" i="27"/>
  <c r="P99" i="27"/>
  <c r="Q99" i="27"/>
  <c r="R99" i="27"/>
  <c r="S99" i="27"/>
  <c r="T99" i="27"/>
  <c r="U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8" i="26"/>
  <c r="T9" i="26"/>
  <c r="T10" i="26"/>
  <c r="T11" i="26"/>
  <c r="T12" i="26"/>
  <c r="T13" i="26"/>
  <c r="T14" i="26"/>
  <c r="T16" i="26"/>
  <c r="T17" i="26"/>
  <c r="T19" i="26"/>
  <c r="T20" i="26"/>
  <c r="T21" i="26"/>
  <c r="T22" i="26"/>
  <c r="T24" i="26"/>
  <c r="T25" i="26"/>
  <c r="T26" i="26"/>
  <c r="T27" i="26"/>
  <c r="T28" i="26"/>
  <c r="T29" i="26"/>
  <c r="T30" i="26"/>
  <c r="T32" i="26"/>
  <c r="T33" i="26"/>
  <c r="T35" i="26"/>
  <c r="T36" i="26"/>
  <c r="T37" i="26"/>
  <c r="T38" i="26"/>
  <c r="T39" i="26"/>
  <c r="T40" i="26"/>
  <c r="T41" i="26"/>
  <c r="T42" i="26"/>
  <c r="T43" i="26"/>
  <c r="T44" i="26"/>
  <c r="O6" i="26"/>
  <c r="O8" i="26"/>
  <c r="O9" i="26"/>
  <c r="O10" i="26"/>
  <c r="O11" i="26"/>
  <c r="O12" i="26"/>
  <c r="O13" i="26"/>
  <c r="O14" i="26"/>
  <c r="O16" i="26"/>
  <c r="O17" i="26"/>
  <c r="O19" i="26"/>
  <c r="O20" i="26"/>
  <c r="O21" i="26"/>
  <c r="O22" i="26"/>
  <c r="O24" i="26"/>
  <c r="O25" i="26"/>
  <c r="O26" i="26"/>
  <c r="O27" i="26"/>
  <c r="O28" i="26"/>
  <c r="O29" i="26"/>
  <c r="O30" i="26"/>
  <c r="O32" i="26"/>
  <c r="O33" i="26"/>
  <c r="O35" i="26"/>
  <c r="O36" i="26"/>
  <c r="O37" i="26"/>
  <c r="O38" i="26"/>
  <c r="O40" i="26"/>
  <c r="O41" i="26"/>
  <c r="O42" i="26"/>
  <c r="O43" i="26"/>
  <c r="O44" i="26"/>
  <c r="AZ9" i="1"/>
  <c r="AZ10" i="1"/>
  <c r="AZ12" i="1"/>
  <c r="N10" i="3"/>
  <c r="N14" i="3"/>
  <c r="N18" i="3"/>
  <c r="N22" i="3"/>
  <c r="N42" i="3"/>
  <c r="N40" i="3"/>
  <c r="N25" i="3"/>
  <c r="N36" i="3"/>
  <c r="N19" i="3"/>
  <c r="N23" i="3"/>
  <c r="N43" i="3"/>
  <c r="N41" i="3"/>
  <c r="N34" i="3"/>
  <c r="N37" i="3"/>
  <c r="N11" i="3"/>
  <c r="N31" i="3"/>
  <c r="N44" i="3"/>
  <c r="N29" i="3"/>
  <c r="N27" i="3"/>
  <c r="N16" i="3"/>
  <c r="N15" i="3"/>
  <c r="N12" i="3"/>
  <c r="N20" i="3"/>
  <c r="N32" i="3"/>
  <c r="N9" i="3"/>
  <c r="N13" i="3"/>
  <c r="N21" i="3"/>
  <c r="N30" i="3"/>
  <c r="N33" i="3"/>
  <c r="N39" i="3"/>
  <c r="N28" i="3"/>
  <c r="N26" i="3"/>
  <c r="N6" i="3"/>
  <c r="V8" i="27"/>
  <c r="V12" i="27"/>
  <c r="V16" i="27"/>
  <c r="V20" i="27"/>
  <c r="V28" i="27"/>
  <c r="V40" i="27"/>
  <c r="V38" i="27"/>
  <c r="V34" i="27"/>
  <c r="V33" i="27"/>
  <c r="V7" i="27"/>
  <c r="V22" i="27"/>
  <c r="V9" i="27"/>
  <c r="V13" i="27"/>
  <c r="V17" i="27"/>
  <c r="V29" i="27"/>
  <c r="V41" i="27"/>
  <c r="V32" i="27"/>
  <c r="V26" i="27"/>
  <c r="V24" i="27"/>
  <c r="V3" i="27"/>
  <c r="V15" i="27"/>
  <c r="V37" i="27"/>
  <c r="V5" i="27"/>
  <c r="V6" i="27"/>
  <c r="V10" i="27"/>
  <c r="V14" i="27"/>
  <c r="V18" i="27"/>
  <c r="V30" i="27"/>
  <c r="V36" i="27"/>
  <c r="V25" i="27"/>
  <c r="AA9" i="29"/>
  <c r="AB9" i="29"/>
  <c r="AA7" i="29"/>
  <c r="AB7" i="29"/>
  <c r="AA6" i="29"/>
  <c r="AB6" i="29"/>
  <c r="AA5" i="29"/>
  <c r="AB5" i="29"/>
  <c r="AA4" i="29"/>
  <c r="AB4" i="29"/>
  <c r="S6" i="5"/>
  <c r="S8" i="5"/>
  <c r="S9" i="5"/>
  <c r="S10" i="5"/>
  <c r="S11" i="5"/>
  <c r="S12" i="5"/>
  <c r="S13" i="5"/>
  <c r="S14" i="5"/>
  <c r="S16" i="5"/>
  <c r="S17" i="5"/>
  <c r="S19" i="5"/>
  <c r="S20" i="5"/>
  <c r="S21" i="5"/>
  <c r="S22" i="5"/>
  <c r="S24" i="5"/>
  <c r="S25" i="5"/>
  <c r="S26" i="5"/>
  <c r="S27" i="5"/>
  <c r="S28" i="5"/>
  <c r="S29" i="5"/>
  <c r="S30" i="5"/>
  <c r="S32" i="5"/>
  <c r="S33" i="5"/>
  <c r="S35" i="5"/>
  <c r="S36" i="5"/>
  <c r="S37" i="5"/>
  <c r="S38" i="5"/>
  <c r="S40" i="5"/>
  <c r="S41" i="5"/>
  <c r="S42" i="5"/>
  <c r="S43" i="5"/>
  <c r="S44" i="5"/>
  <c r="G6" i="5"/>
  <c r="G8" i="5"/>
  <c r="G9" i="5"/>
  <c r="G10" i="5"/>
  <c r="G11" i="5"/>
  <c r="G12" i="5"/>
  <c r="G13" i="5"/>
  <c r="G14" i="5"/>
  <c r="G16" i="5"/>
  <c r="G17" i="5"/>
  <c r="G18" i="5"/>
  <c r="G19" i="5"/>
  <c r="G20" i="5"/>
  <c r="G21" i="5"/>
  <c r="G22" i="5"/>
  <c r="G24" i="5"/>
  <c r="G25" i="5"/>
  <c r="G26" i="5"/>
  <c r="G27" i="5"/>
  <c r="G28" i="5"/>
  <c r="G29" i="5"/>
  <c r="G30" i="5"/>
  <c r="G32" i="5"/>
  <c r="G33" i="5"/>
  <c r="G34" i="5"/>
  <c r="G35" i="5"/>
  <c r="G36" i="5"/>
  <c r="G37" i="5"/>
  <c r="G38"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41" i="1"/>
  <c r="AZ28" i="1"/>
  <c r="AZ40" i="1"/>
  <c r="AZ37" i="1"/>
  <c r="AZ23" i="1"/>
  <c r="AZ33" i="1"/>
  <c r="AZ39" i="1"/>
  <c r="AZ8" i="1"/>
  <c r="AZ35" i="1"/>
  <c r="AZ18" i="1"/>
  <c r="AZ21" i="1"/>
  <c r="AZ43" i="1"/>
  <c r="AZ36" i="1"/>
  <c r="AZ25" i="1"/>
  <c r="AZ27" i="1"/>
  <c r="AZ17" i="1"/>
  <c r="AZ16" i="1"/>
  <c r="AZ44" i="1"/>
  <c r="W36" i="27"/>
  <c r="W29" i="27"/>
  <c r="W40" i="27"/>
  <c r="W15" i="27"/>
  <c r="W33" i="27"/>
  <c r="W37" i="27"/>
  <c r="W25" i="27"/>
  <c r="W3" i="27"/>
  <c r="W22" i="27"/>
  <c r="W9" i="27"/>
  <c r="W41" i="27"/>
  <c r="W28" i="27"/>
  <c r="W7" i="27"/>
  <c r="W12" i="27"/>
  <c r="W34" i="27"/>
  <c r="W18" i="27"/>
  <c r="W13" i="27"/>
  <c r="W30" i="27"/>
  <c r="W38" i="27"/>
  <c r="W5" i="27"/>
  <c r="W24" i="27"/>
  <c r="W20" i="27"/>
  <c r="W14" i="27"/>
  <c r="W8" i="27"/>
  <c r="W26" i="27"/>
  <c r="W6" i="27"/>
  <c r="W32" i="27"/>
  <c r="W17" i="27"/>
  <c r="AH24" i="15" l="1"/>
  <c r="AI24" i="15" s="1"/>
  <c r="AJ24" i="15" s="1"/>
  <c r="AB21" i="29" s="1"/>
  <c r="AL24" i="15"/>
  <c r="AM24" i="15" s="1"/>
  <c r="AN24" i="15" s="1"/>
  <c r="N24" i="15"/>
  <c r="AF24" i="15" a="1"/>
  <c r="AF24" i="15" s="1"/>
  <c r="G109" i="5"/>
  <c r="H109" i="3"/>
  <c r="AE109" i="5"/>
  <c r="O109" i="26"/>
  <c r="S109" i="5"/>
  <c r="T109" i="26"/>
  <c r="N203" i="15"/>
  <c r="AG203" i="15"/>
  <c r="AJ203" i="15"/>
  <c r="AN203" i="15"/>
  <c r="AL203" i="15"/>
  <c r="AH203" i="15"/>
  <c r="AE203" i="15"/>
  <c r="AF203" i="15" s="1" a="1"/>
  <c r="AF203" i="15" s="1"/>
  <c r="W203" i="15"/>
  <c r="AM203" i="15"/>
  <c r="E203" i="15"/>
  <c r="AD203" i="15"/>
  <c r="W203" i="5" s="1"/>
  <c r="V203" i="15"/>
  <c r="AI203" i="15"/>
  <c r="N187" i="15"/>
  <c r="AJ187" i="15"/>
  <c r="AN187" i="15"/>
  <c r="AL187" i="15"/>
  <c r="AH187" i="15"/>
  <c r="AE187" i="15"/>
  <c r="AF187" i="15" s="1" a="1"/>
  <c r="AF187" i="15" s="1"/>
  <c r="AG187" i="15"/>
  <c r="W187" i="15"/>
  <c r="AI187" i="15"/>
  <c r="AM187" i="15"/>
  <c r="V187" i="15"/>
  <c r="E187" i="15"/>
  <c r="AJ183" i="15"/>
  <c r="AN183" i="15"/>
  <c r="N183" i="15"/>
  <c r="AL183" i="15"/>
  <c r="AH183" i="15"/>
  <c r="AE183" i="15"/>
  <c r="AF183" i="15" s="1" a="1"/>
  <c r="AF183" i="15" s="1"/>
  <c r="AG183" i="15"/>
  <c r="W183" i="15"/>
  <c r="AD183" i="15"/>
  <c r="W183" i="5" s="1"/>
  <c r="AM183" i="15"/>
  <c r="AI183" i="15"/>
  <c r="E183" i="15"/>
  <c r="AJ167" i="15"/>
  <c r="AN167" i="15"/>
  <c r="N167" i="15"/>
  <c r="AL167" i="15"/>
  <c r="AH167" i="15"/>
  <c r="AE167" i="15"/>
  <c r="AF167" i="15" s="1" a="1"/>
  <c r="AF167" i="15" s="1"/>
  <c r="AG167" i="15"/>
  <c r="AD167" i="15"/>
  <c r="W167" i="5" s="1"/>
  <c r="E167" i="15"/>
  <c r="V167" i="15"/>
  <c r="W167" i="15"/>
  <c r="AM167" i="15"/>
  <c r="AI167" i="15"/>
  <c r="N155" i="15"/>
  <c r="AJ155" i="15"/>
  <c r="AN155" i="15"/>
  <c r="AL155" i="15"/>
  <c r="AH155" i="15"/>
  <c r="AE155" i="15"/>
  <c r="AF155" i="15" s="1" a="1"/>
  <c r="AF155" i="15" s="1"/>
  <c r="AG155" i="15"/>
  <c r="AD155" i="15"/>
  <c r="W155" i="5" s="1"/>
  <c r="AI155" i="15"/>
  <c r="E155" i="15"/>
  <c r="V155" i="15"/>
  <c r="AM155" i="15"/>
  <c r="N147" i="15"/>
  <c r="AN147" i="15"/>
  <c r="AL147" i="15"/>
  <c r="AH147" i="15"/>
  <c r="AE147" i="15"/>
  <c r="AF147" i="15" s="1" a="1"/>
  <c r="AF147" i="15" s="1"/>
  <c r="AJ147" i="15"/>
  <c r="V147" i="15"/>
  <c r="W147" i="15"/>
  <c r="E147" i="15"/>
  <c r="AD147" i="15"/>
  <c r="W147" i="5" s="1"/>
  <c r="AM147" i="15"/>
  <c r="V104" i="29"/>
  <c r="K104" i="29"/>
  <c r="S104" i="29"/>
  <c r="X104" i="29"/>
  <c r="Y104" i="29"/>
  <c r="J104" i="29"/>
  <c r="M104" i="29"/>
  <c r="Q104" i="29"/>
  <c r="U104" i="29"/>
  <c r="T104" i="29"/>
  <c r="L104" i="29"/>
  <c r="AC104" i="29"/>
  <c r="AB104" i="29"/>
  <c r="AA104" i="29"/>
  <c r="Z104" i="29"/>
  <c r="W104" i="29"/>
  <c r="R104" i="29"/>
  <c r="W16" i="27"/>
  <c r="S34" i="5"/>
  <c r="S18" i="5"/>
  <c r="AH7" i="15"/>
  <c r="AC20" i="29"/>
  <c r="V7" i="15"/>
  <c r="AM15" i="15"/>
  <c r="AE18" i="5"/>
  <c r="AE34" i="5"/>
  <c r="AE39" i="5"/>
  <c r="E31" i="15"/>
  <c r="AI23" i="15"/>
  <c r="W36" i="29"/>
  <c r="M36" i="29"/>
  <c r="AA20" i="29"/>
  <c r="S20" i="29"/>
  <c r="AA28" i="29"/>
  <c r="S28" i="29"/>
  <c r="AB12" i="29"/>
  <c r="T12" i="29"/>
  <c r="AJ15" i="15"/>
  <c r="AJ23" i="15"/>
  <c r="AJ31" i="15"/>
  <c r="AJ39" i="15"/>
  <c r="AE114" i="5"/>
  <c r="O114" i="26"/>
  <c r="H114" i="3"/>
  <c r="G114" i="5"/>
  <c r="T114" i="26"/>
  <c r="AE153" i="5"/>
  <c r="H153" i="3"/>
  <c r="T153" i="26"/>
  <c r="O153" i="26"/>
  <c r="G153" i="5"/>
  <c r="S153" i="5"/>
  <c r="AJ163" i="15"/>
  <c r="AN163" i="15"/>
  <c r="AL163" i="15"/>
  <c r="AH163" i="15"/>
  <c r="N163" i="15"/>
  <c r="AE163" i="15"/>
  <c r="AF163" i="15" s="1" a="1"/>
  <c r="AF163" i="15" s="1"/>
  <c r="AG163" i="15"/>
  <c r="W163" i="15"/>
  <c r="AM163" i="15"/>
  <c r="AD163" i="15"/>
  <c r="W163" i="5" s="1"/>
  <c r="E163" i="15"/>
  <c r="V163" i="15"/>
  <c r="AB26" i="15"/>
  <c r="AA26" i="15"/>
  <c r="AZ19" i="1"/>
  <c r="O39" i="26"/>
  <c r="H39" i="3"/>
  <c r="AM7" i="15"/>
  <c r="AG7" i="15"/>
  <c r="AC36" i="29"/>
  <c r="W7" i="15"/>
  <c r="V23" i="15"/>
  <c r="V39" i="15"/>
  <c r="E15" i="15"/>
  <c r="Y36" i="29"/>
  <c r="Z36" i="29"/>
  <c r="J20" i="29"/>
  <c r="U20" i="29"/>
  <c r="J28" i="29"/>
  <c r="U28" i="29"/>
  <c r="K12" i="29"/>
  <c r="Q12" i="29"/>
  <c r="S104" i="5"/>
  <c r="T104" i="26"/>
  <c r="O104" i="26"/>
  <c r="AE104" i="5"/>
  <c r="H107" i="3"/>
  <c r="G107" i="5"/>
  <c r="S107" i="5"/>
  <c r="AE107" i="5"/>
  <c r="O107" i="26"/>
  <c r="AJ195" i="15"/>
  <c r="AN195" i="15"/>
  <c r="AL195" i="15"/>
  <c r="AH195" i="15"/>
  <c r="N195" i="15"/>
  <c r="AE195" i="15"/>
  <c r="AF195" i="15" s="1" a="1"/>
  <c r="AF195" i="15" s="1"/>
  <c r="V195" i="15"/>
  <c r="AG195" i="15"/>
  <c r="AD195" i="15"/>
  <c r="W195" i="5" s="1"/>
  <c r="E195" i="15"/>
  <c r="W195" i="15"/>
  <c r="AI195" i="15"/>
  <c r="AZ13" i="1"/>
  <c r="S39" i="5"/>
  <c r="AL7" i="15"/>
  <c r="W23" i="15"/>
  <c r="W39" i="15"/>
  <c r="E23" i="15"/>
  <c r="AA36" i="29"/>
  <c r="S36" i="29"/>
  <c r="K20" i="29"/>
  <c r="Q20" i="29"/>
  <c r="K28" i="29"/>
  <c r="Q28" i="29"/>
  <c r="L12" i="29"/>
  <c r="R12" i="29"/>
  <c r="AE15" i="15"/>
  <c r="AF15" i="15" s="1" a="1"/>
  <c r="AF15" i="15" s="1"/>
  <c r="AE23" i="15"/>
  <c r="AF23" i="15" s="1" a="1"/>
  <c r="AF23" i="15" s="1"/>
  <c r="AE31" i="15"/>
  <c r="AF31" i="15" s="1" a="1"/>
  <c r="AF31" i="15" s="1"/>
  <c r="AE39" i="15"/>
  <c r="AF39" i="15" s="1" a="1"/>
  <c r="AF39" i="15" s="1"/>
  <c r="N23" i="15"/>
  <c r="T124" i="26"/>
  <c r="G124" i="5"/>
  <c r="AE124" i="5"/>
  <c r="O124" i="26"/>
  <c r="G204" i="5"/>
  <c r="S204" i="5"/>
  <c r="AE204" i="5"/>
  <c r="H204" i="3"/>
  <c r="G57" i="5"/>
  <c r="T57" i="26"/>
  <c r="H57" i="3"/>
  <c r="AE57" i="5"/>
  <c r="S57" i="5"/>
  <c r="O57" i="26"/>
  <c r="T184" i="26"/>
  <c r="O184" i="26"/>
  <c r="G184" i="5"/>
  <c r="H184" i="3"/>
  <c r="AE184" i="5"/>
  <c r="S184" i="5"/>
  <c r="AG147" i="15"/>
  <c r="AG199" i="15"/>
  <c r="N199" i="15"/>
  <c r="AJ199" i="15"/>
  <c r="AN199" i="15"/>
  <c r="AL199" i="15"/>
  <c r="AH199" i="15"/>
  <c r="AE199" i="15"/>
  <c r="AF199" i="15" s="1" a="1"/>
  <c r="AF199" i="15" s="1"/>
  <c r="V199" i="15"/>
  <c r="AD199" i="15"/>
  <c r="W199" i="5" s="1"/>
  <c r="AI199" i="15"/>
  <c r="W199" i="15"/>
  <c r="E199" i="15"/>
  <c r="AJ191" i="15"/>
  <c r="AN191" i="15"/>
  <c r="AL191" i="15"/>
  <c r="AH191" i="15"/>
  <c r="AE191" i="15"/>
  <c r="AF191" i="15" s="1" a="1"/>
  <c r="AF191" i="15" s="1"/>
  <c r="AG191" i="15"/>
  <c r="N191" i="15"/>
  <c r="AM191" i="15"/>
  <c r="E191" i="15"/>
  <c r="AI191" i="15"/>
  <c r="AD191" i="15"/>
  <c r="W191" i="5" s="1"/>
  <c r="W191" i="15"/>
  <c r="V191" i="15"/>
  <c r="AJ179" i="15"/>
  <c r="AN179" i="15"/>
  <c r="AL179" i="15"/>
  <c r="AH179" i="15"/>
  <c r="N179" i="15"/>
  <c r="AE179" i="15"/>
  <c r="AF179" i="15" s="1" a="1"/>
  <c r="AF179" i="15" s="1"/>
  <c r="AG179" i="15"/>
  <c r="E179" i="15"/>
  <c r="AD179" i="15"/>
  <c r="W179" i="5" s="1"/>
  <c r="W179" i="15"/>
  <c r="V179" i="15"/>
  <c r="AM179" i="15"/>
  <c r="AI179" i="15"/>
  <c r="N171" i="15"/>
  <c r="AJ171" i="15"/>
  <c r="AN171" i="15"/>
  <c r="AL171" i="15"/>
  <c r="AH171" i="15"/>
  <c r="AE171" i="15"/>
  <c r="AF171" i="15" s="1" a="1"/>
  <c r="AF171" i="15" s="1"/>
  <c r="AG171" i="15"/>
  <c r="W171" i="15"/>
  <c r="AM171" i="15"/>
  <c r="AI171" i="15"/>
  <c r="E171" i="15"/>
  <c r="AD171" i="15"/>
  <c r="W171" i="5" s="1"/>
  <c r="V171" i="15"/>
  <c r="AJ159" i="15"/>
  <c r="AN159" i="15"/>
  <c r="AL159" i="15"/>
  <c r="AH159" i="15"/>
  <c r="AE159" i="15"/>
  <c r="AF159" i="15" s="1" a="1"/>
  <c r="AF159" i="15" s="1"/>
  <c r="AG159" i="15"/>
  <c r="N159" i="15"/>
  <c r="E159" i="15"/>
  <c r="W159" i="15"/>
  <c r="AM159" i="15"/>
  <c r="AD159" i="15"/>
  <c r="W159" i="5" s="1"/>
  <c r="V159" i="15"/>
  <c r="AI159" i="15"/>
  <c r="AJ143" i="15"/>
  <c r="AL143" i="15"/>
  <c r="N143" i="15"/>
  <c r="AN143" i="15"/>
  <c r="AH143" i="15"/>
  <c r="AE143" i="15"/>
  <c r="AF143" i="15" s="1" a="1"/>
  <c r="AF143" i="15" s="1"/>
  <c r="AG143" i="15"/>
  <c r="E143" i="15"/>
  <c r="W143" i="15"/>
  <c r="AM143" i="15"/>
  <c r="AI143" i="15"/>
  <c r="AD143" i="15"/>
  <c r="W143" i="5" s="1"/>
  <c r="K165" i="5"/>
  <c r="AZ165" i="1"/>
  <c r="E7" i="15"/>
  <c r="AB36" i="29"/>
  <c r="T36" i="29"/>
  <c r="L20" i="29"/>
  <c r="R20" i="29"/>
  <c r="L28" i="29"/>
  <c r="R28" i="29"/>
  <c r="W12" i="29"/>
  <c r="M12" i="29"/>
  <c r="AG15" i="15"/>
  <c r="AG23" i="15"/>
  <c r="AG31" i="15"/>
  <c r="AG39" i="15"/>
  <c r="O85" i="26"/>
  <c r="T85" i="26"/>
  <c r="H85" i="3"/>
  <c r="AE85" i="5"/>
  <c r="S85" i="5"/>
  <c r="H86" i="3"/>
  <c r="AE86" i="5"/>
  <c r="S201" i="5"/>
  <c r="T201" i="26"/>
  <c r="O201" i="26"/>
  <c r="H201" i="3"/>
  <c r="AE201" i="5"/>
  <c r="G201" i="5"/>
  <c r="V183" i="15"/>
  <c r="AE157" i="5"/>
  <c r="S157" i="5"/>
  <c r="O157" i="26"/>
  <c r="G157" i="5"/>
  <c r="S160" i="5"/>
  <c r="H160" i="3"/>
  <c r="AE160" i="5"/>
  <c r="G160" i="5"/>
  <c r="AJ151" i="15"/>
  <c r="AN151" i="15"/>
  <c r="N151" i="15"/>
  <c r="AL151" i="15"/>
  <c r="AH151" i="15"/>
  <c r="AE151" i="15"/>
  <c r="AF151" i="15" s="1" a="1"/>
  <c r="AF151" i="15" s="1"/>
  <c r="AG151" i="15"/>
  <c r="AD151" i="15"/>
  <c r="W151" i="5" s="1"/>
  <c r="AM151" i="15"/>
  <c r="V151" i="15"/>
  <c r="W151" i="15"/>
  <c r="AI151" i="15"/>
  <c r="E151" i="15"/>
  <c r="AD7" i="15"/>
  <c r="W7" i="5" s="1"/>
  <c r="AD23" i="15"/>
  <c r="W23" i="5" s="1"/>
  <c r="AD39" i="15"/>
  <c r="W39" i="5" s="1"/>
  <c r="AI31" i="15"/>
  <c r="J36" i="29"/>
  <c r="U36" i="29"/>
  <c r="W20" i="29"/>
  <c r="M20" i="29"/>
  <c r="W28" i="29"/>
  <c r="M28" i="29"/>
  <c r="X12" i="29"/>
  <c r="V12" i="29"/>
  <c r="AH15" i="15"/>
  <c r="AL23" i="15"/>
  <c r="AH31" i="15"/>
  <c r="AL39" i="15"/>
  <c r="N31" i="15"/>
  <c r="O160" i="26"/>
  <c r="G96" i="5"/>
  <c r="H96" i="3"/>
  <c r="T96" i="26"/>
  <c r="AE96" i="5"/>
  <c r="W155" i="15"/>
  <c r="S154" i="5"/>
  <c r="G154" i="5"/>
  <c r="O154" i="26"/>
  <c r="T154" i="26"/>
  <c r="H154" i="3"/>
  <c r="AE154" i="5"/>
  <c r="H182" i="3"/>
  <c r="AE182" i="5"/>
  <c r="AD187" i="15"/>
  <c r="W187" i="5" s="1"/>
  <c r="AM195" i="15"/>
  <c r="AJ175" i="15"/>
  <c r="AN175" i="15"/>
  <c r="AL175" i="15"/>
  <c r="AH175" i="15"/>
  <c r="AE175" i="15"/>
  <c r="AF175" i="15" s="1" a="1"/>
  <c r="AF175" i="15" s="1"/>
  <c r="AG175" i="15"/>
  <c r="N175" i="15"/>
  <c r="E175" i="15"/>
  <c r="W175" i="15"/>
  <c r="AM175" i="15"/>
  <c r="AI175" i="15"/>
  <c r="AD175" i="15"/>
  <c r="W175" i="5" s="1"/>
  <c r="T34" i="26"/>
  <c r="T18" i="26"/>
  <c r="AJ7" i="15"/>
  <c r="V15" i="15"/>
  <c r="V31" i="15"/>
  <c r="AI39" i="15"/>
  <c r="AM31" i="15"/>
  <c r="K36" i="29"/>
  <c r="Q36" i="29"/>
  <c r="X20" i="29"/>
  <c r="V20" i="29"/>
  <c r="X28" i="29"/>
  <c r="V28" i="29"/>
  <c r="Y12" i="29"/>
  <c r="Z12" i="29"/>
  <c r="AL15" i="15"/>
  <c r="AH23" i="15"/>
  <c r="AL31" i="15"/>
  <c r="AH39" i="15"/>
  <c r="V175" i="15"/>
  <c r="O127" i="26"/>
  <c r="H127" i="3"/>
  <c r="G127" i="5"/>
  <c r="AE127" i="5"/>
  <c r="S127" i="5"/>
  <c r="T127" i="26"/>
  <c r="V143" i="15"/>
  <c r="AI147" i="15"/>
  <c r="O161" i="26"/>
  <c r="G161" i="5"/>
  <c r="H161" i="3"/>
  <c r="AE161" i="5"/>
  <c r="S161" i="5"/>
  <c r="N139" i="15"/>
  <c r="AE139" i="15"/>
  <c r="AF139" i="15" s="1" a="1"/>
  <c r="AF139" i="15" s="1"/>
  <c r="E139" i="15"/>
  <c r="AG139" i="15"/>
  <c r="AJ139" i="15"/>
  <c r="AN139" i="15"/>
  <c r="AH139" i="15"/>
  <c r="AI139" i="15"/>
  <c r="W139" i="15"/>
  <c r="AM139" i="15"/>
  <c r="AD139" i="15"/>
  <c r="W139" i="5" s="1"/>
  <c r="V139" i="15"/>
  <c r="AL139" i="15"/>
  <c r="K101" i="5"/>
  <c r="AZ101" i="1"/>
  <c r="O34" i="26"/>
  <c r="O18" i="26"/>
  <c r="AI7" i="15"/>
  <c r="AC12" i="29"/>
  <c r="W15" i="15"/>
  <c r="W31" i="15"/>
  <c r="AI15" i="15"/>
  <c r="AM39" i="15"/>
  <c r="L36" i="29"/>
  <c r="Y20" i="29"/>
  <c r="Y28" i="29"/>
  <c r="AA12" i="29"/>
  <c r="AE7" i="15"/>
  <c r="AF7" i="15" s="1" a="1"/>
  <c r="AF7" i="15" s="1"/>
  <c r="AN39" i="15"/>
  <c r="H82" i="3"/>
  <c r="O82" i="26"/>
  <c r="S82" i="5"/>
  <c r="AE82" i="5"/>
  <c r="T82" i="26"/>
  <c r="O65" i="26"/>
  <c r="H65" i="3"/>
  <c r="AE65" i="5"/>
  <c r="O200" i="26"/>
  <c r="T200" i="26"/>
  <c r="AE200" i="5"/>
  <c r="S200" i="5"/>
  <c r="G200" i="5"/>
  <c r="K201" i="29"/>
  <c r="AC201" i="29"/>
  <c r="X52" i="29"/>
  <c r="L52" i="29"/>
  <c r="Z52" i="29"/>
  <c r="Q52" i="29"/>
  <c r="AC52" i="29"/>
  <c r="K52" i="29"/>
  <c r="V52" i="29"/>
  <c r="K156" i="29"/>
  <c r="T156" i="29"/>
  <c r="Q118" i="29"/>
  <c r="W118" i="29"/>
  <c r="T60" i="29"/>
  <c r="AA60" i="29"/>
  <c r="J60" i="29"/>
  <c r="V60" i="29"/>
  <c r="Y60" i="29"/>
  <c r="X60" i="29"/>
  <c r="R60" i="29"/>
  <c r="M60" i="29"/>
  <c r="U60" i="29"/>
  <c r="AB58" i="15"/>
  <c r="AA58" i="15"/>
  <c r="T198" i="29"/>
  <c r="J198" i="29"/>
  <c r="AB198" i="29"/>
  <c r="V198" i="29"/>
  <c r="R198" i="29"/>
  <c r="M198" i="29"/>
  <c r="W198" i="29"/>
  <c r="S198" i="29"/>
  <c r="Q198" i="29"/>
  <c r="AC198" i="29"/>
  <c r="Y198" i="29"/>
  <c r="U198" i="29"/>
  <c r="K198" i="29"/>
  <c r="Z198" i="29"/>
  <c r="L198" i="29"/>
  <c r="X198" i="29"/>
  <c r="AB198" i="15"/>
  <c r="AA198" i="15"/>
  <c r="BA198" i="1" s="1"/>
  <c r="AB190" i="15"/>
  <c r="AA190" i="15"/>
  <c r="BA190" i="1" s="1"/>
  <c r="AB182" i="15"/>
  <c r="AA182" i="15"/>
  <c r="BA182" i="1" s="1"/>
  <c r="AB174" i="15"/>
  <c r="AA174" i="15"/>
  <c r="BA174" i="1" s="1"/>
  <c r="AB166" i="15"/>
  <c r="AA166" i="15"/>
  <c r="BA166" i="1" s="1"/>
  <c r="AB158" i="15"/>
  <c r="AA158" i="15"/>
  <c r="BA158" i="1" s="1"/>
  <c r="AB150" i="15"/>
  <c r="AA150" i="15"/>
  <c r="BA150" i="1" s="1"/>
  <c r="AB142" i="15"/>
  <c r="AA142" i="15"/>
  <c r="BA142" i="1" s="1"/>
  <c r="AB134" i="15"/>
  <c r="AA134" i="15"/>
  <c r="BA134" i="1" s="1"/>
  <c r="AB126" i="15"/>
  <c r="AA126" i="15"/>
  <c r="BA126" i="1" s="1"/>
  <c r="AB118" i="15"/>
  <c r="AA118" i="15"/>
  <c r="BA118" i="1" s="1"/>
  <c r="AB110" i="15"/>
  <c r="AA110" i="15"/>
  <c r="BA110" i="1" s="1"/>
  <c r="AB102" i="15"/>
  <c r="AA102" i="15"/>
  <c r="AB94" i="15"/>
  <c r="AA94" i="15"/>
  <c r="AB86" i="15"/>
  <c r="AA86" i="15"/>
  <c r="AB78" i="15"/>
  <c r="AA78" i="15"/>
  <c r="AB70" i="15"/>
  <c r="AA70" i="15"/>
  <c r="AB62" i="15"/>
  <c r="AA62" i="15"/>
  <c r="AB46" i="15"/>
  <c r="AA46" i="15"/>
  <c r="AB38" i="15"/>
  <c r="AA38" i="15"/>
  <c r="AB30" i="15"/>
  <c r="AA30" i="15"/>
  <c r="S164" i="29"/>
  <c r="Z164" i="29"/>
  <c r="Y137" i="29"/>
  <c r="AB137" i="29"/>
  <c r="W137" i="29"/>
  <c r="AB99" i="29"/>
  <c r="Q99" i="29"/>
  <c r="Z99" i="29"/>
  <c r="J99" i="29"/>
  <c r="Y99" i="29"/>
  <c r="W99" i="29"/>
  <c r="M99" i="29"/>
  <c r="V96" i="29"/>
  <c r="L96" i="29"/>
  <c r="X96" i="29"/>
  <c r="AC96" i="29"/>
  <c r="R96" i="29"/>
  <c r="T96" i="29"/>
  <c r="J96" i="29"/>
  <c r="Z96" i="29"/>
  <c r="S96" i="29"/>
  <c r="M96" i="29"/>
  <c r="Y96" i="29"/>
  <c r="K96" i="29"/>
  <c r="AB154" i="15"/>
  <c r="AA154" i="15"/>
  <c r="BA154" i="1" s="1"/>
  <c r="AB138" i="15"/>
  <c r="AA138" i="15"/>
  <c r="BA138" i="1" s="1"/>
  <c r="AB122" i="15"/>
  <c r="AA122" i="15"/>
  <c r="BA122" i="1" s="1"/>
  <c r="AB106" i="15"/>
  <c r="AA106" i="15"/>
  <c r="BA106" i="1" s="1"/>
  <c r="AB90" i="15"/>
  <c r="AA90" i="15"/>
  <c r="AB74" i="15"/>
  <c r="AA74" i="15"/>
  <c r="AA194" i="15"/>
  <c r="BA194" i="1" s="1"/>
  <c r="AA178" i="15"/>
  <c r="BA178" i="1" s="1"/>
  <c r="AB50" i="15"/>
  <c r="AA50" i="15"/>
  <c r="AB42" i="15"/>
  <c r="AA42" i="15"/>
  <c r="AB162" i="15"/>
  <c r="AA162" i="15"/>
  <c r="BA162" i="1" s="1"/>
  <c r="AB146" i="15"/>
  <c r="AA146" i="15"/>
  <c r="BA146" i="1" s="1"/>
  <c r="AB130" i="15"/>
  <c r="AA130" i="15"/>
  <c r="BA130" i="1" s="1"/>
  <c r="AB114" i="15"/>
  <c r="AA114" i="15"/>
  <c r="BA114" i="1" s="1"/>
  <c r="AB98" i="15"/>
  <c r="AA98" i="15"/>
  <c r="AB82" i="15"/>
  <c r="AA82" i="15"/>
  <c r="AB66" i="15"/>
  <c r="AA66" i="15"/>
  <c r="AB54" i="15"/>
  <c r="AA54" i="15"/>
  <c r="AB22" i="15"/>
  <c r="AA22" i="15"/>
  <c r="AB14" i="15"/>
  <c r="AA14" i="15"/>
  <c r="AB34" i="15"/>
  <c r="AA34" i="15"/>
  <c r="O5" i="26"/>
  <c r="T5" i="26"/>
  <c r="H5" i="3"/>
  <c r="M170" i="32"/>
  <c r="P154" i="32"/>
  <c r="P122" i="32"/>
  <c r="Q90" i="32"/>
  <c r="O58" i="32"/>
  <c r="P192" i="32"/>
  <c r="P144" i="32"/>
  <c r="O136" i="32"/>
  <c r="P128" i="32"/>
  <c r="N72" i="32"/>
  <c r="Q64" i="32"/>
  <c r="Q40" i="32"/>
  <c r="Q32" i="32"/>
  <c r="O8" i="32"/>
  <c r="N83" i="32"/>
  <c r="Q20" i="32"/>
  <c r="J115" i="32" a="1"/>
  <c r="J115" i="32" s="1"/>
  <c r="P196" i="32"/>
  <c r="M180" i="32"/>
  <c r="O108" i="32"/>
  <c r="Q100" i="32"/>
  <c r="N92" i="32"/>
  <c r="P76" i="32"/>
  <c r="J60" i="32" a="1"/>
  <c r="J60" i="32" s="1"/>
  <c r="O28" i="32"/>
  <c r="M29" i="32"/>
  <c r="J145" i="32" a="1"/>
  <c r="J145" i="32" s="1"/>
  <c r="Q129" i="32"/>
  <c r="N49" i="32"/>
  <c r="J33" i="32" a="1"/>
  <c r="J33" i="32" s="1"/>
  <c r="O17" i="32"/>
  <c r="AI61" i="5"/>
  <c r="AI53" i="5"/>
  <c r="AI45" i="5"/>
  <c r="Y98" i="27"/>
  <c r="Y90" i="27"/>
  <c r="Y82" i="27"/>
  <c r="Y74" i="27"/>
  <c r="Y34" i="27"/>
  <c r="Y26" i="27"/>
  <c r="Y18" i="27"/>
  <c r="Y10" i="27"/>
  <c r="AI5" i="5"/>
  <c r="N30" i="32"/>
  <c r="P22" i="32"/>
  <c r="P33" i="32"/>
  <c r="M163" i="32"/>
  <c r="N131" i="32"/>
  <c r="O115" i="32"/>
  <c r="Q91" i="32"/>
  <c r="M83" i="32"/>
  <c r="J67" i="32" a="1"/>
  <c r="J67" i="32" s="1"/>
  <c r="BA24" i="1"/>
  <c r="V21" i="27"/>
  <c r="AB24" i="15"/>
  <c r="Y9" i="2" a="1"/>
  <c r="Y9" i="2" s="1"/>
  <c r="Y8" i="2" a="1"/>
  <c r="Y8" i="2" s="1"/>
  <c r="Y7" i="2" a="1"/>
  <c r="Y7" i="2" s="1"/>
  <c r="AK6" i="2" a="1"/>
  <c r="AK6" i="2" s="1"/>
  <c r="Y6" i="2" a="1"/>
  <c r="Y6" i="2" s="1"/>
  <c r="Y204" i="2" a="1"/>
  <c r="Y204" i="2" s="1"/>
  <c r="Y5" i="2" a="1"/>
  <c r="Y5" i="2" s="1"/>
  <c r="Q115" i="32"/>
  <c r="O129" i="32"/>
  <c r="P83" i="32"/>
  <c r="P17" i="32"/>
  <c r="M145" i="32"/>
  <c r="N67" i="32"/>
  <c r="Q17" i="32"/>
  <c r="M33" i="32"/>
  <c r="N33" i="32"/>
  <c r="Q192" i="32"/>
  <c r="Q83" i="32"/>
  <c r="N28" i="32"/>
  <c r="N17" i="32"/>
  <c r="J17" i="32" a="1"/>
  <c r="J17" i="32" s="1"/>
  <c r="Q33" i="32"/>
  <c r="M115" i="32"/>
  <c r="O33" i="32"/>
  <c r="P35" i="32"/>
  <c r="N27" i="32"/>
  <c r="N19" i="32"/>
  <c r="N145" i="32"/>
  <c r="M129" i="32"/>
  <c r="P121" i="32"/>
  <c r="N97" i="32"/>
  <c r="M131" i="32"/>
  <c r="O131" i="32"/>
  <c r="J131" i="32" a="1"/>
  <c r="J131" i="32" s="1"/>
  <c r="Q157" i="32"/>
  <c r="P141" i="32"/>
  <c r="P109" i="32"/>
  <c r="P93" i="32"/>
  <c r="O77" i="32"/>
  <c r="N61" i="32"/>
  <c r="P45" i="32"/>
  <c r="P67" i="32"/>
  <c r="M67" i="32"/>
  <c r="J83" i="32" a="1"/>
  <c r="J83" i="32" s="1"/>
  <c r="N203" i="32"/>
  <c r="Q187" i="32"/>
  <c r="N163" i="32"/>
  <c r="O155" i="32"/>
  <c r="Q131" i="32"/>
  <c r="P123" i="32"/>
  <c r="J43" i="32" a="1"/>
  <c r="J43" i="32" s="1"/>
  <c r="Q67" i="32"/>
  <c r="O83" i="32"/>
  <c r="O67" i="32"/>
  <c r="M60" i="32"/>
  <c r="Q175" i="32"/>
  <c r="Q119" i="32"/>
  <c r="N103" i="32"/>
  <c r="P23" i="32"/>
  <c r="P62" i="32"/>
  <c r="O163" i="32"/>
  <c r="J144" i="32" a="1"/>
  <c r="J144" i="32" s="1"/>
  <c r="P102" i="32"/>
  <c r="O144" i="32"/>
  <c r="Q136" i="32"/>
  <c r="P8" i="32"/>
  <c r="M144" i="32"/>
  <c r="Q144" i="32"/>
  <c r="Q8" i="32"/>
  <c r="N144" i="32"/>
  <c r="Q77" i="32"/>
  <c r="O102" i="32"/>
  <c r="M109" i="32"/>
  <c r="J45" i="32" a="1"/>
  <c r="J45" i="32" s="1"/>
  <c r="P77" i="32"/>
  <c r="Q163" i="32"/>
  <c r="P92" i="32"/>
  <c r="Q108" i="32"/>
  <c r="J163" i="32" a="1"/>
  <c r="J163" i="32" s="1"/>
  <c r="M91" i="32"/>
  <c r="P61" i="32"/>
  <c r="P163" i="32"/>
  <c r="O61" i="32"/>
  <c r="Q203" i="32"/>
  <c r="O111" i="32"/>
  <c r="O203" i="32"/>
  <c r="N45" i="32"/>
  <c r="P205" i="32"/>
  <c r="Q142" i="32"/>
  <c r="Q126" i="32"/>
  <c r="Q118" i="32"/>
  <c r="P78" i="32"/>
  <c r="Q55" i="32"/>
  <c r="Q39" i="32"/>
  <c r="P152" i="32"/>
  <c r="O128" i="32"/>
  <c r="N112" i="32"/>
  <c r="M96" i="32"/>
  <c r="J64" i="32" a="1"/>
  <c r="J64" i="32" s="1"/>
  <c r="M32" i="32"/>
  <c r="M8" i="32"/>
  <c r="Q191" i="32"/>
  <c r="P189" i="32"/>
  <c r="J189" i="32" a="1"/>
  <c r="J189" i="32" s="1"/>
  <c r="M189" i="32"/>
  <c r="Q189" i="32"/>
  <c r="N10" i="32"/>
  <c r="J10" i="32" a="1"/>
  <c r="J10" i="32" s="1"/>
  <c r="Q10" i="32"/>
  <c r="M10" i="32"/>
  <c r="P10" i="32"/>
  <c r="O10" i="32"/>
  <c r="P95" i="32"/>
  <c r="Q95" i="32"/>
  <c r="Q201" i="32"/>
  <c r="Q177" i="32"/>
  <c r="Q89" i="32"/>
  <c r="J81" i="32" a="1"/>
  <c r="J81" i="32" s="1"/>
  <c r="P65" i="32"/>
  <c r="M49" i="32"/>
  <c r="N41" i="32"/>
  <c r="J168" i="32" a="1"/>
  <c r="J168" i="32" s="1"/>
  <c r="O152" i="32"/>
  <c r="J129" i="32" a="1"/>
  <c r="J129" i="32" s="1"/>
  <c r="P75" i="32"/>
  <c r="O29" i="32"/>
  <c r="P13" i="32"/>
  <c r="Q45" i="32"/>
  <c r="P129" i="32"/>
  <c r="P108" i="32"/>
  <c r="N129" i="32"/>
  <c r="M64" i="32"/>
  <c r="N8" i="32"/>
  <c r="J191" i="32" a="1"/>
  <c r="J191" i="32" s="1"/>
  <c r="M159" i="32"/>
  <c r="J128" i="32" a="1"/>
  <c r="J128" i="32" s="1"/>
  <c r="Q145" i="32"/>
  <c r="P131" i="32"/>
  <c r="O64" i="32"/>
  <c r="N60" i="32"/>
  <c r="P166" i="32"/>
  <c r="J151" i="32" a="1"/>
  <c r="J151" i="32" s="1"/>
  <c r="M104" i="32"/>
  <c r="O96" i="32"/>
  <c r="P180" i="32"/>
  <c r="M38" i="32"/>
  <c r="P64" i="32"/>
  <c r="P145" i="32"/>
  <c r="P60" i="32"/>
  <c r="O145" i="32"/>
  <c r="N189" i="32"/>
  <c r="P150" i="32"/>
  <c r="P16" i="32"/>
  <c r="N85" i="32"/>
  <c r="N77" i="32"/>
  <c r="M69" i="32"/>
  <c r="Q61" i="32"/>
  <c r="M45" i="32"/>
  <c r="P204" i="32"/>
  <c r="Q196" i="32"/>
  <c r="P164" i="32"/>
  <c r="P148" i="32"/>
  <c r="Q125" i="32"/>
  <c r="Q94" i="32"/>
  <c r="Q60" i="32"/>
  <c r="O60" i="32"/>
  <c r="P86" i="32"/>
  <c r="Q62" i="32"/>
  <c r="J47" i="32" a="1"/>
  <c r="J47" i="32" s="1"/>
  <c r="N132" i="32"/>
  <c r="Q138" i="32"/>
  <c r="O35" i="32"/>
  <c r="P27" i="32"/>
  <c r="J19" i="32" a="1"/>
  <c r="J19" i="32" s="1"/>
  <c r="P82" i="32"/>
  <c r="Q82" i="32"/>
  <c r="O171" i="32"/>
  <c r="P171" i="32"/>
  <c r="J171" i="32" a="1"/>
  <c r="J171" i="32" s="1"/>
  <c r="M171" i="32"/>
  <c r="Q171" i="32"/>
  <c r="M37" i="32"/>
  <c r="O37" i="32"/>
  <c r="Q37" i="32"/>
  <c r="J63" i="32" a="1"/>
  <c r="J63" i="32" s="1"/>
  <c r="N63" i="32"/>
  <c r="M63" i="32"/>
  <c r="Q63" i="32"/>
  <c r="P49" i="32"/>
  <c r="Q35" i="32"/>
  <c r="P41" i="32"/>
  <c r="M47" i="32"/>
  <c r="Q19" i="32"/>
  <c r="Q205" i="32"/>
  <c r="Q97" i="32"/>
  <c r="P55" i="32"/>
  <c r="Q16" i="32"/>
  <c r="Q93" i="32"/>
  <c r="N128" i="32"/>
  <c r="M93" i="32"/>
  <c r="M128" i="32"/>
  <c r="O97" i="32"/>
  <c r="J16" i="32" a="1"/>
  <c r="J16" i="32" s="1"/>
  <c r="J167" i="32" a="1"/>
  <c r="J167" i="32" s="1"/>
  <c r="P43" i="32"/>
  <c r="Q128" i="32"/>
  <c r="P97" i="32"/>
  <c r="Q29" i="32"/>
  <c r="M19" i="32"/>
  <c r="M61" i="32"/>
  <c r="O151" i="32"/>
  <c r="M41" i="32"/>
  <c r="N180" i="32"/>
  <c r="J203" i="32" a="1"/>
  <c r="J203" i="32" s="1"/>
  <c r="J41" i="32" a="1"/>
  <c r="J41" i="32" s="1"/>
  <c r="N171" i="32"/>
  <c r="Q98" i="32"/>
  <c r="Q181" i="32"/>
  <c r="P184" i="32"/>
  <c r="P88" i="32"/>
  <c r="J18" i="32" a="1"/>
  <c r="J18" i="32" s="1"/>
  <c r="P11" i="32"/>
  <c r="J93" i="32" a="1"/>
  <c r="J93" i="32" s="1"/>
  <c r="P79" i="32"/>
  <c r="M20" i="32"/>
  <c r="P12" i="32"/>
  <c r="N140" i="32"/>
  <c r="P136" i="32"/>
  <c r="Q49" i="32"/>
  <c r="O189" i="32"/>
  <c r="O112" i="32"/>
  <c r="O41" i="32"/>
  <c r="N47" i="32"/>
  <c r="O180" i="32"/>
  <c r="J61" i="32" a="1"/>
  <c r="J61" i="32" s="1"/>
  <c r="O21" i="32"/>
  <c r="P14" i="32"/>
  <c r="O110" i="32"/>
  <c r="M103" i="32"/>
  <c r="O49" i="32"/>
  <c r="J35" i="32" a="1"/>
  <c r="J35" i="32" s="1"/>
  <c r="Q27" i="32"/>
  <c r="P125" i="32"/>
  <c r="Q41" i="32"/>
  <c r="P201" i="32"/>
  <c r="Q180" i="32"/>
  <c r="M77" i="32"/>
  <c r="N29" i="32"/>
  <c r="O19" i="32"/>
  <c r="O47" i="32"/>
  <c r="J8" i="32" a="1"/>
  <c r="J8" i="32" s="1"/>
  <c r="N36" i="32"/>
  <c r="Q130" i="32"/>
  <c r="J180" i="32" a="1"/>
  <c r="J180" i="32" s="1"/>
  <c r="P47" i="32"/>
  <c r="P132" i="32"/>
  <c r="O16" i="32"/>
  <c r="M16" i="32"/>
  <c r="N16" i="32"/>
  <c r="N82" i="32"/>
  <c r="P51" i="32"/>
  <c r="J132" i="32" a="1"/>
  <c r="J132" i="32" s="1"/>
  <c r="P124" i="32"/>
  <c r="Q176" i="32"/>
  <c r="P19" i="32"/>
  <c r="Q151" i="32"/>
  <c r="Q47" i="32"/>
  <c r="M81" i="32"/>
  <c r="Q44" i="32"/>
  <c r="J183" i="32" a="1"/>
  <c r="J183" i="32" s="1"/>
  <c r="J68" i="32" a="1"/>
  <c r="J68" i="32" s="1"/>
  <c r="Y5" i="29"/>
  <c r="AC26" i="29"/>
  <c r="AC37" i="29"/>
  <c r="M5" i="29"/>
  <c r="AB13" i="29"/>
  <c r="M13" i="29"/>
  <c r="Y21" i="29"/>
  <c r="M21" i="29"/>
  <c r="AB29" i="29"/>
  <c r="M29" i="29"/>
  <c r="Y15" i="29"/>
  <c r="Z15" i="29"/>
  <c r="Y23" i="29"/>
  <c r="Z23" i="29"/>
  <c r="Y31" i="29"/>
  <c r="Z31" i="29"/>
  <c r="Y39" i="29"/>
  <c r="Z39" i="29"/>
  <c r="L8" i="29"/>
  <c r="R8" i="29"/>
  <c r="V3" i="29"/>
  <c r="Q18" i="29"/>
  <c r="AA18" i="29"/>
  <c r="U26" i="29"/>
  <c r="AA26" i="29"/>
  <c r="M34" i="29"/>
  <c r="AA34" i="29"/>
  <c r="Z2" i="29"/>
  <c r="L37" i="29"/>
  <c r="U37" i="29"/>
  <c r="AB3" i="29"/>
  <c r="Y8" i="29"/>
  <c r="W8" i="29"/>
  <c r="X5" i="29"/>
  <c r="AC3" i="29"/>
  <c r="V5" i="29"/>
  <c r="K13" i="29"/>
  <c r="V13" i="29"/>
  <c r="J21" i="29"/>
  <c r="V21" i="29"/>
  <c r="K29" i="29"/>
  <c r="V29" i="29"/>
  <c r="AA15" i="29"/>
  <c r="S15" i="29"/>
  <c r="AA23" i="29"/>
  <c r="S23" i="29"/>
  <c r="AA31" i="29"/>
  <c r="S31" i="29"/>
  <c r="AA39" i="29"/>
  <c r="S39" i="29"/>
  <c r="M8" i="29"/>
  <c r="Z3" i="29"/>
  <c r="U18" i="29"/>
  <c r="AB18" i="29"/>
  <c r="S26" i="29"/>
  <c r="AB26" i="29"/>
  <c r="Z34" i="29"/>
  <c r="AB34" i="29"/>
  <c r="Q2" i="29"/>
  <c r="M37" i="29"/>
  <c r="Q37" i="29"/>
  <c r="AA3" i="29"/>
  <c r="W3" i="29"/>
  <c r="AC34" i="29"/>
  <c r="X8" i="29"/>
  <c r="W13" i="29"/>
  <c r="Z13" i="29"/>
  <c r="L21" i="29"/>
  <c r="Z21" i="29"/>
  <c r="X29" i="29"/>
  <c r="Z29" i="29"/>
  <c r="V8" i="29"/>
  <c r="S3" i="29"/>
  <c r="M18" i="29"/>
  <c r="J18" i="29"/>
  <c r="Z26" i="29"/>
  <c r="J26" i="29"/>
  <c r="Q34" i="29"/>
  <c r="J34" i="29"/>
  <c r="M2" i="29"/>
  <c r="AB37" i="29"/>
  <c r="R37" i="29"/>
  <c r="AB8" i="29"/>
  <c r="Y3" i="29"/>
  <c r="AC15" i="29"/>
  <c r="X3" i="29"/>
  <c r="S5" i="29"/>
  <c r="X13" i="29"/>
  <c r="S13" i="29"/>
  <c r="AA21" i="29"/>
  <c r="S21" i="29"/>
  <c r="W29" i="29"/>
  <c r="S29" i="29"/>
  <c r="J15" i="29"/>
  <c r="U15" i="29"/>
  <c r="J23" i="29"/>
  <c r="U23" i="29"/>
  <c r="J31" i="29"/>
  <c r="U31" i="29"/>
  <c r="J39" i="29"/>
  <c r="U39" i="29"/>
  <c r="Z8" i="29"/>
  <c r="T3" i="29"/>
  <c r="T18" i="29"/>
  <c r="K18" i="29"/>
  <c r="V26" i="29"/>
  <c r="K26" i="29"/>
  <c r="U34" i="29"/>
  <c r="K34" i="29"/>
  <c r="R2" i="29"/>
  <c r="X37" i="29"/>
  <c r="K37" i="29"/>
  <c r="AA8" i="29"/>
  <c r="S18" i="29"/>
  <c r="R26" i="29"/>
  <c r="U2" i="29"/>
  <c r="L26" i="29"/>
  <c r="Y2" i="29"/>
  <c r="AC31" i="29"/>
  <c r="AC18" i="29"/>
  <c r="AC29" i="29"/>
  <c r="K5" i="29"/>
  <c r="U5" i="29"/>
  <c r="AA13" i="29"/>
  <c r="U13" i="29"/>
  <c r="K21" i="29"/>
  <c r="U21" i="29"/>
  <c r="AA29" i="29"/>
  <c r="U29" i="29"/>
  <c r="L15" i="29"/>
  <c r="R15" i="29"/>
  <c r="L23" i="29"/>
  <c r="R23" i="29"/>
  <c r="L31" i="29"/>
  <c r="R31" i="29"/>
  <c r="L39" i="29"/>
  <c r="R39" i="29"/>
  <c r="T8" i="29"/>
  <c r="K3" i="29"/>
  <c r="Q3" i="29"/>
  <c r="V18" i="29"/>
  <c r="W18" i="29"/>
  <c r="Q26" i="29"/>
  <c r="W26" i="29"/>
  <c r="S34" i="29"/>
  <c r="W34" i="29"/>
  <c r="K2" i="29"/>
  <c r="T2" i="29"/>
  <c r="Y37" i="29"/>
  <c r="Z37" i="29"/>
  <c r="AC8" i="29"/>
  <c r="S8" i="29"/>
  <c r="L18" i="29"/>
  <c r="T34" i="29"/>
  <c r="L34" i="29"/>
  <c r="AC39" i="29"/>
  <c r="AC13" i="29"/>
  <c r="AC2" i="29"/>
  <c r="L5" i="29"/>
  <c r="J13" i="29"/>
  <c r="X21" i="29"/>
  <c r="J29" i="29"/>
  <c r="W15" i="29"/>
  <c r="W23" i="29"/>
  <c r="W31" i="29"/>
  <c r="W39" i="29"/>
  <c r="K8" i="29"/>
  <c r="J3" i="29"/>
  <c r="R18" i="29"/>
  <c r="T26" i="29"/>
  <c r="V34" i="29"/>
  <c r="J2" i="29"/>
  <c r="AA37" i="29"/>
  <c r="K7" i="13"/>
  <c r="N7" i="3" s="1"/>
  <c r="AB7" i="15"/>
  <c r="AA7" i="15"/>
  <c r="M80" i="32"/>
  <c r="Q80" i="32"/>
  <c r="N80" i="32"/>
  <c r="P80" i="32"/>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Q36" i="32"/>
  <c r="P177" i="32"/>
  <c r="O177" i="32"/>
  <c r="N93" i="32"/>
  <c r="M28" i="32"/>
  <c r="O81" i="32"/>
  <c r="N104" i="32"/>
  <c r="O132" i="32"/>
  <c r="M88" i="32"/>
  <c r="J27" i="32" a="1"/>
  <c r="J27" i="32" s="1"/>
  <c r="J141" i="32" a="1"/>
  <c r="J141" i="32" s="1"/>
  <c r="J103" i="32" a="1"/>
  <c r="J103" i="32" s="1"/>
  <c r="O124" i="32"/>
  <c r="N90" i="32"/>
  <c r="Q103" i="32"/>
  <c r="Q51" i="32"/>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J32" i="32" a="1"/>
  <c r="J32" i="32" s="1"/>
  <c r="N32" i="32"/>
  <c r="O32" i="32"/>
  <c r="P32" i="32"/>
  <c r="J11" i="32" a="1"/>
  <c r="J11" i="32" s="1"/>
  <c r="O11" i="32"/>
  <c r="Q11" i="32"/>
  <c r="J176" i="32" a="1"/>
  <c r="J176" i="32" s="1"/>
  <c r="N176" i="32"/>
  <c r="O176" i="32"/>
  <c r="O127" i="32"/>
  <c r="J127" i="32" a="1"/>
  <c r="J127" i="32" s="1"/>
  <c r="P127" i="32"/>
  <c r="N68" i="32"/>
  <c r="M68" i="32"/>
  <c r="Q68" i="32"/>
  <c r="O27" i="32"/>
  <c r="M27" i="32"/>
  <c r="Q154" i="32"/>
  <c r="J154" i="32" a="1"/>
  <c r="J154" i="32" s="1"/>
  <c r="N154" i="32"/>
  <c r="O154" i="32"/>
  <c r="M154" i="32"/>
  <c r="M110" i="32"/>
  <c r="N110" i="32"/>
  <c r="P110" i="32"/>
  <c r="Q110" i="32"/>
  <c r="J110" i="32" a="1"/>
  <c r="J110" i="32" s="1"/>
  <c r="Q73" i="32"/>
  <c r="J73" i="32" a="1"/>
  <c r="J73" i="32" s="1"/>
  <c r="P73" i="32"/>
  <c r="M73" i="32"/>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P160" i="32"/>
  <c r="J160" i="32" a="1"/>
  <c r="J160" i="32" s="1"/>
  <c r="O160" i="32"/>
  <c r="N160" i="32"/>
  <c r="M79" i="32"/>
  <c r="N79" i="32"/>
  <c r="O79" i="32"/>
  <c r="Q79" i="32"/>
  <c r="M34" i="32"/>
  <c r="N34" i="32"/>
  <c r="P34" i="32"/>
  <c r="J12" i="32" a="1"/>
  <c r="J12" i="32" s="1"/>
  <c r="Q12" i="32"/>
  <c r="O12" i="32"/>
  <c r="M12" i="32"/>
  <c r="O205" i="32"/>
  <c r="J205" i="32" a="1"/>
  <c r="J205" i="32" s="1"/>
  <c r="N205" i="32"/>
  <c r="M205" i="32"/>
  <c r="O172" i="32"/>
  <c r="P172" i="32"/>
  <c r="Q172" i="32"/>
  <c r="N151" i="32"/>
  <c r="M151" i="32"/>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O187" i="32"/>
  <c r="J187" i="32" a="1"/>
  <c r="J187" i="32" s="1"/>
  <c r="M187" i="32"/>
  <c r="P187" i="32"/>
  <c r="J181" i="32" a="1"/>
  <c r="J181" i="32" s="1"/>
  <c r="M181" i="32"/>
  <c r="O181" i="32"/>
  <c r="N181" i="32"/>
  <c r="Q122" i="32"/>
  <c r="J122" i="32" a="1"/>
  <c r="J122" i="32" s="1"/>
  <c r="O122" i="32"/>
  <c r="M122" i="32"/>
  <c r="N122" i="32"/>
  <c r="O92" i="32"/>
  <c r="J92" i="32" a="1"/>
  <c r="J92" i="32" s="1"/>
  <c r="Q92" i="32"/>
  <c r="M92" i="32"/>
  <c r="N62" i="32"/>
  <c r="M62" i="32"/>
  <c r="M25" i="32"/>
  <c r="N25" i="32"/>
  <c r="J25" i="32" a="1"/>
  <c r="J25" i="32" s="1"/>
  <c r="J142" i="32" a="1"/>
  <c r="J142" i="32" s="1"/>
  <c r="P142" i="32"/>
  <c r="M142" i="32"/>
  <c r="O142" i="32"/>
  <c r="N142" i="32"/>
  <c r="Q85" i="32"/>
  <c r="M85" i="32"/>
  <c r="Q69" i="32"/>
  <c r="N69" i="32"/>
  <c r="M55" i="32"/>
  <c r="O55" i="32"/>
  <c r="N55" i="32"/>
  <c r="J55" i="32" a="1"/>
  <c r="J55" i="32" s="1"/>
  <c r="O201" i="32"/>
  <c r="M201" i="32"/>
  <c r="N201" i="32"/>
  <c r="J201" i="32" a="1"/>
  <c r="J201" i="32" s="1"/>
  <c r="M136" i="32"/>
  <c r="J136" i="32" a="1"/>
  <c r="J136" i="32" s="1"/>
  <c r="N136" i="32"/>
  <c r="J72" i="32" a="1"/>
  <c r="J72" i="32" s="1"/>
  <c r="M72" i="32"/>
  <c r="Q72" i="32"/>
  <c r="P72" i="32"/>
  <c r="O72" i="32"/>
  <c r="Q59" i="32"/>
  <c r="J59" i="32" a="1"/>
  <c r="J59" i="32" s="1"/>
  <c r="P59" i="32"/>
  <c r="O202" i="32"/>
  <c r="P202" i="32"/>
  <c r="O106" i="32"/>
  <c r="M106" i="32"/>
  <c r="P106" i="32"/>
  <c r="Q106" i="32"/>
  <c r="J106" i="32" a="1"/>
  <c r="J106" i="32" s="1"/>
  <c r="N106" i="32"/>
  <c r="P99" i="32"/>
  <c r="N99" i="32"/>
  <c r="Q99" i="32"/>
  <c r="O99" i="32"/>
  <c r="J46" i="32" a="1"/>
  <c r="J46" i="32" s="1"/>
  <c r="M46" i="32"/>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M125" i="32"/>
  <c r="J125" i="32" a="1"/>
  <c r="J125" i="32" s="1"/>
  <c r="O117" i="32"/>
  <c r="M117" i="32"/>
  <c r="J117" i="32" a="1"/>
  <c r="J117" i="32" s="1"/>
  <c r="O89" i="32"/>
  <c r="M89" i="32"/>
  <c r="N89" i="32"/>
  <c r="P89" i="32"/>
  <c r="J100" i="32" a="1"/>
  <c r="J100" i="32" s="1"/>
  <c r="N100" i="32"/>
  <c r="M100" i="32"/>
  <c r="O100" i="32"/>
  <c r="P100" i="32"/>
  <c r="O118" i="32"/>
  <c r="J118" i="32" a="1"/>
  <c r="J118" i="32" s="1"/>
  <c r="P153" i="32"/>
  <c r="J77" i="32" a="1"/>
  <c r="J77"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Q152" i="32"/>
  <c r="J152" i="32" a="1"/>
  <c r="J152" i="32" s="1"/>
  <c r="M152" i="32"/>
  <c r="N139" i="32"/>
  <c r="M139" i="32"/>
  <c r="J98" i="32" a="1"/>
  <c r="J98" i="32" s="1"/>
  <c r="M98" i="32"/>
  <c r="O98" i="32"/>
  <c r="N44" i="32"/>
  <c r="M44" i="32"/>
  <c r="J44" i="32" a="1"/>
  <c r="J44" i="32" s="1"/>
  <c r="N31" i="32"/>
  <c r="M31" i="32"/>
  <c r="O31" i="32"/>
  <c r="M18" i="32"/>
  <c r="O18" i="32"/>
  <c r="M199" i="32"/>
  <c r="P199" i="32"/>
  <c r="O199" i="32"/>
  <c r="Q135" i="32"/>
  <c r="O135" i="32"/>
  <c r="N135" i="32"/>
  <c r="M135" i="32"/>
  <c r="O59" i="32"/>
  <c r="M59" i="32"/>
  <c r="N59" i="32"/>
  <c r="O34" i="32"/>
  <c r="Q34" i="32"/>
  <c r="J34" i="32" a="1"/>
  <c r="J34" i="32" s="1"/>
  <c r="N22" i="32"/>
  <c r="M22" i="32"/>
  <c r="O22" i="32"/>
  <c r="Q22" i="32"/>
  <c r="O15" i="32"/>
  <c r="J15" i="32" a="1"/>
  <c r="J15" i="32" s="1"/>
  <c r="M196" i="32"/>
  <c r="J196" i="32" a="1"/>
  <c r="J196" i="32" s="1"/>
  <c r="J137" i="32" a="1"/>
  <c r="J137" i="32" s="1"/>
  <c r="O137" i="32"/>
  <c r="P137" i="32"/>
  <c r="M137" i="32"/>
  <c r="Q179" i="32"/>
  <c r="P149" i="32"/>
  <c r="N179" i="32"/>
  <c r="M66" i="32"/>
  <c r="N137" i="32"/>
  <c r="J197" i="32" a="1"/>
  <c r="J197" i="32" s="1"/>
  <c r="P191" i="32"/>
  <c r="N191" i="32"/>
  <c r="Q178" i="32"/>
  <c r="M178" i="32"/>
  <c r="J178" i="32" a="1"/>
  <c r="J178" i="32" s="1"/>
  <c r="O178" i="32"/>
  <c r="N178" i="32"/>
  <c r="N172" i="32"/>
  <c r="J172" i="32" a="1"/>
  <c r="J172" i="32" s="1"/>
  <c r="M172" i="32"/>
  <c r="J165" i="32" a="1"/>
  <c r="J165" i="32" s="1"/>
  <c r="N165" i="32"/>
  <c r="O165" i="32"/>
  <c r="O63" i="32"/>
  <c r="P63" i="32"/>
  <c r="J57" i="32" a="1"/>
  <c r="J57" i="32" s="1"/>
  <c r="M57" i="32"/>
  <c r="O57" i="32"/>
  <c r="O43" i="32"/>
  <c r="N43" i="32"/>
  <c r="N37" i="32"/>
  <c r="J37" i="32" a="1"/>
  <c r="J37" i="32" s="1"/>
  <c r="P37" i="32"/>
  <c r="O30" i="32"/>
  <c r="M30" i="32"/>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J62" i="32" a="1"/>
  <c r="J62" i="32" s="1"/>
  <c r="N56" i="32"/>
  <c r="Q56" i="32"/>
  <c r="J56" i="32" a="1"/>
  <c r="J56" i="32" s="1"/>
  <c r="M90" i="32"/>
  <c r="P90" i="32"/>
  <c r="J90" i="32" a="1"/>
  <c r="J90" i="32" s="1"/>
  <c r="J65" i="32" a="1"/>
  <c r="J65" i="32" s="1"/>
  <c r="M65" i="32"/>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O195" i="32"/>
  <c r="J195" i="32" a="1"/>
  <c r="J195" i="32" s="1"/>
  <c r="J179" i="32" a="1"/>
  <c r="J179" i="32" s="1"/>
  <c r="O204" i="32"/>
  <c r="M204" i="32"/>
  <c r="J204" i="32" a="1"/>
  <c r="J204" i="32" s="1"/>
  <c r="O197" i="32"/>
  <c r="M95" i="32"/>
  <c r="O95" i="32"/>
  <c r="O82" i="32"/>
  <c r="J82" i="32" a="1"/>
  <c r="J82" i="32" s="1"/>
  <c r="M82" i="32"/>
  <c r="M76" i="32"/>
  <c r="Q76" i="32"/>
  <c r="O76" i="32"/>
  <c r="N76" i="32"/>
  <c r="J76" i="32" a="1"/>
  <c r="J76" i="32" s="1"/>
  <c r="J69" i="32" a="1"/>
  <c r="J69" i="32" s="1"/>
  <c r="P69" i="32"/>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J94" i="32" a="1"/>
  <c r="J94" i="32" s="1"/>
  <c r="O88" i="32"/>
  <c r="N88" i="32"/>
  <c r="J88" i="32" a="1"/>
  <c r="J88" i="32" s="1"/>
  <c r="O75" i="32"/>
  <c r="N75" i="32"/>
  <c r="M54" i="32"/>
  <c r="O54" i="32"/>
  <c r="P54" i="32"/>
  <c r="J54" i="32" a="1"/>
  <c r="J54" i="32" s="1"/>
  <c r="J202" i="32" a="1"/>
  <c r="J202" i="32" s="1"/>
  <c r="M202" i="32"/>
  <c r="N202" i="32"/>
  <c r="N115" i="32"/>
  <c r="P115" i="32"/>
  <c r="Q109" i="32"/>
  <c r="J109" i="32" a="1"/>
  <c r="J109" i="32" s="1"/>
  <c r="N109" i="32"/>
  <c r="O109" i="32"/>
  <c r="Q124" i="32"/>
  <c r="J124" i="32" a="1"/>
  <c r="J124" i="32" s="1"/>
  <c r="N124" i="32"/>
  <c r="P66" i="32"/>
  <c r="J66" i="32" a="1"/>
  <c r="J66" i="32" s="1"/>
  <c r="N149" i="32"/>
  <c r="M149" i="32"/>
  <c r="Q149" i="32"/>
  <c r="J149" i="32" a="1"/>
  <c r="J149" i="32" s="1"/>
  <c r="Q167" i="32"/>
  <c r="N161" i="32"/>
  <c r="J161" i="32" a="1"/>
  <c r="J161" i="32" s="1"/>
  <c r="P195" i="32"/>
  <c r="P167" i="32"/>
  <c r="Q137" i="32"/>
  <c r="Q134" i="32"/>
  <c r="Q120" i="32"/>
  <c r="M140" i="32"/>
  <c r="O126" i="32"/>
  <c r="M127" i="32"/>
  <c r="N127" i="32"/>
  <c r="Q127" i="32"/>
  <c r="J121" i="32" a="1"/>
  <c r="J121" i="32" s="1"/>
  <c r="O121" i="32"/>
  <c r="M121" i="32"/>
  <c r="N121" i="32"/>
  <c r="Q121" i="32"/>
  <c r="N108" i="32"/>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O196" i="32"/>
  <c r="AE5" i="15"/>
  <c r="AA5" i="15"/>
  <c r="K5" i="13"/>
  <c r="N5" i="3" s="1"/>
  <c r="G5" i="5"/>
  <c r="S5" i="5"/>
  <c r="AB5" i="15"/>
  <c r="X2" i="29" s="1"/>
  <c r="M6" i="32"/>
  <c r="N6" i="32"/>
  <c r="O6" i="32"/>
  <c r="Q6" i="32"/>
  <c r="J6" i="32" a="1"/>
  <c r="J6" i="32" s="1"/>
  <c r="P6" i="32"/>
  <c r="K50" i="5" l="1"/>
  <c r="AZ50" i="1"/>
  <c r="W47" i="27"/>
  <c r="AE139" i="5"/>
  <c r="H139" i="3"/>
  <c r="T139" i="26"/>
  <c r="O139" i="26"/>
  <c r="S139" i="5"/>
  <c r="G139" i="5"/>
  <c r="T7" i="26"/>
  <c r="G7" i="5"/>
  <c r="AE7" i="5"/>
  <c r="S7" i="5"/>
  <c r="H7" i="3"/>
  <c r="O7" i="26"/>
  <c r="BA34" i="1"/>
  <c r="V31" i="27"/>
  <c r="BA66" i="1"/>
  <c r="V63" i="27"/>
  <c r="BA50" i="1"/>
  <c r="V47" i="27"/>
  <c r="BA30" i="1"/>
  <c r="V27" i="27"/>
  <c r="BA70" i="1"/>
  <c r="V67" i="27"/>
  <c r="BA102" i="1"/>
  <c r="V99" i="27"/>
  <c r="G143" i="5"/>
  <c r="AE143" i="5"/>
  <c r="H143" i="3"/>
  <c r="O143" i="26"/>
  <c r="S143" i="5"/>
  <c r="T143" i="26"/>
  <c r="W23" i="27"/>
  <c r="K26" i="5"/>
  <c r="AZ26" i="1"/>
  <c r="H203" i="3"/>
  <c r="AE203" i="5"/>
  <c r="G203" i="5"/>
  <c r="S203" i="5"/>
  <c r="O203" i="26"/>
  <c r="T203" i="26"/>
  <c r="K66" i="5"/>
  <c r="AZ66" i="1"/>
  <c r="W63" i="27"/>
  <c r="W27" i="27"/>
  <c r="K30" i="5"/>
  <c r="AZ30" i="1"/>
  <c r="BA14" i="1"/>
  <c r="V11" i="27"/>
  <c r="BA82" i="1"/>
  <c r="V79" i="27"/>
  <c r="BA38" i="1"/>
  <c r="V35" i="27"/>
  <c r="BA78" i="1"/>
  <c r="V75" i="27"/>
  <c r="BA58" i="1"/>
  <c r="V55" i="27"/>
  <c r="S151" i="5"/>
  <c r="H151" i="3"/>
  <c r="O151" i="26"/>
  <c r="AE151" i="5"/>
  <c r="G151" i="5"/>
  <c r="T151" i="26"/>
  <c r="T23" i="26"/>
  <c r="G23" i="5"/>
  <c r="S23" i="5"/>
  <c r="AE23" i="5"/>
  <c r="H23" i="3"/>
  <c r="O23" i="26"/>
  <c r="S195" i="5"/>
  <c r="H195" i="3"/>
  <c r="AE195" i="5"/>
  <c r="G195" i="5"/>
  <c r="O195" i="26"/>
  <c r="T195" i="26"/>
  <c r="S163" i="5"/>
  <c r="H163" i="3"/>
  <c r="T163" i="26"/>
  <c r="G163" i="5"/>
  <c r="AE163" i="5"/>
  <c r="O163" i="26"/>
  <c r="AE187" i="5"/>
  <c r="H187" i="3"/>
  <c r="G187" i="5"/>
  <c r="O187" i="26"/>
  <c r="T187" i="26"/>
  <c r="S187" i="5"/>
  <c r="K14" i="5"/>
  <c r="AZ14" i="1"/>
  <c r="W11" i="27"/>
  <c r="K82" i="5"/>
  <c r="AZ82" i="1"/>
  <c r="W79" i="27"/>
  <c r="K146" i="5"/>
  <c r="AZ146" i="1"/>
  <c r="K122" i="5"/>
  <c r="AZ122" i="1"/>
  <c r="K38" i="5"/>
  <c r="AZ38" i="1"/>
  <c r="W35" i="27"/>
  <c r="K78" i="5"/>
  <c r="AZ78" i="1"/>
  <c r="W75" i="27"/>
  <c r="K110" i="5"/>
  <c r="AZ110" i="1"/>
  <c r="K142" i="5"/>
  <c r="AZ142" i="1"/>
  <c r="K174" i="5"/>
  <c r="AZ174" i="1"/>
  <c r="K58" i="5"/>
  <c r="AZ58" i="1"/>
  <c r="W55" i="27"/>
  <c r="T191" i="26"/>
  <c r="AE191" i="5"/>
  <c r="G191" i="5"/>
  <c r="O191" i="26"/>
  <c r="S191" i="5"/>
  <c r="H191" i="3"/>
  <c r="G147" i="5"/>
  <c r="H147" i="3"/>
  <c r="AE147" i="5"/>
  <c r="T147" i="26"/>
  <c r="O147" i="26"/>
  <c r="S147" i="5"/>
  <c r="K166" i="5"/>
  <c r="AZ166" i="1"/>
  <c r="BA22" i="1"/>
  <c r="V19" i="27"/>
  <c r="BA98" i="1"/>
  <c r="V95" i="27"/>
  <c r="BA74" i="1"/>
  <c r="V71" i="27"/>
  <c r="BA46" i="1"/>
  <c r="V43" i="27"/>
  <c r="BA86" i="1"/>
  <c r="V83" i="27"/>
  <c r="G199" i="5"/>
  <c r="AE199" i="5"/>
  <c r="S199" i="5"/>
  <c r="T199" i="26"/>
  <c r="H199" i="3"/>
  <c r="O199" i="26"/>
  <c r="H167" i="3"/>
  <c r="O167" i="26"/>
  <c r="G167" i="5"/>
  <c r="T167" i="26"/>
  <c r="AE167" i="5"/>
  <c r="S167" i="5"/>
  <c r="K34" i="5"/>
  <c r="W31" i="27"/>
  <c r="AZ34" i="1"/>
  <c r="K102" i="5"/>
  <c r="AZ102" i="1"/>
  <c r="W99" i="27"/>
  <c r="K22" i="5"/>
  <c r="W19" i="27"/>
  <c r="AZ22" i="1"/>
  <c r="K98" i="5"/>
  <c r="AZ98" i="1"/>
  <c r="W95" i="27"/>
  <c r="K162" i="5"/>
  <c r="AZ162" i="1"/>
  <c r="K74" i="5"/>
  <c r="W71" i="27"/>
  <c r="AZ74" i="1"/>
  <c r="K138" i="5"/>
  <c r="AZ138" i="1"/>
  <c r="K46" i="5"/>
  <c r="AZ46" i="1"/>
  <c r="W43" i="27"/>
  <c r="K86" i="5"/>
  <c r="AZ86" i="1"/>
  <c r="W83" i="27"/>
  <c r="K118" i="5"/>
  <c r="AZ118" i="1"/>
  <c r="K150" i="5"/>
  <c r="AZ150" i="1"/>
  <c r="K182" i="5"/>
  <c r="AZ182" i="1"/>
  <c r="AE159" i="5"/>
  <c r="G159" i="5"/>
  <c r="S159" i="5"/>
  <c r="O159" i="26"/>
  <c r="H159" i="3"/>
  <c r="T159" i="26"/>
  <c r="AE15" i="5"/>
  <c r="G15" i="5"/>
  <c r="S15" i="5"/>
  <c r="H15" i="3"/>
  <c r="O15" i="26"/>
  <c r="T15" i="26"/>
  <c r="AE31" i="5"/>
  <c r="T31" i="26"/>
  <c r="G31" i="5"/>
  <c r="S31" i="5"/>
  <c r="H31" i="3"/>
  <c r="O31" i="26"/>
  <c r="H183" i="3"/>
  <c r="S183" i="5"/>
  <c r="T183" i="26"/>
  <c r="O183" i="26"/>
  <c r="G183" i="5"/>
  <c r="AE183" i="5"/>
  <c r="K130" i="5"/>
  <c r="AZ130" i="1"/>
  <c r="K106" i="5"/>
  <c r="AZ106" i="1"/>
  <c r="K70" i="5"/>
  <c r="AZ70" i="1"/>
  <c r="W67" i="27"/>
  <c r="K134" i="5"/>
  <c r="AZ134" i="1"/>
  <c r="BA54" i="1"/>
  <c r="V51" i="27"/>
  <c r="BA42" i="1"/>
  <c r="V39" i="27"/>
  <c r="BA90" i="1"/>
  <c r="V87" i="27"/>
  <c r="BA62" i="1"/>
  <c r="V59" i="27"/>
  <c r="BA94" i="1"/>
  <c r="V91" i="27"/>
  <c r="T155" i="26"/>
  <c r="S155" i="5"/>
  <c r="H155" i="3"/>
  <c r="AE155" i="5"/>
  <c r="O155" i="26"/>
  <c r="G155" i="5"/>
  <c r="K198" i="5"/>
  <c r="AZ198" i="1"/>
  <c r="S175" i="5"/>
  <c r="T175" i="26"/>
  <c r="G175" i="5"/>
  <c r="AE175" i="5"/>
  <c r="H175" i="3"/>
  <c r="O175" i="26"/>
  <c r="K54" i="5"/>
  <c r="AZ54" i="1"/>
  <c r="W51" i="27"/>
  <c r="K114" i="5"/>
  <c r="AZ114" i="1"/>
  <c r="AZ42" i="1"/>
  <c r="K42" i="5"/>
  <c r="W39" i="27"/>
  <c r="K90" i="5"/>
  <c r="AZ90" i="1"/>
  <c r="W87" i="27"/>
  <c r="K154" i="5"/>
  <c r="AZ154" i="1"/>
  <c r="K62" i="5"/>
  <c r="AZ62" i="1"/>
  <c r="W59" i="27"/>
  <c r="K94" i="5"/>
  <c r="AZ94" i="1"/>
  <c r="W91" i="27"/>
  <c r="K126" i="5"/>
  <c r="AZ126" i="1"/>
  <c r="K158" i="5"/>
  <c r="AZ158" i="1"/>
  <c r="K190" i="5"/>
  <c r="AZ190" i="1"/>
  <c r="G171" i="5"/>
  <c r="T171" i="26"/>
  <c r="O171" i="26"/>
  <c r="H171" i="3"/>
  <c r="AE171" i="5"/>
  <c r="S171" i="5"/>
  <c r="S179" i="5"/>
  <c r="G179" i="5"/>
  <c r="AE179" i="5"/>
  <c r="T179" i="26"/>
  <c r="H179" i="3"/>
  <c r="O179" i="26"/>
  <c r="BA26" i="1"/>
  <c r="V23" i="27"/>
  <c r="AF5" i="15" a="1"/>
  <c r="AF5" i="15" s="1"/>
  <c r="AG5" i="15"/>
  <c r="R64" i="32" a="1"/>
  <c r="R64" i="32" s="1"/>
  <c r="R131" i="32" a="1"/>
  <c r="R131" i="32" s="1"/>
  <c r="R45" i="32" a="1"/>
  <c r="R45" i="32" s="1"/>
  <c r="R83" i="32" a="1"/>
  <c r="R83" i="32" s="1"/>
  <c r="R144" i="32" a="1"/>
  <c r="R144" i="32" s="1"/>
  <c r="R67" i="32" a="1"/>
  <c r="R67" i="32" s="1"/>
  <c r="R19" i="32" a="1"/>
  <c r="R19" i="32" s="1"/>
  <c r="R80" i="32" a="1"/>
  <c r="R80" i="32" s="1"/>
  <c r="R47" i="32" a="1"/>
  <c r="R47" i="32" s="1"/>
  <c r="R77" i="32" a="1"/>
  <c r="R77" i="32" s="1"/>
  <c r="R163" i="32" a="1"/>
  <c r="R163" i="32" s="1"/>
  <c r="R33" i="32" a="1"/>
  <c r="R33" i="32" s="1"/>
  <c r="R37" i="32" a="1"/>
  <c r="R37" i="32" s="1"/>
  <c r="R145" i="32" a="1"/>
  <c r="R145" i="32" s="1"/>
  <c r="R10" i="32" a="1"/>
  <c r="R10" i="32" s="1"/>
  <c r="R17" i="32" a="1"/>
  <c r="R17" i="32" s="1"/>
  <c r="R171" i="32" a="1"/>
  <c r="R171" i="32" s="1"/>
  <c r="R61" i="32" a="1"/>
  <c r="R61" i="32" s="1"/>
  <c r="R8" i="32" a="1"/>
  <c r="R8" i="32" s="1"/>
  <c r="R129" i="32" a="1"/>
  <c r="R129" i="32" s="1"/>
  <c r="W21" i="27"/>
  <c r="AZ24" i="1"/>
  <c r="K24" i="5"/>
  <c r="R60" i="32" a="1"/>
  <c r="R60" i="32" s="1"/>
  <c r="R104" i="32" a="1"/>
  <c r="R104" i="32" s="1"/>
  <c r="R32" i="32" a="1"/>
  <c r="R32" i="32" s="1"/>
  <c r="R180" i="32" a="1"/>
  <c r="R180" i="32" s="1"/>
  <c r="R119" i="32" a="1"/>
  <c r="R119" i="32" s="1"/>
  <c r="R27" i="32" a="1"/>
  <c r="R27" i="32" s="1"/>
  <c r="R16" i="32" a="1"/>
  <c r="R16" i="32" s="1"/>
  <c r="R82" i="32" a="1"/>
  <c r="R82" i="32" s="1"/>
  <c r="R49" i="32" a="1"/>
  <c r="R49" i="32" s="1"/>
  <c r="R141" i="32" a="1"/>
  <c r="R141" i="32" s="1"/>
  <c r="R35" i="32" a="1"/>
  <c r="R35" i="32" s="1"/>
  <c r="R177" i="32" a="1"/>
  <c r="R177" i="32" s="1"/>
  <c r="R189" i="32" a="1"/>
  <c r="R189" i="32" s="1"/>
  <c r="R157" i="32" a="1"/>
  <c r="R157" i="32" s="1"/>
  <c r="R38" i="32" a="1"/>
  <c r="R38" i="32" s="1"/>
  <c r="R105" i="32" a="1"/>
  <c r="R105" i="32" s="1"/>
  <c r="R48" i="32" a="1"/>
  <c r="R48" i="32" s="1"/>
  <c r="R52" i="32" a="1"/>
  <c r="R52" i="32" s="1"/>
  <c r="R29" i="32" a="1"/>
  <c r="R29" i="32" s="1"/>
  <c r="R114" i="32" a="1"/>
  <c r="R114" i="32" s="1"/>
  <c r="R117" i="32" a="1"/>
  <c r="R117" i="32" s="1"/>
  <c r="R15" i="32" a="1"/>
  <c r="R15" i="32" s="1"/>
  <c r="R96" i="32" a="1"/>
  <c r="R96" i="32" s="1"/>
  <c r="R93" i="32" a="1"/>
  <c r="R93" i="32" s="1"/>
  <c r="R42" i="32" a="1"/>
  <c r="R42" i="32" s="1"/>
  <c r="R200" i="32" a="1"/>
  <c r="R200" i="32" s="1"/>
  <c r="R136" i="32" a="1"/>
  <c r="R136" i="32" s="1"/>
  <c r="R166" i="32" a="1"/>
  <c r="R166" i="32" s="1"/>
  <c r="R53" i="32" a="1"/>
  <c r="R53" i="32" s="1"/>
  <c r="R186" i="32" a="1"/>
  <c r="R186" i="32" s="1"/>
  <c r="R182" i="32" a="1"/>
  <c r="R182" i="32" s="1"/>
  <c r="R128" i="32" a="1"/>
  <c r="R128" i="32" s="1"/>
  <c r="R98" i="32" a="1"/>
  <c r="R98" i="32" s="1"/>
  <c r="R84" i="32" a="1"/>
  <c r="R84" i="32" s="1"/>
  <c r="R103" i="32" a="1"/>
  <c r="R103" i="32" s="1"/>
  <c r="R11" i="32" a="1"/>
  <c r="R11" i="32" s="1"/>
  <c r="R148" i="32" a="1"/>
  <c r="R148" i="32" s="1"/>
  <c r="R102" i="32" a="1"/>
  <c r="R102" i="32" s="1"/>
  <c r="R36" i="32" a="1"/>
  <c r="R36" i="32" s="1"/>
  <c r="R183" i="32" a="1"/>
  <c r="R183" i="32" s="1"/>
  <c r="R12" i="32" a="1"/>
  <c r="R12" i="32" s="1"/>
  <c r="R185" i="32" a="1"/>
  <c r="R185" i="32" s="1"/>
  <c r="R9" i="32" a="1"/>
  <c r="R9" i="32" s="1"/>
  <c r="R87" i="32" a="1"/>
  <c r="R87" i="32" s="1"/>
  <c r="R156" i="32" a="1"/>
  <c r="R156" i="32" s="1"/>
  <c r="R193" i="32" a="1"/>
  <c r="R193" i="32" s="1"/>
  <c r="R81" i="32" a="1"/>
  <c r="R81" i="32" s="1"/>
  <c r="R41" i="32" a="1"/>
  <c r="R41" i="32" s="1"/>
  <c r="R70" i="32" a="1"/>
  <c r="R70" i="32" s="1"/>
  <c r="R139" i="32" a="1"/>
  <c r="R139" i="32" s="1"/>
  <c r="R123" i="32" a="1"/>
  <c r="R123" i="32" s="1"/>
  <c r="R176" i="32" a="1"/>
  <c r="R176" i="32" s="1"/>
  <c r="R170" i="32" a="1"/>
  <c r="R170" i="32" s="1"/>
  <c r="R26" i="32" a="1"/>
  <c r="R26" i="32" s="1"/>
  <c r="R74" i="32" a="1"/>
  <c r="R74" i="32" s="1"/>
  <c r="R97" i="32" a="1"/>
  <c r="R97" i="32" s="1"/>
  <c r="R39" i="32" a="1"/>
  <c r="R39" i="32" s="1"/>
  <c r="R204" i="32" a="1"/>
  <c r="R204" i="32" s="1"/>
  <c r="R115" i="32" a="1"/>
  <c r="R115" i="32" s="1"/>
  <c r="R69" i="32" a="1"/>
  <c r="R69" i="32" s="1"/>
  <c r="R196" i="32" a="1"/>
  <c r="R196" i="32" s="1"/>
  <c r="R57" i="32" a="1"/>
  <c r="R57" i="32" s="1"/>
  <c r="R152" i="32" a="1"/>
  <c r="R152" i="32" s="1"/>
  <c r="R146" i="32" a="1"/>
  <c r="R146" i="32" s="1"/>
  <c r="R120" i="32" a="1"/>
  <c r="R120" i="32" s="1"/>
  <c r="R65" i="32" a="1"/>
  <c r="R65" i="32" s="1"/>
  <c r="R165" i="32" a="1"/>
  <c r="R165" i="32" s="1"/>
  <c r="R34" i="32" a="1"/>
  <c r="R34" i="32" s="1"/>
  <c r="R199" i="32" a="1"/>
  <c r="R199" i="32" s="1"/>
  <c r="R50" i="32" a="1"/>
  <c r="R50" i="32" s="1"/>
  <c r="R125" i="32" a="1"/>
  <c r="R125" i="32" s="1"/>
  <c r="R116" i="32" a="1"/>
  <c r="R116" i="32" s="1"/>
  <c r="R46" i="32" a="1"/>
  <c r="R46" i="32" s="1"/>
  <c r="R59" i="32" a="1"/>
  <c r="R59" i="32" s="1"/>
  <c r="R55" i="32" a="1"/>
  <c r="R55" i="32" s="1"/>
  <c r="R142" i="32" a="1"/>
  <c r="R142" i="32" s="1"/>
  <c r="R92" i="32" a="1"/>
  <c r="R92" i="32" s="1"/>
  <c r="R181" i="32" a="1"/>
  <c r="R181" i="32" s="1"/>
  <c r="R187" i="32" a="1"/>
  <c r="R187" i="32" s="1"/>
  <c r="R86" i="32" a="1"/>
  <c r="R86" i="32" s="1"/>
  <c r="R151" i="32" a="1"/>
  <c r="R151" i="32" s="1"/>
  <c r="R205" i="32" a="1"/>
  <c r="R205" i="32" s="1"/>
  <c r="R79" i="32" a="1"/>
  <c r="R79" i="32" s="1"/>
  <c r="R160" i="32" a="1"/>
  <c r="R160" i="32" s="1"/>
  <c r="R73" i="32" a="1"/>
  <c r="R73" i="32" s="1"/>
  <c r="R110" i="32" a="1"/>
  <c r="R110" i="32" s="1"/>
  <c r="R68" i="32" a="1"/>
  <c r="R68" i="32" s="1"/>
  <c r="R14" i="32" a="1"/>
  <c r="R14" i="32" s="1"/>
  <c r="R184" i="32" a="1"/>
  <c r="R184" i="32" s="1"/>
  <c r="R51" i="32" a="1"/>
  <c r="R51" i="32" s="1"/>
  <c r="R132" i="32" a="1"/>
  <c r="R132" i="32" s="1"/>
  <c r="R28" i="32" a="1"/>
  <c r="R28" i="32" s="1"/>
  <c r="R56" i="32" a="1"/>
  <c r="R56" i="32" s="1"/>
  <c r="R107" i="32" a="1"/>
  <c r="R107" i="32" s="1"/>
  <c r="R62" i="32" a="1"/>
  <c r="R62" i="32" s="1"/>
  <c r="R44" i="32" a="1"/>
  <c r="R44" i="32" s="1"/>
  <c r="R118" i="32" a="1"/>
  <c r="R118" i="32" s="1"/>
  <c r="R54" i="32" a="1"/>
  <c r="R54" i="32" s="1"/>
  <c r="R94" i="32" a="1"/>
  <c r="R94" i="32" s="1"/>
  <c r="R108" i="32" a="1"/>
  <c r="R108" i="32" s="1"/>
  <c r="R161" i="32" a="1"/>
  <c r="R161" i="32" s="1"/>
  <c r="R75" i="32" a="1"/>
  <c r="R75" i="32" s="1"/>
  <c r="R90" i="32" a="1"/>
  <c r="R90" i="32" s="1"/>
  <c r="R30" i="32" a="1"/>
  <c r="R30" i="32" s="1"/>
  <c r="R191" i="32" a="1"/>
  <c r="R191" i="32" s="1"/>
  <c r="R22" i="32" a="1"/>
  <c r="R22" i="32" s="1"/>
  <c r="R158" i="32" a="1"/>
  <c r="R158" i="32" s="1"/>
  <c r="R100" i="32" a="1"/>
  <c r="R100" i="32" s="1"/>
  <c r="R99" i="32" a="1"/>
  <c r="R99" i="32" s="1"/>
  <c r="R201" i="32" a="1"/>
  <c r="R201" i="32" s="1"/>
  <c r="R25" i="32" a="1"/>
  <c r="R25" i="32" s="1"/>
  <c r="R122" i="32" a="1"/>
  <c r="R122" i="32" s="1"/>
  <c r="BA7" i="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W2" i="29"/>
  <c r="AZ5" i="1"/>
  <c r="W2" i="27"/>
  <c r="K5" i="5"/>
  <c r="R6" i="32" a="1"/>
  <c r="R6" i="32" s="1"/>
  <c r="AL5" i="15" l="1"/>
  <c r="AM5" i="15" s="1"/>
  <c r="AN5" i="15" s="1"/>
  <c r="AH5" i="15"/>
  <c r="AI5" i="15" s="1"/>
  <c r="AJ5" i="15" s="1"/>
  <c r="AB2" i="29" s="1"/>
  <c r="AA2"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T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U1" authorId="0" shapeId="0" xr:uid="{F91DA4D4-46B4-4E5B-8CCE-B74CDBC06EBE}">
      <text>
        <r>
          <rPr>
            <b/>
            <sz val="9"/>
            <color indexed="81"/>
            <rFont val="Tahoma"/>
            <family val="2"/>
          </rPr>
          <t>Föreslå en eller flera lämpliga kategorier utifrån användningsområde och tillåten marknadsföring för produkten.</t>
        </r>
      </text>
    </comment>
    <comment ref="W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X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Y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Z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A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M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 ref="AK4" authorId="0" shapeId="0" xr:uid="{39B5E5AB-0C7C-4C76-BF50-78365E867006}">
      <text>
        <r>
          <rPr>
            <sz val="9"/>
            <color indexed="81"/>
            <rFont val="Tahoma"/>
            <family val="2"/>
          </rPr>
          <t>Fyll i OM lägre pris än AUP/REK ska gälla ONLINE, annars lämna tomt.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<sst xmlns="http://schemas.openxmlformats.org/spreadsheetml/2006/main" count="17017" uniqueCount="2845">
  <si>
    <t xml:space="preserve">ARTIKELDATAMALL </t>
  </si>
  <si>
    <t>ARTICLE DATA FILE</t>
  </si>
  <si>
    <t xml:space="preserve">Information och instruktion
</t>
  </si>
  <si>
    <t xml:space="preserve">Information and instructions
</t>
  </si>
  <si>
    <t>Vid frågor, vänligen kontakta din kontaktperson på Apotek Hjärtat</t>
  </si>
  <si>
    <t>For questions, please contact your contact person at Apotek Hjärtat</t>
  </si>
  <si>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</si>
  <si>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</si>
  <si>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</si>
  <si>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</si>
  <si>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</si>
  <si>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</si>
  <si>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</si>
  <si>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</si>
  <si>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</si>
  <si>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</si>
  <si>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</si>
  <si>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</si>
  <si>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</si>
  <si>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</si>
  <si>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</si>
  <si>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</si>
  <si>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</si>
  <si>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</si>
  <si>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</si>
  <si>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</si>
  <si>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</si>
  <si>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</si>
  <si>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</si>
  <si>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</si>
  <si>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</si>
  <si>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</si>
  <si>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</si>
  <si>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</si>
  <si>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</si>
  <si>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</si>
  <si>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</si>
  <si>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</si>
  <si>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</si>
  <si>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</si>
  <si>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rPr>
        <i/>
        <sz val="10"/>
        <rFont val="Calibri"/>
        <family val="2"/>
        <scheme val="minor"/>
      </rPr>
      <t>Ex.</t>
    </r>
    <r>
      <rPr>
        <sz val="10"/>
        <rFont val="Calibri"/>
        <family val="2"/>
        <scheme val="minor"/>
      </rPr>
      <t xml:space="preserve"> Hjärtats Magnesium Brustabletter 20st</t>
    </r>
  </si>
  <si>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</si>
  <si>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</si>
  <si>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</si>
  <si>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</si>
  <si>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</si>
  <si>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</si>
  <si>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</si>
  <si>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</si>
  <si>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</si>
  <si>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</si>
  <si>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</si>
  <si>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</si>
  <si>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</si>
  <si>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</si>
  <si>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</si>
  <si>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</si>
  <si>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</si>
  <si>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</si>
  <si>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</si>
  <si>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</si>
  <si>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</si>
  <si>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</si>
  <si>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</si>
  <si>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</si>
  <si>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</si>
  <si>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</si>
  <si>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</si>
  <si>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</si>
  <si>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</si>
  <si>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</si>
  <si>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</si>
  <si>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</si>
  <si>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</si>
  <si>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</si>
  <si>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</si>
  <si>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</si>
  <si>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</si>
  <si>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</si>
  <si>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</si>
  <si>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B1</t>
  </si>
  <si>
    <t>LV</t>
  </si>
  <si>
    <t>PX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</si>
  <si>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</si>
  <si>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</si>
  <si>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</si>
  <si>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</si>
  <si>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</si>
  <si>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</si>
  <si>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</si>
  <si>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</si>
  <si>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</si>
  <si>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</si>
  <si>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</si>
  <si>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</si>
  <si>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</si>
  <si>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</si>
  <si>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</si>
  <si>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</si>
  <si>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</si>
  <si>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</si>
  <si>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</si>
  <si>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</si>
  <si>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</si>
  <si>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</si>
  <si>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</si>
  <si>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</si>
  <si>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</si>
  <si>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</si>
  <si>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</si>
  <si>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</si>
  <si>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</si>
  <si>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</si>
  <si>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</si>
  <si>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</si>
  <si>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</si>
  <si>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Kategorier
</t>
    </r>
    <r>
      <rPr>
        <sz val="10"/>
        <rFont val="Calibri"/>
        <family val="2"/>
        <scheme val="minor"/>
      </rPr>
      <t>Under vilka kategorier bör produkten ligga på hemsidan?</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</si>
  <si>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</si>
  <si>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</si>
  <si>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</si>
  <si>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</si>
  <si>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</si>
  <si>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</si>
  <si>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</si>
  <si>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r>
      <t xml:space="preserve">Hudtyp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</si>
  <si>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</si>
  <si>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</si>
  <si>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</si>
  <si>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</si>
  <si>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</si>
  <si>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</si>
  <si>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</si>
  <si>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</si>
  <si>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</si>
  <si>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</si>
  <si>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</si>
  <si>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</si>
  <si>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</si>
  <si>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</si>
  <si>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</si>
  <si>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</si>
  <si>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</si>
  <si>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</si>
  <si>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</si>
  <si>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</si>
  <si>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</si>
  <si>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</si>
  <si>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</si>
  <si>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</si>
  <si>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</si>
  <si>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</si>
  <si>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Dagkräm, creme, cream etc</t>
  </si>
  <si>
    <t>Ansiktskräm, Dagkräm etc</t>
  </si>
  <si>
    <t>ACO är…</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</si>
  <si>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</si>
  <si>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</si>
  <si>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</si>
  <si>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</si>
  <si>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</si>
  <si>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</si>
  <si>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</si>
  <si>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Alkoholfri, Parfymfri</t>
  </si>
  <si>
    <t>2 år</t>
  </si>
  <si>
    <t>Vuxen</t>
  </si>
  <si>
    <t>SPF30</t>
  </si>
  <si>
    <t>Röd</t>
  </si>
  <si>
    <t>Pepparmint</t>
  </si>
  <si>
    <t>Välj ett värde nedan</t>
  </si>
  <si>
    <t>Flera värden går att ange, separera dessa med komma</t>
  </si>
  <si>
    <t>[Fritextfält]</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</si>
  <si>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</si>
  <si>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</si>
  <si>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</si>
  <si>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</si>
  <si>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</si>
  <si>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</si>
  <si>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</si>
  <si>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</si>
  <si>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</si>
  <si>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</si>
  <si>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</si>
  <si>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</si>
  <si>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</si>
  <si>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</si>
  <si>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</si>
  <si>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</si>
  <si>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</si>
  <si>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</si>
  <si>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</si>
  <si>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</si>
  <si>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</si>
  <si>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</si>
  <si>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</si>
  <si>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</si>
  <si>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Handelsvara JA - om relevant
Övriga varor: Nej</t>
  </si>
  <si>
    <t>Obligatoriskt: 
Livsmedel JA
Övriga varor: Nej</t>
  </si>
  <si>
    <t>Obligatoriskt: 
JA - om relevant</t>
  </si>
  <si>
    <t>Välj nedan typ av Munartikel (se rullista)</t>
  </si>
  <si>
    <t xml:space="preserve"> Välj…</t>
  </si>
  <si>
    <t>CLASS3</t>
  </si>
  <si>
    <t>Kat 1</t>
  </si>
  <si>
    <t>Kat 2</t>
  </si>
  <si>
    <t>Kat 3</t>
  </si>
  <si>
    <t>Känsliga artikelgrupper (GDPR)</t>
  </si>
  <si>
    <t>Välj….</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</si>
  <si>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</si>
  <si>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</si>
  <si>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</si>
  <si>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</si>
  <si>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</si>
  <si>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</si>
  <si>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</si>
  <si>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</si>
  <si>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</si>
  <si>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</si>
  <si>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</si>
  <si>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</si>
  <si>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</si>
  <si>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</si>
  <si>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</si>
  <si>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</si>
  <si>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</si>
  <si>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</si>
  <si>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</si>
  <si>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</si>
  <si>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</si>
  <si>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</si>
  <si>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</si>
  <si>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</si>
  <si>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</si>
  <si>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</si>
  <si>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</si>
  <si>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</si>
  <si>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</si>
  <si>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</si>
  <si>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</si>
  <si>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</si>
  <si>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</si>
  <si>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</si>
  <si>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</si>
  <si>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</si>
  <si>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</si>
  <si>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</si>
  <si>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</si>
  <si>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</si>
  <si>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</si>
  <si>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</si>
  <si>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</si>
  <si>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</si>
  <si>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</si>
  <si>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</si>
  <si>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</si>
  <si>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</si>
  <si>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</si>
  <si>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</si>
  <si>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</si>
  <si>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09AA</t>
  </si>
  <si>
    <t>Ägglossning</t>
  </si>
  <si>
    <t>01CD</t>
  </si>
  <si>
    <t>01CD - Fexofenadin</t>
  </si>
  <si>
    <t>09AB</t>
  </si>
  <si>
    <t>Könssjukdomar</t>
  </si>
  <si>
    <t>01CE</t>
  </si>
  <si>
    <t>01CE - Loratadin</t>
  </si>
  <si>
    <t>09AC</t>
  </si>
  <si>
    <t>Intimbesvär</t>
  </si>
  <si>
    <t>01DA</t>
  </si>
  <si>
    <t>01D - Ögondroppar</t>
  </si>
  <si>
    <t>01DA - Ketotifen</t>
  </si>
  <si>
    <t>09AD</t>
  </si>
  <si>
    <t>Graviditet</t>
  </si>
  <si>
    <t>01DB</t>
  </si>
  <si>
    <t>01DB - Nedokromil</t>
  </si>
  <si>
    <t>09BA</t>
  </si>
  <si>
    <t>Underlivsbesvär</t>
  </si>
  <si>
    <t>01DC</t>
  </si>
  <si>
    <t>01DC - Levokabastin</t>
  </si>
  <si>
    <t>09BB</t>
  </si>
  <si>
    <t>Riklig mens</t>
  </si>
  <si>
    <t>01DD</t>
  </si>
  <si>
    <t>01DD - Natriumkromoglikat</t>
  </si>
  <si>
    <t>09BC</t>
  </si>
  <si>
    <t>Urinläckage</t>
  </si>
  <si>
    <t>01EA</t>
  </si>
  <si>
    <t>01E - Oral lösning</t>
  </si>
  <si>
    <t>01EA - Desloratadin</t>
  </si>
  <si>
    <t>09BE</t>
  </si>
  <si>
    <t>Knipkulor</t>
  </si>
  <si>
    <t>01EB</t>
  </si>
  <si>
    <t>01EB - Loratadin</t>
  </si>
  <si>
    <t>09BG</t>
  </si>
  <si>
    <t>02 - Ansikte</t>
  </si>
  <si>
    <t>02A - Acne/rosacea</t>
  </si>
  <si>
    <t>02AA - Kosmetisk</t>
  </si>
  <si>
    <t>09DA</t>
  </si>
  <si>
    <t>Kondomer</t>
  </si>
  <si>
    <t>02AB - Medicinsk</t>
  </si>
  <si>
    <t>09DB</t>
  </si>
  <si>
    <t>Glidmedel</t>
  </si>
  <si>
    <t>02BA</t>
  </si>
  <si>
    <t>02B - Ansiktsaccessoarer</t>
  </si>
  <si>
    <t>02BA - Ansiktsaccessoarer</t>
  </si>
  <si>
    <t>09DC</t>
  </si>
  <si>
    <t>Sexhjälpmedel</t>
  </si>
  <si>
    <t>02EA</t>
  </si>
  <si>
    <t>02E - Läppar</t>
  </si>
  <si>
    <t>02EA - Läppar</t>
  </si>
  <si>
    <t>09DD</t>
  </si>
  <si>
    <t>Akut p-piller</t>
  </si>
  <si>
    <t>02JA</t>
  </si>
  <si>
    <t>02J - Ansiktsmask</t>
  </si>
  <si>
    <t>02JA - Ansiktsmask</t>
  </si>
  <si>
    <t>12AA</t>
  </si>
  <si>
    <t>Barn Förkylning</t>
  </si>
  <si>
    <t>02KA</t>
  </si>
  <si>
    <t>02K - Toner/Ansiktsvatten</t>
  </si>
  <si>
    <t>02KA - Toner/Ansiktsvatten</t>
  </si>
  <si>
    <t>12AB</t>
  </si>
  <si>
    <t>Barn Mage</t>
  </si>
  <si>
    <t>02LA</t>
  </si>
  <si>
    <t>02L - Ansiktskräm</t>
  </si>
  <si>
    <t>02LA - Fet</t>
  </si>
  <si>
    <t>12BE</t>
  </si>
  <si>
    <t>Barn Salva</t>
  </si>
  <si>
    <t>02LB</t>
  </si>
  <si>
    <t>02LB - Känslig</t>
  </si>
  <si>
    <t>12BF</t>
  </si>
  <si>
    <t>Barn Skorv</t>
  </si>
  <si>
    <t>02LC</t>
  </si>
  <si>
    <t>02LC - Mogen</t>
  </si>
  <si>
    <t>13AA</t>
  </si>
  <si>
    <t>Fibrer</t>
  </si>
  <si>
    <t>02LD</t>
  </si>
  <si>
    <t>02LD - Normal</t>
  </si>
  <si>
    <t>13AB</t>
  </si>
  <si>
    <t>Laxerande</t>
  </si>
  <si>
    <t>02LE</t>
  </si>
  <si>
    <t>02LE - Torr</t>
  </si>
  <si>
    <t>13AD</t>
  </si>
  <si>
    <t>Tarmstimulerande</t>
  </si>
  <si>
    <t>02NA</t>
  </si>
  <si>
    <t>02N - Ansiktsolja</t>
  </si>
  <si>
    <t>02NA - Fet</t>
  </si>
  <si>
    <t>13AE</t>
  </si>
  <si>
    <t>Volymökande</t>
  </si>
  <si>
    <t>02NB</t>
  </si>
  <si>
    <t>02NB - Känslig</t>
  </si>
  <si>
    <t>13BA</t>
  </si>
  <si>
    <t>Gaser &amp; Orolig mage</t>
  </si>
  <si>
    <t>02NC</t>
  </si>
  <si>
    <t>02NC - Mogen</t>
  </si>
  <si>
    <t>13CB</t>
  </si>
  <si>
    <t>Snabbverkande</t>
  </si>
  <si>
    <t>02ND</t>
  </si>
  <si>
    <t>02ND - Normal</t>
  </si>
  <si>
    <t>13EA</t>
  </si>
  <si>
    <t>Intolerans laktos</t>
  </si>
  <si>
    <t>02NE</t>
  </si>
  <si>
    <t>02NE - Torr</t>
  </si>
  <si>
    <t>13EB</t>
  </si>
  <si>
    <t>Intolerans Gluten</t>
  </si>
  <si>
    <t>02OA</t>
  </si>
  <si>
    <t>02O - Ansiktsrengöring</t>
  </si>
  <si>
    <t>02OA - Fet</t>
  </si>
  <si>
    <t>13GA</t>
  </si>
  <si>
    <t>Stoppande</t>
  </si>
  <si>
    <t>02OB</t>
  </si>
  <si>
    <t>02OB - Känslig</t>
  </si>
  <si>
    <t>13IA</t>
  </si>
  <si>
    <t>Hemorrojder</t>
  </si>
  <si>
    <t>02OC</t>
  </si>
  <si>
    <t>02OC - Mogen</t>
  </si>
  <si>
    <t>13IB</t>
  </si>
  <si>
    <t>Sprickor/klåda</t>
  </si>
  <si>
    <t>02OD</t>
  </si>
  <si>
    <t>02OD - Normal</t>
  </si>
  <si>
    <t>20FC</t>
  </si>
  <si>
    <t>Stor förpackning</t>
  </si>
  <si>
    <t>02OE</t>
  </si>
  <si>
    <t>02OE - Torr</t>
  </si>
  <si>
    <t>23LA</t>
  </si>
  <si>
    <t>Självtester</t>
  </si>
  <si>
    <t>02PA</t>
  </si>
  <si>
    <t>02P - Serum</t>
  </si>
  <si>
    <t>02PA - Fet</t>
  </si>
  <si>
    <t>24FA</t>
  </si>
  <si>
    <t>Munsår</t>
  </si>
  <si>
    <t>02PB</t>
  </si>
  <si>
    <t>02PB - Känslig</t>
  </si>
  <si>
    <t>24HA</t>
  </si>
  <si>
    <t>Vårdnära</t>
  </si>
  <si>
    <t>02PC</t>
  </si>
  <si>
    <t>02PC - Mogen</t>
  </si>
  <si>
    <t>25AA</t>
  </si>
  <si>
    <t>Tabletter &amp; pulver</t>
  </si>
  <si>
    <t>02PD</t>
  </si>
  <si>
    <t>02PD - Normal</t>
  </si>
  <si>
    <t>25BB</t>
  </si>
  <si>
    <t>Pulver &amp; Shakes</t>
  </si>
  <si>
    <t>02PE</t>
  </si>
  <si>
    <t>02PE - Torr</t>
  </si>
  <si>
    <t>25BC</t>
  </si>
  <si>
    <t>Lågkalorimåltid</t>
  </si>
  <si>
    <t>02RA</t>
  </si>
  <si>
    <t>02R - Exfoliering</t>
  </si>
  <si>
    <t>02RA - Exfoliering</t>
  </si>
  <si>
    <t>37BA</t>
  </si>
  <si>
    <t>Lusmedel</t>
  </si>
  <si>
    <t>02SA</t>
  </si>
  <si>
    <t>02S - Syror</t>
  </si>
  <si>
    <t>02SA - Syror</t>
  </si>
  <si>
    <t>37CA</t>
  </si>
  <si>
    <t>Mjäll</t>
  </si>
  <si>
    <t>03AA</t>
  </si>
  <si>
    <t>03 - Elektroniska värdebevis</t>
  </si>
  <si>
    <t>03A - Kontantkort</t>
  </si>
  <si>
    <t>03AA - Kontantkort</t>
  </si>
  <si>
    <t>42BA</t>
  </si>
  <si>
    <t>Bakteriedödande</t>
  </si>
  <si>
    <t>03BA</t>
  </si>
  <si>
    <t>03B - Presentkort</t>
  </si>
  <si>
    <t>03BA - Presentkort</t>
  </si>
  <si>
    <t>42BB</t>
  </si>
  <si>
    <t>Blåsor</t>
  </si>
  <si>
    <t>03CA</t>
  </si>
  <si>
    <t>03C - Presentkortstillbehör</t>
  </si>
  <si>
    <t>03CA - Presentkortstillbehör</t>
  </si>
  <si>
    <t>42CA</t>
  </si>
  <si>
    <t>Fixering</t>
  </si>
  <si>
    <t>04AA</t>
  </si>
  <si>
    <t>04 - Fot</t>
  </si>
  <si>
    <t>04A - Fotkräm</t>
  </si>
  <si>
    <t>04AA - Fotkräm</t>
  </si>
  <si>
    <t>42CB</t>
  </si>
  <si>
    <t>Rengöring</t>
  </si>
  <si>
    <t>04BA</t>
  </si>
  <si>
    <t>04B - Fotsalt</t>
  </si>
  <si>
    <t>04BA - Fotsalt</t>
  </si>
  <si>
    <t>42CC</t>
  </si>
  <si>
    <t>Tandskenor</t>
  </si>
  <si>
    <t>04C - Fotsvamp</t>
  </si>
  <si>
    <t>04CA - Fotsvamp</t>
  </si>
  <si>
    <t>45CA</t>
  </si>
  <si>
    <t>Öga Övrigt</t>
  </si>
  <si>
    <t>04DA</t>
  </si>
  <si>
    <t>04D - Förhårdnad</t>
  </si>
  <si>
    <t>04DA - Förhårdnad</t>
  </si>
  <si>
    <t>46AC</t>
  </si>
  <si>
    <t>Öronbehandlande</t>
  </si>
  <si>
    <t>04E - Nagelbehandling</t>
  </si>
  <si>
    <t>04EA - Nagelbehandling</t>
  </si>
  <si>
    <t>DBB</t>
  </si>
  <si>
    <t>Blodglukosmätare</t>
  </si>
  <si>
    <t>04FA</t>
  </si>
  <si>
    <t>04F - Skor och sulor</t>
  </si>
  <si>
    <t>04FA - Skor och sulor</t>
  </si>
  <si>
    <t>DBD</t>
  </si>
  <si>
    <t>Bärsystem</t>
  </si>
  <si>
    <t>04GA</t>
  </si>
  <si>
    <t>04G - Tryckavlastning</t>
  </si>
  <si>
    <t>04GA - Tryckavlastning</t>
  </si>
  <si>
    <t>DBH</t>
  </si>
  <si>
    <t>Insulinpump och tillbehör</t>
  </si>
  <si>
    <t>04H - Vårtmedel</t>
  </si>
  <si>
    <t>04HA - Vårtmedel</t>
  </si>
  <si>
    <t>DBI</t>
  </si>
  <si>
    <t>Insulinspruta</t>
  </si>
  <si>
    <t>04IA</t>
  </si>
  <si>
    <t>04I - Kompressionsstrumpor</t>
  </si>
  <si>
    <t>04IA - Kompressionsstrumpor</t>
  </si>
  <si>
    <t>DBJ</t>
  </si>
  <si>
    <t>Lansetter</t>
  </si>
  <si>
    <t>04JA</t>
  </si>
  <si>
    <t>04J - Fotmask</t>
  </si>
  <si>
    <t>04JA - Fotmask</t>
  </si>
  <si>
    <t>DBK</t>
  </si>
  <si>
    <t>Pennkanyler</t>
  </si>
  <si>
    <t>04KA</t>
  </si>
  <si>
    <t>04K - Fotbad</t>
  </si>
  <si>
    <t>04KA - Fotbad</t>
  </si>
  <si>
    <t>DBM</t>
  </si>
  <si>
    <t>Teststickor</t>
  </si>
  <si>
    <t>05AA</t>
  </si>
  <si>
    <t>05 - Förkylning</t>
  </si>
  <si>
    <t>05A - Halsont</t>
  </si>
  <si>
    <t>05AA - Antiseptiskt</t>
  </si>
  <si>
    <t>DCA</t>
  </si>
  <si>
    <t>Dosbägare</t>
  </si>
  <si>
    <t>05AB - Lenande</t>
  </si>
  <si>
    <t>DCC</t>
  </si>
  <si>
    <t>Doskil</t>
  </si>
  <si>
    <t>05AC</t>
  </si>
  <si>
    <t>05AC - Medicinska</t>
  </si>
  <si>
    <t>DCD</t>
  </si>
  <si>
    <t>Dospump</t>
  </si>
  <si>
    <t>05B - Hosta</t>
  </si>
  <si>
    <t>05BA - Hostdämpande</t>
  </si>
  <si>
    <t>DCE</t>
  </si>
  <si>
    <t>Dosspruta</t>
  </si>
  <si>
    <t>05BB - Slemlösande</t>
  </si>
  <si>
    <t>DCF</t>
  </si>
  <si>
    <t>Droppstöd</t>
  </si>
  <si>
    <t>05C - Lindra förkylning</t>
  </si>
  <si>
    <t>05CA - Lindra förkylning</t>
  </si>
  <si>
    <t>DEA</t>
  </si>
  <si>
    <t>Infusionspump</t>
  </si>
  <si>
    <t>05D - Näsa</t>
  </si>
  <si>
    <t>05DA - Avsvällande nässpray/droppar</t>
  </si>
  <si>
    <t>DEB</t>
  </si>
  <si>
    <t>Infusionsset</t>
  </si>
  <si>
    <t>05DB</t>
  </si>
  <si>
    <t>05DB - Avsvällande tabletter</t>
  </si>
  <si>
    <t>DEC</t>
  </si>
  <si>
    <t>Infusionstillbehör</t>
  </si>
  <si>
    <t>05DC</t>
  </si>
  <si>
    <t>05DC - Näsrengöring</t>
  </si>
  <si>
    <t>DEE</t>
  </si>
  <si>
    <t>Injektionstork</t>
  </si>
  <si>
    <t>05DD</t>
  </si>
  <si>
    <t>05DD - Smörjande</t>
  </si>
  <si>
    <t>DEF</t>
  </si>
  <si>
    <t>Injektionsvätska</t>
  </si>
  <si>
    <t>06AA</t>
  </si>
  <si>
    <t>06 - Hand</t>
  </si>
  <si>
    <t>06A - Desinfektion</t>
  </si>
  <si>
    <t>06AA - Desinfektion övrigt</t>
  </si>
  <si>
    <t>DEG</t>
  </si>
  <si>
    <t>Kanyler</t>
  </si>
  <si>
    <t>06AB</t>
  </si>
  <si>
    <t>06AB - Handdesinfektion 70%</t>
  </si>
  <si>
    <t>DEH</t>
  </si>
  <si>
    <t>Sprutor</t>
  </si>
  <si>
    <t>06AC</t>
  </si>
  <si>
    <t>06AC - Handdesinfektion 85%</t>
  </si>
  <si>
    <t>DFB</t>
  </si>
  <si>
    <t>Kateter</t>
  </si>
  <si>
    <t>06BA</t>
  </si>
  <si>
    <t>06B - Hand övrigt</t>
  </si>
  <si>
    <t>06BA - Hand övrigt</t>
  </si>
  <si>
    <t>DFE</t>
  </si>
  <si>
    <t>Urinflaska</t>
  </si>
  <si>
    <t>06CA</t>
  </si>
  <si>
    <t>06C - Handkräm</t>
  </si>
  <si>
    <t>06CA - Oparfymerad</t>
  </si>
  <si>
    <t>DFH</t>
  </si>
  <si>
    <t>Förbandsmaterial</t>
  </si>
  <si>
    <t>06CB</t>
  </si>
  <si>
    <t>06CB - Parfymerad</t>
  </si>
  <si>
    <t>DFP</t>
  </si>
  <si>
    <t>Sköljsprutor</t>
  </si>
  <si>
    <t>06DA</t>
  </si>
  <si>
    <t>06D - Handtvål</t>
  </si>
  <si>
    <t>06DA - Handtvål</t>
  </si>
  <si>
    <t>DGA</t>
  </si>
  <si>
    <t>Glutenfritt</t>
  </si>
  <si>
    <t>06GA</t>
  </si>
  <si>
    <t>06G - Handmask</t>
  </si>
  <si>
    <t>06GA - Handmask</t>
  </si>
  <si>
    <t>DGB</t>
  </si>
  <si>
    <t>Kosttillskott</t>
  </si>
  <si>
    <t>07 - Hudbesvär</t>
  </si>
  <si>
    <t>07B - Eksem och klåda</t>
  </si>
  <si>
    <t>07BA - Eksem och klåda</t>
  </si>
  <si>
    <t>DGC</t>
  </si>
  <si>
    <t>Kosttillägg</t>
  </si>
  <si>
    <t>07CA</t>
  </si>
  <si>
    <t>07C - Hudbesvär övrigt</t>
  </si>
  <si>
    <t>07CA - Hudbesvär övrigt</t>
  </si>
  <si>
    <t>DGD</t>
  </si>
  <si>
    <t>Livsmedel RX</t>
  </si>
  <si>
    <t>07DA</t>
  </si>
  <si>
    <t>07D - Torr hud</t>
  </si>
  <si>
    <t>07DA - Återfuktare</t>
  </si>
  <si>
    <t>DGE</t>
  </si>
  <si>
    <t>Sondnäring</t>
  </si>
  <si>
    <t>07DB</t>
  </si>
  <si>
    <t>07DB - Rengörare</t>
  </si>
  <si>
    <t>DHA</t>
  </si>
  <si>
    <t>Binda</t>
  </si>
  <si>
    <t>07DC</t>
  </si>
  <si>
    <t>07DC - Övrigt</t>
  </si>
  <si>
    <t>DHC</t>
  </si>
  <si>
    <t>Häfta</t>
  </si>
  <si>
    <t>08AA</t>
  </si>
  <si>
    <t>08 - Hår</t>
  </si>
  <si>
    <t>08A - Balsam</t>
  </si>
  <si>
    <t>08AA - Balsam</t>
  </si>
  <si>
    <t>DHD</t>
  </si>
  <si>
    <t>Kompress</t>
  </si>
  <si>
    <t>08EA</t>
  </si>
  <si>
    <t>08E - Schampo</t>
  </si>
  <si>
    <t>08EA - Schampo</t>
  </si>
  <si>
    <t>DHF</t>
  </si>
  <si>
    <t>Plåster</t>
  </si>
  <si>
    <t>08FA</t>
  </si>
  <si>
    <t>08F - Styling</t>
  </si>
  <si>
    <t>08FA - Styling</t>
  </si>
  <si>
    <t>DHJ</t>
  </si>
  <si>
    <t>Stödbälte</t>
  </si>
  <si>
    <t>08GA</t>
  </si>
  <si>
    <t>08G - Inpackning</t>
  </si>
  <si>
    <t>08GA - Inpackning</t>
  </si>
  <si>
    <t>DHK</t>
  </si>
  <si>
    <t>Sår- och förbandsmaterial</t>
  </si>
  <si>
    <t>08HA</t>
  </si>
  <si>
    <t>08H - Håraccessoarer</t>
  </si>
  <si>
    <t>08HA - Hårspännen</t>
  </si>
  <si>
    <t>DHL</t>
  </si>
  <si>
    <t>Tejp</t>
  </si>
  <si>
    <t>08HB</t>
  </si>
  <si>
    <t>08HB - Hårband</t>
  </si>
  <si>
    <t>DIA</t>
  </si>
  <si>
    <t>Batteri</t>
  </si>
  <si>
    <t>08HC</t>
  </si>
  <si>
    <t>08HC - Hårklämmor</t>
  </si>
  <si>
    <t>DID</t>
  </si>
  <si>
    <t>Hudrengöringsmedel</t>
  </si>
  <si>
    <t>08IA</t>
  </si>
  <si>
    <t>08I - Hårverktyg</t>
  </si>
  <si>
    <t>08IA - Hårtänger</t>
  </si>
  <si>
    <t>DIE</t>
  </si>
  <si>
    <t>Hygien/Skydd</t>
  </si>
  <si>
    <t>08IB</t>
  </si>
  <si>
    <t>08IB - Hårfönar</t>
  </si>
  <si>
    <t>DIF</t>
  </si>
  <si>
    <t>Inhalation/Nebulisering</t>
  </si>
  <si>
    <t>08IC</t>
  </si>
  <si>
    <t>08IC - Borstar, kammar</t>
  </si>
  <si>
    <t>DIG</t>
  </si>
  <si>
    <t>Kanylburk</t>
  </si>
  <si>
    <t>08ID</t>
  </si>
  <si>
    <t>08ID - Övrigt</t>
  </si>
  <si>
    <t>DIH</t>
  </si>
  <si>
    <t>Kemikalie</t>
  </si>
  <si>
    <t>08JA</t>
  </si>
  <si>
    <t>08J - Utväxt</t>
  </si>
  <si>
    <t>08JA - Utväxt</t>
  </si>
  <si>
    <t>DII</t>
  </si>
  <si>
    <t>Spolvätska</t>
  </si>
  <si>
    <t>08KA</t>
  </si>
  <si>
    <t>08K - Hårfärg</t>
  </si>
  <si>
    <t>08KA - Hårfärg</t>
  </si>
  <si>
    <t>DIJ</t>
  </si>
  <si>
    <t>Tester &amp; Reagenser</t>
  </si>
  <si>
    <t>09 - Intim</t>
  </si>
  <si>
    <t>09A - Intimtester</t>
  </si>
  <si>
    <t>09AA - Ägglossning</t>
  </si>
  <si>
    <t>DIK</t>
  </si>
  <si>
    <t>TNS</t>
  </si>
  <si>
    <t>09AB - Könssjukdomar</t>
  </si>
  <si>
    <t>DIL</t>
  </si>
  <si>
    <t>Väska</t>
  </si>
  <si>
    <t>09AC - Intimbesvär</t>
  </si>
  <si>
    <t>DIM</t>
  </si>
  <si>
    <t>Övrigt</t>
  </si>
  <si>
    <t>09AD - Graviditet</t>
  </si>
  <si>
    <t>DLA</t>
  </si>
  <si>
    <t>Infusionshjälpmedel</t>
  </si>
  <si>
    <t>09B - Intimvård</t>
  </si>
  <si>
    <t>09BA - Underlivsbesvär</t>
  </si>
  <si>
    <t>FAA</t>
  </si>
  <si>
    <t>Apoteksproduktion</t>
  </si>
  <si>
    <t>09BB - Riklig mens</t>
  </si>
  <si>
    <t>FHA</t>
  </si>
  <si>
    <t>Veterinär</t>
  </si>
  <si>
    <t>09BC - Urinläckage</t>
  </si>
  <si>
    <t>09BD</t>
  </si>
  <si>
    <t>09BD - Intimrengöring</t>
  </si>
  <si>
    <t>09BE - Knipkulor</t>
  </si>
  <si>
    <t>09BF</t>
  </si>
  <si>
    <t>09BF - Rakning</t>
  </si>
  <si>
    <t>09BG - Graviditet</t>
  </si>
  <si>
    <t>09CA</t>
  </si>
  <si>
    <t>09C - Mensskydd</t>
  </si>
  <si>
    <t>09CA - Bindor</t>
  </si>
  <si>
    <t>09CB</t>
  </si>
  <si>
    <t>09CB - Tamponger</t>
  </si>
  <si>
    <t>09CC</t>
  </si>
  <si>
    <t>09CC - Menskopp</t>
  </si>
  <si>
    <t>09CD</t>
  </si>
  <si>
    <t>09CD - Trosskydd</t>
  </si>
  <si>
    <t>09CE</t>
  </si>
  <si>
    <t>09CE - Menstrosor</t>
  </si>
  <si>
    <t>09D - Sex</t>
  </si>
  <si>
    <t>09DA - Kondomer</t>
  </si>
  <si>
    <t>09DB - Glidmedel</t>
  </si>
  <si>
    <t>09DC - Sexhjälpmedel</t>
  </si>
  <si>
    <t>09DD - Akut p-piller</t>
  </si>
  <si>
    <t>10AA</t>
  </si>
  <si>
    <t>10 - Kläder</t>
  </si>
  <si>
    <t>10A - Underkläder</t>
  </si>
  <si>
    <t>10AA - Underkläder</t>
  </si>
  <si>
    <t>11AA</t>
  </si>
  <si>
    <t>11 - Kroppsvård</t>
  </si>
  <si>
    <t>11A - Deodorant</t>
  </si>
  <si>
    <t>11AA - Oparfymerad</t>
  </si>
  <si>
    <t>11AB</t>
  </si>
  <si>
    <t>11AB - Parfymerad</t>
  </si>
  <si>
    <t>11BA</t>
  </si>
  <si>
    <t>11B - Hårborttagning</t>
  </si>
  <si>
    <t>11BA - Creme</t>
  </si>
  <si>
    <t>11BB</t>
  </si>
  <si>
    <t>11BB - Gel</t>
  </si>
  <si>
    <t>11BC</t>
  </si>
  <si>
    <t>11BC - Rakblad</t>
  </si>
  <si>
    <t>11BD</t>
  </si>
  <si>
    <t>11BD - Rakhyvel</t>
  </si>
  <si>
    <t>11BE</t>
  </si>
  <si>
    <t>11BE - Epilator</t>
  </si>
  <si>
    <t>11BF</t>
  </si>
  <si>
    <t>11BF - Hårborttagning övrigt</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</si>
  <si>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</si>
  <si>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</si>
  <si>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</si>
  <si>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</si>
  <si>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</si>
  <si>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</si>
  <si>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</si>
  <si>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</si>
  <si>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</si>
  <si>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</si>
  <si>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</si>
  <si>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</si>
  <si>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</si>
  <si>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</si>
  <si>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</si>
  <si>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</si>
  <si>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</si>
  <si>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</si>
  <si>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</si>
  <si>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</si>
  <si>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</si>
  <si>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</si>
  <si>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</si>
  <si>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</si>
  <si>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</si>
  <si>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</si>
  <si>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</si>
  <si>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</si>
  <si>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</si>
  <si>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</si>
  <si>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</si>
  <si>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</si>
  <si>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</si>
  <si>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</si>
  <si>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</si>
  <si>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</si>
  <si>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</si>
  <si>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</si>
  <si>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</si>
  <si>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</si>
  <si>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</si>
  <si>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</si>
  <si>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</si>
  <si>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</si>
  <si>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</si>
  <si>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</si>
  <si>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</si>
  <si>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</si>
  <si>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</si>
  <si>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</si>
  <si>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</si>
  <si>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</si>
  <si>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</si>
  <si>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</si>
  <si>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</si>
  <si>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</si>
  <si>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</si>
  <si>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</si>
  <si>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</si>
  <si>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</si>
  <si>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</si>
  <si>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</si>
  <si>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</si>
  <si>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</si>
  <si>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</si>
  <si>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</si>
  <si>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</si>
  <si>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</si>
  <si>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</si>
  <si>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</si>
  <si>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</si>
  <si>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</si>
  <si>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</si>
  <si>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</si>
  <si>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</si>
  <si>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</si>
  <si>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</si>
  <si>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</si>
  <si>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</si>
  <si>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</si>
  <si>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</si>
  <si>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</si>
  <si>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</si>
  <si>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</si>
  <si>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</si>
  <si>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</si>
  <si>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</si>
  <si>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</si>
  <si>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</si>
  <si>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</si>
  <si>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</si>
  <si>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</si>
  <si>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</si>
  <si>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</si>
  <si>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</si>
  <si>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</si>
  <si>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</si>
  <si>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</si>
  <si>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</si>
  <si>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</si>
  <si>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</si>
  <si>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</si>
  <si>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</si>
  <si>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</si>
  <si>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</si>
  <si>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</si>
  <si>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</si>
  <si>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</si>
  <si>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</si>
  <si>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</si>
  <si>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</si>
  <si>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</si>
  <si>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</si>
  <si>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</si>
  <si>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</si>
  <si>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</si>
  <si>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</si>
  <si>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</si>
  <si>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</si>
  <si>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</si>
  <si>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</si>
  <si>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</si>
  <si>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</si>
  <si>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</si>
  <si>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</si>
  <si>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</si>
  <si>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</si>
  <si>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</si>
  <si>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</si>
  <si>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</si>
  <si>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</si>
  <si>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</si>
  <si>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</si>
  <si>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</si>
  <si>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</si>
  <si>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</si>
  <si>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</si>
  <si>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</si>
  <si>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</si>
  <si>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</si>
  <si>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</si>
  <si>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</si>
  <si>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</si>
  <si>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</si>
  <si>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</si>
  <si>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</si>
  <si>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</si>
  <si>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</si>
  <si>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</si>
  <si>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</si>
  <si>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</si>
  <si>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</si>
  <si>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</si>
  <si>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</si>
  <si>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</si>
  <si>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</si>
  <si>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</si>
  <si>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</si>
  <si>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</si>
  <si>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</si>
  <si>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</si>
  <si>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</si>
  <si>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</si>
  <si>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</si>
  <si>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</si>
  <si>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</si>
  <si>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</si>
  <si>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</si>
  <si>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</si>
  <si>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</si>
  <si>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</si>
  <si>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</si>
  <si>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</si>
  <si>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</si>
  <si>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</si>
  <si>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</si>
  <si>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</si>
  <si>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</si>
  <si>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</si>
  <si>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</si>
  <si>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</si>
  <si>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</si>
  <si>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</si>
  <si>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</si>
  <si>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</si>
  <si>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</si>
  <si>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</si>
  <si>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</si>
  <si>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</si>
  <si>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</si>
  <si>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</si>
  <si>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</si>
  <si>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</si>
  <si>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</si>
  <si>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</si>
  <si>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</si>
  <si>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</si>
  <si>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</si>
  <si>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</si>
  <si>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</si>
  <si>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</si>
  <si>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</si>
  <si>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</si>
  <si>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</si>
  <si>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</si>
  <si>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</si>
  <si>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</si>
  <si>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</si>
  <si>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</si>
  <si>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</si>
  <si>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</si>
  <si>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</si>
  <si>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</si>
  <si>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</si>
  <si>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</si>
  <si>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</si>
  <si>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</si>
  <si>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</si>
  <si>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</si>
  <si>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</si>
  <si>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</si>
  <si>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</si>
  <si>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</si>
  <si>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</si>
  <si>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</si>
  <si>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</si>
  <si>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</si>
  <si>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</si>
  <si>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</si>
  <si>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</si>
  <si>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</si>
  <si>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</si>
  <si>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</si>
  <si>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</si>
  <si>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</si>
  <si>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</si>
  <si>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</si>
  <si>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</si>
  <si>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</si>
  <si>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</si>
  <si>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</si>
  <si>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</si>
  <si>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</si>
  <si>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</si>
  <si>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</si>
  <si>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</si>
  <si>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</si>
  <si>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</si>
  <si>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</si>
  <si>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</si>
  <si>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</si>
  <si>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</si>
  <si>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</si>
  <si>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</si>
  <si>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</si>
  <si>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</si>
  <si>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</si>
  <si>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</si>
  <si>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</si>
  <si>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</si>
  <si>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</si>
  <si>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</si>
  <si>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</si>
  <si>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</si>
  <si>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</si>
  <si>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</si>
  <si>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</si>
  <si>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</si>
  <si>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</si>
  <si>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</si>
  <si>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18CA</t>
  </si>
  <si>
    <t>18C - Accessoarer</t>
  </si>
  <si>
    <t>18CA - Hushållsaccessoarer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</si>
  <si>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</si>
  <si>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</si>
  <si>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</si>
  <si>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</si>
  <si>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</si>
  <si>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</si>
  <si>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</si>
  <si>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</si>
  <si>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</si>
  <si>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</si>
  <si>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</si>
  <si>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</si>
  <si>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</si>
  <si>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</si>
  <si>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</si>
  <si>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</si>
  <si>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</si>
  <si>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</si>
  <si>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</si>
  <si>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</si>
  <si>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</si>
  <si>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</si>
  <si>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</si>
  <si>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</si>
  <si>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</si>
  <si>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</si>
  <si>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</si>
  <si>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</si>
  <si>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</si>
  <si>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</si>
  <si>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</si>
  <si>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</si>
  <si>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</si>
  <si>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</si>
  <si>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</si>
  <si>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</si>
  <si>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</si>
  <si>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</si>
  <si>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</si>
  <si>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</si>
  <si>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</si>
  <si>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</si>
  <si>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</si>
  <si>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</si>
  <si>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</si>
  <si>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</si>
  <si>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</si>
  <si>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</si>
  <si>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</si>
  <si>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</si>
  <si>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</si>
  <si>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</si>
  <si>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</si>
  <si>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</si>
  <si>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</si>
  <si>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</si>
  <si>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</si>
  <si>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</si>
  <si>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</si>
  <si>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</si>
  <si>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</si>
  <si>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</si>
  <si>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</si>
  <si>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</si>
  <si>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</si>
  <si>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</si>
  <si>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</si>
  <si>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</si>
  <si>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</si>
  <si>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</si>
  <si>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</si>
  <si>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</si>
  <si>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</si>
  <si>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</si>
  <si>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</si>
  <si>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</si>
  <si>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</si>
  <si>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</si>
  <si>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</si>
  <si>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</si>
  <si>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</si>
  <si>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</si>
  <si>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</si>
  <si>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</si>
  <si>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</si>
  <si>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</si>
  <si>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</si>
  <si>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</si>
  <si>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</si>
  <si>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</si>
  <si>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</si>
  <si>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</si>
  <si>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</si>
  <si>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</si>
  <si>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</si>
  <si>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</si>
  <si>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</si>
  <si>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</si>
  <si>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</si>
  <si>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</si>
  <si>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</si>
  <si>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</si>
  <si>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</si>
  <si>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</si>
  <si>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</si>
  <si>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</si>
  <si>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</si>
  <si>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</si>
  <si>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</si>
  <si>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</si>
  <si>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</si>
  <si>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</si>
  <si>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</si>
  <si>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</si>
  <si>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</si>
  <si>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</si>
  <si>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</si>
  <si>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</si>
  <si>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</si>
  <si>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</si>
  <si>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</si>
  <si>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</si>
  <si>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</si>
  <si>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</si>
  <si>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</si>
  <si>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</si>
  <si>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</si>
  <si>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</si>
  <si>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</si>
  <si>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</si>
  <si>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</si>
  <si>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</si>
  <si>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</si>
  <si>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</si>
  <si>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</si>
  <si>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</si>
  <si>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</si>
  <si>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</si>
  <si>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</si>
  <si>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</si>
  <si>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</si>
  <si>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</si>
  <si>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</si>
  <si>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</si>
  <si>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</si>
  <si>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</si>
  <si>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</si>
  <si>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</si>
  <si>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</si>
  <si>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</si>
  <si>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</si>
  <si>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</si>
  <si>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</si>
  <si>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</si>
  <si>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</si>
  <si>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</si>
  <si>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</si>
  <si>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</si>
  <si>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</si>
  <si>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</si>
  <si>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</si>
  <si>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</si>
  <si>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</si>
  <si>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</si>
  <si>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</si>
  <si>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</si>
  <si>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</si>
  <si>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</si>
  <si>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</si>
  <si>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</si>
  <si>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</si>
  <si>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</si>
  <si>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</si>
  <si>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</si>
  <si>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</si>
  <si>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</si>
  <si>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</si>
  <si>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</si>
  <si>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</si>
  <si>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</si>
  <si>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</si>
  <si>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</si>
  <si>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</si>
  <si>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</si>
  <si>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</si>
  <si>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</si>
  <si>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</si>
  <si>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</si>
  <si>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</si>
  <si>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</si>
  <si>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</si>
  <si>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</si>
  <si>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</si>
  <si>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</si>
  <si>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</si>
  <si>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</si>
  <si>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</si>
  <si>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</si>
  <si>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</si>
  <si>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</si>
  <si>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</si>
  <si>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</si>
  <si>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</si>
  <si>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</si>
  <si>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</si>
  <si>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</si>
  <si>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</si>
  <si>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</si>
  <si>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</si>
  <si>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</si>
  <si>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</si>
  <si>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</si>
  <si>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</si>
  <si>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</si>
  <si>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</si>
  <si>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</si>
  <si>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</si>
  <si>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</si>
  <si>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</si>
  <si>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</si>
  <si>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</si>
  <si>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</si>
  <si>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</si>
  <si>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</si>
  <si>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</si>
  <si>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</si>
  <si>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</si>
  <si>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</si>
  <si>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</si>
  <si>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</si>
  <si>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</si>
  <si>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</si>
  <si>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</si>
  <si>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</si>
  <si>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</si>
  <si>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</si>
  <si>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</si>
  <si>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</si>
  <si>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</si>
  <si>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</si>
  <si>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</si>
  <si>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</si>
  <si>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</si>
  <si>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</si>
  <si>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</si>
  <si>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</si>
  <si>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</si>
  <si>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</si>
  <si>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</si>
  <si>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</si>
  <si>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</si>
  <si>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</si>
  <si>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</si>
  <si>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</si>
  <si>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</si>
  <si>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</si>
  <si>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</si>
  <si>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</si>
  <si>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</si>
  <si>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</si>
  <si>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</si>
  <si>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</si>
  <si>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</si>
  <si>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</si>
  <si>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</si>
  <si>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</si>
  <si>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</si>
  <si>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</si>
  <si>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</si>
  <si>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</si>
  <si>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</si>
  <si>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</si>
  <si>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</si>
  <si>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</si>
  <si>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</si>
  <si>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</si>
  <si>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</si>
  <si>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</si>
  <si>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</si>
  <si>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</si>
  <si>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</si>
  <si>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</si>
  <si>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</si>
  <si>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</si>
  <si>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</si>
  <si>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</si>
  <si>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</si>
  <si>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</si>
  <si>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</si>
  <si>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</si>
  <si>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</si>
  <si>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</si>
  <si>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</si>
  <si>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</si>
  <si>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</si>
  <si>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</si>
  <si>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</si>
  <si>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</si>
  <si>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</si>
  <si>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</si>
  <si>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</si>
  <si>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</si>
  <si>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</si>
  <si>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</si>
  <si>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</si>
  <si>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</si>
  <si>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</si>
  <si>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</si>
  <si>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</si>
  <si>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</si>
  <si>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</si>
  <si>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</si>
  <si>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</si>
  <si>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</si>
  <si>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</si>
  <si>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</si>
  <si>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</si>
  <si>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</si>
  <si>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</si>
  <si>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</si>
  <si>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</si>
  <si>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</si>
  <si>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</si>
  <si>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</si>
  <si>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</si>
  <si>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</si>
  <si>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</si>
  <si>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</si>
  <si>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</si>
  <si>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</si>
  <si>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</si>
  <si>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</si>
  <si>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</si>
  <si>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</si>
  <si>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</si>
  <si>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</si>
  <si>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</si>
  <si>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</si>
  <si>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</si>
  <si>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</si>
  <si>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</si>
  <si>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</si>
  <si>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</si>
  <si>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</si>
  <si>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</si>
  <si>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</si>
  <si>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</si>
  <si>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</si>
  <si>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</si>
  <si>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</si>
  <si>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</si>
  <si>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</si>
  <si>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</si>
  <si>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</si>
  <si>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</si>
  <si>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</si>
  <si>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</si>
  <si>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</si>
  <si>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</si>
  <si>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</si>
  <si>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</si>
  <si>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</si>
  <si>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</si>
  <si>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</si>
  <si>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</si>
  <si>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</si>
  <si>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</si>
  <si>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</si>
  <si>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</si>
  <si>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</si>
  <si>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</si>
  <si>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</si>
  <si>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</si>
  <si>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</si>
  <si>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</si>
  <si>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</si>
  <si>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</si>
  <si>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</si>
  <si>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</si>
  <si>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</si>
  <si>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</si>
  <si>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</si>
  <si>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</si>
  <si>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</si>
  <si>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</si>
  <si>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</si>
  <si>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</si>
  <si>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</si>
  <si>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</si>
  <si>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</si>
  <si>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</si>
  <si>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</si>
  <si>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</si>
  <si>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</si>
  <si>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</si>
  <si>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</si>
  <si>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</si>
  <si>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</si>
  <si>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</si>
  <si>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</si>
  <si>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</si>
  <si>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</si>
  <si>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</si>
  <si>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</si>
  <si>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</si>
  <si>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</si>
  <si>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</si>
  <si>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</si>
  <si>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</si>
  <si>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</si>
  <si>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</si>
  <si>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</si>
  <si>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</si>
  <si>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</si>
  <si>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Torr &amp; Känslig hårbotten</t>
  </si>
  <si>
    <t>37DA - Schampo</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</si>
  <si>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</si>
  <si>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</si>
  <si>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</si>
  <si>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</si>
  <si>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</si>
  <si>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</si>
  <si>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</si>
  <si>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</si>
  <si>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</si>
  <si>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</si>
  <si>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</si>
  <si>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</si>
  <si>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</si>
  <si>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</si>
  <si>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</si>
  <si>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</si>
  <si>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</si>
  <si>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</si>
  <si>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</si>
  <si>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</si>
  <si>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</si>
  <si>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</si>
  <si>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</si>
  <si>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</si>
  <si>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</si>
  <si>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</si>
  <si>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</si>
  <si>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</si>
  <si>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</si>
  <si>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</si>
  <si>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</si>
  <si>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</si>
  <si>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</si>
  <si>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</si>
  <si>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</si>
  <si>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</si>
  <si>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</si>
  <si>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</si>
  <si>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</si>
  <si>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</si>
  <si>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</si>
  <si>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</si>
  <si>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</si>
  <si>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</si>
  <si>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</si>
  <si>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</si>
  <si>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</si>
  <si>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</si>
  <si>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</si>
  <si>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</si>
  <si>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</si>
  <si>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</si>
  <si>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</si>
  <si>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</si>
  <si>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</si>
  <si>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</si>
  <si>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</si>
  <si>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</si>
  <si>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</si>
  <si>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</si>
  <si>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</si>
  <si>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</si>
  <si>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</si>
  <si>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</si>
  <si>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</si>
  <si>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</si>
  <si>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</si>
  <si>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</si>
  <si>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</si>
  <si>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</si>
  <si>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</si>
  <si>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</si>
  <si>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</si>
  <si>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</si>
  <si>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</si>
  <si>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</si>
  <si>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</si>
  <si>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</si>
  <si>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</si>
  <si>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</si>
  <si>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</si>
  <si>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</si>
  <si>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</si>
  <si>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</si>
  <si>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</si>
  <si>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</si>
  <si>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</si>
  <si>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</si>
  <si>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</si>
  <si>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</si>
  <si>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</si>
  <si>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</si>
  <si>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</si>
  <si>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</si>
  <si>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</si>
  <si>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</si>
  <si>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</si>
  <si>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</si>
  <si>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</si>
  <si>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</si>
  <si>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</si>
  <si>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</si>
  <si>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</si>
  <si>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</si>
  <si>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</si>
  <si>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</si>
  <si>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</si>
  <si>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</si>
  <si>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</si>
  <si>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</si>
  <si>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</si>
  <si>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</si>
  <si>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</si>
  <si>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</si>
  <si>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</si>
  <si>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</si>
  <si>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</si>
  <si>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</si>
  <si>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</si>
  <si>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</si>
  <si>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</si>
  <si>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</si>
  <si>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</si>
  <si>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</si>
  <si>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</si>
  <si>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</si>
  <si>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</si>
  <si>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</si>
  <si>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</si>
  <si>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</si>
  <si>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</si>
  <si>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</si>
  <si>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</si>
  <si>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</si>
  <si>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</si>
  <si>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</si>
  <si>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</si>
  <si>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</si>
  <si>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</si>
  <si>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</si>
  <si>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</si>
  <si>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</si>
  <si>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</si>
  <si>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</si>
  <si>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</si>
  <si>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</si>
  <si>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</si>
  <si>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</si>
  <si>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</si>
  <si>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</si>
  <si>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</si>
  <si>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</si>
  <si>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</si>
  <si>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</si>
  <si>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</si>
  <si>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</si>
  <si>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</si>
  <si>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</si>
  <si>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</si>
  <si>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</si>
  <si>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</si>
  <si>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</si>
  <si>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</si>
  <si>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</si>
  <si>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</si>
  <si>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</si>
  <si>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</si>
  <si>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</si>
  <si>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</si>
  <si>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</si>
  <si>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</si>
  <si>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</si>
  <si>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</si>
  <si>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</si>
  <si>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</si>
  <si>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</si>
  <si>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</si>
  <si>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</si>
  <si>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</si>
  <si>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</si>
  <si>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</si>
  <si>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</si>
  <si>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</si>
  <si>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</si>
  <si>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</si>
  <si>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</si>
  <si>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</si>
  <si>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</si>
  <si>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</si>
  <si>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</si>
  <si>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</si>
  <si>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</si>
  <si>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</si>
  <si>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</si>
  <si>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</si>
  <si>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</si>
  <si>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</si>
  <si>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</si>
  <si>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</si>
  <si>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</si>
  <si>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</si>
  <si>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</si>
  <si>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</si>
  <si>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</si>
  <si>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</si>
  <si>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</si>
  <si>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</si>
  <si>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</si>
  <si>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</si>
  <si>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</si>
  <si>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</si>
  <si>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</si>
  <si>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</si>
  <si>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</si>
  <si>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</si>
  <si>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</si>
  <si>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</si>
  <si>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</si>
  <si>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</si>
  <si>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</si>
  <si>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</si>
  <si>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</si>
  <si>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</si>
  <si>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</si>
  <si>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</si>
  <si>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</si>
  <si>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</si>
  <si>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</si>
  <si>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</si>
  <si>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</si>
  <si>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</si>
  <si>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</si>
  <si>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</si>
  <si>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</si>
  <si>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</si>
  <si>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</si>
  <si>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</si>
  <si>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</si>
  <si>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</si>
  <si>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</si>
  <si>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</si>
  <si>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</si>
  <si>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</si>
  <si>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</si>
  <si>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</si>
  <si>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</si>
  <si>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</si>
  <si>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</si>
  <si>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</si>
  <si>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</si>
  <si>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</si>
  <si>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</si>
  <si>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</si>
  <si>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</si>
  <si>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</si>
  <si>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</si>
  <si>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</si>
  <si>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</si>
  <si>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</si>
  <si>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</si>
  <si>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</si>
  <si>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</si>
  <si>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</si>
  <si>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</si>
  <si>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</si>
  <si>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</si>
  <si>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</si>
  <si>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</si>
  <si>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</si>
  <si>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</si>
  <si>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</si>
  <si>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</si>
  <si>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</si>
  <si>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</si>
  <si>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</si>
  <si>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</si>
  <si>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</si>
  <si>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</si>
  <si>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</si>
  <si>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</si>
  <si>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</si>
  <si>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</si>
  <si>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</si>
  <si>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</si>
  <si>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</si>
  <si>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</si>
  <si>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</si>
  <si>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</si>
  <si>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</si>
  <si>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</si>
  <si>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</si>
  <si>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</si>
  <si>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</si>
  <si>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</si>
  <si>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</si>
  <si>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</si>
  <si>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</si>
  <si>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</si>
  <si>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</si>
  <si>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</si>
  <si>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</si>
  <si>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</si>
  <si>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</si>
  <si>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</si>
  <si>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</si>
  <si>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</si>
  <si>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</si>
  <si>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</si>
  <si>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</si>
  <si>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</si>
  <si>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</si>
  <si>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</si>
  <si>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</si>
  <si>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</si>
  <si>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</si>
  <si>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</si>
  <si>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</si>
  <si>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</si>
  <si>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</si>
  <si>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</si>
  <si>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</si>
  <si>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</si>
  <si>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</si>
  <si>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</si>
  <si>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</si>
  <si>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</si>
  <si>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</si>
  <si>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</si>
  <si>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</si>
  <si>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</si>
  <si>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</si>
  <si>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</si>
  <si>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</si>
  <si>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</si>
  <si>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</si>
  <si>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</si>
  <si>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</si>
  <si>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</si>
  <si>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</si>
  <si>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</si>
  <si>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</si>
  <si>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</si>
  <si>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</si>
  <si>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</si>
  <si>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</si>
  <si>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</si>
  <si>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</si>
  <si>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</si>
  <si>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</si>
  <si>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</si>
  <si>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</si>
  <si>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</si>
  <si>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</si>
  <si>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</si>
  <si>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</si>
  <si>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</si>
  <si>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</si>
  <si>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</si>
  <si>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</si>
  <si>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</si>
  <si>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</si>
  <si>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</si>
  <si>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</si>
  <si>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</si>
  <si>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</si>
  <si>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</si>
  <si>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</si>
  <si>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</si>
  <si>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</si>
  <si>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</si>
  <si>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</si>
  <si>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</si>
  <si>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</si>
  <si>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</si>
  <si>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</si>
  <si>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IBE</t>
  </si>
  <si>
    <t>IBE - Frakter</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</si>
  <si>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</si>
  <si>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</si>
  <si>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</si>
  <si>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</si>
  <si>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</si>
  <si>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</si>
  <si>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</si>
  <si>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</si>
  <si>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</si>
  <si>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</si>
  <si>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</si>
  <si>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</si>
  <si>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</si>
  <si>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Flöde AHL eller EHL</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</si>
  <si>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</si>
  <si>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</si>
  <si>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</si>
  <si>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</si>
  <si>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</si>
  <si>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</si>
  <si>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</si>
  <si>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</si>
  <si>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</si>
  <si>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</si>
  <si>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</si>
  <si>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</si>
  <si>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</si>
  <si>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</si>
  <si>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</si>
  <si>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</si>
  <si>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</si>
  <si>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</si>
  <si>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</si>
  <si>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</si>
  <si>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</si>
  <si>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</si>
  <si>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</si>
  <si>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</si>
  <si>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</si>
  <si>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</si>
  <si>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</si>
  <si>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</si>
  <si>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</si>
  <si>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</si>
  <si>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</si>
  <si>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</si>
  <si>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</si>
  <si>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</si>
  <si>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</si>
  <si>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</si>
  <si>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</si>
  <si>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</si>
  <si>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</si>
  <si>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</si>
  <si>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</si>
  <si>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</si>
  <si>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</si>
  <si>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</si>
  <si>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</si>
  <si>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</si>
  <si>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</si>
  <si>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</si>
  <si>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</si>
  <si>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</si>
  <si>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</si>
  <si>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</si>
  <si>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</si>
  <si>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</si>
  <si>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</si>
  <si>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</si>
  <si>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</si>
  <si>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</si>
  <si>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</si>
  <si>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</si>
  <si>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</si>
  <si>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</si>
  <si>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</si>
  <si>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</si>
  <si>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</si>
  <si>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</si>
  <si>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</si>
  <si>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</si>
  <si>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</si>
  <si>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</si>
  <si>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</si>
  <si>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</si>
  <si>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</si>
  <si>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</si>
  <si>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</si>
  <si>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</si>
  <si>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</si>
  <si>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</si>
  <si>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</si>
  <si>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</si>
  <si>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</si>
  <si>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</si>
  <si>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</si>
  <si>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</si>
  <si>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</si>
  <si>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</si>
  <si>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</si>
  <si>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</si>
  <si>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</si>
  <si>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</si>
  <si>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</si>
  <si>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</si>
  <si>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</si>
  <si>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</si>
  <si>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</si>
  <si>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</si>
  <si>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</si>
  <si>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</si>
  <si>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</si>
  <si>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</si>
  <si>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</si>
  <si>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</si>
  <si>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</si>
  <si>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</si>
  <si>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</si>
  <si>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</si>
  <si>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</si>
  <si>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</si>
  <si>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</si>
  <si>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</si>
  <si>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</si>
  <si>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</si>
  <si>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</si>
  <si>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</si>
  <si>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</si>
  <si>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</si>
  <si>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</si>
  <si>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</si>
  <si>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</si>
  <si>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</si>
  <si>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</si>
  <si>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</si>
  <si>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</si>
  <si>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</si>
  <si>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</si>
  <si>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</si>
  <si>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</si>
  <si>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</si>
  <si>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</si>
  <si>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</si>
  <si>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</si>
  <si>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</si>
  <si>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</si>
  <si>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</si>
  <si>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</si>
  <si>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</si>
  <si>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</si>
  <si>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</si>
  <si>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</si>
  <si>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</si>
  <si>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</si>
  <si>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</si>
  <si>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</si>
  <si>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</si>
  <si>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</si>
  <si>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</si>
  <si>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</si>
  <si>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</si>
  <si>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</si>
  <si>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</si>
  <si>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</si>
  <si>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</si>
  <si>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</si>
  <si>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</si>
  <si>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</si>
  <si>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</si>
  <si>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</si>
  <si>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</si>
  <si>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</si>
  <si>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</si>
  <si>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</si>
  <si>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</si>
  <si>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</si>
  <si>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</si>
  <si>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</si>
  <si>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</si>
  <si>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</si>
  <si>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</si>
  <si>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</si>
  <si>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</si>
  <si>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</si>
  <si>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</si>
  <si>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</si>
  <si>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</si>
  <si>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</si>
  <si>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</si>
  <si>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</si>
  <si>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</si>
  <si>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</si>
  <si>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</si>
  <si>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</si>
  <si>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</si>
  <si>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</si>
  <si>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</si>
  <si>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</si>
  <si>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</si>
  <si>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</si>
  <si>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</si>
  <si>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</si>
  <si>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</si>
  <si>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</si>
  <si>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</si>
  <si>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</si>
  <si>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</si>
  <si>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</si>
  <si>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</si>
  <si>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</si>
  <si>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</si>
  <si>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</si>
  <si>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</si>
  <si>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</si>
  <si>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</si>
  <si>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</si>
  <si>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</si>
  <si>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</si>
  <si>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</si>
  <si>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</si>
  <si>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</si>
  <si>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</si>
  <si>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</si>
  <si>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</si>
  <si>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</si>
  <si>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</si>
  <si>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</si>
  <si>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</si>
  <si>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</si>
  <si>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</si>
  <si>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</si>
  <si>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</si>
  <si>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</si>
  <si>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</si>
  <si>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</si>
  <si>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</si>
  <si>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</si>
  <si>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</si>
  <si>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</si>
  <si>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</si>
  <si>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</si>
  <si>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</si>
  <si>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</si>
  <si>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</si>
  <si>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</si>
  <si>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</si>
  <si>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</si>
  <si>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</si>
  <si>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</si>
  <si>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</si>
  <si>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</si>
  <si>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</si>
  <si>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</si>
  <si>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</si>
  <si>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</si>
  <si>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</si>
  <si>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</si>
  <si>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</si>
  <si>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</si>
  <si>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</si>
  <si>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</si>
  <si>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</si>
  <si>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</si>
  <si>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</si>
  <si>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</si>
  <si>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</si>
  <si>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</si>
  <si>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</si>
  <si>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</si>
  <si>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</si>
  <si>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</si>
  <si>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</si>
  <si>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</si>
  <si>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</si>
  <si>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</si>
  <si>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</si>
  <si>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</si>
  <si>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</si>
  <si>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</si>
  <si>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</si>
  <si>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</si>
  <si>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</si>
  <si>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</si>
  <si>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</si>
  <si>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</si>
  <si>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</si>
  <si>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</si>
  <si>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</si>
  <si>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</si>
  <si>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</si>
  <si>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</si>
  <si>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</si>
  <si>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</si>
  <si>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</si>
  <si>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</si>
  <si>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</si>
  <si>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</si>
  <si>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</si>
  <si>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</si>
  <si>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</si>
  <si>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</si>
  <si>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</si>
  <si>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</si>
  <si>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</si>
  <si>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</si>
  <si>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</si>
  <si>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</si>
  <si>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</si>
  <si>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</si>
  <si>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</si>
  <si>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</si>
  <si>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</si>
  <si>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</si>
  <si>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</si>
  <si>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</si>
  <si>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</si>
  <si>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</si>
  <si>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</si>
  <si>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</si>
  <si>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</si>
  <si>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</si>
  <si>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</si>
  <si>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</si>
  <si>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</si>
  <si>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</si>
  <si>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</si>
  <si>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</si>
  <si>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</si>
  <si>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</si>
  <si>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</si>
  <si>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</si>
  <si>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</si>
  <si>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</si>
  <si>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</si>
  <si>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</si>
  <si>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</si>
  <si>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</si>
  <si>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</si>
  <si>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</si>
  <si>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</si>
  <si>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</si>
  <si>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</si>
  <si>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</si>
  <si>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</si>
  <si>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</si>
  <si>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</si>
  <si>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</si>
  <si>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</si>
  <si>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</si>
  <si>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</si>
  <si>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</si>
  <si>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</si>
  <si>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</si>
  <si>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</si>
  <si>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</si>
  <si>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</si>
  <si>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</si>
  <si>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</si>
  <si>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</si>
  <si>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</si>
  <si>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</si>
  <si>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</si>
  <si>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</si>
  <si>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</si>
  <si>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</si>
  <si>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</si>
  <si>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</si>
  <si>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</si>
  <si>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</si>
  <si>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</si>
  <si>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</si>
  <si>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</si>
  <si>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</si>
  <si>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</si>
  <si>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</si>
  <si>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</si>
  <si>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</si>
  <si>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</si>
  <si>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</si>
  <si>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</si>
  <si>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</si>
  <si>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</si>
  <si>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</si>
  <si>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</si>
  <si>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</si>
  <si>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</si>
  <si>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</si>
  <si>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</si>
  <si>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</si>
  <si>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</si>
  <si>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</si>
  <si>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</si>
  <si>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</si>
  <si>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</si>
  <si>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</si>
  <si>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</si>
  <si>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</si>
  <si>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</si>
  <si>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</si>
  <si>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</si>
  <si>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</si>
  <si>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</si>
  <si>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</si>
  <si>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</si>
  <si>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</si>
  <si>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</si>
  <si>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</si>
  <si>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</si>
  <si>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</si>
  <si>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</si>
  <si>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</si>
  <si>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</si>
  <si>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</si>
  <si>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</si>
  <si>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</si>
  <si>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</si>
  <si>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</si>
  <si>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</si>
  <si>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</si>
  <si>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</si>
  <si>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</si>
  <si>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</si>
  <si>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</si>
  <si>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</si>
  <si>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</si>
  <si>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</si>
  <si>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</si>
  <si>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</si>
  <si>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</si>
  <si>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</si>
  <si>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</si>
  <si>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</si>
  <si>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</si>
  <si>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</si>
  <si>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</si>
  <si>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</si>
  <si>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</si>
  <si>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</si>
  <si>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</si>
  <si>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</si>
  <si>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</si>
  <si>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</si>
  <si>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</si>
  <si>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</si>
  <si>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</si>
  <si>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</si>
  <si>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</si>
  <si>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</si>
  <si>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</si>
  <si>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</si>
  <si>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</si>
  <si>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</si>
  <si>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</si>
  <si>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</si>
  <si>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</si>
  <si>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</si>
  <si>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</si>
  <si>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</si>
  <si>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</si>
  <si>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</si>
  <si>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</si>
  <si>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</si>
  <si>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</si>
  <si>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</si>
  <si>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</si>
  <si>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</si>
  <si>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</si>
  <si>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</si>
  <si>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</si>
  <si>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</si>
  <si>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</si>
  <si>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</si>
  <si>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</si>
  <si>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</si>
  <si>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</si>
  <si>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</si>
  <si>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</si>
  <si>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</si>
  <si>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</si>
  <si>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</si>
  <si>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</si>
  <si>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</si>
  <si>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</si>
  <si>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</si>
  <si>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</si>
  <si>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</si>
  <si>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</si>
  <si>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</si>
  <si>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</si>
  <si>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</si>
  <si>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</si>
  <si>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</si>
  <si>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</si>
  <si>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</si>
  <si>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</si>
  <si>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</si>
  <si>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</si>
  <si>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</si>
  <si>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</si>
  <si>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</si>
  <si>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</si>
  <si>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</si>
  <si>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</si>
  <si>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</si>
  <si>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</si>
  <si>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</si>
  <si>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</si>
  <si>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</si>
  <si>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</si>
  <si>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</si>
  <si>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</si>
  <si>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</si>
  <si>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</si>
  <si>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December 2023.1</t>
  </si>
  <si>
    <t xml:space="preserve">Tabeller </t>
  </si>
  <si>
    <t>Adderat hållbarhetssymboler 26-31</t>
  </si>
  <si>
    <t>5. E-handel</t>
  </si>
  <si>
    <t>Ändrat i formler för hållbarhetsmärkningar och medvetna val för tillägg av hållbarhetssymboler 26-31</t>
  </si>
  <si>
    <t>Adderat hållbarhetssymboler 26-31 i drop-downlistor för hållbarhetsmärkningar</t>
  </si>
  <si>
    <t>Januari 2024.1</t>
  </si>
  <si>
    <t>Lagt till artikelgrupp 26AE - Övriga kosttillskott</t>
  </si>
  <si>
    <t>Mars 2024.3</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</si>
  <si>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</si>
  <si>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</si>
  <si>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</si>
  <si>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specificera kostillskott i Kolumn AE, AF, V, X,  Z, AA, AB, AC, AD</t>
  </si>
  <si>
    <t>Borttag av kolumn AR, AS, AT, AU som inte används längre.</t>
  </si>
  <si>
    <t>Augusti 2024.8</t>
  </si>
  <si>
    <t>Lagt till 09AA-09DD Intim och tagit bort 38 AA-44DA Intim</t>
  </si>
  <si>
    <t>December 2024.12</t>
  </si>
  <si>
    <t>E-Handel</t>
  </si>
  <si>
    <r>
      <t>Lagt in Varningar och instruktioner E</t>
    </r>
    <r>
      <rPr>
        <sz val="10"/>
        <rFont val="Calibri"/>
        <family val="2"/>
        <scheme val="minor"/>
      </rPr>
      <t xml:space="preserve">ventuella varnings- eller säkerhetsinformation som finns angivet på produkten (enl art 19d i Produktsäkerhetsförordningen (EU) 2023/988)
samt  ny kolumn med följande text: Kontaktuppgifter (post- och elektronisk adress) där tillverkare kan kontakta 19a i Produktsäkerhetsförordningen (EU) 2023/988
Kontaktuppgifter (post- och elektronisk adress) till importör om tillverkare inte är etablerad i unionen (art 19b i Produktsäkerhetsförordningen (EU) 2023/988
</t>
    </r>
  </si>
  <si>
    <t>Janmuari 2025. n01.30</t>
  </si>
  <si>
    <t>2025.01.30</t>
  </si>
  <si>
    <t>Ändrat 18CA till Hushållsadessoarer</t>
  </si>
  <si>
    <t>Leverantörsdel</t>
  </si>
  <si>
    <t>KC 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</si>
  <si>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</si>
  <si>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</si>
  <si>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</si>
  <si>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</si>
  <si>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</si>
  <si>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</si>
  <si>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</si>
  <si>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</si>
  <si>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</si>
  <si>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</si>
  <si>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</si>
  <si>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</si>
  <si>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</si>
  <si>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</si>
  <si>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</si>
  <si>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</si>
  <si>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</si>
  <si>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</si>
  <si>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</si>
  <si>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</si>
  <si>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</si>
  <si>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</si>
  <si>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</si>
  <si>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</si>
  <si>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</si>
  <si>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</si>
  <si>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</si>
  <si>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</si>
  <si>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</si>
  <si>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</si>
  <si>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</si>
  <si>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</si>
  <si>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</si>
  <si>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</si>
  <si>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</si>
  <si>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</si>
  <si>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</si>
  <si>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</si>
  <si>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</si>
  <si>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</si>
  <si>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</si>
  <si>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</si>
  <si>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</si>
  <si>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</si>
  <si>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</si>
  <si>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</si>
  <si>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</si>
  <si>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</si>
  <si>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</si>
  <si>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</si>
  <si>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</si>
  <si>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</si>
  <si>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</si>
  <si>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</si>
  <si>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</si>
  <si>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</si>
  <si>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</si>
  <si>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</si>
  <si>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</si>
  <si>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</si>
  <si>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</si>
  <si>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</si>
  <si>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0 = Ej applicerbart</t>
  </si>
  <si>
    <t>Accessoarer</t>
  </si>
  <si>
    <t>v.18 Maj</t>
  </si>
  <si>
    <t>Utgår</t>
  </si>
  <si>
    <t>2 Naturläkemedel (OTC)</t>
  </si>
  <si>
    <t>ml</t>
  </si>
  <si>
    <t>EUR</t>
  </si>
  <si>
    <t>3  Astma- och Allergiförbundet</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</si>
  <si>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</si>
  <si>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</si>
  <si>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</si>
  <si>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</si>
  <si>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</si>
  <si>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</si>
  <si>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</si>
  <si>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</si>
  <si>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</si>
  <si>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</si>
  <si>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</si>
  <si>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</si>
  <si>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</si>
  <si>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</si>
  <si>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</si>
  <si>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</si>
  <si>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</si>
  <si>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</si>
  <si>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</si>
  <si>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</si>
  <si>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</si>
  <si>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</si>
  <si>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</si>
  <si>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</si>
  <si>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</si>
  <si>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</si>
  <si>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</si>
  <si>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</si>
  <si>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</si>
  <si>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</si>
  <si>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</si>
  <si>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</si>
  <si>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4  Svanen</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</si>
  <si>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</si>
  <si>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</si>
  <si>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</si>
  <si>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</si>
  <si>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</si>
  <si>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</si>
  <si>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</si>
  <si>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</si>
  <si>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</si>
  <si>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</si>
  <si>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</si>
  <si>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</si>
  <si>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</si>
  <si>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</si>
  <si>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</si>
  <si>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</si>
  <si>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</si>
  <si>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</si>
  <si>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</si>
  <si>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</si>
  <si>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</si>
  <si>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</si>
  <si>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</si>
  <si>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</si>
  <si>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</si>
  <si>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5  GOTS</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</si>
  <si>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</si>
  <si>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</si>
  <si>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</si>
  <si>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</si>
  <si>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</si>
  <si>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</si>
  <si>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</si>
  <si>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</si>
  <si>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</si>
  <si>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</si>
  <si>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</si>
  <si>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</si>
  <si>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</si>
  <si>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</si>
  <si>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</si>
  <si>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</si>
  <si>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</si>
  <si>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6  Ekologiskt livsmedel</t>
  </si>
  <si>
    <t>WEB</t>
  </si>
  <si>
    <t>Senior</t>
  </si>
  <si>
    <t>D-vitamin</t>
  </si>
  <si>
    <t>Järn</t>
  </si>
  <si>
    <t>Spray</t>
  </si>
  <si>
    <t>Myggor</t>
  </si>
  <si>
    <t>AI - Anguilla</t>
  </si>
  <si>
    <t>Böcker</t>
  </si>
  <si>
    <t>Sol</t>
  </si>
  <si>
    <t>6  Kosttillskott (HV)</t>
  </si>
  <si>
    <t>par</t>
  </si>
  <si>
    <t>7  ECO CERT Cosmos Organic</t>
  </si>
  <si>
    <t>RE1</t>
  </si>
  <si>
    <t>3 år</t>
  </si>
  <si>
    <t>Gravida</t>
  </si>
  <si>
    <t>SPF50</t>
  </si>
  <si>
    <t>E-vitamin</t>
  </si>
  <si>
    <t>Magnesium</t>
  </si>
  <si>
    <t>Munskölj</t>
  </si>
  <si>
    <t>Rävskabb</t>
  </si>
  <si>
    <t>AL - Albanien</t>
  </si>
  <si>
    <t>Djurvård</t>
  </si>
  <si>
    <t>8  Bra miljöval</t>
  </si>
  <si>
    <t>4 år</t>
  </si>
  <si>
    <t>Ammande mammor</t>
  </si>
  <si>
    <t>SPF50+</t>
  </si>
  <si>
    <t>Selen</t>
  </si>
  <si>
    <t>Eltandborste</t>
  </si>
  <si>
    <t>Öronskabb</t>
  </si>
  <si>
    <t>AM - Armenien</t>
  </si>
  <si>
    <t>Dofter</t>
  </si>
  <si>
    <t>9  Fairtrade</t>
  </si>
  <si>
    <t>5 år</t>
  </si>
  <si>
    <t>Diabetiker</t>
  </si>
  <si>
    <t>Zink</t>
  </si>
  <si>
    <t>Whitening</t>
  </si>
  <si>
    <t>AN - Nederländska Antillerna</t>
  </si>
  <si>
    <t>Fot</t>
  </si>
  <si>
    <t>6 år</t>
  </si>
  <si>
    <t>Kvinnor i klimankteriet</t>
  </si>
  <si>
    <t>Mot ilningar</t>
  </si>
  <si>
    <t>AO - Angola</t>
  </si>
  <si>
    <t>Förkylning</t>
  </si>
  <si>
    <t>11 UTZ Certified</t>
  </si>
  <si>
    <t>7 år</t>
  </si>
  <si>
    <t>AQ - Antarktis</t>
  </si>
  <si>
    <t>Halkskydd</t>
  </si>
  <si>
    <t>15 Asthma Allergy Nordic</t>
  </si>
  <si>
    <t>8 år</t>
  </si>
  <si>
    <t>AR - Argentina</t>
  </si>
  <si>
    <t>Hand</t>
  </si>
  <si>
    <t>16 FSC</t>
  </si>
  <si>
    <t>9 år</t>
  </si>
  <si>
    <t>AS - Amerikanska Samoa</t>
  </si>
  <si>
    <t>Hudbesvär</t>
  </si>
  <si>
    <t>17 Välvald (endast vid OTC)</t>
  </si>
  <si>
    <t>10 år</t>
  </si>
  <si>
    <t>AT - Österrike</t>
  </si>
  <si>
    <t>Hushåll</t>
  </si>
  <si>
    <t>18 Rainforest Alliance</t>
  </si>
  <si>
    <t>11 år</t>
  </si>
  <si>
    <t>AU - Australien</t>
  </si>
  <si>
    <t>Hår</t>
  </si>
  <si>
    <t>19 Vegan Society</t>
  </si>
  <si>
    <t>12 år</t>
  </si>
  <si>
    <t>AW - Aruba</t>
  </si>
  <si>
    <t>Hårbesvär</t>
  </si>
  <si>
    <t>20 Certified Vegan</t>
  </si>
  <si>
    <t>AX - Åland</t>
  </si>
  <si>
    <t>Hälsotjänster</t>
  </si>
  <si>
    <t>21 I'm Vegan</t>
  </si>
  <si>
    <t>AZ - Azerbajdzjan</t>
  </si>
  <si>
    <t>Intimtester</t>
  </si>
  <si>
    <t>22 EU Ecolabel</t>
  </si>
  <si>
    <t>BA - Bosnien-Hercegovina</t>
  </si>
  <si>
    <t>Intimvård</t>
  </si>
  <si>
    <t>23 Soil Association Cosmos Organic</t>
  </si>
  <si>
    <t>BB - Barbados</t>
  </si>
  <si>
    <t>24 Cosmetique Bio Cosmos Organic</t>
  </si>
  <si>
    <t>BD - Bangladesh</t>
  </si>
  <si>
    <t>Kläder</t>
  </si>
  <si>
    <t>25 Fair for Life</t>
  </si>
  <si>
    <t>BE - Belgien</t>
  </si>
  <si>
    <t>Kroppsvård</t>
  </si>
  <si>
    <t>26 Oeko tex Organic Cotton</t>
  </si>
  <si>
    <t>BF - Burkina Faso</t>
  </si>
  <si>
    <t>Lilla hjärtat - barn</t>
  </si>
  <si>
    <t>27 Oeko tex Standard 100</t>
  </si>
  <si>
    <t>BG - Bulgarien</t>
  </si>
  <si>
    <t>Mage</t>
  </si>
  <si>
    <t>28 Oeko tex Made in green</t>
  </si>
  <si>
    <t>BH - Bahrain</t>
  </si>
  <si>
    <t>Makeup</t>
  </si>
  <si>
    <t>29 ASC</t>
  </si>
  <si>
    <t>BI - Burundi</t>
  </si>
  <si>
    <t>Man</t>
  </si>
  <si>
    <t>30 MSC</t>
  </si>
  <si>
    <t>BJ - Benin</t>
  </si>
  <si>
    <t>Medicinskt Förbrukningsmtrl</t>
  </si>
  <si>
    <t>31 Friend of the sea</t>
  </si>
  <si>
    <t>BM - Bermuda</t>
  </si>
  <si>
    <t>Mensskydd</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</si>
  <si>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</si>
  <si>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</si>
  <si>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</si>
  <si>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</si>
  <si>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</si>
  <si>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</si>
  <si>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</si>
  <si>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</si>
  <si>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</si>
  <si>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</si>
  <si>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</si>
  <si>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</si>
  <si>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</si>
  <si>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</si>
  <si>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</si>
  <si>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</si>
  <si>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</si>
  <si>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</si>
  <si>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</si>
  <si>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</si>
  <si>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</si>
  <si>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</si>
  <si>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</si>
  <si>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</si>
  <si>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</si>
  <si>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</si>
  <si>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</si>
  <si>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</si>
  <si>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</si>
  <si>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</si>
  <si>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</si>
  <si>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</si>
  <si>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</si>
  <si>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</si>
  <si>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</si>
  <si>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</si>
  <si>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</si>
  <si>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</si>
  <si>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</si>
  <si>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</si>
  <si>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</si>
  <si>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</si>
  <si>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</si>
  <si>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</si>
  <si>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</si>
  <si>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</si>
  <si>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</si>
  <si>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</si>
  <si>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</si>
  <si>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</si>
  <si>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</si>
  <si>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</si>
  <si>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</si>
  <si>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</si>
  <si>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</si>
  <si>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</si>
  <si>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</si>
  <si>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</si>
  <si>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</si>
  <si>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</si>
  <si>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</si>
  <si>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</si>
  <si>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</si>
  <si>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</si>
  <si>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</si>
  <si>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</si>
  <si>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</si>
  <si>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</si>
  <si>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</si>
  <si>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</si>
  <si>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</si>
  <si>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</si>
  <si>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</si>
  <si>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</si>
  <si>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</si>
  <si>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</si>
  <si>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</si>
  <si>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</si>
  <si>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</si>
  <si>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</si>
  <si>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</si>
  <si>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</si>
  <si>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</si>
  <si>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</si>
  <si>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</si>
  <si>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</si>
  <si>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</si>
  <si>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</si>
  <si>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</si>
  <si>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</si>
  <si>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</si>
  <si>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</si>
  <si>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</si>
  <si>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</si>
  <si>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</si>
  <si>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</si>
  <si>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</si>
  <si>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</si>
  <si>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</si>
  <si>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</si>
  <si>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</si>
  <si>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</si>
  <si>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</si>
  <si>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</si>
  <si>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</si>
  <si>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</si>
  <si>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</si>
  <si>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</si>
  <si>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</si>
  <si>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</si>
  <si>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</si>
  <si>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</si>
  <si>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</si>
  <si>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</si>
  <si>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</si>
  <si>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</si>
  <si>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</si>
  <si>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</si>
  <si>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</si>
  <si>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</si>
  <si>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</si>
  <si>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</si>
  <si>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</si>
  <si>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</si>
  <si>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</si>
  <si>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</si>
  <si>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</si>
  <si>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</si>
  <si>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</si>
  <si>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</si>
  <si>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</si>
  <si>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</si>
  <si>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</si>
  <si>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</si>
  <si>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</si>
  <si>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</si>
  <si>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</si>
  <si>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</si>
  <si>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</si>
  <si>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</si>
  <si>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</si>
  <si>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</si>
  <si>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</si>
  <si>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</si>
  <si>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</si>
  <si>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</si>
  <si>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</si>
  <si>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</si>
  <si>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</si>
  <si>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</si>
  <si>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</si>
  <si>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</si>
  <si>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</si>
  <si>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</si>
  <si>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</si>
  <si>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</si>
  <si>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</si>
  <si>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</si>
  <si>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</si>
  <si>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</si>
  <si>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</si>
  <si>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</si>
  <si>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</si>
  <si>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</si>
  <si>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</si>
  <si>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</si>
  <si>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</si>
  <si>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</si>
  <si>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</si>
  <si>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</si>
  <si>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</si>
  <si>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</si>
  <si>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</si>
  <si>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</si>
  <si>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</si>
  <si>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</si>
  <si>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</si>
  <si>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</si>
  <si>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</si>
  <si>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</si>
  <si>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</si>
  <si>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</si>
  <si>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</si>
  <si>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</si>
  <si>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</si>
  <si>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</si>
  <si>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</si>
  <si>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</si>
  <si>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</si>
  <si>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</si>
  <si>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</si>
  <si>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</si>
  <si>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</si>
  <si>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</si>
  <si>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</si>
  <si>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</si>
  <si>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</si>
  <si>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</si>
  <si>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</si>
  <si>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</si>
  <si>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</si>
  <si>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</si>
  <si>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</si>
  <si>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</si>
  <si>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</si>
  <si>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</si>
  <si>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</si>
  <si>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</si>
  <si>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</si>
  <si>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</si>
  <si>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</si>
  <si>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</si>
  <si>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</si>
  <si>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</si>
  <si>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</si>
  <si>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</si>
  <si>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</si>
  <si>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</si>
  <si>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</si>
  <si>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</si>
  <si>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</si>
  <si>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</si>
  <si>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</si>
  <si>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</si>
  <si>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</si>
  <si>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</si>
  <si>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</si>
  <si>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</si>
  <si>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</si>
  <si>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r>
      <rPr>
        <b/>
        <sz val="11"/>
        <color rgb="FFC00000"/>
        <rFont val="Calibri"/>
        <family val="2"/>
      </rPr>
      <t xml:space="preserve">OBS! </t>
    </r>
    <r>
      <rPr>
        <b/>
        <sz val="11"/>
        <rFont val="Calibri"/>
        <family val="2"/>
      </rPr>
      <t xml:space="preserve">Alla logistiska nivåer per artikel ska listas, nivå 2-4, om antalet </t>
    </r>
    <r>
      <rPr>
        <b/>
        <sz val="11"/>
        <color rgb="FFC00000"/>
        <rFont val="Calibri"/>
        <family val="2"/>
      </rPr>
      <t>rödmarkeras</t>
    </r>
    <r>
      <rPr>
        <b/>
        <sz val="11"/>
        <rFont val="Calibri"/>
        <family val="2"/>
      </rPr>
      <t xml:space="preserve"> på en nivå är antalet inte delbar med grundnivån (nivå 2) och behövs justeras till korrekt antal. Notera att respektive nivå ska ha ett unikt EAN.</t>
    </r>
  </si>
  <si>
    <t>Se exempelbild på logistiska nivåer till höger --&gt;</t>
  </si>
  <si>
    <t>35IA</t>
  </si>
  <si>
    <t>35IB</t>
  </si>
  <si>
    <t>35IC</t>
  </si>
  <si>
    <t>35ID</t>
  </si>
  <si>
    <t>35I - Djurfoder</t>
  </si>
  <si>
    <t>35IA - Djur Katt Friskfoder</t>
  </si>
  <si>
    <t>35IB - Djur Katt Veterinärfoder</t>
  </si>
  <si>
    <t>35IC - Djur Hund Friskfoder</t>
  </si>
  <si>
    <r>
      <t xml:space="preserve">Batteri (EUBR)
</t>
    </r>
    <r>
      <rPr>
        <sz val="11"/>
        <rFont val="Calibri"/>
        <family val="2"/>
        <scheme val="minor"/>
      </rPr>
      <t>Innehåller produkten utbytbara eller inbyggda batterier eller är produkten ett batteri?</t>
    </r>
  </si>
  <si>
    <t>Obligatoriskt: JA
Handelsvara: JA 
Övriga varor: JA</t>
  </si>
  <si>
    <t>35ID - Djur Hund Veterinärfoder</t>
  </si>
  <si>
    <r>
      <rPr>
        <b/>
        <sz val="10"/>
        <rFont val="Calibri"/>
        <family val="2"/>
        <scheme val="minor"/>
      </rPr>
      <t>Användarinstruktioner</t>
    </r>
    <r>
      <rPr>
        <sz val="10"/>
        <rFont val="Calibri"/>
        <family val="2"/>
        <scheme val="minor"/>
      </rPr>
      <t xml:space="preserve">                                                                                                                           
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</si>
  <si>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rPr>
        <b/>
        <sz val="11"/>
        <rFont val="Calibri"/>
        <family val="2"/>
        <scheme val="minor"/>
      </rPr>
      <t>Faroangivelser</t>
    </r>
    <r>
      <rPr>
        <sz val="11"/>
        <rFont val="Calibri"/>
        <family val="2"/>
        <scheme val="minor"/>
      </rPr>
      <t xml:space="preserve">
</t>
    </r>
    <r>
      <rPr>
        <sz val="10"/>
        <rFont val="Calibri"/>
        <family val="2"/>
        <scheme val="minor"/>
      </rPr>
      <t>Faroangivelser för kemiska eller kosmetiska produkter som är angivna på produktens förpackning (enl art 19d i Produktsäkerhetsförordningen (EU) 2023/988)</t>
    </r>
  </si>
  <si>
    <r>
      <rPr>
        <b/>
        <sz val="11"/>
        <rFont val="Calibri"/>
        <family val="2"/>
        <scheme val="minor"/>
      </rPr>
      <t>Skyddsangivelser</t>
    </r>
    <r>
      <rPr>
        <sz val="11"/>
        <rFont val="Calibri"/>
        <family val="2"/>
        <scheme val="minor"/>
      </rPr>
      <t xml:space="preserve">
</t>
    </r>
    <r>
      <rPr>
        <sz val="10"/>
        <rFont val="Calibri"/>
        <family val="2"/>
        <scheme val="minor"/>
      </rPr>
      <t>Skyddsangivelser  för kemiska eller kosmetiska produkter som är angivna på produktens förpackning (enl art 19d i Produktsäkerhetsförordningen (EU) 2023/988)</t>
    </r>
  </si>
  <si>
    <r>
      <rPr>
        <b/>
        <sz val="11"/>
        <rFont val="Calibri"/>
        <family val="2"/>
        <scheme val="minor"/>
      </rPr>
      <t>Övrig regulatorisk märkningsinformatio</t>
    </r>
    <r>
      <rPr>
        <b/>
        <sz val="10"/>
        <rFont val="Calibri"/>
        <family val="2"/>
        <scheme val="minor"/>
      </rPr>
      <t>n</t>
    </r>
    <r>
      <rPr>
        <sz val="10"/>
        <rFont val="Calibri"/>
        <family val="2"/>
        <scheme val="minor"/>
      </rPr>
      <t xml:space="preserve">
Eventuell varnings- eller säkerhetsinformation som finns angiven på produktens förpackning ((enl art 19d i Produktsäkerhetsförordningen (EU) 2023/988)"</t>
    </r>
  </si>
  <si>
    <r>
      <rPr>
        <b/>
        <sz val="11"/>
        <rFont val="Calibri"/>
        <family val="2"/>
        <scheme val="minor"/>
      </rPr>
      <t>Tillverkarens namn eller registrerade varumärke</t>
    </r>
    <r>
      <rPr>
        <sz val="10"/>
        <rFont val="Calibri"/>
        <family val="2"/>
        <scheme val="minor"/>
      </rPr>
      <t xml:space="preserve">
Om tillverkaren inte är etablerad inom EU ska namn anges till den aktör som anses vara ansvarig person (enligt artikel 16.1 i Produktsäkerhetsförordningen)</t>
    </r>
  </si>
  <si>
    <r>
      <rPr>
        <b/>
        <sz val="11"/>
        <rFont val="Calibri"/>
        <family val="2"/>
        <scheme val="minor"/>
      </rPr>
      <t>Adress</t>
    </r>
    <r>
      <rPr>
        <sz val="10"/>
        <rFont val="Calibri"/>
        <family val="2"/>
        <scheme val="minor"/>
      </rPr>
      <t xml:space="preserve">
Postadress till tillverkaren. Om tillverkaren inte är etablerad inom EU ska adress anges till den aktör som anses vara ansvarig person (enligt artikel 16.1 i Produktsäkerhetsförordningen) </t>
    </r>
  </si>
  <si>
    <r>
      <rPr>
        <b/>
        <sz val="11"/>
        <rFont val="Calibri"/>
        <family val="2"/>
        <scheme val="minor"/>
      </rPr>
      <t>Elektronisk adress</t>
    </r>
    <r>
      <rPr>
        <sz val="10"/>
        <rFont val="Calibri"/>
        <family val="2"/>
        <scheme val="minor"/>
      </rPr>
      <t xml:space="preserve">
Elektronisk adress där tillverkaren kan kontaktas. Om tillverkaren inte är etablerad inom EU ska elektronisk adress anges till den aktör som anses vara ansvarig person (enligt artikel 16.1 i Produktsäkerhetsförordningen) </t>
    </r>
  </si>
  <si>
    <r>
      <rPr>
        <b/>
        <sz val="11"/>
        <rFont val="Calibri"/>
        <family val="2"/>
        <scheme val="minor"/>
      </rPr>
      <t>Signalord</t>
    </r>
    <r>
      <rPr>
        <sz val="10"/>
        <rFont val="Calibri"/>
        <family val="2"/>
        <scheme val="minor"/>
      </rPr>
      <t xml:space="preserve">
Anges som "Fara", "Varning" eller lämnas tomt.</t>
    </r>
  </si>
  <si>
    <r>
      <rPr>
        <b/>
        <sz val="11"/>
        <rFont val="Calibri"/>
        <family val="2"/>
        <scheme val="minor"/>
      </rPr>
      <t>Faropiktogram</t>
    </r>
    <r>
      <rPr>
        <sz val="10"/>
        <rFont val="Calibri"/>
        <family val="2"/>
        <scheme val="minor"/>
      </rPr>
      <t xml:space="preserve">
Standardiserade varningssymboler som uppmärksammar användaren på att produkten har farliga egenskaper. T.ex. flamma.</t>
    </r>
  </si>
  <si>
    <r>
      <t xml:space="preserve">Hårtyp
</t>
    </r>
    <r>
      <rPr>
        <sz val="10"/>
        <rFont val="Calibri"/>
        <family val="2"/>
        <scheme val="minor"/>
      </rPr>
      <t>Multipla värden går att ange, separera dessa med komma</t>
    </r>
  </si>
  <si>
    <t>Normalt hår, Färgat hår</t>
  </si>
  <si>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</si>
  <si>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t>Signalord</t>
  </si>
  <si>
    <t>Faropliktogram</t>
  </si>
  <si>
    <t>Varning</t>
  </si>
  <si>
    <t>Gasbehållare</t>
  </si>
  <si>
    <t>Flamma</t>
  </si>
  <si>
    <t>Utropstecken</t>
  </si>
  <si>
    <t>Miljöfarligt</t>
  </si>
  <si>
    <t>Hälsofara</t>
  </si>
  <si>
    <t>Flamma över cirkel</t>
  </si>
  <si>
    <t>Frätande</t>
  </si>
  <si>
    <t>Exploderande bomb</t>
  </si>
  <si>
    <t>Dödskalle med korsande benknotor</t>
  </si>
  <si>
    <t>§</t>
  </si>
  <si>
    <t>Fara</t>
  </si>
  <si>
    <r>
      <t>Konsument
förpackningens 
Höjd</t>
    </r>
    <r>
      <rPr>
        <sz val="10"/>
        <color theme="1"/>
        <rFont val="Calibri"/>
        <family val="2"/>
        <scheme val="minor"/>
      </rPr>
      <t xml:space="preserve"> 
[cm]</t>
    </r>
  </si>
  <si>
    <r>
      <t xml:space="preserve">Konsument
förpackningens 
Bredd
</t>
    </r>
    <r>
      <rPr>
        <sz val="10"/>
        <color theme="1"/>
        <rFont val="Calibri"/>
        <family val="2"/>
        <scheme val="minor"/>
      </rPr>
      <t xml:space="preserve">
[cm]</t>
    </r>
  </si>
  <si>
    <r>
      <t xml:space="preserve">Konsument
förpackningens 
Djup 
</t>
    </r>
    <r>
      <rPr>
        <sz val="10"/>
        <color theme="1"/>
        <rFont val="Calibri"/>
        <family val="2"/>
        <scheme val="minor"/>
      </rPr>
      <t xml:space="preserve">
[cm]</t>
    </r>
  </si>
  <si>
    <r>
      <t xml:space="preserve">Webbpris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</si>
  <si>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Glöm inte avrundningsregler</t>
    </r>
  </si>
  <si>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</si>
  <si>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t>(Uppdaterad: oktober 2025-11-17)</t>
  </si>
  <si>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</si>
  <si>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(Updated: Oktober 2025-11-17)</t>
  </si>
  <si>
    <t>10 Biocid</t>
  </si>
  <si>
    <t>12 Nature Organic</t>
  </si>
  <si>
    <r>
      <rPr>
        <sz val="16"/>
        <color theme="1"/>
        <rFont val="Arial"/>
        <family val="2"/>
      </rPr>
      <t>Giltig för</t>
    </r>
    <r>
      <rPr>
        <b/>
        <sz val="16"/>
        <color theme="1"/>
        <rFont val="Arial"/>
        <family val="2"/>
      </rPr>
      <t xml:space="preserve"> Oktober 2026</t>
    </r>
    <r>
      <rPr>
        <sz val="16"/>
        <color theme="1"/>
        <rFont val="Arial"/>
        <family val="2"/>
      </rPr>
      <t xml:space="preserve"> samt</t>
    </r>
    <r>
      <rPr>
        <b/>
        <sz val="16"/>
        <color theme="1"/>
        <rFont val="Arial"/>
        <family val="2"/>
      </rPr>
      <t xml:space="preserve"> Online löpande</t>
    </r>
  </si>
  <si>
    <r>
      <rPr>
        <sz val="16"/>
        <color theme="1"/>
        <rFont val="Arial"/>
        <family val="2"/>
      </rPr>
      <t>Valid for Oktober</t>
    </r>
    <r>
      <rPr>
        <b/>
        <sz val="16"/>
        <color theme="1"/>
        <rFont val="Arial"/>
        <family val="2"/>
      </rPr>
      <t xml:space="preserve"> revision 2026 </t>
    </r>
    <r>
      <rPr>
        <sz val="16"/>
        <color theme="1"/>
        <rFont val="Arial"/>
        <family val="2"/>
      </rPr>
      <t>and</t>
    </r>
    <r>
      <rPr>
        <b/>
        <sz val="16"/>
        <color theme="1"/>
        <rFont val="Arial"/>
        <family val="2"/>
      </rPr>
      <t xml:space="preserve"> Online continuously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</si>
</sst>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 numFmtId="174" formatCode="0;\-0;;\ @"/>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
      <b/>
      <sz val="11"/>
      <color theme="1"/>
      <name val="Calibri"/>
      <family val="2"/>
    </font>
    <font>
      <b/>
      <sz val="11"/>
      <name val="Calibri"/>
      <family val="2"/>
    </font>
    <font>
      <b/>
      <sz val="11"/>
      <color rgb="FFC00000"/>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
      <patternFill patternType="solid">
        <fgColor rgb="FFE7E6E6"/>
        <bgColor rgb="FF000000"/>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75">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52" fillId="0" borderId="0" xfId="64" applyProtection="1">
      <protection locked="0" hidden="1"/>
    </xf>
    <xf numFmtId="0" fontId="62" fillId="49" borderId="17" xfId="0" applyFont="1" applyFill="1" applyBorder="1" applyAlignment="1">
      <alignment horizontal="left" vertical="center"/>
      <protection locked="0"/>
    </xf>
    <xf numFmtId="0" fontId="0" fillId="0" borderId="0" xfId="0" applyAlignment="1">
      <alignment wrapText="1"/>
      <protection locked="0"/>
    </xf>
    <xf numFmtId="0" fontId="0" fillId="0" borderId="10" xfId="0" quotePrefix="1" applyBorder="1" applyProtection="1"/>
    <xf numFmtId="174" fontId="0" fillId="0" borderId="10" xfId="0" applyNumberFormat="1" applyFill="1" applyBorder="1" applyAlignment="1">
      <alignment horizontal="center"/>
      <protection locked="0"/>
    </xf>
    <xf numFmtId="0" fontId="41" fillId="0" borderId="11" xfId="0" applyFont="1" applyFill="1" applyBorder="1" applyAlignment="1" applyProtection="1">
      <alignment horizontal="left"/>
    </xf>
    <xf numFmtId="0" fontId="61" fillId="0" borderId="10" xfId="0" applyFont="1" applyBorder="1">
      <protection locked="0"/>
    </xf>
    <xf numFmtId="0" fontId="60" fillId="0" borderId="11" xfId="45" applyFont="1" applyFill="1" applyBorder="1" applyAlignment="1" applyProtection="1">
      <alignment horizontal="left" vertical="center"/>
    </xf>
    <xf numFmtId="0" fontId="61" fillId="0" borderId="11" xfId="0" applyFont="1" applyBorder="1">
      <protection locked="0"/>
    </xf>
    <xf numFmtId="0" fontId="31" fillId="47" borderId="10" xfId="53" applyFont="1" applyFill="1" applyBorder="1" applyAlignment="1">
      <alignment horizontal="center" vertical="center"/>
    </xf>
    <xf numFmtId="0" fontId="32" fillId="45" borderId="10" xfId="0" applyFont="1" applyFill="1" applyBorder="1" applyAlignment="1" applyProtection="1">
      <alignment vertical="center"/>
    </xf>
    <xf numFmtId="0" fontId="31" fillId="45" borderId="10" xfId="43" applyFont="1" applyFill="1" applyBorder="1" applyAlignment="1">
      <alignment vertical="center" wrapText="1"/>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30" fillId="47" borderId="14"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0" fontId="82" fillId="39" borderId="11" xfId="0" applyFont="1" applyFill="1" applyBorder="1" applyAlignment="1" applyProtection="1">
      <alignment horizontal="center" vertical="center" wrapText="1"/>
    </xf>
    <xf numFmtId="0" fontId="82" fillId="39" borderId="13" xfId="0" applyFont="1" applyFill="1" applyBorder="1" applyAlignment="1" applyProtection="1">
      <alignment horizontal="center" vertical="center" wrapText="1"/>
    </xf>
    <xf numFmtId="0" fontId="82" fillId="39" borderId="12" xfId="0" applyFont="1" applyFill="1" applyBorder="1" applyAlignment="1" applyProtection="1">
      <alignment horizontal="center" vertical="center" wrapText="1"/>
    </xf>
    <xf numFmtId="0" fontId="16" fillId="39"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0"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0" xfId="0" applyFont="1" applyFill="1" applyBorder="1" applyAlignment="1" applyProtection="1">
      <alignment horizontal="center" vertical="center" wrapText="1"/>
    </xf>
    <xf numFmtId="0" fontId="44" fillId="35" borderId="14"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30" fillId="35" borderId="14" xfId="53" applyFont="1" applyFill="1" applyBorder="1" applyAlignment="1">
      <alignment horizontal="center" vertical="center" wrapText="1"/>
    </xf>
    <xf numFmtId="0" fontId="30" fillId="35" borderId="17" xfId="53" applyFont="1" applyFill="1" applyBorder="1" applyAlignment="1">
      <alignment horizontal="center" vertical="center" wrapText="1"/>
    </xf>
    <xf numFmtId="0" fontId="42" fillId="35" borderId="14" xfId="53" applyFont="1" applyFill="1" applyBorder="1" applyAlignment="1">
      <alignment horizontal="center" vertical="center" wrapText="1"/>
    </xf>
    <xf numFmtId="0" fontId="42" fillId="35" borderId="17" xfId="53"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0" fontId="44" fillId="39" borderId="25" xfId="54" applyFont="1" applyFill="1" applyBorder="1" applyAlignment="1" applyProtection="1">
      <alignment horizontal="center" vertical="center"/>
      <protection locked="0"/>
    </xf>
    <xf numFmtId="0" fontId="44" fillId="35" borderId="25" xfId="53" applyFont="1" applyFill="1" applyBorder="1" applyAlignment="1">
      <alignment horizontal="center" vertical="center"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63"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Procent" xfId="62"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7">
    <dxf>
      <fill>
        <patternFill>
          <bgColor theme="5" tint="0.79998168889431442"/>
        </patternFill>
      </fill>
    </dxf>
    <dxf>
      <fill>
        <patternFill patternType="mediumGray">
          <fgColor theme="7" tint="0.39994506668294322"/>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tabSelected="1" topLeftCell="B2" zoomScale="90" zoomScaleNormal="90" zoomScaleSheetLayoutView="80" workbookViewId="0">
      <selection activeCell="B2" sqref="B2:B13"/>
    </sheetView>
  </sheetViews>
  <sheetFormatPr defaultColWidth="9.140625" defaultRowHeight="15" x14ac:dyDescent="0.25"/>
  <cols>
    <col min="1" max="1" width="8.7109375" hidden="1" customWidth="1"/>
    <col min="2" max="2" width="3.42578125" customWidth="1"/>
    <col min="3" max="3" width="127.5703125" customWidth="1"/>
    <col min="4" max="4" width="3" customWidth="1"/>
    <col min="5" max="5" width="8.7109375" customWidth="1"/>
    <col min="6" max="6" width="4.85546875" style="303" customWidth="1"/>
    <col min="7" max="7" width="125.5703125" style="303" bestFit="1" customWidth="1"/>
    <col min="8" max="8" width="6.7109375" style="303" customWidth="1"/>
    <col min="9" max="16384" width="9.140625" style="303"/>
  </cols>
  <sheetData>
    <row r="1" spans="1:8" s="452" customFormat="1" x14ac:dyDescent="0.25"/>
    <row r="2" spans="1:8" x14ac:dyDescent="0.25">
      <c r="A2" s="303"/>
      <c r="B2" s="573"/>
      <c r="C2" s="468"/>
      <c r="D2" s="576"/>
      <c r="E2" s="303"/>
      <c r="F2" s="573"/>
      <c r="G2" s="468"/>
      <c r="H2" s="576"/>
    </row>
    <row r="3" spans="1:8" ht="20.25" x14ac:dyDescent="0.3">
      <c r="A3" s="303"/>
      <c r="B3" s="574"/>
      <c r="C3" s="486" t="s">
        <v>0</v>
      </c>
      <c r="D3" s="577"/>
      <c r="E3" s="303"/>
      <c r="F3" s="574"/>
      <c r="G3" s="486" t="s">
        <v>1</v>
      </c>
      <c r="H3" s="577"/>
    </row>
    <row r="4" spans="1:8" ht="20.25" x14ac:dyDescent="0.3">
      <c r="A4" s="303"/>
      <c r="B4" s="574"/>
      <c r="C4" s="533" t="s">
        <v>2843</v>
      </c>
      <c r="D4" s="577"/>
      <c r="E4" s="303"/>
      <c r="F4" s="574"/>
      <c r="G4" s="533" t="s">
        <v>2844</v>
      </c>
      <c r="H4" s="577"/>
    </row>
    <row r="5" spans="1:8" ht="15.75" customHeight="1" x14ac:dyDescent="0.25">
      <c r="A5" s="303"/>
      <c r="B5" s="574"/>
      <c r="C5" s="534" t="s">
        <v>2838</v>
      </c>
      <c r="D5" s="577"/>
      <c r="E5" s="303"/>
      <c r="F5" s="574"/>
      <c r="G5" s="534" t="s">
        <v>2840</v>
      </c>
      <c r="H5" s="577"/>
    </row>
    <row r="6" spans="1:8" ht="15.75" customHeight="1" x14ac:dyDescent="0.25">
      <c r="A6" s="303"/>
      <c r="B6" s="574"/>
      <c r="C6" s="469"/>
      <c r="D6" s="577"/>
      <c r="E6" s="303"/>
      <c r="F6" s="574"/>
      <c r="G6" s="469"/>
      <c r="H6" s="577"/>
    </row>
    <row r="7" spans="1:8" s="421" customFormat="1" ht="36.75" x14ac:dyDescent="0.3">
      <c r="B7" s="574"/>
      <c r="C7" s="473" t="s">
        <v>2</v>
      </c>
      <c r="D7" s="577"/>
      <c r="F7" s="574"/>
      <c r="G7" s="473" t="s">
        <v>3</v>
      </c>
      <c r="H7" s="577"/>
    </row>
    <row r="8" spans="1:8" s="422" customFormat="1" ht="15" customHeight="1" x14ac:dyDescent="0.2">
      <c r="B8" s="574"/>
      <c r="C8" s="474" t="s">
        <v>4</v>
      </c>
      <c r="D8" s="577"/>
      <c r="F8" s="574"/>
      <c r="G8" s="474" t="s">
        <v>5</v>
      </c>
      <c r="H8" s="577"/>
    </row>
    <row r="9" spans="1:8" ht="20.25" x14ac:dyDescent="0.3">
      <c r="A9" s="303"/>
      <c r="B9" s="574"/>
      <c r="C9" s="470"/>
      <c r="D9" s="577"/>
      <c r="E9" s="303"/>
      <c r="F9" s="574"/>
      <c r="G9" s="470"/>
      <c r="H9" s="577"/>
    </row>
    <row r="10" spans="1:8" x14ac:dyDescent="0.25">
      <c r="A10" s="303"/>
      <c r="B10" s="574"/>
      <c r="C10" s="478"/>
      <c r="D10" s="577"/>
      <c r="E10" s="303"/>
      <c r="F10" s="574"/>
      <c r="G10" s="478"/>
      <c r="H10" s="577"/>
    </row>
    <row r="11" spans="1:8" ht="403.5" customHeight="1" x14ac:dyDescent="0.25">
      <c r="A11" s="303"/>
      <c r="B11" s="574"/>
      <c r="C11" s="471" t="s">
        <v>2837</v>
      </c>
      <c r="D11" s="577"/>
      <c r="E11" s="303"/>
      <c r="F11" s="574"/>
      <c r="G11" s="471" t="s">
        <v>2839</v>
      </c>
      <c r="H11" s="577"/>
    </row>
    <row r="12" spans="1:8" x14ac:dyDescent="0.25">
      <c r="A12" s="303"/>
      <c r="B12" s="574"/>
      <c r="C12" s="479"/>
      <c r="D12" s="577"/>
      <c r="E12" s="303"/>
      <c r="F12" s="574"/>
      <c r="G12" s="479"/>
      <c r="H12" s="577"/>
    </row>
    <row r="13" spans="1:8" x14ac:dyDescent="0.25">
      <c r="A13" s="303"/>
      <c r="B13" s="575"/>
      <c r="C13" s="472"/>
      <c r="D13" s="578"/>
      <c r="E13" s="303"/>
      <c r="F13" s="575"/>
      <c r="G13" s="472"/>
      <c r="H13" s="578"/>
    </row>
  </sheetData>
  <sheetProtection algorithmName="SHA-512" hashValue="l8xztn/apeyuQ4377bzLfwvo31arvr5YEgClNrZVOUJqC0BXk/xlHIHXRlsFdH13APFvXjgXa6CwCTA4hoh6wA==" saltValue="yzD5E9cnRAurTXWZ3SxiGw=="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J17" sqref="J17"/>
      <selection pane="topRight" activeCell="J17" sqref="J17"/>
      <selection pane="bottomLeft" activeCell="J17" sqref="J17"/>
      <selection pane="bottomRight" activeCell="J17" sqref="J17"/>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18" bestFit="1" customWidth="1"/>
    <col min="5" max="5" width="28.85546875" style="119" bestFit="1" customWidth="1"/>
    <col min="6" max="6" width="28.7109375" style="119" bestFit="1" customWidth="1"/>
    <col min="7" max="7" width="11.7109375" style="120" bestFit="1" customWidth="1"/>
    <col min="8" max="8" width="11.7109375" style="121" bestFit="1" customWidth="1"/>
    <col min="9" max="9" width="7.28515625" style="121" bestFit="1" customWidth="1"/>
    <col min="10" max="10" width="10.140625" style="120" bestFit="1" customWidth="1"/>
    <col min="11" max="11" width="10.7109375" style="120" bestFit="1" customWidth="1"/>
    <col min="12" max="12" width="10.28515625" style="120" bestFit="1" customWidth="1"/>
    <col min="13" max="13" width="11" style="122" bestFit="1" customWidth="1"/>
    <col min="14" max="14" width="13.42578125" style="120" bestFit="1" customWidth="1"/>
    <col min="15" max="15" width="10.140625" style="123" bestFit="1" customWidth="1"/>
    <col min="16" max="16" width="10.28515625" style="120" bestFit="1" customWidth="1"/>
    <col min="17" max="17" width="9.85546875" style="121" bestFit="1" customWidth="1"/>
    <col min="18" max="18" width="11.5703125" style="120" bestFit="1" customWidth="1"/>
    <col min="19" max="19" width="15.7109375" style="120" bestFit="1" customWidth="1"/>
    <col min="20" max="20" width="12.140625" style="120" bestFit="1" customWidth="1"/>
    <col min="21" max="22" width="10.85546875" style="120" bestFit="1" customWidth="1"/>
    <col min="23" max="23" width="9.42578125" style="121" bestFit="1" customWidth="1"/>
    <col min="24" max="24" width="11.5703125" style="121" bestFit="1" customWidth="1"/>
    <col min="25" max="25" width="8.42578125" style="120" bestFit="1" customWidth="1"/>
    <col min="26" max="26" width="15.140625" style="120" bestFit="1" customWidth="1"/>
    <col min="27" max="27" width="9.28515625" style="120" bestFit="1" customWidth="1"/>
    <col min="28" max="28" width="14.5703125" style="123" bestFit="1" customWidth="1"/>
    <col min="29" max="29" width="17.28515625" style="123" bestFit="1" customWidth="1"/>
    <col min="30" max="30" width="15.5703125" style="123" bestFit="1" customWidth="1"/>
    <col min="31" max="31" width="11.5703125" style="123" bestFit="1" customWidth="1"/>
    <col min="32" max="32" width="14.42578125" style="123" bestFit="1" customWidth="1"/>
    <col min="33" max="33" width="12.42578125" style="123" bestFit="1" customWidth="1"/>
    <col min="34" max="34" width="10.28515625" style="120" bestFit="1" customWidth="1"/>
    <col min="35" max="35" width="18.140625" style="121" bestFit="1" customWidth="1"/>
    <col min="36" max="36" width="11.5703125" style="3" customWidth="1"/>
    <col min="37" max="37" width="5.140625" style="120" bestFit="1" customWidth="1"/>
    <col min="38" max="38" width="6.42578125" style="120" bestFit="1" customWidth="1"/>
    <col min="39" max="39" width="10.140625" style="120" bestFit="1" customWidth="1"/>
    <col min="40" max="40" width="12.7109375" style="122" bestFit="1" customWidth="1"/>
    <col min="41" max="41" width="10.28515625" style="122" bestFit="1" customWidth="1"/>
    <col min="42" max="42" width="14.42578125" style="120" bestFit="1" customWidth="1"/>
    <col min="43" max="43" width="14.42578125" style="135" bestFit="1" customWidth="1"/>
    <col min="44" max="44" width="11.7109375" style="121" bestFit="1" customWidth="1"/>
    <col min="45" max="45" width="23.42578125" style="122" bestFit="1" customWidth="1"/>
    <col min="46" max="46" width="18.140625" style="120" bestFit="1" customWidth="1"/>
    <col min="47" max="48" width="17.7109375" style="121" bestFit="1" customWidth="1"/>
    <col min="49" max="49" width="20" style="121" bestFit="1" customWidth="1"/>
    <col min="50" max="50" width="10.5703125" style="121" bestFit="1" customWidth="1"/>
    <col min="51" max="51" width="14.42578125" style="121" bestFit="1" customWidth="1"/>
    <col min="52" max="53" width="15.85546875" style="136" bestFit="1" customWidth="1"/>
    <col min="54" max="54" width="15.85546875" style="121" bestFit="1" customWidth="1"/>
    <col min="55" max="55" width="13.5703125" style="137" bestFit="1" customWidth="1"/>
    <col min="56" max="56" width="15.140625" style="120" bestFit="1" customWidth="1"/>
    <col min="57" max="57" width="20.7109375" style="123" bestFit="1" customWidth="1"/>
    <col min="58" max="58" width="5.140625" style="120" bestFit="1" customWidth="1"/>
    <col min="59" max="59" width="10.140625" style="136" bestFit="1" customWidth="1"/>
    <col min="60" max="60" width="11.28515625" style="136" bestFit="1" customWidth="1"/>
    <col min="61" max="61" width="13" style="136" bestFit="1" customWidth="1"/>
    <col min="62" max="62" width="17" style="136" bestFit="1" customWidth="1"/>
    <col min="63" max="63" width="10.140625" style="136" bestFit="1" customWidth="1"/>
    <col min="64" max="64" width="17.28515625" style="138" bestFit="1" customWidth="1"/>
    <col min="65" max="65" width="18.140625" style="118" bestFit="1" customWidth="1"/>
  </cols>
  <sheetData>
    <row r="1" spans="1:65" s="1" customFormat="1" x14ac:dyDescent="0.25">
      <c r="A1" s="38"/>
      <c r="B1" s="38"/>
      <c r="C1" s="38"/>
      <c r="D1" s="139"/>
      <c r="F1" s="108"/>
      <c r="G1" s="109"/>
      <c r="H1" s="110"/>
      <c r="I1" s="110"/>
      <c r="J1" s="109"/>
      <c r="K1" s="109"/>
      <c r="L1" s="109"/>
      <c r="M1" s="111"/>
      <c r="N1" s="109"/>
      <c r="O1" s="112"/>
      <c r="P1" s="109"/>
      <c r="Q1" s="110"/>
      <c r="R1" s="109"/>
      <c r="S1" s="109"/>
      <c r="T1" s="109"/>
      <c r="U1" s="109"/>
      <c r="V1" s="109"/>
      <c r="W1" s="110"/>
      <c r="X1" s="110"/>
      <c r="Y1" s="109"/>
      <c r="Z1" s="109"/>
      <c r="AA1" s="109"/>
      <c r="AB1" s="112"/>
      <c r="AC1" s="112"/>
      <c r="AD1" s="112"/>
      <c r="AE1" s="112"/>
      <c r="AF1" s="112"/>
      <c r="AG1" s="112"/>
      <c r="AH1" s="109"/>
      <c r="AI1" s="110"/>
      <c r="AJ1" s="414"/>
      <c r="AK1" s="109"/>
      <c r="AL1" s="109"/>
      <c r="AM1" s="109"/>
      <c r="AN1" s="111"/>
      <c r="AO1" s="111"/>
      <c r="AP1" s="109"/>
      <c r="AQ1" s="124"/>
      <c r="AR1" s="110"/>
      <c r="AS1" s="45" t="s">
        <v>1862</v>
      </c>
      <c r="AT1" s="38"/>
      <c r="AU1" s="105" t="s">
        <v>1863</v>
      </c>
      <c r="AV1" s="110"/>
      <c r="AW1" s="110"/>
      <c r="AX1" s="110"/>
      <c r="AY1" s="110"/>
      <c r="AZ1" s="125"/>
      <c r="BA1" s="125"/>
      <c r="BB1" s="110"/>
      <c r="BC1" s="126"/>
      <c r="BD1" s="109"/>
      <c r="BE1" s="112"/>
      <c r="BF1" s="109"/>
      <c r="BG1" s="125"/>
      <c r="BH1" s="125"/>
      <c r="BI1" s="125"/>
      <c r="BJ1" s="125"/>
      <c r="BK1" s="125"/>
      <c r="BL1" s="127"/>
      <c r="BM1" s="107"/>
    </row>
    <row r="2" spans="1:65" s="1" customFormat="1" x14ac:dyDescent="0.25">
      <c r="A2" s="38"/>
      <c r="B2" s="38"/>
      <c r="C2" s="38"/>
      <c r="D2" s="107"/>
      <c r="E2" s="394"/>
      <c r="F2" s="394"/>
      <c r="G2" s="109"/>
      <c r="H2" s="110"/>
      <c r="I2" s="110"/>
      <c r="J2" s="109"/>
      <c r="K2" s="109"/>
      <c r="L2" s="109"/>
      <c r="M2" s="111"/>
      <c r="N2" s="109"/>
      <c r="O2" s="112"/>
      <c r="P2" s="109"/>
      <c r="Q2" s="110"/>
      <c r="R2" s="109"/>
      <c r="S2" s="109"/>
      <c r="T2" s="109"/>
      <c r="U2" s="109"/>
      <c r="V2" s="109"/>
      <c r="W2" s="110"/>
      <c r="X2" s="110"/>
      <c r="Y2" s="109"/>
      <c r="Z2" s="109"/>
      <c r="AA2" s="109"/>
      <c r="AB2" s="112"/>
      <c r="AC2" s="112"/>
      <c r="AD2" s="112"/>
      <c r="AE2" s="112"/>
      <c r="AF2" s="112"/>
      <c r="AG2" s="112"/>
      <c r="AH2" s="109"/>
      <c r="AI2" s="110"/>
      <c r="AJ2" s="414"/>
      <c r="AK2" s="109"/>
      <c r="AL2" s="109"/>
      <c r="AM2" s="109"/>
      <c r="AN2" s="111"/>
      <c r="AO2" s="424"/>
      <c r="AP2" s="109"/>
      <c r="AQ2" s="124"/>
      <c r="AR2" s="110"/>
      <c r="AS2" s="111"/>
      <c r="AT2" s="109"/>
      <c r="AU2" s="668"/>
      <c r="AV2" s="668"/>
      <c r="AW2" s="668"/>
      <c r="AX2" s="400"/>
      <c r="AY2" s="110"/>
      <c r="AZ2" s="125"/>
      <c r="BA2" s="401"/>
      <c r="BB2" s="110"/>
      <c r="BC2" s="126"/>
      <c r="BD2" s="109"/>
      <c r="BE2" s="112"/>
      <c r="BF2" s="109"/>
      <c r="BG2" s="125"/>
      <c r="BH2" s="125"/>
      <c r="BI2" s="125"/>
      <c r="BJ2" s="125"/>
      <c r="BK2" s="125"/>
      <c r="BL2" s="127"/>
      <c r="BM2" s="107"/>
    </row>
    <row r="3" spans="1:65" s="8" customFormat="1" ht="38.25" x14ac:dyDescent="0.25">
      <c r="A3" s="5" t="s">
        <v>1864</v>
      </c>
      <c r="B3" s="5" t="s">
        <v>1864</v>
      </c>
      <c r="C3" s="5" t="s">
        <v>1864</v>
      </c>
      <c r="D3" s="19" t="s">
        <v>1865</v>
      </c>
      <c r="E3" s="87" t="s">
        <v>1866</v>
      </c>
      <c r="F3" s="87" t="s">
        <v>1866</v>
      </c>
      <c r="G3" s="19" t="s">
        <v>1865</v>
      </c>
      <c r="H3" s="19" t="s">
        <v>1865</v>
      </c>
      <c r="I3" s="9">
        <v>99</v>
      </c>
      <c r="J3" s="24" t="s">
        <v>1867</v>
      </c>
      <c r="K3" s="17" t="s">
        <v>1868</v>
      </c>
      <c r="L3" s="113" t="s">
        <v>1869</v>
      </c>
      <c r="M3" s="24" t="s">
        <v>1867</v>
      </c>
      <c r="N3" s="113" t="s">
        <v>1869</v>
      </c>
      <c r="O3" s="24" t="s">
        <v>1867</v>
      </c>
      <c r="P3" s="17" t="s">
        <v>1870</v>
      </c>
      <c r="Q3" s="9">
        <v>0</v>
      </c>
      <c r="R3" s="24" t="s">
        <v>1867</v>
      </c>
      <c r="S3" s="24" t="s">
        <v>1867</v>
      </c>
      <c r="T3" s="24" t="s">
        <v>1867</v>
      </c>
      <c r="U3" s="24" t="s">
        <v>1867</v>
      </c>
      <c r="V3" s="24" t="s">
        <v>1867</v>
      </c>
      <c r="W3" s="9">
        <v>1</v>
      </c>
      <c r="X3" s="9">
        <v>1</v>
      </c>
      <c r="Y3" s="17" t="s">
        <v>1871</v>
      </c>
      <c r="Z3" s="17" t="s">
        <v>1871</v>
      </c>
      <c r="AA3" s="17" t="s">
        <v>1871</v>
      </c>
      <c r="AB3" s="24" t="s">
        <v>1867</v>
      </c>
      <c r="AC3" s="114" t="s">
        <v>1867</v>
      </c>
      <c r="AD3" s="114" t="s">
        <v>1867</v>
      </c>
      <c r="AE3" s="114" t="s">
        <v>1867</v>
      </c>
      <c r="AF3" s="114" t="s">
        <v>1867</v>
      </c>
      <c r="AG3" s="114" t="s">
        <v>1867</v>
      </c>
      <c r="AH3" s="113" t="s">
        <v>1869</v>
      </c>
      <c r="AI3" s="87" t="s">
        <v>1866</v>
      </c>
      <c r="AJ3" s="106" t="s">
        <v>1872</v>
      </c>
      <c r="AK3" s="17" t="s">
        <v>103</v>
      </c>
      <c r="AL3" s="17" t="s">
        <v>103</v>
      </c>
      <c r="AM3" s="24" t="s">
        <v>1867</v>
      </c>
      <c r="AN3" s="128" t="s">
        <v>1873</v>
      </c>
      <c r="AO3" s="5" t="s">
        <v>1867</v>
      </c>
      <c r="AP3" s="129" t="s">
        <v>1874</v>
      </c>
      <c r="AQ3" s="129" t="s">
        <v>1874</v>
      </c>
      <c r="AR3" s="19" t="s">
        <v>1865</v>
      </c>
      <c r="AS3" s="24" t="s">
        <v>1867</v>
      </c>
      <c r="AT3" s="129" t="s">
        <v>1866</v>
      </c>
      <c r="AU3" s="129" t="s">
        <v>1866</v>
      </c>
      <c r="AV3" s="129" t="s">
        <v>1866</v>
      </c>
      <c r="AW3" s="129" t="s">
        <v>1866</v>
      </c>
      <c r="AX3" s="9">
        <v>1</v>
      </c>
      <c r="AY3" s="129" t="s">
        <v>1874</v>
      </c>
      <c r="AZ3" s="19" t="s">
        <v>1865</v>
      </c>
      <c r="BA3" s="129" t="s">
        <v>1874</v>
      </c>
      <c r="BB3" s="129" t="s">
        <v>1875</v>
      </c>
      <c r="BC3" s="114" t="s">
        <v>1867</v>
      </c>
      <c r="BD3" s="130" t="s">
        <v>1876</v>
      </c>
      <c r="BE3" s="114" t="s">
        <v>1867</v>
      </c>
      <c r="BF3" s="17" t="s">
        <v>103</v>
      </c>
      <c r="BG3" s="131" t="s">
        <v>1867</v>
      </c>
      <c r="BH3" s="131" t="s">
        <v>1867</v>
      </c>
      <c r="BI3" s="131" t="s">
        <v>1867</v>
      </c>
      <c r="BJ3" s="131" t="s">
        <v>1867</v>
      </c>
      <c r="BK3" s="131" t="s">
        <v>1867</v>
      </c>
      <c r="BL3" s="17" t="s">
        <v>1778</v>
      </c>
      <c r="BM3" s="425" t="s">
        <v>1866</v>
      </c>
    </row>
    <row r="4" spans="1:65" s="14" customFormat="1" ht="26.25" customHeight="1" x14ac:dyDescent="0.25">
      <c r="A4" s="4" t="s">
        <v>70</v>
      </c>
      <c r="B4" s="4" t="s">
        <v>1877</v>
      </c>
      <c r="C4" s="4" t="s">
        <v>1878</v>
      </c>
      <c r="D4" s="20" t="s">
        <v>1879</v>
      </c>
      <c r="E4" s="87" t="s">
        <v>1880</v>
      </c>
      <c r="F4" s="87" t="s">
        <v>1881</v>
      </c>
      <c r="G4" s="20" t="s">
        <v>199</v>
      </c>
      <c r="H4" s="18" t="s">
        <v>1806</v>
      </c>
      <c r="I4" s="9" t="s">
        <v>1882</v>
      </c>
      <c r="J4" s="4" t="s">
        <v>1883</v>
      </c>
      <c r="K4" s="10" t="s">
        <v>1884</v>
      </c>
      <c r="L4" s="11" t="s">
        <v>1885</v>
      </c>
      <c r="M4" s="4" t="s">
        <v>1886</v>
      </c>
      <c r="N4" s="11" t="s">
        <v>1887</v>
      </c>
      <c r="O4" s="4" t="s">
        <v>1888</v>
      </c>
      <c r="P4" s="10" t="s">
        <v>1889</v>
      </c>
      <c r="Q4" s="9" t="s">
        <v>1890</v>
      </c>
      <c r="R4" s="5" t="s">
        <v>1891</v>
      </c>
      <c r="S4" s="4" t="s">
        <v>1892</v>
      </c>
      <c r="T4" s="4" t="s">
        <v>1893</v>
      </c>
      <c r="U4" s="4" t="s">
        <v>1894</v>
      </c>
      <c r="V4" s="4" t="s">
        <v>1895</v>
      </c>
      <c r="W4" s="9" t="s">
        <v>1896</v>
      </c>
      <c r="X4" s="9" t="s">
        <v>1897</v>
      </c>
      <c r="Y4" s="12" t="s">
        <v>1898</v>
      </c>
      <c r="Z4" s="10" t="s">
        <v>1899</v>
      </c>
      <c r="AA4" s="12" t="s">
        <v>1900</v>
      </c>
      <c r="AB4" s="4" t="s">
        <v>1901</v>
      </c>
      <c r="AC4" s="4" t="s">
        <v>1902</v>
      </c>
      <c r="AD4" s="4" t="s">
        <v>1903</v>
      </c>
      <c r="AE4" s="4" t="s">
        <v>1904</v>
      </c>
      <c r="AF4" s="4" t="s">
        <v>1905</v>
      </c>
      <c r="AG4" s="4" t="s">
        <v>1906</v>
      </c>
      <c r="AH4" s="113" t="s">
        <v>1907</v>
      </c>
      <c r="AI4" s="87" t="s">
        <v>1908</v>
      </c>
      <c r="AJ4" s="106" t="s">
        <v>1909</v>
      </c>
      <c r="AK4" s="13" t="s">
        <v>1910</v>
      </c>
      <c r="AL4" s="13" t="s">
        <v>1911</v>
      </c>
      <c r="AM4" s="4" t="s">
        <v>1912</v>
      </c>
      <c r="AN4" s="132" t="s">
        <v>1913</v>
      </c>
      <c r="AO4" s="132" t="s">
        <v>1914</v>
      </c>
      <c r="AP4" s="133" t="s">
        <v>1915</v>
      </c>
      <c r="AQ4" s="133" t="s">
        <v>1916</v>
      </c>
      <c r="AR4" s="23" t="s">
        <v>1807</v>
      </c>
      <c r="AS4" s="5" t="s">
        <v>1917</v>
      </c>
      <c r="AT4" s="417" t="s">
        <v>1918</v>
      </c>
      <c r="AU4" s="32" t="s">
        <v>1919</v>
      </c>
      <c r="AV4" s="32" t="s">
        <v>1920</v>
      </c>
      <c r="AW4" s="32" t="s">
        <v>1921</v>
      </c>
      <c r="AX4" s="9" t="s">
        <v>1922</v>
      </c>
      <c r="AY4" s="32" t="s">
        <v>1923</v>
      </c>
      <c r="AZ4" s="19" t="s">
        <v>1924</v>
      </c>
      <c r="BA4" s="33" t="s">
        <v>1925</v>
      </c>
      <c r="BB4" s="32" t="s">
        <v>1926</v>
      </c>
      <c r="BC4" s="4" t="s">
        <v>1927</v>
      </c>
      <c r="BD4" s="10" t="s">
        <v>1899</v>
      </c>
      <c r="BE4" s="4" t="s">
        <v>1928</v>
      </c>
      <c r="BF4" s="17" t="s">
        <v>1910</v>
      </c>
      <c r="BG4" s="4" t="s">
        <v>1929</v>
      </c>
      <c r="BH4" s="4" t="s">
        <v>1930</v>
      </c>
      <c r="BI4" s="4" t="s">
        <v>1931</v>
      </c>
      <c r="BJ4" s="4" t="s">
        <v>1932</v>
      </c>
      <c r="BK4" s="4" t="s">
        <v>1933</v>
      </c>
      <c r="BL4" s="17" t="s">
        <v>1934</v>
      </c>
      <c r="BM4" s="426" t="s">
        <v>1935</v>
      </c>
    </row>
    <row r="5" spans="1:65" s="6" customFormat="1" ht="12.75" x14ac:dyDescent="0.2">
      <c r="A5" s="21">
        <v>1</v>
      </c>
      <c r="B5" s="487" t="str">
        <f>'APH KIC KIA PC'!I5</f>
        <v>Välj…</v>
      </c>
      <c r="C5" s="487" t="str">
        <f>'APH KIC KIA PC'!K5</f>
        <v>Välj…</v>
      </c>
      <c r="D5" s="46">
        <f>'APH KIC KIA PC'!D5</f>
        <v>0</v>
      </c>
      <c r="E5" s="47" t="str">
        <f>TRIM(LEFT('1. Artikeldata Grund'!E5,30))</f>
        <v/>
      </c>
      <c r="F5" s="393" t="str">
        <f>IFERROR(TRIM(RIGHT('1. Artikeldata Grund'!E5,LEN('1. Artikeldata Grund'!E5)-30)),"")</f>
        <v/>
      </c>
      <c r="G5" s="48" t="str">
        <f>TRIM('APH KIC KIA PC'!L5)</f>
        <v>Välj….</v>
      </c>
      <c r="H5" s="27">
        <f>'APH KIC KIA PC'!M5</f>
        <v>910</v>
      </c>
      <c r="I5" s="27">
        <v>99</v>
      </c>
      <c r="J5" s="48"/>
      <c r="K5" s="48" t="s">
        <v>1868</v>
      </c>
      <c r="L5" s="48" t="str">
        <f>IF('APH MD APH Specifika'!BD5="J","J","N")</f>
        <v>N</v>
      </c>
      <c r="M5" s="48"/>
      <c r="N5" s="48" t="s">
        <v>1871</v>
      </c>
      <c r="O5" s="48"/>
      <c r="P5" s="48" t="s">
        <v>1870</v>
      </c>
      <c r="Q5" s="27">
        <v>0</v>
      </c>
      <c r="R5" s="48"/>
      <c r="S5" s="48"/>
      <c r="T5" s="48"/>
      <c r="U5" s="48"/>
      <c r="V5" s="48"/>
      <c r="W5" s="27">
        <v>1</v>
      </c>
      <c r="X5" s="27">
        <v>1</v>
      </c>
      <c r="Y5" s="48" t="s">
        <v>1871</v>
      </c>
      <c r="Z5" s="48" t="s">
        <v>1871</v>
      </c>
      <c r="AA5" s="48" t="s">
        <v>1871</v>
      </c>
      <c r="AB5" s="48"/>
      <c r="AC5" s="48"/>
      <c r="AD5" s="48"/>
      <c r="AE5" s="48"/>
      <c r="AF5" s="48"/>
      <c r="AG5" s="48"/>
      <c r="AH5" s="48" t="s">
        <v>1871</v>
      </c>
      <c r="AI5" s="27" t="str">
        <f>TRIM(LEFT('1. Artikeldata Grund'!G5,6))</f>
        <v/>
      </c>
      <c r="AJ5" s="460" cm="1">
        <f t="array" ref="AJ5">_xlfn.IFS(AV5="1",20,AV5="2",20,AV5="3",20,AV5="0",99,AV5="",99)</f>
        <v>99</v>
      </c>
      <c r="AK5" s="50" t="s">
        <v>103</v>
      </c>
      <c r="AL5" s="50" t="s">
        <v>103</v>
      </c>
      <c r="AM5" s="48"/>
      <c r="AN5" s="48"/>
      <c r="AO5" s="423"/>
      <c r="AP5" s="50" t="s">
        <v>103</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1871</v>
      </c>
      <c r="BE5" s="48"/>
      <c r="BF5" s="50" t="s">
        <v>103</v>
      </c>
      <c r="BG5" s="48"/>
      <c r="BH5" s="52"/>
      <c r="BI5" s="52"/>
      <c r="BJ5" s="52"/>
      <c r="BK5" s="52"/>
      <c r="BL5" s="53" t="s">
        <v>1778</v>
      </c>
      <c r="BM5" s="427" t="str">
        <f>TRIM('1. Artikeldata Grund'!D5)</f>
        <v/>
      </c>
    </row>
    <row r="6" spans="1:65" s="7" customFormat="1" ht="15" customHeight="1" x14ac:dyDescent="0.2">
      <c r="A6" s="21">
        <v>2</v>
      </c>
      <c r="B6" s="487" t="str">
        <f>'APH KIC KIA PC'!I6</f>
        <v>Välj…</v>
      </c>
      <c r="C6" s="487" t="str">
        <f>'APH KIC KIA PC'!K6</f>
        <v>Välj…</v>
      </c>
      <c r="D6" s="46">
        <f>'APH KIC KIA PC'!D6</f>
        <v>0</v>
      </c>
      <c r="E6" s="47" t="str">
        <f>TRIM(LEFT('1. Artikeldata Grund'!E6,30))</f>
        <v/>
      </c>
      <c r="F6" s="393" t="str">
        <f>IFERROR(TRIM(RIGHT('1. Artikeldata Grund'!E6,LEN('1. Artikeldata Grund'!E6)-30)),"")</f>
        <v/>
      </c>
      <c r="G6" s="48" t="str">
        <f>TRIM('APH KIC KIA PC'!L6)</f>
        <v>Välj….</v>
      </c>
      <c r="H6" s="27">
        <f>'APH KIC KIA PC'!M6</f>
        <v>910</v>
      </c>
      <c r="I6" s="27">
        <v>99</v>
      </c>
      <c r="J6" s="115"/>
      <c r="K6" s="48" t="s">
        <v>1868</v>
      </c>
      <c r="L6" s="48" t="str">
        <f>IF('APH MD APH Specifika'!BD6="J","J","N")</f>
        <v>N</v>
      </c>
      <c r="M6" s="116"/>
      <c r="N6" s="48" t="s">
        <v>1871</v>
      </c>
      <c r="O6" s="117"/>
      <c r="P6" s="48" t="s">
        <v>1870</v>
      </c>
      <c r="Q6" s="27">
        <v>0</v>
      </c>
      <c r="R6" s="115"/>
      <c r="S6" s="115"/>
      <c r="T6" s="115"/>
      <c r="U6" s="115"/>
      <c r="V6" s="115"/>
      <c r="W6" s="27">
        <v>1</v>
      </c>
      <c r="X6" s="27">
        <v>1</v>
      </c>
      <c r="Y6" s="48" t="s">
        <v>1871</v>
      </c>
      <c r="Z6" s="48" t="s">
        <v>1871</v>
      </c>
      <c r="AA6" s="48" t="s">
        <v>1871</v>
      </c>
      <c r="AB6" s="117"/>
      <c r="AC6" s="117"/>
      <c r="AD6" s="117"/>
      <c r="AE6" s="117"/>
      <c r="AF6" s="117"/>
      <c r="AG6" s="117"/>
      <c r="AH6" s="48" t="s">
        <v>1871</v>
      </c>
      <c r="AI6" s="27" t="str">
        <f>TRIM(LEFT('1. Artikeldata Grund'!G6,6))</f>
        <v/>
      </c>
      <c r="AJ6" s="460" cm="1">
        <f t="array" ref="AJ6">_xlfn.IFS(AV6="1",20,AV6="2",20,AV6="3",20,AV6="0",99,AV6="",99)</f>
        <v>99</v>
      </c>
      <c r="AK6" s="50" t="s">
        <v>103</v>
      </c>
      <c r="AL6" s="50" t="s">
        <v>103</v>
      </c>
      <c r="AM6" s="115"/>
      <c r="AN6" s="48"/>
      <c r="AO6" s="48"/>
      <c r="AP6" s="50" t="s">
        <v>103</v>
      </c>
      <c r="AQ6" s="51">
        <v>1</v>
      </c>
      <c r="AR6" s="27" t="str">
        <f>TRIM('APH KIC KIA PC'!O6)</f>
        <v/>
      </c>
      <c r="AS6" s="116"/>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4"/>
      <c r="BD6" s="48" t="s">
        <v>1871</v>
      </c>
      <c r="BE6" s="48"/>
      <c r="BF6" s="50" t="s">
        <v>103</v>
      </c>
      <c r="BG6" s="134"/>
      <c r="BH6" s="52"/>
      <c r="BI6" s="52"/>
      <c r="BJ6" s="52"/>
      <c r="BK6" s="52"/>
      <c r="BL6" s="53" t="s">
        <v>1778</v>
      </c>
      <c r="BM6" s="427" t="str">
        <f>TRIM('1. Artikeldata Grund'!D6)</f>
        <v/>
      </c>
    </row>
    <row r="7" spans="1:65" s="7" customFormat="1" ht="15" customHeight="1" x14ac:dyDescent="0.2">
      <c r="A7" s="21">
        <v>3</v>
      </c>
      <c r="B7" s="487" t="str">
        <f>'APH KIC KIA PC'!I7</f>
        <v>Välj…</v>
      </c>
      <c r="C7" s="487" t="str">
        <f>'APH KIC KIA PC'!K7</f>
        <v>Välj…</v>
      </c>
      <c r="D7" s="46">
        <f>'APH KIC KIA PC'!D7</f>
        <v>0</v>
      </c>
      <c r="E7" s="47" t="str">
        <f>TRIM(LEFT('1. Artikeldata Grund'!E7,30))</f>
        <v/>
      </c>
      <c r="F7" s="393" t="str">
        <f>IFERROR(TRIM(RIGHT('1. Artikeldata Grund'!E7,LEN('1. Artikeldata Grund'!E7)-30)),"")</f>
        <v/>
      </c>
      <c r="G7" s="48" t="str">
        <f>TRIM('APH KIC KIA PC'!L7)</f>
        <v>Välj….</v>
      </c>
      <c r="H7" s="27">
        <f>'APH KIC KIA PC'!M7</f>
        <v>910</v>
      </c>
      <c r="I7" s="27">
        <v>99</v>
      </c>
      <c r="J7" s="115"/>
      <c r="K7" s="48" t="s">
        <v>1868</v>
      </c>
      <c r="L7" s="48" t="str">
        <f>IF('APH MD APH Specifika'!BD7="J","J","N")</f>
        <v>N</v>
      </c>
      <c r="M7" s="116"/>
      <c r="N7" s="48" t="s">
        <v>1871</v>
      </c>
      <c r="O7" s="117"/>
      <c r="P7" s="48" t="s">
        <v>1870</v>
      </c>
      <c r="Q7" s="27">
        <v>0</v>
      </c>
      <c r="R7" s="115"/>
      <c r="S7" s="115"/>
      <c r="T7" s="115"/>
      <c r="U7" s="115"/>
      <c r="V7" s="115"/>
      <c r="W7" s="27">
        <v>1</v>
      </c>
      <c r="X7" s="27">
        <v>1</v>
      </c>
      <c r="Y7" s="48" t="s">
        <v>1871</v>
      </c>
      <c r="Z7" s="48" t="s">
        <v>1871</v>
      </c>
      <c r="AA7" s="48" t="s">
        <v>1871</v>
      </c>
      <c r="AB7" s="117"/>
      <c r="AC7" s="117"/>
      <c r="AD7" s="117"/>
      <c r="AE7" s="117"/>
      <c r="AF7" s="117"/>
      <c r="AG7" s="117"/>
      <c r="AH7" s="48" t="s">
        <v>1871</v>
      </c>
      <c r="AI7" s="27" t="str">
        <f>TRIM(LEFT('1. Artikeldata Grund'!G7,6))</f>
        <v/>
      </c>
      <c r="AJ7" s="460" cm="1">
        <f t="array" ref="AJ7">_xlfn.IFS(AV7="1",20,AV7="2",20,AV7="3",20,AV7="0",99,AV7="",99)</f>
        <v>99</v>
      </c>
      <c r="AK7" s="50" t="s">
        <v>103</v>
      </c>
      <c r="AL7" s="50" t="s">
        <v>103</v>
      </c>
      <c r="AM7" s="115"/>
      <c r="AN7" s="48"/>
      <c r="AO7" s="48"/>
      <c r="AP7" s="50" t="s">
        <v>103</v>
      </c>
      <c r="AQ7" s="51">
        <v>1</v>
      </c>
      <c r="AR7" s="27" t="str">
        <f>TRIM('APH KIC KIA PC'!O7)</f>
        <v/>
      </c>
      <c r="AS7" s="116"/>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4"/>
      <c r="BD7" s="48" t="s">
        <v>1871</v>
      </c>
      <c r="BE7" s="48"/>
      <c r="BF7" s="50" t="s">
        <v>103</v>
      </c>
      <c r="BG7" s="134"/>
      <c r="BH7" s="52"/>
      <c r="BI7" s="52"/>
      <c r="BJ7" s="52"/>
      <c r="BK7" s="52"/>
      <c r="BL7" s="53" t="s">
        <v>1778</v>
      </c>
      <c r="BM7" s="427" t="str">
        <f>TRIM('1. Artikeldata Grund'!D7)</f>
        <v/>
      </c>
    </row>
    <row r="8" spans="1:65" s="7" customFormat="1" ht="15" customHeight="1" x14ac:dyDescent="0.2">
      <c r="A8" s="21">
        <v>4</v>
      </c>
      <c r="B8" s="487" t="str">
        <f>'APH KIC KIA PC'!I8</f>
        <v>Välj…</v>
      </c>
      <c r="C8" s="487" t="str">
        <f>'APH KIC KIA PC'!K8</f>
        <v>Välj…</v>
      </c>
      <c r="D8" s="46">
        <f>'APH KIC KIA PC'!D8</f>
        <v>0</v>
      </c>
      <c r="E8" s="47" t="str">
        <f>TRIM(LEFT('1. Artikeldata Grund'!E8,30))</f>
        <v/>
      </c>
      <c r="F8" s="393" t="str">
        <f>IFERROR(TRIM(RIGHT('1. Artikeldata Grund'!E8,LEN('1. Artikeldata Grund'!E8)-30)),"")</f>
        <v/>
      </c>
      <c r="G8" s="48" t="str">
        <f>TRIM('APH KIC KIA PC'!L8)</f>
        <v>Välj….</v>
      </c>
      <c r="H8" s="27">
        <f>'APH KIC KIA PC'!M8</f>
        <v>910</v>
      </c>
      <c r="I8" s="27">
        <v>99</v>
      </c>
      <c r="J8" s="115"/>
      <c r="K8" s="48" t="s">
        <v>1868</v>
      </c>
      <c r="L8" s="48" t="str">
        <f>IF('APH MD APH Specifika'!BD8="J","J","N")</f>
        <v>N</v>
      </c>
      <c r="M8" s="116"/>
      <c r="N8" s="48" t="s">
        <v>1871</v>
      </c>
      <c r="O8" s="117"/>
      <c r="P8" s="48" t="s">
        <v>1870</v>
      </c>
      <c r="Q8" s="27">
        <v>0</v>
      </c>
      <c r="R8" s="115"/>
      <c r="S8" s="115"/>
      <c r="T8" s="115"/>
      <c r="U8" s="115"/>
      <c r="V8" s="115"/>
      <c r="W8" s="27">
        <v>1</v>
      </c>
      <c r="X8" s="27">
        <v>1</v>
      </c>
      <c r="Y8" s="48" t="s">
        <v>1871</v>
      </c>
      <c r="Z8" s="48" t="s">
        <v>1871</v>
      </c>
      <c r="AA8" s="48" t="s">
        <v>1871</v>
      </c>
      <c r="AB8" s="117"/>
      <c r="AC8" s="117"/>
      <c r="AD8" s="117"/>
      <c r="AE8" s="117"/>
      <c r="AF8" s="117"/>
      <c r="AG8" s="117"/>
      <c r="AH8" s="48" t="s">
        <v>1871</v>
      </c>
      <c r="AI8" s="27" t="str">
        <f>TRIM(LEFT('1. Artikeldata Grund'!G8,6))</f>
        <v/>
      </c>
      <c r="AJ8" s="460" cm="1">
        <f t="array" ref="AJ8">_xlfn.IFS(AV8="1",20,AV8="2",20,AV8="3",20,AV8="0",99,AV8="",99)</f>
        <v>99</v>
      </c>
      <c r="AK8" s="50" t="s">
        <v>103</v>
      </c>
      <c r="AL8" s="50" t="s">
        <v>103</v>
      </c>
      <c r="AM8" s="115"/>
      <c r="AN8" s="48"/>
      <c r="AO8" s="48"/>
      <c r="AP8" s="50" t="s">
        <v>103</v>
      </c>
      <c r="AQ8" s="51">
        <v>1</v>
      </c>
      <c r="AR8" s="27" t="str">
        <f>TRIM('APH KIC KIA PC'!O8)</f>
        <v/>
      </c>
      <c r="AS8" s="116"/>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4"/>
      <c r="BD8" s="48" t="s">
        <v>1871</v>
      </c>
      <c r="BE8" s="48"/>
      <c r="BF8" s="50" t="s">
        <v>103</v>
      </c>
      <c r="BG8" s="134"/>
      <c r="BH8" s="52"/>
      <c r="BI8" s="52"/>
      <c r="BJ8" s="52"/>
      <c r="BK8" s="52"/>
      <c r="BL8" s="53" t="s">
        <v>1778</v>
      </c>
      <c r="BM8" s="427" t="str">
        <f>TRIM('1. Artikeldata Grund'!D8)</f>
        <v/>
      </c>
    </row>
    <row r="9" spans="1:65" s="7" customFormat="1" ht="15" customHeight="1" x14ac:dyDescent="0.2">
      <c r="A9" s="21">
        <v>5</v>
      </c>
      <c r="B9" s="487" t="str">
        <f>'APH KIC KIA PC'!I9</f>
        <v>Välj…</v>
      </c>
      <c r="C9" s="487" t="str">
        <f>'APH KIC KIA PC'!K9</f>
        <v>Välj…</v>
      </c>
      <c r="D9" s="46">
        <f>'APH KIC KIA PC'!D9</f>
        <v>0</v>
      </c>
      <c r="E9" s="47" t="str">
        <f>TRIM(LEFT('1. Artikeldata Grund'!E9,30))</f>
        <v/>
      </c>
      <c r="F9" s="393" t="str">
        <f>IFERROR(TRIM(RIGHT('1. Artikeldata Grund'!E9,LEN('1. Artikeldata Grund'!E9)-30)),"")</f>
        <v/>
      </c>
      <c r="G9" s="48" t="str">
        <f>TRIM('APH KIC KIA PC'!L9)</f>
        <v>Välj….</v>
      </c>
      <c r="H9" s="27">
        <f>'APH KIC KIA PC'!M9</f>
        <v>910</v>
      </c>
      <c r="I9" s="27">
        <v>99</v>
      </c>
      <c r="J9" s="115"/>
      <c r="K9" s="48" t="s">
        <v>1868</v>
      </c>
      <c r="L9" s="48" t="str">
        <f>IF('APH MD APH Specifika'!BD9="J","J","N")</f>
        <v>N</v>
      </c>
      <c r="M9" s="116"/>
      <c r="N9" s="48" t="s">
        <v>1871</v>
      </c>
      <c r="O9" s="117"/>
      <c r="P9" s="48" t="s">
        <v>1870</v>
      </c>
      <c r="Q9" s="27">
        <v>0</v>
      </c>
      <c r="R9" s="115"/>
      <c r="S9" s="115"/>
      <c r="T9" s="115"/>
      <c r="U9" s="115"/>
      <c r="V9" s="115"/>
      <c r="W9" s="27">
        <v>1</v>
      </c>
      <c r="X9" s="27">
        <v>1</v>
      </c>
      <c r="Y9" s="48" t="s">
        <v>1871</v>
      </c>
      <c r="Z9" s="48" t="s">
        <v>1871</v>
      </c>
      <c r="AA9" s="48" t="s">
        <v>1871</v>
      </c>
      <c r="AB9" s="117"/>
      <c r="AC9" s="117"/>
      <c r="AD9" s="117"/>
      <c r="AE9" s="117"/>
      <c r="AF9" s="117"/>
      <c r="AG9" s="117"/>
      <c r="AH9" s="48" t="s">
        <v>1871</v>
      </c>
      <c r="AI9" s="27" t="str">
        <f>TRIM(LEFT('1. Artikeldata Grund'!G9,6))</f>
        <v/>
      </c>
      <c r="AJ9" s="460" cm="1">
        <f t="array" ref="AJ9">_xlfn.IFS(AV9="1",20,AV9="2",20,AV9="3",20,AV9="0",99,AV9="",99)</f>
        <v>99</v>
      </c>
      <c r="AK9" s="50" t="s">
        <v>103</v>
      </c>
      <c r="AL9" s="50" t="s">
        <v>103</v>
      </c>
      <c r="AM9" s="115"/>
      <c r="AN9" s="48"/>
      <c r="AO9" s="48"/>
      <c r="AP9" s="50" t="s">
        <v>103</v>
      </c>
      <c r="AQ9" s="51">
        <v>1</v>
      </c>
      <c r="AR9" s="27" t="str">
        <f>TRIM('APH KIC KIA PC'!O9)</f>
        <v/>
      </c>
      <c r="AS9" s="116"/>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4"/>
      <c r="BD9" s="48" t="s">
        <v>1871</v>
      </c>
      <c r="BE9" s="48"/>
      <c r="BF9" s="50" t="s">
        <v>103</v>
      </c>
      <c r="BG9" s="134"/>
      <c r="BH9" s="52"/>
      <c r="BI9" s="52"/>
      <c r="BJ9" s="52"/>
      <c r="BK9" s="52"/>
      <c r="BL9" s="53" t="s">
        <v>1778</v>
      </c>
      <c r="BM9" s="427" t="str">
        <f>TRIM('1. Artikeldata Grund'!D9)</f>
        <v/>
      </c>
    </row>
    <row r="10" spans="1:65" s="7" customFormat="1" ht="15" customHeight="1" x14ac:dyDescent="0.2">
      <c r="A10" s="21">
        <v>6</v>
      </c>
      <c r="B10" s="487" t="str">
        <f>'APH KIC KIA PC'!I10</f>
        <v>Välj…</v>
      </c>
      <c r="C10" s="487" t="str">
        <f>'APH KIC KIA PC'!K10</f>
        <v>Välj…</v>
      </c>
      <c r="D10" s="46">
        <f>'APH KIC KIA PC'!D10</f>
        <v>0</v>
      </c>
      <c r="E10" s="47" t="str">
        <f>TRIM(LEFT('1. Artikeldata Grund'!E10,30))</f>
        <v/>
      </c>
      <c r="F10" s="393" t="str">
        <f>IFERROR(TRIM(RIGHT('1. Artikeldata Grund'!E10,LEN('1. Artikeldata Grund'!E10)-30)),"")</f>
        <v/>
      </c>
      <c r="G10" s="48" t="str">
        <f>TRIM('APH KIC KIA PC'!L10)</f>
        <v>Välj….</v>
      </c>
      <c r="H10" s="27">
        <f>'APH KIC KIA PC'!M10</f>
        <v>910</v>
      </c>
      <c r="I10" s="27">
        <v>99</v>
      </c>
      <c r="J10" s="115"/>
      <c r="K10" s="48" t="s">
        <v>1868</v>
      </c>
      <c r="L10" s="48" t="str">
        <f>IF('APH MD APH Specifika'!BD10="J","J","N")</f>
        <v>N</v>
      </c>
      <c r="M10" s="116"/>
      <c r="N10" s="48" t="s">
        <v>1871</v>
      </c>
      <c r="O10" s="117"/>
      <c r="P10" s="48" t="s">
        <v>1870</v>
      </c>
      <c r="Q10" s="27">
        <v>0</v>
      </c>
      <c r="R10" s="115"/>
      <c r="S10" s="115"/>
      <c r="T10" s="115"/>
      <c r="U10" s="115"/>
      <c r="V10" s="115"/>
      <c r="W10" s="27">
        <v>1</v>
      </c>
      <c r="X10" s="27">
        <v>1</v>
      </c>
      <c r="Y10" s="48" t="s">
        <v>1871</v>
      </c>
      <c r="Z10" s="48" t="s">
        <v>1871</v>
      </c>
      <c r="AA10" s="48" t="s">
        <v>1871</v>
      </c>
      <c r="AB10" s="117"/>
      <c r="AC10" s="117"/>
      <c r="AD10" s="117"/>
      <c r="AE10" s="117"/>
      <c r="AF10" s="117"/>
      <c r="AG10" s="117"/>
      <c r="AH10" s="48" t="s">
        <v>1871</v>
      </c>
      <c r="AI10" s="27" t="str">
        <f>TRIM(LEFT('1. Artikeldata Grund'!G10,6))</f>
        <v/>
      </c>
      <c r="AJ10" s="460" cm="1">
        <f t="array" ref="AJ10">_xlfn.IFS(AV10="1",20,AV10="2",20,AV10="3",20,AV10="0",99,AV10="",99)</f>
        <v>99</v>
      </c>
      <c r="AK10" s="50" t="s">
        <v>103</v>
      </c>
      <c r="AL10" s="50" t="s">
        <v>103</v>
      </c>
      <c r="AM10" s="115"/>
      <c r="AN10" s="48"/>
      <c r="AO10" s="48"/>
      <c r="AP10" s="50" t="s">
        <v>103</v>
      </c>
      <c r="AQ10" s="51">
        <v>1</v>
      </c>
      <c r="AR10" s="27" t="str">
        <f>TRIM('APH KIC KIA PC'!O10)</f>
        <v/>
      </c>
      <c r="AS10" s="116"/>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4"/>
      <c r="BD10" s="48" t="s">
        <v>1871</v>
      </c>
      <c r="BE10" s="48"/>
      <c r="BF10" s="50" t="s">
        <v>103</v>
      </c>
      <c r="BG10" s="134"/>
      <c r="BH10" s="52"/>
      <c r="BI10" s="52"/>
      <c r="BJ10" s="52"/>
      <c r="BK10" s="52"/>
      <c r="BL10" s="53" t="s">
        <v>1778</v>
      </c>
      <c r="BM10" s="427" t="str">
        <f>TRIM('1. Artikeldata Grund'!D10)</f>
        <v/>
      </c>
    </row>
    <row r="11" spans="1:65" s="7" customFormat="1" ht="15" customHeight="1" x14ac:dyDescent="0.2">
      <c r="A11" s="21">
        <v>7</v>
      </c>
      <c r="B11" s="487" t="str">
        <f>'APH KIC KIA PC'!I11</f>
        <v>Välj…</v>
      </c>
      <c r="C11" s="487" t="str">
        <f>'APH KIC KIA PC'!K11</f>
        <v>Välj…</v>
      </c>
      <c r="D11" s="46">
        <f>'APH KIC KIA PC'!D11</f>
        <v>0</v>
      </c>
      <c r="E11" s="47" t="str">
        <f>TRIM(LEFT('1. Artikeldata Grund'!E11,30))</f>
        <v/>
      </c>
      <c r="F11" s="393" t="str">
        <f>IFERROR(TRIM(RIGHT('1. Artikeldata Grund'!E11,LEN('1. Artikeldata Grund'!E11)-30)),"")</f>
        <v/>
      </c>
      <c r="G11" s="48" t="str">
        <f>TRIM('APH KIC KIA PC'!L11)</f>
        <v>Välj….</v>
      </c>
      <c r="H11" s="27">
        <f>'APH KIC KIA PC'!M11</f>
        <v>910</v>
      </c>
      <c r="I11" s="27">
        <v>99</v>
      </c>
      <c r="J11" s="115"/>
      <c r="K11" s="48" t="s">
        <v>1868</v>
      </c>
      <c r="L11" s="48" t="str">
        <f>IF('APH MD APH Specifika'!BD11="J","J","N")</f>
        <v>N</v>
      </c>
      <c r="M11" s="116"/>
      <c r="N11" s="48" t="s">
        <v>1871</v>
      </c>
      <c r="O11" s="117"/>
      <c r="P11" s="48" t="s">
        <v>1870</v>
      </c>
      <c r="Q11" s="27">
        <v>0</v>
      </c>
      <c r="R11" s="115"/>
      <c r="S11" s="115"/>
      <c r="T11" s="115"/>
      <c r="U11" s="115"/>
      <c r="V11" s="115"/>
      <c r="W11" s="27">
        <v>1</v>
      </c>
      <c r="X11" s="27">
        <v>1</v>
      </c>
      <c r="Y11" s="48" t="s">
        <v>1871</v>
      </c>
      <c r="Z11" s="48" t="s">
        <v>1871</v>
      </c>
      <c r="AA11" s="48" t="s">
        <v>1871</v>
      </c>
      <c r="AB11" s="117"/>
      <c r="AC11" s="117"/>
      <c r="AD11" s="117"/>
      <c r="AE11" s="117"/>
      <c r="AF11" s="117"/>
      <c r="AG11" s="117"/>
      <c r="AH11" s="48" t="s">
        <v>1871</v>
      </c>
      <c r="AI11" s="27" t="str">
        <f>TRIM(LEFT('1. Artikeldata Grund'!G11,6))</f>
        <v/>
      </c>
      <c r="AJ11" s="460" cm="1">
        <f t="array" ref="AJ11">_xlfn.IFS(AV11="1",20,AV11="2",20,AV11="3",20,AV11="0",99,AV11="",99)</f>
        <v>99</v>
      </c>
      <c r="AK11" s="50" t="s">
        <v>103</v>
      </c>
      <c r="AL11" s="50" t="s">
        <v>103</v>
      </c>
      <c r="AM11" s="115"/>
      <c r="AN11" s="48"/>
      <c r="AO11" s="48"/>
      <c r="AP11" s="50" t="s">
        <v>103</v>
      </c>
      <c r="AQ11" s="51">
        <v>1</v>
      </c>
      <c r="AR11" s="27" t="str">
        <f>TRIM('APH KIC KIA PC'!O11)</f>
        <v/>
      </c>
      <c r="AS11" s="116"/>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4"/>
      <c r="BD11" s="48" t="s">
        <v>1871</v>
      </c>
      <c r="BE11" s="117"/>
      <c r="BF11" s="50" t="s">
        <v>103</v>
      </c>
      <c r="BG11" s="134"/>
      <c r="BH11" s="52"/>
      <c r="BI11" s="52"/>
      <c r="BJ11" s="52"/>
      <c r="BK11" s="52"/>
      <c r="BL11" s="53" t="s">
        <v>1778</v>
      </c>
      <c r="BM11" s="427" t="str">
        <f>TRIM('1. Artikeldata Grund'!D11)</f>
        <v/>
      </c>
    </row>
    <row r="12" spans="1:65" s="7" customFormat="1" ht="15" customHeight="1" x14ac:dyDescent="0.2">
      <c r="A12" s="21">
        <v>8</v>
      </c>
      <c r="B12" s="487" t="str">
        <f>'APH KIC KIA PC'!I12</f>
        <v>Välj…</v>
      </c>
      <c r="C12" s="487" t="str">
        <f>'APH KIC KIA PC'!K12</f>
        <v>Välj…</v>
      </c>
      <c r="D12" s="46">
        <f>'APH KIC KIA PC'!D12</f>
        <v>0</v>
      </c>
      <c r="E12" s="47" t="str">
        <f>TRIM(LEFT('1. Artikeldata Grund'!E12,30))</f>
        <v/>
      </c>
      <c r="F12" s="393" t="str">
        <f>IFERROR(TRIM(RIGHT('1. Artikeldata Grund'!E12,LEN('1. Artikeldata Grund'!E12)-30)),"")</f>
        <v/>
      </c>
      <c r="G12" s="48" t="str">
        <f>TRIM('APH KIC KIA PC'!L12)</f>
        <v>Välj….</v>
      </c>
      <c r="H12" s="27">
        <f>'APH KIC KIA PC'!M12</f>
        <v>910</v>
      </c>
      <c r="I12" s="27">
        <v>99</v>
      </c>
      <c r="J12" s="115"/>
      <c r="K12" s="48" t="s">
        <v>1868</v>
      </c>
      <c r="L12" s="48" t="str">
        <f>IF('APH MD APH Specifika'!BD12="J","J","N")</f>
        <v>N</v>
      </c>
      <c r="M12" s="116"/>
      <c r="N12" s="48" t="s">
        <v>1871</v>
      </c>
      <c r="O12" s="117"/>
      <c r="P12" s="48" t="s">
        <v>1870</v>
      </c>
      <c r="Q12" s="27">
        <v>0</v>
      </c>
      <c r="R12" s="115"/>
      <c r="S12" s="115"/>
      <c r="T12" s="115"/>
      <c r="U12" s="115"/>
      <c r="V12" s="115"/>
      <c r="W12" s="27">
        <v>1</v>
      </c>
      <c r="X12" s="27">
        <v>1</v>
      </c>
      <c r="Y12" s="48" t="s">
        <v>1871</v>
      </c>
      <c r="Z12" s="48" t="s">
        <v>1871</v>
      </c>
      <c r="AA12" s="48" t="s">
        <v>1871</v>
      </c>
      <c r="AB12" s="117"/>
      <c r="AC12" s="117"/>
      <c r="AD12" s="117"/>
      <c r="AE12" s="117"/>
      <c r="AF12" s="117"/>
      <c r="AG12" s="117"/>
      <c r="AH12" s="48" t="s">
        <v>1871</v>
      </c>
      <c r="AI12" s="27" t="str">
        <f>TRIM(LEFT('1. Artikeldata Grund'!G12,6))</f>
        <v/>
      </c>
      <c r="AJ12" s="460" cm="1">
        <f t="array" ref="AJ12">_xlfn.IFS(AV12="1",20,AV12="2",20,AV12="3",20,AV12="0",99,AV12="",99)</f>
        <v>99</v>
      </c>
      <c r="AK12" s="50" t="s">
        <v>103</v>
      </c>
      <c r="AL12" s="50" t="s">
        <v>103</v>
      </c>
      <c r="AM12" s="115"/>
      <c r="AN12" s="48"/>
      <c r="AO12" s="48"/>
      <c r="AP12" s="50" t="s">
        <v>103</v>
      </c>
      <c r="AQ12" s="51">
        <v>1</v>
      </c>
      <c r="AR12" s="27" t="str">
        <f>TRIM('APH KIC KIA PC'!O12)</f>
        <v/>
      </c>
      <c r="AS12" s="116"/>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4"/>
      <c r="BD12" s="48" t="s">
        <v>1871</v>
      </c>
      <c r="BE12" s="117"/>
      <c r="BF12" s="50" t="s">
        <v>103</v>
      </c>
      <c r="BG12" s="134"/>
      <c r="BH12" s="52"/>
      <c r="BI12" s="52"/>
      <c r="BJ12" s="52"/>
      <c r="BK12" s="52"/>
      <c r="BL12" s="53" t="s">
        <v>1778</v>
      </c>
      <c r="BM12" s="427" t="str">
        <f>TRIM('1. Artikeldata Grund'!D12)</f>
        <v/>
      </c>
    </row>
    <row r="13" spans="1:65" s="7" customFormat="1" ht="15" customHeight="1" x14ac:dyDescent="0.2">
      <c r="A13" s="21">
        <v>9</v>
      </c>
      <c r="B13" s="487" t="str">
        <f>'APH KIC KIA PC'!I13</f>
        <v>Välj…</v>
      </c>
      <c r="C13" s="487" t="str">
        <f>'APH KIC KIA PC'!K13</f>
        <v>Välj…</v>
      </c>
      <c r="D13" s="46">
        <f>'APH KIC KIA PC'!D13</f>
        <v>0</v>
      </c>
      <c r="E13" s="47" t="str">
        <f>TRIM(LEFT('1. Artikeldata Grund'!E13,30))</f>
        <v/>
      </c>
      <c r="F13" s="393" t="str">
        <f>IFERROR(TRIM(RIGHT('1. Artikeldata Grund'!E13,LEN('1. Artikeldata Grund'!E13)-30)),"")</f>
        <v/>
      </c>
      <c r="G13" s="48" t="str">
        <f>TRIM('APH KIC KIA PC'!L13)</f>
        <v>Välj….</v>
      </c>
      <c r="H13" s="27">
        <f>'APH KIC KIA PC'!M13</f>
        <v>910</v>
      </c>
      <c r="I13" s="27">
        <v>99</v>
      </c>
      <c r="J13" s="115"/>
      <c r="K13" s="48" t="s">
        <v>1868</v>
      </c>
      <c r="L13" s="48" t="str">
        <f>IF('APH MD APH Specifika'!BD13="J","J","N")</f>
        <v>N</v>
      </c>
      <c r="M13" s="116"/>
      <c r="N13" s="48" t="s">
        <v>1871</v>
      </c>
      <c r="O13" s="117"/>
      <c r="P13" s="48" t="s">
        <v>1870</v>
      </c>
      <c r="Q13" s="27">
        <v>0</v>
      </c>
      <c r="R13" s="115"/>
      <c r="S13" s="115"/>
      <c r="T13" s="115"/>
      <c r="U13" s="115"/>
      <c r="V13" s="115"/>
      <c r="W13" s="27">
        <v>1</v>
      </c>
      <c r="X13" s="27">
        <v>1</v>
      </c>
      <c r="Y13" s="48" t="s">
        <v>1871</v>
      </c>
      <c r="Z13" s="48" t="s">
        <v>1871</v>
      </c>
      <c r="AA13" s="48" t="s">
        <v>1871</v>
      </c>
      <c r="AB13" s="117"/>
      <c r="AC13" s="117"/>
      <c r="AD13" s="117"/>
      <c r="AE13" s="117"/>
      <c r="AF13" s="117"/>
      <c r="AG13" s="117"/>
      <c r="AH13" s="48" t="s">
        <v>1871</v>
      </c>
      <c r="AI13" s="27" t="str">
        <f>TRIM(LEFT('1. Artikeldata Grund'!G13,6))</f>
        <v/>
      </c>
      <c r="AJ13" s="460" cm="1">
        <f t="array" ref="AJ13">_xlfn.IFS(AV13="1",20,AV13="2",20,AV13="3",20,AV13="0",99,AV13="",99)</f>
        <v>99</v>
      </c>
      <c r="AK13" s="50" t="s">
        <v>103</v>
      </c>
      <c r="AL13" s="50" t="s">
        <v>103</v>
      </c>
      <c r="AM13" s="115"/>
      <c r="AN13" s="48"/>
      <c r="AO13" s="48"/>
      <c r="AP13" s="50" t="s">
        <v>103</v>
      </c>
      <c r="AQ13" s="51">
        <v>1</v>
      </c>
      <c r="AR13" s="27" t="str">
        <f>TRIM('APH KIC KIA PC'!O13)</f>
        <v/>
      </c>
      <c r="AS13" s="116"/>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4"/>
      <c r="BD13" s="48" t="s">
        <v>1871</v>
      </c>
      <c r="BE13" s="117"/>
      <c r="BF13" s="50" t="s">
        <v>103</v>
      </c>
      <c r="BG13" s="134"/>
      <c r="BH13" s="52"/>
      <c r="BI13" s="52"/>
      <c r="BJ13" s="52"/>
      <c r="BK13" s="52"/>
      <c r="BL13" s="53" t="s">
        <v>1778</v>
      </c>
      <c r="BM13" s="427" t="str">
        <f>TRIM('1. Artikeldata Grund'!D13)</f>
        <v/>
      </c>
    </row>
    <row r="14" spans="1:65" s="7" customFormat="1" ht="15" customHeight="1" x14ac:dyDescent="0.2">
      <c r="A14" s="21">
        <v>10</v>
      </c>
      <c r="B14" s="487" t="str">
        <f>'APH KIC KIA PC'!I14</f>
        <v>Välj…</v>
      </c>
      <c r="C14" s="487" t="str">
        <f>'APH KIC KIA PC'!K14</f>
        <v>Välj…</v>
      </c>
      <c r="D14" s="46">
        <f>'APH KIC KIA PC'!D14</f>
        <v>0</v>
      </c>
      <c r="E14" s="47" t="str">
        <f>TRIM(LEFT('1. Artikeldata Grund'!E14,30))</f>
        <v/>
      </c>
      <c r="F14" s="393" t="str">
        <f>IFERROR(TRIM(RIGHT('1. Artikeldata Grund'!E14,LEN('1. Artikeldata Grund'!E14)-30)),"")</f>
        <v/>
      </c>
      <c r="G14" s="48" t="str">
        <f>TRIM('APH KIC KIA PC'!L14)</f>
        <v>Välj….</v>
      </c>
      <c r="H14" s="27">
        <f>'APH KIC KIA PC'!M14</f>
        <v>910</v>
      </c>
      <c r="I14" s="27">
        <v>99</v>
      </c>
      <c r="J14" s="115"/>
      <c r="K14" s="48" t="s">
        <v>1868</v>
      </c>
      <c r="L14" s="48" t="str">
        <f>IF('APH MD APH Specifika'!BD14="J","J","N")</f>
        <v>N</v>
      </c>
      <c r="M14" s="116"/>
      <c r="N14" s="48" t="s">
        <v>1871</v>
      </c>
      <c r="O14" s="117"/>
      <c r="P14" s="48" t="s">
        <v>1870</v>
      </c>
      <c r="Q14" s="27">
        <v>0</v>
      </c>
      <c r="R14" s="115"/>
      <c r="S14" s="115"/>
      <c r="T14" s="115"/>
      <c r="U14" s="115"/>
      <c r="V14" s="115"/>
      <c r="W14" s="27">
        <v>1</v>
      </c>
      <c r="X14" s="27">
        <v>1</v>
      </c>
      <c r="Y14" s="48" t="s">
        <v>1871</v>
      </c>
      <c r="Z14" s="48" t="s">
        <v>1871</v>
      </c>
      <c r="AA14" s="48" t="s">
        <v>1871</v>
      </c>
      <c r="AB14" s="117"/>
      <c r="AC14" s="117"/>
      <c r="AD14" s="117"/>
      <c r="AE14" s="117"/>
      <c r="AF14" s="117"/>
      <c r="AG14" s="117"/>
      <c r="AH14" s="48" t="s">
        <v>1871</v>
      </c>
      <c r="AI14" s="27" t="str">
        <f>TRIM(LEFT('1. Artikeldata Grund'!G14,6))</f>
        <v/>
      </c>
      <c r="AJ14" s="460" cm="1">
        <f t="array" ref="AJ14">_xlfn.IFS(AV14="1",20,AV14="2",20,AV14="3",20,AV14="0",99,AV14="",99)</f>
        <v>99</v>
      </c>
      <c r="AK14" s="50" t="s">
        <v>103</v>
      </c>
      <c r="AL14" s="50" t="s">
        <v>103</v>
      </c>
      <c r="AM14" s="115"/>
      <c r="AN14" s="48"/>
      <c r="AO14" s="48"/>
      <c r="AP14" s="50" t="s">
        <v>103</v>
      </c>
      <c r="AQ14" s="51">
        <v>1</v>
      </c>
      <c r="AR14" s="27" t="str">
        <f>TRIM('APH KIC KIA PC'!O14)</f>
        <v/>
      </c>
      <c r="AS14" s="116"/>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4"/>
      <c r="BD14" s="48" t="s">
        <v>1871</v>
      </c>
      <c r="BE14" s="117"/>
      <c r="BF14" s="50" t="s">
        <v>103</v>
      </c>
      <c r="BG14" s="134"/>
      <c r="BH14" s="52"/>
      <c r="BI14" s="52"/>
      <c r="BJ14" s="52"/>
      <c r="BK14" s="52"/>
      <c r="BL14" s="53" t="s">
        <v>1778</v>
      </c>
      <c r="BM14" s="427" t="str">
        <f>TRIM('1. Artikeldata Grund'!D14)</f>
        <v/>
      </c>
    </row>
    <row r="15" spans="1:65" s="7" customFormat="1" ht="15" customHeight="1" x14ac:dyDescent="0.2">
      <c r="A15" s="21">
        <v>11</v>
      </c>
      <c r="B15" s="487" t="str">
        <f>'APH KIC KIA PC'!I15</f>
        <v>Välj…</v>
      </c>
      <c r="C15" s="487" t="str">
        <f>'APH KIC KIA PC'!K15</f>
        <v>Välj…</v>
      </c>
      <c r="D15" s="46">
        <f>'APH KIC KIA PC'!D15</f>
        <v>0</v>
      </c>
      <c r="E15" s="47" t="str">
        <f>TRIM(LEFT('1. Artikeldata Grund'!E15,30))</f>
        <v/>
      </c>
      <c r="F15" s="393" t="str">
        <f>IFERROR(TRIM(RIGHT('1. Artikeldata Grund'!E15,LEN('1. Artikeldata Grund'!E15)-30)),"")</f>
        <v/>
      </c>
      <c r="G15" s="48" t="str">
        <f>TRIM('APH KIC KIA PC'!L15)</f>
        <v>Välj….</v>
      </c>
      <c r="H15" s="27">
        <f>'APH KIC KIA PC'!M15</f>
        <v>910</v>
      </c>
      <c r="I15" s="27">
        <v>99</v>
      </c>
      <c r="J15" s="115"/>
      <c r="K15" s="48" t="s">
        <v>1868</v>
      </c>
      <c r="L15" s="48" t="str">
        <f>IF('APH MD APH Specifika'!BD15="J","J","N")</f>
        <v>N</v>
      </c>
      <c r="M15" s="116"/>
      <c r="N15" s="48" t="s">
        <v>1871</v>
      </c>
      <c r="O15" s="117"/>
      <c r="P15" s="48" t="s">
        <v>1870</v>
      </c>
      <c r="Q15" s="27">
        <v>0</v>
      </c>
      <c r="R15" s="115"/>
      <c r="S15" s="115"/>
      <c r="T15" s="115"/>
      <c r="U15" s="115"/>
      <c r="V15" s="115"/>
      <c r="W15" s="27">
        <v>1</v>
      </c>
      <c r="X15" s="27">
        <v>1</v>
      </c>
      <c r="Y15" s="48" t="s">
        <v>1871</v>
      </c>
      <c r="Z15" s="48" t="s">
        <v>1871</v>
      </c>
      <c r="AA15" s="48" t="s">
        <v>1871</v>
      </c>
      <c r="AB15" s="117"/>
      <c r="AC15" s="117"/>
      <c r="AD15" s="117"/>
      <c r="AE15" s="117"/>
      <c r="AF15" s="117"/>
      <c r="AG15" s="117"/>
      <c r="AH15" s="48" t="s">
        <v>1871</v>
      </c>
      <c r="AI15" s="27" t="str">
        <f>TRIM(LEFT('1. Artikeldata Grund'!G15,6))</f>
        <v/>
      </c>
      <c r="AJ15" s="460" cm="1">
        <f t="array" ref="AJ15">_xlfn.IFS(AV15="1",20,AV15="2",20,AV15="3",20,AV15="0",99,AV15="",99)</f>
        <v>99</v>
      </c>
      <c r="AK15" s="50" t="s">
        <v>103</v>
      </c>
      <c r="AL15" s="50" t="s">
        <v>103</v>
      </c>
      <c r="AM15" s="115"/>
      <c r="AN15" s="48"/>
      <c r="AO15" s="48"/>
      <c r="AP15" s="50" t="s">
        <v>103</v>
      </c>
      <c r="AQ15" s="51">
        <v>1</v>
      </c>
      <c r="AR15" s="27" t="str">
        <f>TRIM('APH KIC KIA PC'!O15)</f>
        <v/>
      </c>
      <c r="AS15" s="116"/>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4"/>
      <c r="BD15" s="48" t="s">
        <v>1871</v>
      </c>
      <c r="BE15" s="117"/>
      <c r="BF15" s="50" t="s">
        <v>103</v>
      </c>
      <c r="BG15" s="134"/>
      <c r="BH15" s="52"/>
      <c r="BI15" s="52"/>
      <c r="BJ15" s="52"/>
      <c r="BK15" s="52"/>
      <c r="BL15" s="53" t="s">
        <v>1778</v>
      </c>
      <c r="BM15" s="427" t="str">
        <f>TRIM('1. Artikeldata Grund'!D15)</f>
        <v/>
      </c>
    </row>
    <row r="16" spans="1:65" s="7" customFormat="1" ht="15" customHeight="1" x14ac:dyDescent="0.2">
      <c r="A16" s="21">
        <v>12</v>
      </c>
      <c r="B16" s="487" t="str">
        <f>'APH KIC KIA PC'!I16</f>
        <v>Välj…</v>
      </c>
      <c r="C16" s="487" t="str">
        <f>'APH KIC KIA PC'!K16</f>
        <v>Välj…</v>
      </c>
      <c r="D16" s="46">
        <f>'APH KIC KIA PC'!D16</f>
        <v>0</v>
      </c>
      <c r="E16" s="47" t="str">
        <f>TRIM(LEFT('1. Artikeldata Grund'!E16,30))</f>
        <v/>
      </c>
      <c r="F16" s="393" t="str">
        <f>IFERROR(TRIM(RIGHT('1. Artikeldata Grund'!E16,LEN('1. Artikeldata Grund'!E16)-30)),"")</f>
        <v/>
      </c>
      <c r="G16" s="48" t="str">
        <f>TRIM('APH KIC KIA PC'!L16)</f>
        <v>Välj….</v>
      </c>
      <c r="H16" s="27">
        <f>'APH KIC KIA PC'!M16</f>
        <v>910</v>
      </c>
      <c r="I16" s="27">
        <v>99</v>
      </c>
      <c r="J16" s="115"/>
      <c r="K16" s="48" t="s">
        <v>1868</v>
      </c>
      <c r="L16" s="48" t="str">
        <f>IF('APH MD APH Specifika'!BD16="J","J","N")</f>
        <v>N</v>
      </c>
      <c r="M16" s="116"/>
      <c r="N16" s="48" t="s">
        <v>1871</v>
      </c>
      <c r="O16" s="117"/>
      <c r="P16" s="48" t="s">
        <v>1870</v>
      </c>
      <c r="Q16" s="27">
        <v>0</v>
      </c>
      <c r="R16" s="115"/>
      <c r="S16" s="115"/>
      <c r="T16" s="115"/>
      <c r="U16" s="115"/>
      <c r="V16" s="115"/>
      <c r="W16" s="27">
        <v>1</v>
      </c>
      <c r="X16" s="27">
        <v>1</v>
      </c>
      <c r="Y16" s="48" t="s">
        <v>1871</v>
      </c>
      <c r="Z16" s="48" t="s">
        <v>1871</v>
      </c>
      <c r="AA16" s="48" t="s">
        <v>1871</v>
      </c>
      <c r="AB16" s="117"/>
      <c r="AC16" s="117"/>
      <c r="AD16" s="117"/>
      <c r="AE16" s="117"/>
      <c r="AF16" s="117"/>
      <c r="AG16" s="117"/>
      <c r="AH16" s="48" t="s">
        <v>1871</v>
      </c>
      <c r="AI16" s="27" t="str">
        <f>TRIM(LEFT('1. Artikeldata Grund'!G16,6))</f>
        <v/>
      </c>
      <c r="AJ16" s="460" cm="1">
        <f t="array" ref="AJ16">_xlfn.IFS(AV16="1",20,AV16="2",20,AV16="3",20,AV16="0",99,AV16="",99)</f>
        <v>99</v>
      </c>
      <c r="AK16" s="50" t="s">
        <v>103</v>
      </c>
      <c r="AL16" s="50" t="s">
        <v>103</v>
      </c>
      <c r="AM16" s="115"/>
      <c r="AN16" s="48"/>
      <c r="AO16" s="48"/>
      <c r="AP16" s="50" t="s">
        <v>103</v>
      </c>
      <c r="AQ16" s="51">
        <v>1</v>
      </c>
      <c r="AR16" s="27" t="str">
        <f>TRIM('APH KIC KIA PC'!O16)</f>
        <v/>
      </c>
      <c r="AS16" s="116"/>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4"/>
      <c r="BD16" s="48" t="s">
        <v>1871</v>
      </c>
      <c r="BE16" s="117"/>
      <c r="BF16" s="50" t="s">
        <v>103</v>
      </c>
      <c r="BG16" s="134"/>
      <c r="BH16" s="52"/>
      <c r="BI16" s="52"/>
      <c r="BJ16" s="52"/>
      <c r="BK16" s="52"/>
      <c r="BL16" s="53" t="s">
        <v>1778</v>
      </c>
      <c r="BM16" s="427" t="str">
        <f>TRIM('1. Artikeldata Grund'!D16)</f>
        <v/>
      </c>
    </row>
    <row r="17" spans="1:65" s="7" customFormat="1" ht="15" customHeight="1" x14ac:dyDescent="0.2">
      <c r="A17" s="21">
        <v>13</v>
      </c>
      <c r="B17" s="487" t="str">
        <f>'APH KIC KIA PC'!I17</f>
        <v>Välj…</v>
      </c>
      <c r="C17" s="487" t="str">
        <f>'APH KIC KIA PC'!K17</f>
        <v>Välj…</v>
      </c>
      <c r="D17" s="46">
        <f>'APH KIC KIA PC'!D17</f>
        <v>0</v>
      </c>
      <c r="E17" s="47" t="str">
        <f>TRIM(LEFT('1. Artikeldata Grund'!E17,30))</f>
        <v/>
      </c>
      <c r="F17" s="393" t="str">
        <f>IFERROR(TRIM(RIGHT('1. Artikeldata Grund'!E17,LEN('1. Artikeldata Grund'!E17)-30)),"")</f>
        <v/>
      </c>
      <c r="G17" s="48" t="str">
        <f>TRIM('APH KIC KIA PC'!L17)</f>
        <v>Välj….</v>
      </c>
      <c r="H17" s="27">
        <f>'APH KIC KIA PC'!M17</f>
        <v>910</v>
      </c>
      <c r="I17" s="27">
        <v>99</v>
      </c>
      <c r="J17" s="115"/>
      <c r="K17" s="48" t="s">
        <v>1868</v>
      </c>
      <c r="L17" s="48" t="str">
        <f>IF('APH MD APH Specifika'!BD17="J","J","N")</f>
        <v>N</v>
      </c>
      <c r="M17" s="116"/>
      <c r="N17" s="48" t="s">
        <v>1871</v>
      </c>
      <c r="O17" s="117"/>
      <c r="P17" s="48" t="s">
        <v>1870</v>
      </c>
      <c r="Q17" s="27">
        <v>0</v>
      </c>
      <c r="R17" s="115"/>
      <c r="S17" s="115"/>
      <c r="T17" s="115"/>
      <c r="U17" s="115"/>
      <c r="V17" s="115"/>
      <c r="W17" s="27">
        <v>1</v>
      </c>
      <c r="X17" s="27">
        <v>1</v>
      </c>
      <c r="Y17" s="48" t="s">
        <v>1871</v>
      </c>
      <c r="Z17" s="48" t="s">
        <v>1871</v>
      </c>
      <c r="AA17" s="48" t="s">
        <v>1871</v>
      </c>
      <c r="AB17" s="117"/>
      <c r="AC17" s="117"/>
      <c r="AD17" s="117"/>
      <c r="AE17" s="117"/>
      <c r="AF17" s="117"/>
      <c r="AG17" s="117"/>
      <c r="AH17" s="48" t="s">
        <v>1871</v>
      </c>
      <c r="AI17" s="27" t="str">
        <f>TRIM(LEFT('1. Artikeldata Grund'!G17,6))</f>
        <v/>
      </c>
      <c r="AJ17" s="460" cm="1">
        <f t="array" ref="AJ17">_xlfn.IFS(AV17="1",20,AV17="2",20,AV17="3",20,AV17="0",99,AV17="",99)</f>
        <v>99</v>
      </c>
      <c r="AK17" s="50" t="s">
        <v>103</v>
      </c>
      <c r="AL17" s="50" t="s">
        <v>103</v>
      </c>
      <c r="AM17" s="115"/>
      <c r="AN17" s="48"/>
      <c r="AO17" s="48"/>
      <c r="AP17" s="50" t="s">
        <v>103</v>
      </c>
      <c r="AQ17" s="51">
        <v>1</v>
      </c>
      <c r="AR17" s="27" t="str">
        <f>TRIM('APH KIC KIA PC'!O17)</f>
        <v/>
      </c>
      <c r="AS17" s="116"/>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4"/>
      <c r="BD17" s="48" t="s">
        <v>1871</v>
      </c>
      <c r="BE17" s="117"/>
      <c r="BF17" s="50" t="s">
        <v>103</v>
      </c>
      <c r="BG17" s="134"/>
      <c r="BH17" s="52"/>
      <c r="BI17" s="52"/>
      <c r="BJ17" s="52"/>
      <c r="BK17" s="52"/>
      <c r="BL17" s="53" t="s">
        <v>1778</v>
      </c>
      <c r="BM17" s="427" t="str">
        <f>TRIM('1. Artikeldata Grund'!D17)</f>
        <v/>
      </c>
    </row>
    <row r="18" spans="1:65" s="7" customFormat="1" ht="15" customHeight="1" x14ac:dyDescent="0.2">
      <c r="A18" s="21">
        <v>14</v>
      </c>
      <c r="B18" s="487" t="str">
        <f>'APH KIC KIA PC'!I18</f>
        <v>Välj…</v>
      </c>
      <c r="C18" s="487" t="str">
        <f>'APH KIC KIA PC'!K18</f>
        <v>Välj…</v>
      </c>
      <c r="D18" s="46">
        <f>'APH KIC KIA PC'!D18</f>
        <v>0</v>
      </c>
      <c r="E18" s="47" t="str">
        <f>TRIM(LEFT('1. Artikeldata Grund'!E18,30))</f>
        <v/>
      </c>
      <c r="F18" s="393" t="str">
        <f>IFERROR(TRIM(RIGHT('1. Artikeldata Grund'!E18,LEN('1. Artikeldata Grund'!E18)-30)),"")</f>
        <v/>
      </c>
      <c r="G18" s="48" t="str">
        <f>TRIM('APH KIC KIA PC'!L18)</f>
        <v>Välj….</v>
      </c>
      <c r="H18" s="27">
        <f>'APH KIC KIA PC'!M18</f>
        <v>910</v>
      </c>
      <c r="I18" s="27">
        <v>99</v>
      </c>
      <c r="J18" s="115"/>
      <c r="K18" s="48" t="s">
        <v>1868</v>
      </c>
      <c r="L18" s="48" t="str">
        <f>IF('APH MD APH Specifika'!BD18="J","J","N")</f>
        <v>N</v>
      </c>
      <c r="M18" s="116"/>
      <c r="N18" s="48" t="s">
        <v>1871</v>
      </c>
      <c r="O18" s="117"/>
      <c r="P18" s="48" t="s">
        <v>1870</v>
      </c>
      <c r="Q18" s="27">
        <v>0</v>
      </c>
      <c r="R18" s="115"/>
      <c r="S18" s="115"/>
      <c r="T18" s="115"/>
      <c r="U18" s="115"/>
      <c r="V18" s="115"/>
      <c r="W18" s="27">
        <v>1</v>
      </c>
      <c r="X18" s="27">
        <v>1</v>
      </c>
      <c r="Y18" s="48" t="s">
        <v>1871</v>
      </c>
      <c r="Z18" s="48" t="s">
        <v>1871</v>
      </c>
      <c r="AA18" s="48" t="s">
        <v>1871</v>
      </c>
      <c r="AB18" s="117"/>
      <c r="AC18" s="117"/>
      <c r="AD18" s="117"/>
      <c r="AE18" s="117"/>
      <c r="AF18" s="117"/>
      <c r="AG18" s="117"/>
      <c r="AH18" s="48" t="s">
        <v>1871</v>
      </c>
      <c r="AI18" s="27" t="str">
        <f>TRIM(LEFT('1. Artikeldata Grund'!G18,6))</f>
        <v/>
      </c>
      <c r="AJ18" s="460" cm="1">
        <f t="array" ref="AJ18">_xlfn.IFS(AV18="1",20,AV18="2",20,AV18="3",20,AV18="0",99,AV18="",99)</f>
        <v>99</v>
      </c>
      <c r="AK18" s="50" t="s">
        <v>103</v>
      </c>
      <c r="AL18" s="50" t="s">
        <v>103</v>
      </c>
      <c r="AM18" s="115"/>
      <c r="AN18" s="48"/>
      <c r="AO18" s="48"/>
      <c r="AP18" s="50" t="s">
        <v>103</v>
      </c>
      <c r="AQ18" s="51">
        <v>1</v>
      </c>
      <c r="AR18" s="27" t="str">
        <f>TRIM('APH KIC KIA PC'!O18)</f>
        <v/>
      </c>
      <c r="AS18" s="116"/>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4"/>
      <c r="BD18" s="48" t="s">
        <v>1871</v>
      </c>
      <c r="BE18" s="117"/>
      <c r="BF18" s="50" t="s">
        <v>103</v>
      </c>
      <c r="BG18" s="134"/>
      <c r="BH18" s="52"/>
      <c r="BI18" s="52"/>
      <c r="BJ18" s="52"/>
      <c r="BK18" s="52"/>
      <c r="BL18" s="53" t="s">
        <v>1778</v>
      </c>
      <c r="BM18" s="427" t="str">
        <f>TRIM('1. Artikeldata Grund'!D18)</f>
        <v/>
      </c>
    </row>
    <row r="19" spans="1:65" s="7" customFormat="1" ht="15" customHeight="1" x14ac:dyDescent="0.2">
      <c r="A19" s="21">
        <v>15</v>
      </c>
      <c r="B19" s="487" t="str">
        <f>'APH KIC KIA PC'!I19</f>
        <v>Välj…</v>
      </c>
      <c r="C19" s="487" t="str">
        <f>'APH KIC KIA PC'!K19</f>
        <v>Välj…</v>
      </c>
      <c r="D19" s="46">
        <f>'APH KIC KIA PC'!D19</f>
        <v>0</v>
      </c>
      <c r="E19" s="47" t="str">
        <f>TRIM(LEFT('1. Artikeldata Grund'!E19,30))</f>
        <v/>
      </c>
      <c r="F19" s="393" t="str">
        <f>IFERROR(TRIM(RIGHT('1. Artikeldata Grund'!E19,LEN('1. Artikeldata Grund'!E19)-30)),"")</f>
        <v/>
      </c>
      <c r="G19" s="48" t="str">
        <f>TRIM('APH KIC KIA PC'!L19)</f>
        <v>Välj….</v>
      </c>
      <c r="H19" s="27">
        <f>'APH KIC KIA PC'!M19</f>
        <v>910</v>
      </c>
      <c r="I19" s="27">
        <v>99</v>
      </c>
      <c r="J19" s="115"/>
      <c r="K19" s="48" t="s">
        <v>1868</v>
      </c>
      <c r="L19" s="48" t="str">
        <f>IF('APH MD APH Specifika'!BD19="J","J","N")</f>
        <v>N</v>
      </c>
      <c r="M19" s="116"/>
      <c r="N19" s="48" t="s">
        <v>1871</v>
      </c>
      <c r="O19" s="117"/>
      <c r="P19" s="48" t="s">
        <v>1870</v>
      </c>
      <c r="Q19" s="27">
        <v>0</v>
      </c>
      <c r="R19" s="115"/>
      <c r="S19" s="115"/>
      <c r="T19" s="115"/>
      <c r="U19" s="115"/>
      <c r="V19" s="115"/>
      <c r="W19" s="27">
        <v>1</v>
      </c>
      <c r="X19" s="27">
        <v>1</v>
      </c>
      <c r="Y19" s="48" t="s">
        <v>1871</v>
      </c>
      <c r="Z19" s="48" t="s">
        <v>1871</v>
      </c>
      <c r="AA19" s="48" t="s">
        <v>1871</v>
      </c>
      <c r="AB19" s="117"/>
      <c r="AC19" s="117"/>
      <c r="AD19" s="117"/>
      <c r="AE19" s="117"/>
      <c r="AF19" s="117"/>
      <c r="AG19" s="117"/>
      <c r="AH19" s="48" t="s">
        <v>1871</v>
      </c>
      <c r="AI19" s="27" t="str">
        <f>TRIM(LEFT('1. Artikeldata Grund'!G19,6))</f>
        <v/>
      </c>
      <c r="AJ19" s="460" cm="1">
        <f t="array" ref="AJ19">_xlfn.IFS(AV19="1",20,AV19="2",20,AV19="3",20,AV19="0",99,AV19="",99)</f>
        <v>99</v>
      </c>
      <c r="AK19" s="50" t="s">
        <v>103</v>
      </c>
      <c r="AL19" s="50" t="s">
        <v>103</v>
      </c>
      <c r="AM19" s="115"/>
      <c r="AN19" s="48"/>
      <c r="AO19" s="48"/>
      <c r="AP19" s="50" t="s">
        <v>103</v>
      </c>
      <c r="AQ19" s="51">
        <v>1</v>
      </c>
      <c r="AR19" s="27" t="str">
        <f>TRIM('APH KIC KIA PC'!O19)</f>
        <v/>
      </c>
      <c r="AS19" s="116"/>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4"/>
      <c r="BD19" s="48" t="s">
        <v>1871</v>
      </c>
      <c r="BE19" s="117"/>
      <c r="BF19" s="50" t="s">
        <v>103</v>
      </c>
      <c r="BG19" s="134"/>
      <c r="BH19" s="52"/>
      <c r="BI19" s="52"/>
      <c r="BJ19" s="52"/>
      <c r="BK19" s="52"/>
      <c r="BL19" s="53" t="s">
        <v>1778</v>
      </c>
      <c r="BM19" s="427" t="str">
        <f>TRIM('1. Artikeldata Grund'!D19)</f>
        <v/>
      </c>
    </row>
    <row r="20" spans="1:65" s="7" customFormat="1" ht="15" customHeight="1" x14ac:dyDescent="0.2">
      <c r="A20" s="21">
        <v>16</v>
      </c>
      <c r="B20" s="487" t="str">
        <f>'APH KIC KIA PC'!I20</f>
        <v>Välj…</v>
      </c>
      <c r="C20" s="487" t="str">
        <f>'APH KIC KIA PC'!K20</f>
        <v>Välj…</v>
      </c>
      <c r="D20" s="46">
        <f>'APH KIC KIA PC'!D20</f>
        <v>0</v>
      </c>
      <c r="E20" s="47" t="str">
        <f>TRIM(LEFT('1. Artikeldata Grund'!E20,30))</f>
        <v/>
      </c>
      <c r="F20" s="393" t="str">
        <f>IFERROR(TRIM(RIGHT('1. Artikeldata Grund'!E20,LEN('1. Artikeldata Grund'!E20)-30)),"")</f>
        <v/>
      </c>
      <c r="G20" s="48" t="str">
        <f>TRIM('APH KIC KIA PC'!L20)</f>
        <v>Välj….</v>
      </c>
      <c r="H20" s="27">
        <f>'APH KIC KIA PC'!M20</f>
        <v>910</v>
      </c>
      <c r="I20" s="27">
        <v>99</v>
      </c>
      <c r="J20" s="115"/>
      <c r="K20" s="48" t="s">
        <v>1868</v>
      </c>
      <c r="L20" s="48" t="str">
        <f>IF('APH MD APH Specifika'!BD20="J","J","N")</f>
        <v>N</v>
      </c>
      <c r="M20" s="116"/>
      <c r="N20" s="48" t="s">
        <v>1871</v>
      </c>
      <c r="O20" s="117"/>
      <c r="P20" s="48" t="s">
        <v>1870</v>
      </c>
      <c r="Q20" s="27">
        <v>0</v>
      </c>
      <c r="R20" s="115"/>
      <c r="S20" s="115"/>
      <c r="T20" s="115"/>
      <c r="U20" s="115"/>
      <c r="V20" s="115"/>
      <c r="W20" s="27">
        <v>1</v>
      </c>
      <c r="X20" s="27">
        <v>1</v>
      </c>
      <c r="Y20" s="48" t="s">
        <v>1871</v>
      </c>
      <c r="Z20" s="48" t="s">
        <v>1871</v>
      </c>
      <c r="AA20" s="48" t="s">
        <v>1871</v>
      </c>
      <c r="AB20" s="117"/>
      <c r="AC20" s="117"/>
      <c r="AD20" s="117"/>
      <c r="AE20" s="117"/>
      <c r="AF20" s="117"/>
      <c r="AG20" s="117"/>
      <c r="AH20" s="48" t="s">
        <v>1871</v>
      </c>
      <c r="AI20" s="27" t="str">
        <f>TRIM(LEFT('1. Artikeldata Grund'!G20,6))</f>
        <v/>
      </c>
      <c r="AJ20" s="460" cm="1">
        <f t="array" ref="AJ20">_xlfn.IFS(AV20="1",20,AV20="2",20,AV20="3",20,AV20="0",99,AV20="",99)</f>
        <v>99</v>
      </c>
      <c r="AK20" s="50" t="s">
        <v>103</v>
      </c>
      <c r="AL20" s="50" t="s">
        <v>103</v>
      </c>
      <c r="AM20" s="115"/>
      <c r="AN20" s="48"/>
      <c r="AO20" s="48"/>
      <c r="AP20" s="50" t="s">
        <v>103</v>
      </c>
      <c r="AQ20" s="51">
        <v>1</v>
      </c>
      <c r="AR20" s="27" t="str">
        <f>TRIM('APH KIC KIA PC'!O20)</f>
        <v/>
      </c>
      <c r="AS20" s="116"/>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4"/>
      <c r="BD20" s="48" t="s">
        <v>1871</v>
      </c>
      <c r="BE20" s="117"/>
      <c r="BF20" s="50" t="s">
        <v>103</v>
      </c>
      <c r="BG20" s="134"/>
      <c r="BH20" s="52"/>
      <c r="BI20" s="52"/>
      <c r="BJ20" s="52"/>
      <c r="BK20" s="52"/>
      <c r="BL20" s="53" t="s">
        <v>1778</v>
      </c>
      <c r="BM20" s="427" t="str">
        <f>TRIM('1. Artikeldata Grund'!D20)</f>
        <v/>
      </c>
    </row>
    <row r="21" spans="1:65" s="7" customFormat="1" ht="15" customHeight="1" x14ac:dyDescent="0.2">
      <c r="A21" s="21">
        <v>17</v>
      </c>
      <c r="B21" s="487" t="str">
        <f>'APH KIC KIA PC'!I21</f>
        <v>Välj…</v>
      </c>
      <c r="C21" s="487" t="str">
        <f>'APH KIC KIA PC'!K21</f>
        <v>Välj…</v>
      </c>
      <c r="D21" s="46">
        <f>'APH KIC KIA PC'!D21</f>
        <v>0</v>
      </c>
      <c r="E21" s="47" t="str">
        <f>TRIM(LEFT('1. Artikeldata Grund'!E21,30))</f>
        <v/>
      </c>
      <c r="F21" s="393" t="str">
        <f>IFERROR(TRIM(RIGHT('1. Artikeldata Grund'!E21,LEN('1. Artikeldata Grund'!E21)-30)),"")</f>
        <v/>
      </c>
      <c r="G21" s="48" t="str">
        <f>TRIM('APH KIC KIA PC'!L21)</f>
        <v>Välj….</v>
      </c>
      <c r="H21" s="27">
        <f>'APH KIC KIA PC'!M21</f>
        <v>910</v>
      </c>
      <c r="I21" s="27">
        <v>99</v>
      </c>
      <c r="J21" s="115"/>
      <c r="K21" s="48" t="s">
        <v>1868</v>
      </c>
      <c r="L21" s="48" t="str">
        <f>IF('APH MD APH Specifika'!BD21="J","J","N")</f>
        <v>N</v>
      </c>
      <c r="M21" s="116"/>
      <c r="N21" s="48" t="s">
        <v>1871</v>
      </c>
      <c r="O21" s="117"/>
      <c r="P21" s="48" t="s">
        <v>1870</v>
      </c>
      <c r="Q21" s="27">
        <v>0</v>
      </c>
      <c r="R21" s="115"/>
      <c r="S21" s="115"/>
      <c r="T21" s="115"/>
      <c r="U21" s="115"/>
      <c r="V21" s="115"/>
      <c r="W21" s="27">
        <v>1</v>
      </c>
      <c r="X21" s="27">
        <v>1</v>
      </c>
      <c r="Y21" s="48" t="s">
        <v>1871</v>
      </c>
      <c r="Z21" s="48" t="s">
        <v>1871</v>
      </c>
      <c r="AA21" s="48" t="s">
        <v>1871</v>
      </c>
      <c r="AB21" s="117"/>
      <c r="AC21" s="117"/>
      <c r="AD21" s="117"/>
      <c r="AE21" s="117"/>
      <c r="AF21" s="117"/>
      <c r="AG21" s="117"/>
      <c r="AH21" s="48" t="s">
        <v>1871</v>
      </c>
      <c r="AI21" s="27" t="str">
        <f>TRIM(LEFT('1. Artikeldata Grund'!G21,6))</f>
        <v/>
      </c>
      <c r="AJ21" s="460" cm="1">
        <f t="array" ref="AJ21">_xlfn.IFS(AV21="1",20,AV21="2",20,AV21="3",20,AV21="0",99,AV21="",99)</f>
        <v>99</v>
      </c>
      <c r="AK21" s="50" t="s">
        <v>103</v>
      </c>
      <c r="AL21" s="50" t="s">
        <v>103</v>
      </c>
      <c r="AM21" s="115"/>
      <c r="AN21" s="48"/>
      <c r="AO21" s="48"/>
      <c r="AP21" s="50" t="s">
        <v>103</v>
      </c>
      <c r="AQ21" s="51">
        <v>1</v>
      </c>
      <c r="AR21" s="27" t="str">
        <f>TRIM('APH KIC KIA PC'!O21)</f>
        <v/>
      </c>
      <c r="AS21" s="116"/>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4"/>
      <c r="BD21" s="48" t="s">
        <v>1871</v>
      </c>
      <c r="BE21" s="117"/>
      <c r="BF21" s="50" t="s">
        <v>103</v>
      </c>
      <c r="BG21" s="134"/>
      <c r="BH21" s="52"/>
      <c r="BI21" s="52"/>
      <c r="BJ21" s="52"/>
      <c r="BK21" s="52"/>
      <c r="BL21" s="53" t="s">
        <v>1778</v>
      </c>
      <c r="BM21" s="427" t="str">
        <f>TRIM('1. Artikeldata Grund'!D21)</f>
        <v/>
      </c>
    </row>
    <row r="22" spans="1:65" s="7" customFormat="1" ht="15" customHeight="1" x14ac:dyDescent="0.2">
      <c r="A22" s="21">
        <v>18</v>
      </c>
      <c r="B22" s="487" t="str">
        <f>'APH KIC KIA PC'!I22</f>
        <v>Välj…</v>
      </c>
      <c r="C22" s="487" t="str">
        <f>'APH KIC KIA PC'!K22</f>
        <v>Välj…</v>
      </c>
      <c r="D22" s="46">
        <f>'APH KIC KIA PC'!D22</f>
        <v>0</v>
      </c>
      <c r="E22" s="47" t="str">
        <f>TRIM(LEFT('1. Artikeldata Grund'!E22,30))</f>
        <v/>
      </c>
      <c r="F22" s="393" t="str">
        <f>IFERROR(TRIM(RIGHT('1. Artikeldata Grund'!E22,LEN('1. Artikeldata Grund'!E22)-30)),"")</f>
        <v/>
      </c>
      <c r="G22" s="48" t="str">
        <f>TRIM('APH KIC KIA PC'!L22)</f>
        <v>Välj….</v>
      </c>
      <c r="H22" s="27">
        <f>'APH KIC KIA PC'!M22</f>
        <v>910</v>
      </c>
      <c r="I22" s="27">
        <v>99</v>
      </c>
      <c r="J22" s="115"/>
      <c r="K22" s="48" t="s">
        <v>1868</v>
      </c>
      <c r="L22" s="48" t="str">
        <f>IF('APH MD APH Specifika'!BD22="J","J","N")</f>
        <v>N</v>
      </c>
      <c r="M22" s="116"/>
      <c r="N22" s="48" t="s">
        <v>1871</v>
      </c>
      <c r="O22" s="117"/>
      <c r="P22" s="48" t="s">
        <v>1870</v>
      </c>
      <c r="Q22" s="27">
        <v>0</v>
      </c>
      <c r="R22" s="115"/>
      <c r="S22" s="115"/>
      <c r="T22" s="115"/>
      <c r="U22" s="115"/>
      <c r="V22" s="115"/>
      <c r="W22" s="27">
        <v>1</v>
      </c>
      <c r="X22" s="27">
        <v>1</v>
      </c>
      <c r="Y22" s="48" t="s">
        <v>1871</v>
      </c>
      <c r="Z22" s="48" t="s">
        <v>1871</v>
      </c>
      <c r="AA22" s="48" t="s">
        <v>1871</v>
      </c>
      <c r="AB22" s="117"/>
      <c r="AC22" s="117"/>
      <c r="AD22" s="117"/>
      <c r="AE22" s="117"/>
      <c r="AF22" s="117"/>
      <c r="AG22" s="117"/>
      <c r="AH22" s="48" t="s">
        <v>1871</v>
      </c>
      <c r="AI22" s="27" t="str">
        <f>TRIM(LEFT('1. Artikeldata Grund'!G22,6))</f>
        <v/>
      </c>
      <c r="AJ22" s="460" cm="1">
        <f t="array" ref="AJ22">_xlfn.IFS(AV22="1",20,AV22="2",20,AV22="3",20,AV22="0",99,AV22="",99)</f>
        <v>99</v>
      </c>
      <c r="AK22" s="50" t="s">
        <v>103</v>
      </c>
      <c r="AL22" s="50" t="s">
        <v>103</v>
      </c>
      <c r="AM22" s="115"/>
      <c r="AN22" s="48"/>
      <c r="AO22" s="48"/>
      <c r="AP22" s="50" t="s">
        <v>103</v>
      </c>
      <c r="AQ22" s="51">
        <v>1</v>
      </c>
      <c r="AR22" s="27" t="str">
        <f>TRIM('APH KIC KIA PC'!O22)</f>
        <v/>
      </c>
      <c r="AS22" s="116"/>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4"/>
      <c r="BD22" s="48" t="s">
        <v>1871</v>
      </c>
      <c r="BE22" s="117"/>
      <c r="BF22" s="50" t="s">
        <v>103</v>
      </c>
      <c r="BG22" s="134"/>
      <c r="BH22" s="52"/>
      <c r="BI22" s="52"/>
      <c r="BJ22" s="52"/>
      <c r="BK22" s="52"/>
      <c r="BL22" s="53" t="s">
        <v>1778</v>
      </c>
      <c r="BM22" s="427" t="str">
        <f>TRIM('1. Artikeldata Grund'!D22)</f>
        <v/>
      </c>
    </row>
    <row r="23" spans="1:65" s="7" customFormat="1" ht="15" customHeight="1" x14ac:dyDescent="0.2">
      <c r="A23" s="21">
        <v>19</v>
      </c>
      <c r="B23" s="487" t="str">
        <f>'APH KIC KIA PC'!I23</f>
        <v>Välj…</v>
      </c>
      <c r="C23" s="487" t="str">
        <f>'APH KIC KIA PC'!K23</f>
        <v>Välj…</v>
      </c>
      <c r="D23" s="46">
        <f>'APH KIC KIA PC'!D23</f>
        <v>0</v>
      </c>
      <c r="E23" s="47" t="str">
        <f>TRIM(LEFT('1. Artikeldata Grund'!E23,30))</f>
        <v/>
      </c>
      <c r="F23" s="393" t="str">
        <f>IFERROR(TRIM(RIGHT('1. Artikeldata Grund'!E23,LEN('1. Artikeldata Grund'!E23)-30)),"")</f>
        <v/>
      </c>
      <c r="G23" s="48" t="str">
        <f>TRIM('APH KIC KIA PC'!L23)</f>
        <v>Välj….</v>
      </c>
      <c r="H23" s="27">
        <f>'APH KIC KIA PC'!M23</f>
        <v>910</v>
      </c>
      <c r="I23" s="27">
        <v>99</v>
      </c>
      <c r="J23" s="115"/>
      <c r="K23" s="48" t="s">
        <v>1868</v>
      </c>
      <c r="L23" s="48" t="str">
        <f>IF('APH MD APH Specifika'!BD23="J","J","N")</f>
        <v>N</v>
      </c>
      <c r="M23" s="116"/>
      <c r="N23" s="48" t="s">
        <v>1871</v>
      </c>
      <c r="O23" s="117"/>
      <c r="P23" s="48" t="s">
        <v>1870</v>
      </c>
      <c r="Q23" s="27">
        <v>0</v>
      </c>
      <c r="R23" s="115"/>
      <c r="S23" s="115"/>
      <c r="T23" s="115"/>
      <c r="U23" s="115"/>
      <c r="V23" s="115"/>
      <c r="W23" s="27">
        <v>1</v>
      </c>
      <c r="X23" s="27">
        <v>1</v>
      </c>
      <c r="Y23" s="48" t="s">
        <v>1871</v>
      </c>
      <c r="Z23" s="48" t="s">
        <v>1871</v>
      </c>
      <c r="AA23" s="48" t="s">
        <v>1871</v>
      </c>
      <c r="AB23" s="117"/>
      <c r="AC23" s="117"/>
      <c r="AD23" s="117"/>
      <c r="AE23" s="117"/>
      <c r="AF23" s="117"/>
      <c r="AG23" s="117"/>
      <c r="AH23" s="48" t="s">
        <v>1871</v>
      </c>
      <c r="AI23" s="27" t="str">
        <f>TRIM(LEFT('1. Artikeldata Grund'!G23,6))</f>
        <v/>
      </c>
      <c r="AJ23" s="460" cm="1">
        <f t="array" ref="AJ23">_xlfn.IFS(AV23="1",20,AV23="2",20,AV23="3",20,AV23="0",99,AV23="",99)</f>
        <v>99</v>
      </c>
      <c r="AK23" s="50" t="s">
        <v>103</v>
      </c>
      <c r="AL23" s="50" t="s">
        <v>103</v>
      </c>
      <c r="AM23" s="115"/>
      <c r="AN23" s="48"/>
      <c r="AO23" s="48"/>
      <c r="AP23" s="50" t="s">
        <v>103</v>
      </c>
      <c r="AQ23" s="51">
        <v>1</v>
      </c>
      <c r="AR23" s="27" t="str">
        <f>TRIM('APH KIC KIA PC'!O23)</f>
        <v/>
      </c>
      <c r="AS23" s="116"/>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4"/>
      <c r="BD23" s="48" t="s">
        <v>1871</v>
      </c>
      <c r="BE23" s="117"/>
      <c r="BF23" s="50" t="s">
        <v>103</v>
      </c>
      <c r="BG23" s="134"/>
      <c r="BH23" s="52"/>
      <c r="BI23" s="52"/>
      <c r="BJ23" s="52"/>
      <c r="BK23" s="52"/>
      <c r="BL23" s="53" t="s">
        <v>1778</v>
      </c>
      <c r="BM23" s="427" t="str">
        <f>TRIM('1. Artikeldata Grund'!D23)</f>
        <v/>
      </c>
    </row>
    <row r="24" spans="1:65" s="7" customFormat="1" ht="15" customHeight="1" x14ac:dyDescent="0.2">
      <c r="A24" s="21">
        <v>20</v>
      </c>
      <c r="B24" s="487" t="str">
        <f>'APH KIC KIA PC'!I24</f>
        <v>Välj…</v>
      </c>
      <c r="C24" s="487" t="str">
        <f>'APH KIC KIA PC'!K24</f>
        <v>Välj…</v>
      </c>
      <c r="D24" s="46">
        <f>'APH KIC KIA PC'!D24</f>
        <v>0</v>
      </c>
      <c r="E24" s="47" t="str">
        <f>TRIM(LEFT('1. Artikeldata Grund'!E24,30))</f>
        <v/>
      </c>
      <c r="F24" s="393" t="str">
        <f>IFERROR(TRIM(RIGHT('1. Artikeldata Grund'!E24,LEN('1. Artikeldata Grund'!E24)-30)),"")</f>
        <v/>
      </c>
      <c r="G24" s="48" t="str">
        <f>TRIM('APH KIC KIA PC'!L24)</f>
        <v>Välj….</v>
      </c>
      <c r="H24" s="27">
        <f>'APH KIC KIA PC'!M24</f>
        <v>910</v>
      </c>
      <c r="I24" s="27">
        <v>99</v>
      </c>
      <c r="J24" s="115"/>
      <c r="K24" s="48" t="s">
        <v>1868</v>
      </c>
      <c r="L24" s="48" t="str">
        <f>IF('APH MD APH Specifika'!BD24="J","J","N")</f>
        <v>N</v>
      </c>
      <c r="M24" s="116"/>
      <c r="N24" s="48" t="s">
        <v>1871</v>
      </c>
      <c r="O24" s="117"/>
      <c r="P24" s="48" t="s">
        <v>1870</v>
      </c>
      <c r="Q24" s="27">
        <v>0</v>
      </c>
      <c r="R24" s="115"/>
      <c r="S24" s="115"/>
      <c r="T24" s="115"/>
      <c r="U24" s="115"/>
      <c r="V24" s="115"/>
      <c r="W24" s="27">
        <v>1</v>
      </c>
      <c r="X24" s="27">
        <v>1</v>
      </c>
      <c r="Y24" s="48" t="s">
        <v>1871</v>
      </c>
      <c r="Z24" s="48" t="s">
        <v>1871</v>
      </c>
      <c r="AA24" s="48" t="s">
        <v>1871</v>
      </c>
      <c r="AB24" s="117"/>
      <c r="AC24" s="117"/>
      <c r="AD24" s="117"/>
      <c r="AE24" s="117"/>
      <c r="AF24" s="117"/>
      <c r="AG24" s="117"/>
      <c r="AH24" s="48" t="s">
        <v>1871</v>
      </c>
      <c r="AI24" s="27" t="str">
        <f>TRIM(LEFT('1. Artikeldata Grund'!G24,6))</f>
        <v/>
      </c>
      <c r="AJ24" s="460" cm="1">
        <f t="array" ref="AJ24">_xlfn.IFS(AV24="1",20,AV24="2",20,AV24="3",20,AV24="0",99,AV24="",99)</f>
        <v>99</v>
      </c>
      <c r="AK24" s="50" t="s">
        <v>103</v>
      </c>
      <c r="AL24" s="50" t="s">
        <v>103</v>
      </c>
      <c r="AM24" s="115"/>
      <c r="AN24" s="48"/>
      <c r="AO24" s="48"/>
      <c r="AP24" s="50" t="s">
        <v>103</v>
      </c>
      <c r="AQ24" s="51">
        <v>1</v>
      </c>
      <c r="AR24" s="27" t="str">
        <f>TRIM('APH KIC KIA PC'!O24)</f>
        <v/>
      </c>
      <c r="AS24" s="116"/>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4"/>
      <c r="BD24" s="48" t="s">
        <v>1871</v>
      </c>
      <c r="BE24" s="117"/>
      <c r="BF24" s="50" t="s">
        <v>103</v>
      </c>
      <c r="BG24" s="134"/>
      <c r="BH24" s="52"/>
      <c r="BI24" s="52"/>
      <c r="BJ24" s="52"/>
      <c r="BK24" s="52"/>
      <c r="BL24" s="53" t="s">
        <v>1778</v>
      </c>
      <c r="BM24" s="427" t="str">
        <f>TRIM('1. Artikeldata Grund'!D24)</f>
        <v/>
      </c>
    </row>
    <row r="25" spans="1:65" s="7" customFormat="1" ht="15" customHeight="1" x14ac:dyDescent="0.2">
      <c r="A25" s="21">
        <v>21</v>
      </c>
      <c r="B25" s="487" t="str">
        <f>'APH KIC KIA PC'!I25</f>
        <v>Välj…</v>
      </c>
      <c r="C25" s="487" t="str">
        <f>'APH KIC KIA PC'!K25</f>
        <v>Välj…</v>
      </c>
      <c r="D25" s="46">
        <f>'APH KIC KIA PC'!D25</f>
        <v>0</v>
      </c>
      <c r="E25" s="47" t="str">
        <f>TRIM(LEFT('1. Artikeldata Grund'!E25,30))</f>
        <v/>
      </c>
      <c r="F25" s="393" t="str">
        <f>IFERROR(TRIM(RIGHT('1. Artikeldata Grund'!E25,LEN('1. Artikeldata Grund'!E25)-30)),"")</f>
        <v/>
      </c>
      <c r="G25" s="48" t="str">
        <f>TRIM('APH KIC KIA PC'!L25)</f>
        <v>Välj….</v>
      </c>
      <c r="H25" s="27">
        <f>'APH KIC KIA PC'!M25</f>
        <v>910</v>
      </c>
      <c r="I25" s="27">
        <v>99</v>
      </c>
      <c r="J25" s="115"/>
      <c r="K25" s="48" t="s">
        <v>1868</v>
      </c>
      <c r="L25" s="48" t="str">
        <f>IF('APH MD APH Specifika'!BD25="J","J","N")</f>
        <v>N</v>
      </c>
      <c r="M25" s="116"/>
      <c r="N25" s="48" t="s">
        <v>1871</v>
      </c>
      <c r="O25" s="117"/>
      <c r="P25" s="48" t="s">
        <v>1870</v>
      </c>
      <c r="Q25" s="27">
        <v>0</v>
      </c>
      <c r="R25" s="115"/>
      <c r="S25" s="115"/>
      <c r="T25" s="115"/>
      <c r="U25" s="115"/>
      <c r="V25" s="115"/>
      <c r="W25" s="27">
        <v>1</v>
      </c>
      <c r="X25" s="27">
        <v>1</v>
      </c>
      <c r="Y25" s="48" t="s">
        <v>1871</v>
      </c>
      <c r="Z25" s="48" t="s">
        <v>1871</v>
      </c>
      <c r="AA25" s="48" t="s">
        <v>1871</v>
      </c>
      <c r="AB25" s="117"/>
      <c r="AC25" s="117"/>
      <c r="AD25" s="117"/>
      <c r="AE25" s="117"/>
      <c r="AF25" s="117"/>
      <c r="AG25" s="117"/>
      <c r="AH25" s="48" t="s">
        <v>1871</v>
      </c>
      <c r="AI25" s="27" t="str">
        <f>TRIM(LEFT('1. Artikeldata Grund'!G25,6))</f>
        <v/>
      </c>
      <c r="AJ25" s="460" cm="1">
        <f t="array" ref="AJ25">_xlfn.IFS(AV25="1",20,AV25="2",20,AV25="3",20,AV25="0",99,AV25="",99)</f>
        <v>99</v>
      </c>
      <c r="AK25" s="50" t="s">
        <v>103</v>
      </c>
      <c r="AL25" s="50" t="s">
        <v>103</v>
      </c>
      <c r="AM25" s="115"/>
      <c r="AN25" s="48"/>
      <c r="AO25" s="48"/>
      <c r="AP25" s="50" t="s">
        <v>103</v>
      </c>
      <c r="AQ25" s="51">
        <v>1</v>
      </c>
      <c r="AR25" s="27" t="str">
        <f>TRIM('APH KIC KIA PC'!O25)</f>
        <v/>
      </c>
      <c r="AS25" s="116"/>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4"/>
      <c r="BD25" s="48" t="s">
        <v>1871</v>
      </c>
      <c r="BE25" s="117"/>
      <c r="BF25" s="50" t="s">
        <v>103</v>
      </c>
      <c r="BG25" s="134"/>
      <c r="BH25" s="52"/>
      <c r="BI25" s="52"/>
      <c r="BJ25" s="52"/>
      <c r="BK25" s="52"/>
      <c r="BL25" s="53" t="s">
        <v>1778</v>
      </c>
      <c r="BM25" s="427" t="str">
        <f>TRIM('1. Artikeldata Grund'!D25)</f>
        <v/>
      </c>
    </row>
    <row r="26" spans="1:65" s="7" customFormat="1" ht="15" customHeight="1" x14ac:dyDescent="0.2">
      <c r="A26" s="21">
        <v>22</v>
      </c>
      <c r="B26" s="487" t="str">
        <f>'APH KIC KIA PC'!I26</f>
        <v>Välj…</v>
      </c>
      <c r="C26" s="487" t="str">
        <f>'APH KIC KIA PC'!K26</f>
        <v>Välj…</v>
      </c>
      <c r="D26" s="46">
        <f>'APH KIC KIA PC'!D26</f>
        <v>0</v>
      </c>
      <c r="E26" s="47" t="str">
        <f>TRIM(LEFT('1. Artikeldata Grund'!E26,30))</f>
        <v/>
      </c>
      <c r="F26" s="393" t="str">
        <f>IFERROR(TRIM(RIGHT('1. Artikeldata Grund'!E26,LEN('1. Artikeldata Grund'!E26)-30)),"")</f>
        <v/>
      </c>
      <c r="G26" s="48" t="str">
        <f>TRIM('APH KIC KIA PC'!L26)</f>
        <v>Välj….</v>
      </c>
      <c r="H26" s="27">
        <f>'APH KIC KIA PC'!M26</f>
        <v>910</v>
      </c>
      <c r="I26" s="27">
        <v>99</v>
      </c>
      <c r="J26" s="115"/>
      <c r="K26" s="48" t="s">
        <v>1868</v>
      </c>
      <c r="L26" s="48" t="str">
        <f>IF('APH MD APH Specifika'!BD26="J","J","N")</f>
        <v>N</v>
      </c>
      <c r="M26" s="116"/>
      <c r="N26" s="48" t="s">
        <v>1871</v>
      </c>
      <c r="O26" s="117"/>
      <c r="P26" s="48" t="s">
        <v>1870</v>
      </c>
      <c r="Q26" s="27">
        <v>0</v>
      </c>
      <c r="R26" s="115"/>
      <c r="S26" s="115"/>
      <c r="T26" s="115"/>
      <c r="U26" s="115"/>
      <c r="V26" s="115"/>
      <c r="W26" s="27">
        <v>1</v>
      </c>
      <c r="X26" s="27">
        <v>1</v>
      </c>
      <c r="Y26" s="48" t="s">
        <v>1871</v>
      </c>
      <c r="Z26" s="48" t="s">
        <v>1871</v>
      </c>
      <c r="AA26" s="48" t="s">
        <v>1871</v>
      </c>
      <c r="AB26" s="117"/>
      <c r="AC26" s="117"/>
      <c r="AD26" s="117"/>
      <c r="AE26" s="117"/>
      <c r="AF26" s="117"/>
      <c r="AG26" s="117"/>
      <c r="AH26" s="48" t="s">
        <v>1871</v>
      </c>
      <c r="AI26" s="27" t="str">
        <f>TRIM(LEFT('1. Artikeldata Grund'!G26,6))</f>
        <v/>
      </c>
      <c r="AJ26" s="460" cm="1">
        <f t="array" ref="AJ26">_xlfn.IFS(AV26="1",20,AV26="2",20,AV26="3",20,AV26="0",99,AV26="",99)</f>
        <v>99</v>
      </c>
      <c r="AK26" s="50" t="s">
        <v>103</v>
      </c>
      <c r="AL26" s="50" t="s">
        <v>103</v>
      </c>
      <c r="AM26" s="115"/>
      <c r="AN26" s="48"/>
      <c r="AO26" s="48"/>
      <c r="AP26" s="50" t="s">
        <v>103</v>
      </c>
      <c r="AQ26" s="51">
        <v>1</v>
      </c>
      <c r="AR26" s="27" t="str">
        <f>TRIM('APH KIC KIA PC'!O26)</f>
        <v/>
      </c>
      <c r="AS26" s="116"/>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4"/>
      <c r="BD26" s="48" t="s">
        <v>1871</v>
      </c>
      <c r="BE26" s="117"/>
      <c r="BF26" s="50" t="s">
        <v>103</v>
      </c>
      <c r="BG26" s="134"/>
      <c r="BH26" s="52"/>
      <c r="BI26" s="52"/>
      <c r="BJ26" s="52"/>
      <c r="BK26" s="52"/>
      <c r="BL26" s="53" t="s">
        <v>1778</v>
      </c>
      <c r="BM26" s="427" t="str">
        <f>TRIM('1. Artikeldata Grund'!D26)</f>
        <v/>
      </c>
    </row>
    <row r="27" spans="1:65" s="7" customFormat="1" ht="15" customHeight="1" x14ac:dyDescent="0.2">
      <c r="A27" s="21">
        <v>23</v>
      </c>
      <c r="B27" s="487" t="str">
        <f>'APH KIC KIA PC'!I27</f>
        <v>Välj…</v>
      </c>
      <c r="C27" s="487" t="str">
        <f>'APH KIC KIA PC'!K27</f>
        <v>Välj…</v>
      </c>
      <c r="D27" s="46">
        <f>'APH KIC KIA PC'!D27</f>
        <v>0</v>
      </c>
      <c r="E27" s="47" t="str">
        <f>TRIM(LEFT('1. Artikeldata Grund'!E27,30))</f>
        <v/>
      </c>
      <c r="F27" s="393" t="str">
        <f>IFERROR(TRIM(RIGHT('1. Artikeldata Grund'!E27,LEN('1. Artikeldata Grund'!E27)-30)),"")</f>
        <v/>
      </c>
      <c r="G27" s="48" t="str">
        <f>TRIM('APH KIC KIA PC'!L27)</f>
        <v>Välj….</v>
      </c>
      <c r="H27" s="27">
        <f>'APH KIC KIA PC'!M27</f>
        <v>910</v>
      </c>
      <c r="I27" s="27">
        <v>99</v>
      </c>
      <c r="J27" s="115"/>
      <c r="K27" s="48" t="s">
        <v>1868</v>
      </c>
      <c r="L27" s="48" t="str">
        <f>IF('APH MD APH Specifika'!BD27="J","J","N")</f>
        <v>N</v>
      </c>
      <c r="M27" s="116"/>
      <c r="N27" s="48" t="s">
        <v>1871</v>
      </c>
      <c r="O27" s="117"/>
      <c r="P27" s="48" t="s">
        <v>1870</v>
      </c>
      <c r="Q27" s="27">
        <v>0</v>
      </c>
      <c r="R27" s="115"/>
      <c r="S27" s="115"/>
      <c r="T27" s="115"/>
      <c r="U27" s="115"/>
      <c r="V27" s="115"/>
      <c r="W27" s="27">
        <v>1</v>
      </c>
      <c r="X27" s="27">
        <v>1</v>
      </c>
      <c r="Y27" s="48" t="s">
        <v>1871</v>
      </c>
      <c r="Z27" s="48" t="s">
        <v>1871</v>
      </c>
      <c r="AA27" s="48" t="s">
        <v>1871</v>
      </c>
      <c r="AB27" s="117"/>
      <c r="AC27" s="117"/>
      <c r="AD27" s="117"/>
      <c r="AE27" s="117"/>
      <c r="AF27" s="117"/>
      <c r="AG27" s="117"/>
      <c r="AH27" s="48" t="s">
        <v>1871</v>
      </c>
      <c r="AI27" s="27" t="str">
        <f>TRIM(LEFT('1. Artikeldata Grund'!G27,6))</f>
        <v/>
      </c>
      <c r="AJ27" s="460" cm="1">
        <f t="array" ref="AJ27">_xlfn.IFS(AV27="1",20,AV27="2",20,AV27="3",20,AV27="0",99,AV27="",99)</f>
        <v>99</v>
      </c>
      <c r="AK27" s="50" t="s">
        <v>103</v>
      </c>
      <c r="AL27" s="50" t="s">
        <v>103</v>
      </c>
      <c r="AM27" s="115"/>
      <c r="AN27" s="48"/>
      <c r="AO27" s="48"/>
      <c r="AP27" s="50" t="s">
        <v>103</v>
      </c>
      <c r="AQ27" s="51">
        <v>1</v>
      </c>
      <c r="AR27" s="27" t="str">
        <f>TRIM('APH KIC KIA PC'!O27)</f>
        <v/>
      </c>
      <c r="AS27" s="116"/>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4"/>
      <c r="BD27" s="48" t="s">
        <v>1871</v>
      </c>
      <c r="BE27" s="117"/>
      <c r="BF27" s="50" t="s">
        <v>103</v>
      </c>
      <c r="BG27" s="134"/>
      <c r="BH27" s="52"/>
      <c r="BI27" s="52"/>
      <c r="BJ27" s="52"/>
      <c r="BK27" s="52"/>
      <c r="BL27" s="53" t="s">
        <v>1778</v>
      </c>
      <c r="BM27" s="427" t="str">
        <f>TRIM('1. Artikeldata Grund'!D27)</f>
        <v/>
      </c>
    </row>
    <row r="28" spans="1:65" s="7" customFormat="1" ht="15" customHeight="1" x14ac:dyDescent="0.2">
      <c r="A28" s="21">
        <v>24</v>
      </c>
      <c r="B28" s="487" t="str">
        <f>'APH KIC KIA PC'!I28</f>
        <v>Välj…</v>
      </c>
      <c r="C28" s="487" t="str">
        <f>'APH KIC KIA PC'!K28</f>
        <v>Välj…</v>
      </c>
      <c r="D28" s="46">
        <f>'APH KIC KIA PC'!D28</f>
        <v>0</v>
      </c>
      <c r="E28" s="47" t="str">
        <f>TRIM(LEFT('1. Artikeldata Grund'!E28,30))</f>
        <v/>
      </c>
      <c r="F28" s="393" t="str">
        <f>IFERROR(TRIM(RIGHT('1. Artikeldata Grund'!E28,LEN('1. Artikeldata Grund'!E28)-30)),"")</f>
        <v/>
      </c>
      <c r="G28" s="48" t="str">
        <f>TRIM('APH KIC KIA PC'!L28)</f>
        <v>Välj….</v>
      </c>
      <c r="H28" s="27">
        <f>'APH KIC KIA PC'!M28</f>
        <v>910</v>
      </c>
      <c r="I28" s="27">
        <v>99</v>
      </c>
      <c r="J28" s="115"/>
      <c r="K28" s="48" t="s">
        <v>1868</v>
      </c>
      <c r="L28" s="48" t="str">
        <f>IF('APH MD APH Specifika'!BD28="J","J","N")</f>
        <v>N</v>
      </c>
      <c r="M28" s="116"/>
      <c r="N28" s="48" t="s">
        <v>1871</v>
      </c>
      <c r="O28" s="117"/>
      <c r="P28" s="48" t="s">
        <v>1870</v>
      </c>
      <c r="Q28" s="27">
        <v>0</v>
      </c>
      <c r="R28" s="115"/>
      <c r="S28" s="115"/>
      <c r="T28" s="115"/>
      <c r="U28" s="115"/>
      <c r="V28" s="115"/>
      <c r="W28" s="27">
        <v>1</v>
      </c>
      <c r="X28" s="27">
        <v>1</v>
      </c>
      <c r="Y28" s="48" t="s">
        <v>1871</v>
      </c>
      <c r="Z28" s="48" t="s">
        <v>1871</v>
      </c>
      <c r="AA28" s="48" t="s">
        <v>1871</v>
      </c>
      <c r="AB28" s="117"/>
      <c r="AC28" s="117"/>
      <c r="AD28" s="117"/>
      <c r="AE28" s="117"/>
      <c r="AF28" s="117"/>
      <c r="AG28" s="117"/>
      <c r="AH28" s="48" t="s">
        <v>1871</v>
      </c>
      <c r="AI28" s="27" t="str">
        <f>TRIM(LEFT('1. Artikeldata Grund'!G28,6))</f>
        <v/>
      </c>
      <c r="AJ28" s="460" cm="1">
        <f t="array" ref="AJ28">_xlfn.IFS(AV28="1",20,AV28="2",20,AV28="3",20,AV28="0",99,AV28="",99)</f>
        <v>99</v>
      </c>
      <c r="AK28" s="50" t="s">
        <v>103</v>
      </c>
      <c r="AL28" s="50" t="s">
        <v>103</v>
      </c>
      <c r="AM28" s="115"/>
      <c r="AN28" s="48"/>
      <c r="AO28" s="48"/>
      <c r="AP28" s="50" t="s">
        <v>103</v>
      </c>
      <c r="AQ28" s="51">
        <v>1</v>
      </c>
      <c r="AR28" s="27" t="str">
        <f>TRIM('APH KIC KIA PC'!O28)</f>
        <v/>
      </c>
      <c r="AS28" s="116"/>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4"/>
      <c r="BD28" s="48" t="s">
        <v>1871</v>
      </c>
      <c r="BE28" s="117"/>
      <c r="BF28" s="50" t="s">
        <v>103</v>
      </c>
      <c r="BG28" s="134"/>
      <c r="BH28" s="52"/>
      <c r="BI28" s="52"/>
      <c r="BJ28" s="52"/>
      <c r="BK28" s="52"/>
      <c r="BL28" s="53" t="s">
        <v>1778</v>
      </c>
      <c r="BM28" s="427" t="str">
        <f>TRIM('1. Artikeldata Grund'!D28)</f>
        <v/>
      </c>
    </row>
    <row r="29" spans="1:65" s="7" customFormat="1" ht="15" customHeight="1" x14ac:dyDescent="0.2">
      <c r="A29" s="21">
        <v>25</v>
      </c>
      <c r="B29" s="487" t="str">
        <f>'APH KIC KIA PC'!I29</f>
        <v>Välj…</v>
      </c>
      <c r="C29" s="487" t="str">
        <f>'APH KIC KIA PC'!K29</f>
        <v>Välj…</v>
      </c>
      <c r="D29" s="46">
        <f>'APH KIC KIA PC'!D29</f>
        <v>0</v>
      </c>
      <c r="E29" s="47" t="str">
        <f>TRIM(LEFT('1. Artikeldata Grund'!E29,30))</f>
        <v/>
      </c>
      <c r="F29" s="393" t="str">
        <f>IFERROR(TRIM(RIGHT('1. Artikeldata Grund'!E29,LEN('1. Artikeldata Grund'!E29)-30)),"")</f>
        <v/>
      </c>
      <c r="G29" s="48" t="str">
        <f>TRIM('APH KIC KIA PC'!L29)</f>
        <v>Välj….</v>
      </c>
      <c r="H29" s="27">
        <f>'APH KIC KIA PC'!M29</f>
        <v>910</v>
      </c>
      <c r="I29" s="27">
        <v>99</v>
      </c>
      <c r="J29" s="115"/>
      <c r="K29" s="48" t="s">
        <v>1868</v>
      </c>
      <c r="L29" s="48" t="str">
        <f>IF('APH MD APH Specifika'!BD29="J","J","N")</f>
        <v>N</v>
      </c>
      <c r="M29" s="116"/>
      <c r="N29" s="48" t="s">
        <v>1871</v>
      </c>
      <c r="O29" s="117"/>
      <c r="P29" s="48" t="s">
        <v>1870</v>
      </c>
      <c r="Q29" s="27">
        <v>0</v>
      </c>
      <c r="R29" s="115"/>
      <c r="S29" s="115"/>
      <c r="T29" s="115"/>
      <c r="U29" s="115"/>
      <c r="V29" s="115"/>
      <c r="W29" s="27">
        <v>1</v>
      </c>
      <c r="X29" s="27">
        <v>1</v>
      </c>
      <c r="Y29" s="48" t="s">
        <v>1871</v>
      </c>
      <c r="Z29" s="48" t="s">
        <v>1871</v>
      </c>
      <c r="AA29" s="48" t="s">
        <v>1871</v>
      </c>
      <c r="AB29" s="117"/>
      <c r="AC29" s="117"/>
      <c r="AD29" s="117"/>
      <c r="AE29" s="117"/>
      <c r="AF29" s="117"/>
      <c r="AG29" s="117"/>
      <c r="AH29" s="48" t="s">
        <v>1871</v>
      </c>
      <c r="AI29" s="27" t="str">
        <f>TRIM(LEFT('1. Artikeldata Grund'!G29,6))</f>
        <v/>
      </c>
      <c r="AJ29" s="460" cm="1">
        <f t="array" ref="AJ29">_xlfn.IFS(AV29="1",20,AV29="2",20,AV29="3",20,AV29="0",99,AV29="",99)</f>
        <v>99</v>
      </c>
      <c r="AK29" s="50" t="s">
        <v>103</v>
      </c>
      <c r="AL29" s="50" t="s">
        <v>103</v>
      </c>
      <c r="AM29" s="115"/>
      <c r="AN29" s="48"/>
      <c r="AO29" s="48"/>
      <c r="AP29" s="50" t="s">
        <v>103</v>
      </c>
      <c r="AQ29" s="51">
        <v>1</v>
      </c>
      <c r="AR29" s="27" t="str">
        <f>TRIM('APH KIC KIA PC'!O29)</f>
        <v/>
      </c>
      <c r="AS29" s="116"/>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4"/>
      <c r="BD29" s="48" t="s">
        <v>1871</v>
      </c>
      <c r="BE29" s="117"/>
      <c r="BF29" s="50" t="s">
        <v>103</v>
      </c>
      <c r="BG29" s="134"/>
      <c r="BH29" s="52"/>
      <c r="BI29" s="52"/>
      <c r="BJ29" s="52"/>
      <c r="BK29" s="52"/>
      <c r="BL29" s="53" t="s">
        <v>1778</v>
      </c>
      <c r="BM29" s="427" t="str">
        <f>TRIM('1. Artikeldata Grund'!D29)</f>
        <v/>
      </c>
    </row>
    <row r="30" spans="1:65" s="7" customFormat="1" ht="15" customHeight="1" x14ac:dyDescent="0.2">
      <c r="A30" s="21">
        <v>26</v>
      </c>
      <c r="B30" s="487" t="str">
        <f>'APH KIC KIA PC'!I30</f>
        <v>Välj…</v>
      </c>
      <c r="C30" s="487" t="str">
        <f>'APH KIC KIA PC'!K30</f>
        <v>Välj…</v>
      </c>
      <c r="D30" s="46">
        <f>'APH KIC KIA PC'!D30</f>
        <v>0</v>
      </c>
      <c r="E30" s="47" t="str">
        <f>TRIM(LEFT('1. Artikeldata Grund'!E30,30))</f>
        <v/>
      </c>
      <c r="F30" s="393" t="str">
        <f>IFERROR(TRIM(RIGHT('1. Artikeldata Grund'!E30,LEN('1. Artikeldata Grund'!E30)-30)),"")</f>
        <v/>
      </c>
      <c r="G30" s="48" t="str">
        <f>TRIM('APH KIC KIA PC'!L30)</f>
        <v>Välj….</v>
      </c>
      <c r="H30" s="27">
        <f>'APH KIC KIA PC'!M30</f>
        <v>910</v>
      </c>
      <c r="I30" s="27">
        <v>99</v>
      </c>
      <c r="J30" s="115"/>
      <c r="K30" s="48" t="s">
        <v>1868</v>
      </c>
      <c r="L30" s="48" t="str">
        <f>IF('APH MD APH Specifika'!BD30="J","J","N")</f>
        <v>N</v>
      </c>
      <c r="M30" s="116"/>
      <c r="N30" s="48" t="s">
        <v>1871</v>
      </c>
      <c r="O30" s="117"/>
      <c r="P30" s="48" t="s">
        <v>1870</v>
      </c>
      <c r="Q30" s="27">
        <v>0</v>
      </c>
      <c r="R30" s="115"/>
      <c r="S30" s="115"/>
      <c r="T30" s="115"/>
      <c r="U30" s="115"/>
      <c r="V30" s="115"/>
      <c r="W30" s="27">
        <v>1</v>
      </c>
      <c r="X30" s="27">
        <v>1</v>
      </c>
      <c r="Y30" s="48" t="s">
        <v>1871</v>
      </c>
      <c r="Z30" s="48" t="s">
        <v>1871</v>
      </c>
      <c r="AA30" s="48" t="s">
        <v>1871</v>
      </c>
      <c r="AB30" s="117"/>
      <c r="AC30" s="117"/>
      <c r="AD30" s="117"/>
      <c r="AE30" s="117"/>
      <c r="AF30" s="117"/>
      <c r="AG30" s="117"/>
      <c r="AH30" s="48" t="s">
        <v>1871</v>
      </c>
      <c r="AI30" s="27" t="str">
        <f>TRIM(LEFT('1. Artikeldata Grund'!G30,6))</f>
        <v/>
      </c>
      <c r="AJ30" s="460" cm="1">
        <f t="array" ref="AJ30">_xlfn.IFS(AV30="1",20,AV30="2",20,AV30="3",20,AV30="0",99,AV30="",99)</f>
        <v>99</v>
      </c>
      <c r="AK30" s="50" t="s">
        <v>103</v>
      </c>
      <c r="AL30" s="50" t="s">
        <v>103</v>
      </c>
      <c r="AM30" s="115"/>
      <c r="AN30" s="48"/>
      <c r="AO30" s="48"/>
      <c r="AP30" s="50" t="s">
        <v>103</v>
      </c>
      <c r="AQ30" s="51">
        <v>1</v>
      </c>
      <c r="AR30" s="27" t="str">
        <f>TRIM('APH KIC KIA PC'!O30)</f>
        <v/>
      </c>
      <c r="AS30" s="116"/>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4"/>
      <c r="BD30" s="48" t="s">
        <v>1871</v>
      </c>
      <c r="BE30" s="117"/>
      <c r="BF30" s="50" t="s">
        <v>103</v>
      </c>
      <c r="BG30" s="134"/>
      <c r="BH30" s="52"/>
      <c r="BI30" s="52"/>
      <c r="BJ30" s="52"/>
      <c r="BK30" s="52"/>
      <c r="BL30" s="53" t="s">
        <v>1778</v>
      </c>
      <c r="BM30" s="427" t="str">
        <f>TRIM('1. Artikeldata Grund'!D30)</f>
        <v/>
      </c>
    </row>
    <row r="31" spans="1:65" s="7" customFormat="1" ht="15" customHeight="1" x14ac:dyDescent="0.2">
      <c r="A31" s="21">
        <v>27</v>
      </c>
      <c r="B31" s="487" t="str">
        <f>'APH KIC KIA PC'!I31</f>
        <v>Välj…</v>
      </c>
      <c r="C31" s="487" t="str">
        <f>'APH KIC KIA PC'!K31</f>
        <v>Välj…</v>
      </c>
      <c r="D31" s="46">
        <f>'APH KIC KIA PC'!D31</f>
        <v>0</v>
      </c>
      <c r="E31" s="47" t="str">
        <f>TRIM(LEFT('1. Artikeldata Grund'!E31,30))</f>
        <v/>
      </c>
      <c r="F31" s="393" t="str">
        <f>IFERROR(TRIM(RIGHT('1. Artikeldata Grund'!E31,LEN('1. Artikeldata Grund'!E31)-30)),"")</f>
        <v/>
      </c>
      <c r="G31" s="48" t="str">
        <f>TRIM('APH KIC KIA PC'!L31)</f>
        <v>Välj….</v>
      </c>
      <c r="H31" s="27">
        <f>'APH KIC KIA PC'!M31</f>
        <v>910</v>
      </c>
      <c r="I31" s="27">
        <v>99</v>
      </c>
      <c r="J31" s="115"/>
      <c r="K31" s="48" t="s">
        <v>1868</v>
      </c>
      <c r="L31" s="48" t="str">
        <f>IF('APH MD APH Specifika'!BD31="J","J","N")</f>
        <v>N</v>
      </c>
      <c r="M31" s="116"/>
      <c r="N31" s="48" t="s">
        <v>1871</v>
      </c>
      <c r="O31" s="117"/>
      <c r="P31" s="48" t="s">
        <v>1870</v>
      </c>
      <c r="Q31" s="27">
        <v>0</v>
      </c>
      <c r="R31" s="115"/>
      <c r="S31" s="115"/>
      <c r="T31" s="115"/>
      <c r="U31" s="115"/>
      <c r="V31" s="115"/>
      <c r="W31" s="27">
        <v>1</v>
      </c>
      <c r="X31" s="27">
        <v>1</v>
      </c>
      <c r="Y31" s="48" t="s">
        <v>1871</v>
      </c>
      <c r="Z31" s="48" t="s">
        <v>1871</v>
      </c>
      <c r="AA31" s="48" t="s">
        <v>1871</v>
      </c>
      <c r="AB31" s="117"/>
      <c r="AC31" s="117"/>
      <c r="AD31" s="117"/>
      <c r="AE31" s="117"/>
      <c r="AF31" s="117"/>
      <c r="AG31" s="117"/>
      <c r="AH31" s="48" t="s">
        <v>1871</v>
      </c>
      <c r="AI31" s="27" t="str">
        <f>TRIM(LEFT('1. Artikeldata Grund'!G31,6))</f>
        <v/>
      </c>
      <c r="AJ31" s="460" cm="1">
        <f t="array" ref="AJ31">_xlfn.IFS(AV31="1",20,AV31="2",20,AV31="3",20,AV31="0",99,AV31="",99)</f>
        <v>99</v>
      </c>
      <c r="AK31" s="50" t="s">
        <v>103</v>
      </c>
      <c r="AL31" s="50" t="s">
        <v>103</v>
      </c>
      <c r="AM31" s="115"/>
      <c r="AN31" s="48"/>
      <c r="AO31" s="48"/>
      <c r="AP31" s="50" t="s">
        <v>103</v>
      </c>
      <c r="AQ31" s="51">
        <v>1</v>
      </c>
      <c r="AR31" s="27" t="str">
        <f>TRIM('APH KIC KIA PC'!O31)</f>
        <v/>
      </c>
      <c r="AS31" s="116"/>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4"/>
      <c r="BD31" s="48" t="s">
        <v>1871</v>
      </c>
      <c r="BE31" s="117"/>
      <c r="BF31" s="50" t="s">
        <v>103</v>
      </c>
      <c r="BG31" s="134"/>
      <c r="BH31" s="52"/>
      <c r="BI31" s="52"/>
      <c r="BJ31" s="52"/>
      <c r="BK31" s="52"/>
      <c r="BL31" s="53" t="s">
        <v>1778</v>
      </c>
      <c r="BM31" s="427" t="str">
        <f>TRIM('1. Artikeldata Grund'!D31)</f>
        <v/>
      </c>
    </row>
    <row r="32" spans="1:65" s="7" customFormat="1" ht="15" customHeight="1" x14ac:dyDescent="0.2">
      <c r="A32" s="21">
        <v>28</v>
      </c>
      <c r="B32" s="487" t="str">
        <f>'APH KIC KIA PC'!I32</f>
        <v>Välj…</v>
      </c>
      <c r="C32" s="487" t="str">
        <f>'APH KIC KIA PC'!K32</f>
        <v>Välj…</v>
      </c>
      <c r="D32" s="46">
        <f>'APH KIC KIA PC'!D32</f>
        <v>0</v>
      </c>
      <c r="E32" s="47" t="str">
        <f>TRIM(LEFT('1. Artikeldata Grund'!E32,30))</f>
        <v/>
      </c>
      <c r="F32" s="393" t="str">
        <f>IFERROR(TRIM(RIGHT('1. Artikeldata Grund'!E32,LEN('1. Artikeldata Grund'!E32)-30)),"")</f>
        <v/>
      </c>
      <c r="G32" s="48" t="str">
        <f>TRIM('APH KIC KIA PC'!L32)</f>
        <v>Välj….</v>
      </c>
      <c r="H32" s="27">
        <f>'APH KIC KIA PC'!M32</f>
        <v>910</v>
      </c>
      <c r="I32" s="27">
        <v>99</v>
      </c>
      <c r="J32" s="115"/>
      <c r="K32" s="48" t="s">
        <v>1868</v>
      </c>
      <c r="L32" s="48" t="str">
        <f>IF('APH MD APH Specifika'!BD32="J","J","N")</f>
        <v>N</v>
      </c>
      <c r="M32" s="116"/>
      <c r="N32" s="48" t="s">
        <v>1871</v>
      </c>
      <c r="O32" s="117"/>
      <c r="P32" s="48" t="s">
        <v>1870</v>
      </c>
      <c r="Q32" s="27">
        <v>0</v>
      </c>
      <c r="R32" s="115"/>
      <c r="S32" s="115"/>
      <c r="T32" s="115"/>
      <c r="U32" s="115"/>
      <c r="V32" s="115"/>
      <c r="W32" s="27">
        <v>1</v>
      </c>
      <c r="X32" s="27">
        <v>1</v>
      </c>
      <c r="Y32" s="48" t="s">
        <v>1871</v>
      </c>
      <c r="Z32" s="48" t="s">
        <v>1871</v>
      </c>
      <c r="AA32" s="48" t="s">
        <v>1871</v>
      </c>
      <c r="AB32" s="117"/>
      <c r="AC32" s="117"/>
      <c r="AD32" s="117"/>
      <c r="AE32" s="117"/>
      <c r="AF32" s="117"/>
      <c r="AG32" s="117"/>
      <c r="AH32" s="48" t="s">
        <v>1871</v>
      </c>
      <c r="AI32" s="27" t="str">
        <f>TRIM(LEFT('1. Artikeldata Grund'!G32,6))</f>
        <v/>
      </c>
      <c r="AJ32" s="460" cm="1">
        <f t="array" ref="AJ32">_xlfn.IFS(AV32="1",20,AV32="2",20,AV32="3",20,AV32="0",99,AV32="",99)</f>
        <v>99</v>
      </c>
      <c r="AK32" s="50" t="s">
        <v>103</v>
      </c>
      <c r="AL32" s="50" t="s">
        <v>103</v>
      </c>
      <c r="AM32" s="115"/>
      <c r="AN32" s="48"/>
      <c r="AO32" s="48"/>
      <c r="AP32" s="50" t="s">
        <v>103</v>
      </c>
      <c r="AQ32" s="51">
        <v>1</v>
      </c>
      <c r="AR32" s="27" t="str">
        <f>TRIM('APH KIC KIA PC'!O32)</f>
        <v/>
      </c>
      <c r="AS32" s="116"/>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4"/>
      <c r="BD32" s="48" t="s">
        <v>1871</v>
      </c>
      <c r="BE32" s="117"/>
      <c r="BF32" s="50" t="s">
        <v>103</v>
      </c>
      <c r="BG32" s="134"/>
      <c r="BH32" s="52"/>
      <c r="BI32" s="52"/>
      <c r="BJ32" s="52"/>
      <c r="BK32" s="52"/>
      <c r="BL32" s="53" t="s">
        <v>1778</v>
      </c>
      <c r="BM32" s="427" t="str">
        <f>TRIM('1. Artikeldata Grund'!D32)</f>
        <v/>
      </c>
    </row>
    <row r="33" spans="1:65" s="7" customFormat="1" ht="15" customHeight="1" x14ac:dyDescent="0.2">
      <c r="A33" s="21">
        <v>29</v>
      </c>
      <c r="B33" s="487" t="str">
        <f>'APH KIC KIA PC'!I33</f>
        <v>Välj…</v>
      </c>
      <c r="C33" s="487" t="str">
        <f>'APH KIC KIA PC'!K33</f>
        <v>Välj…</v>
      </c>
      <c r="D33" s="46">
        <f>'APH KIC KIA PC'!D33</f>
        <v>0</v>
      </c>
      <c r="E33" s="47" t="str">
        <f>TRIM(LEFT('1. Artikeldata Grund'!E33,30))</f>
        <v/>
      </c>
      <c r="F33" s="393" t="str">
        <f>IFERROR(TRIM(RIGHT('1. Artikeldata Grund'!E33,LEN('1. Artikeldata Grund'!E33)-30)),"")</f>
        <v/>
      </c>
      <c r="G33" s="48" t="str">
        <f>TRIM('APH KIC KIA PC'!L33)</f>
        <v>Välj….</v>
      </c>
      <c r="H33" s="27">
        <f>'APH KIC KIA PC'!M33</f>
        <v>910</v>
      </c>
      <c r="I33" s="27">
        <v>99</v>
      </c>
      <c r="J33" s="115"/>
      <c r="K33" s="48" t="s">
        <v>1868</v>
      </c>
      <c r="L33" s="48" t="str">
        <f>IF('APH MD APH Specifika'!BD33="J","J","N")</f>
        <v>N</v>
      </c>
      <c r="M33" s="116"/>
      <c r="N33" s="48" t="s">
        <v>1871</v>
      </c>
      <c r="O33" s="117"/>
      <c r="P33" s="48" t="s">
        <v>1870</v>
      </c>
      <c r="Q33" s="27">
        <v>0</v>
      </c>
      <c r="R33" s="115"/>
      <c r="S33" s="115"/>
      <c r="T33" s="115"/>
      <c r="U33" s="115"/>
      <c r="V33" s="115"/>
      <c r="W33" s="27">
        <v>1</v>
      </c>
      <c r="X33" s="27">
        <v>1</v>
      </c>
      <c r="Y33" s="48" t="s">
        <v>1871</v>
      </c>
      <c r="Z33" s="48" t="s">
        <v>1871</v>
      </c>
      <c r="AA33" s="48" t="s">
        <v>1871</v>
      </c>
      <c r="AB33" s="117"/>
      <c r="AC33" s="117"/>
      <c r="AD33" s="117"/>
      <c r="AE33" s="117"/>
      <c r="AF33" s="117"/>
      <c r="AG33" s="117"/>
      <c r="AH33" s="48" t="s">
        <v>1871</v>
      </c>
      <c r="AI33" s="27" t="str">
        <f>TRIM(LEFT('1. Artikeldata Grund'!G33,6))</f>
        <v/>
      </c>
      <c r="AJ33" s="460" cm="1">
        <f t="array" ref="AJ33">_xlfn.IFS(AV33="1",20,AV33="2",20,AV33="3",20,AV33="0",99,AV33="",99)</f>
        <v>99</v>
      </c>
      <c r="AK33" s="50" t="s">
        <v>103</v>
      </c>
      <c r="AL33" s="50" t="s">
        <v>103</v>
      </c>
      <c r="AM33" s="115"/>
      <c r="AN33" s="48"/>
      <c r="AO33" s="48"/>
      <c r="AP33" s="50" t="s">
        <v>103</v>
      </c>
      <c r="AQ33" s="51">
        <v>1</v>
      </c>
      <c r="AR33" s="27" t="str">
        <f>TRIM('APH KIC KIA PC'!O33)</f>
        <v/>
      </c>
      <c r="AS33" s="116"/>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4"/>
      <c r="BD33" s="48" t="s">
        <v>1871</v>
      </c>
      <c r="BE33" s="117"/>
      <c r="BF33" s="50" t="s">
        <v>103</v>
      </c>
      <c r="BG33" s="134"/>
      <c r="BH33" s="52"/>
      <c r="BI33" s="52"/>
      <c r="BJ33" s="52"/>
      <c r="BK33" s="52"/>
      <c r="BL33" s="53" t="s">
        <v>1778</v>
      </c>
      <c r="BM33" s="427" t="str">
        <f>TRIM('1. Artikeldata Grund'!D33)</f>
        <v/>
      </c>
    </row>
    <row r="34" spans="1:65" s="7" customFormat="1" ht="15" customHeight="1" x14ac:dyDescent="0.2">
      <c r="A34" s="21">
        <v>30</v>
      </c>
      <c r="B34" s="487" t="str">
        <f>'APH KIC KIA PC'!I34</f>
        <v>Välj…</v>
      </c>
      <c r="C34" s="487" t="str">
        <f>'APH KIC KIA PC'!K34</f>
        <v>Välj…</v>
      </c>
      <c r="D34" s="46">
        <f>'APH KIC KIA PC'!D34</f>
        <v>0</v>
      </c>
      <c r="E34" s="47" t="str">
        <f>TRIM(LEFT('1. Artikeldata Grund'!E34,30))</f>
        <v/>
      </c>
      <c r="F34" s="393" t="str">
        <f>IFERROR(TRIM(RIGHT('1. Artikeldata Grund'!E34,LEN('1. Artikeldata Grund'!E34)-30)),"")</f>
        <v/>
      </c>
      <c r="G34" s="48" t="str">
        <f>TRIM('APH KIC KIA PC'!L34)</f>
        <v>Välj….</v>
      </c>
      <c r="H34" s="27">
        <f>'APH KIC KIA PC'!M34</f>
        <v>910</v>
      </c>
      <c r="I34" s="27">
        <v>99</v>
      </c>
      <c r="J34" s="115"/>
      <c r="K34" s="48" t="s">
        <v>1868</v>
      </c>
      <c r="L34" s="48" t="str">
        <f>IF('APH MD APH Specifika'!BD34="J","J","N")</f>
        <v>N</v>
      </c>
      <c r="M34" s="116"/>
      <c r="N34" s="48" t="s">
        <v>1871</v>
      </c>
      <c r="O34" s="117"/>
      <c r="P34" s="48" t="s">
        <v>1870</v>
      </c>
      <c r="Q34" s="27">
        <v>0</v>
      </c>
      <c r="R34" s="115"/>
      <c r="S34" s="115"/>
      <c r="T34" s="115"/>
      <c r="U34" s="115"/>
      <c r="V34" s="115"/>
      <c r="W34" s="27">
        <v>1</v>
      </c>
      <c r="X34" s="27">
        <v>1</v>
      </c>
      <c r="Y34" s="48" t="s">
        <v>1871</v>
      </c>
      <c r="Z34" s="48" t="s">
        <v>1871</v>
      </c>
      <c r="AA34" s="48" t="s">
        <v>1871</v>
      </c>
      <c r="AB34" s="117"/>
      <c r="AC34" s="117"/>
      <c r="AD34" s="117"/>
      <c r="AE34" s="117"/>
      <c r="AF34" s="117"/>
      <c r="AG34" s="117"/>
      <c r="AH34" s="48" t="s">
        <v>1871</v>
      </c>
      <c r="AI34" s="27" t="str">
        <f>TRIM(LEFT('1. Artikeldata Grund'!G34,6))</f>
        <v/>
      </c>
      <c r="AJ34" s="460" cm="1">
        <f t="array" ref="AJ34">_xlfn.IFS(AV34="1",20,AV34="2",20,AV34="3",20,AV34="0",99,AV34="",99)</f>
        <v>99</v>
      </c>
      <c r="AK34" s="50" t="s">
        <v>103</v>
      </c>
      <c r="AL34" s="50" t="s">
        <v>103</v>
      </c>
      <c r="AM34" s="115"/>
      <c r="AN34" s="48"/>
      <c r="AO34" s="48"/>
      <c r="AP34" s="50" t="s">
        <v>103</v>
      </c>
      <c r="AQ34" s="51">
        <v>1</v>
      </c>
      <c r="AR34" s="27" t="str">
        <f>TRIM('APH KIC KIA PC'!O34)</f>
        <v/>
      </c>
      <c r="AS34" s="116"/>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4"/>
      <c r="BD34" s="48" t="s">
        <v>1871</v>
      </c>
      <c r="BE34" s="117"/>
      <c r="BF34" s="50" t="s">
        <v>103</v>
      </c>
      <c r="BG34" s="134"/>
      <c r="BH34" s="52"/>
      <c r="BI34" s="52"/>
      <c r="BJ34" s="52"/>
      <c r="BK34" s="52"/>
      <c r="BL34" s="53" t="s">
        <v>1778</v>
      </c>
      <c r="BM34" s="427" t="str">
        <f>TRIM('1. Artikeldata Grund'!D34)</f>
        <v/>
      </c>
    </row>
    <row r="35" spans="1:65" s="7" customFormat="1" ht="15" customHeight="1" x14ac:dyDescent="0.2">
      <c r="A35" s="21">
        <v>31</v>
      </c>
      <c r="B35" s="487" t="str">
        <f>'APH KIC KIA PC'!I35</f>
        <v>Välj…</v>
      </c>
      <c r="C35" s="487" t="str">
        <f>'APH KIC KIA PC'!K35</f>
        <v>Välj…</v>
      </c>
      <c r="D35" s="46">
        <f>'APH KIC KIA PC'!D35</f>
        <v>0</v>
      </c>
      <c r="E35" s="47" t="str">
        <f>TRIM(LEFT('1. Artikeldata Grund'!E35,30))</f>
        <v/>
      </c>
      <c r="F35" s="393" t="str">
        <f>IFERROR(TRIM(RIGHT('1. Artikeldata Grund'!E35,LEN('1. Artikeldata Grund'!E35)-30)),"")</f>
        <v/>
      </c>
      <c r="G35" s="48" t="str">
        <f>TRIM('APH KIC KIA PC'!L35)</f>
        <v>Välj….</v>
      </c>
      <c r="H35" s="27">
        <f>'APH KIC KIA PC'!M35</f>
        <v>910</v>
      </c>
      <c r="I35" s="27">
        <v>99</v>
      </c>
      <c r="J35" s="115"/>
      <c r="K35" s="48" t="s">
        <v>1868</v>
      </c>
      <c r="L35" s="48" t="str">
        <f>IF('APH MD APH Specifika'!BD35="J","J","N")</f>
        <v>N</v>
      </c>
      <c r="M35" s="116"/>
      <c r="N35" s="48" t="s">
        <v>1871</v>
      </c>
      <c r="O35" s="117"/>
      <c r="P35" s="48" t="s">
        <v>1870</v>
      </c>
      <c r="Q35" s="27">
        <v>0</v>
      </c>
      <c r="R35" s="115"/>
      <c r="S35" s="115"/>
      <c r="T35" s="115"/>
      <c r="U35" s="115"/>
      <c r="V35" s="115"/>
      <c r="W35" s="27">
        <v>1</v>
      </c>
      <c r="X35" s="27">
        <v>1</v>
      </c>
      <c r="Y35" s="48" t="s">
        <v>1871</v>
      </c>
      <c r="Z35" s="48" t="s">
        <v>1871</v>
      </c>
      <c r="AA35" s="48" t="s">
        <v>1871</v>
      </c>
      <c r="AB35" s="117"/>
      <c r="AC35" s="117"/>
      <c r="AD35" s="117"/>
      <c r="AE35" s="117"/>
      <c r="AF35" s="117"/>
      <c r="AG35" s="117"/>
      <c r="AH35" s="48" t="s">
        <v>1871</v>
      </c>
      <c r="AI35" s="27" t="str">
        <f>TRIM(LEFT('1. Artikeldata Grund'!G35,6))</f>
        <v/>
      </c>
      <c r="AJ35" s="460" cm="1">
        <f t="array" ref="AJ35">_xlfn.IFS(AV35="1",20,AV35="2",20,AV35="3",20,AV35="0",99,AV35="",99)</f>
        <v>99</v>
      </c>
      <c r="AK35" s="50" t="s">
        <v>103</v>
      </c>
      <c r="AL35" s="50" t="s">
        <v>103</v>
      </c>
      <c r="AM35" s="115"/>
      <c r="AN35" s="48"/>
      <c r="AO35" s="48"/>
      <c r="AP35" s="50" t="s">
        <v>103</v>
      </c>
      <c r="AQ35" s="51">
        <v>1</v>
      </c>
      <c r="AR35" s="27" t="str">
        <f>TRIM('APH KIC KIA PC'!O35)</f>
        <v/>
      </c>
      <c r="AS35" s="116"/>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4"/>
      <c r="BD35" s="48" t="s">
        <v>1871</v>
      </c>
      <c r="BE35" s="117"/>
      <c r="BF35" s="50" t="s">
        <v>103</v>
      </c>
      <c r="BG35" s="134"/>
      <c r="BH35" s="52"/>
      <c r="BI35" s="52"/>
      <c r="BJ35" s="52"/>
      <c r="BK35" s="52"/>
      <c r="BL35" s="53" t="s">
        <v>1778</v>
      </c>
      <c r="BM35" s="427" t="str">
        <f>TRIM('1. Artikeldata Grund'!D35)</f>
        <v/>
      </c>
    </row>
    <row r="36" spans="1:65" s="7" customFormat="1" ht="15" customHeight="1" x14ac:dyDescent="0.2">
      <c r="A36" s="21">
        <v>32</v>
      </c>
      <c r="B36" s="487" t="str">
        <f>'APH KIC KIA PC'!I36</f>
        <v>Välj…</v>
      </c>
      <c r="C36" s="487" t="str">
        <f>'APH KIC KIA PC'!K36</f>
        <v>Välj…</v>
      </c>
      <c r="D36" s="46">
        <f>'APH KIC KIA PC'!D36</f>
        <v>0</v>
      </c>
      <c r="E36" s="47" t="str">
        <f>TRIM(LEFT('1. Artikeldata Grund'!E36,30))</f>
        <v/>
      </c>
      <c r="F36" s="393" t="str">
        <f>IFERROR(TRIM(RIGHT('1. Artikeldata Grund'!E36,LEN('1. Artikeldata Grund'!E36)-30)),"")</f>
        <v/>
      </c>
      <c r="G36" s="48" t="str">
        <f>TRIM('APH KIC KIA PC'!L36)</f>
        <v>Välj….</v>
      </c>
      <c r="H36" s="27">
        <f>'APH KIC KIA PC'!M36</f>
        <v>910</v>
      </c>
      <c r="I36" s="27">
        <v>99</v>
      </c>
      <c r="J36" s="115"/>
      <c r="K36" s="48" t="s">
        <v>1868</v>
      </c>
      <c r="L36" s="48" t="str">
        <f>IF('APH MD APH Specifika'!BD36="J","J","N")</f>
        <v>N</v>
      </c>
      <c r="M36" s="116"/>
      <c r="N36" s="48" t="s">
        <v>1871</v>
      </c>
      <c r="O36" s="117"/>
      <c r="P36" s="48" t="s">
        <v>1870</v>
      </c>
      <c r="Q36" s="27">
        <v>0</v>
      </c>
      <c r="R36" s="115"/>
      <c r="S36" s="115"/>
      <c r="T36" s="115"/>
      <c r="U36" s="115"/>
      <c r="V36" s="115"/>
      <c r="W36" s="27">
        <v>1</v>
      </c>
      <c r="X36" s="27">
        <v>1</v>
      </c>
      <c r="Y36" s="48" t="s">
        <v>1871</v>
      </c>
      <c r="Z36" s="48" t="s">
        <v>1871</v>
      </c>
      <c r="AA36" s="48" t="s">
        <v>1871</v>
      </c>
      <c r="AB36" s="117"/>
      <c r="AC36" s="117"/>
      <c r="AD36" s="117"/>
      <c r="AE36" s="117"/>
      <c r="AF36" s="117"/>
      <c r="AG36" s="117"/>
      <c r="AH36" s="48" t="s">
        <v>1871</v>
      </c>
      <c r="AI36" s="27" t="str">
        <f>TRIM(LEFT('1. Artikeldata Grund'!G36,6))</f>
        <v/>
      </c>
      <c r="AJ36" s="460" cm="1">
        <f t="array" ref="AJ36">_xlfn.IFS(AV36="1",20,AV36="2",20,AV36="3",20,AV36="0",99,AV36="",99)</f>
        <v>99</v>
      </c>
      <c r="AK36" s="50" t="s">
        <v>103</v>
      </c>
      <c r="AL36" s="50" t="s">
        <v>103</v>
      </c>
      <c r="AM36" s="115"/>
      <c r="AN36" s="48"/>
      <c r="AO36" s="48"/>
      <c r="AP36" s="50" t="s">
        <v>103</v>
      </c>
      <c r="AQ36" s="51">
        <v>1</v>
      </c>
      <c r="AR36" s="27" t="str">
        <f>TRIM('APH KIC KIA PC'!O36)</f>
        <v/>
      </c>
      <c r="AS36" s="116"/>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4"/>
      <c r="BD36" s="48" t="s">
        <v>1871</v>
      </c>
      <c r="BE36" s="117"/>
      <c r="BF36" s="50" t="s">
        <v>103</v>
      </c>
      <c r="BG36" s="134"/>
      <c r="BH36" s="52"/>
      <c r="BI36" s="52"/>
      <c r="BJ36" s="52"/>
      <c r="BK36" s="52"/>
      <c r="BL36" s="53" t="s">
        <v>1778</v>
      </c>
      <c r="BM36" s="427" t="str">
        <f>TRIM('1. Artikeldata Grund'!D36)</f>
        <v/>
      </c>
    </row>
    <row r="37" spans="1:65" s="7" customFormat="1" ht="15" customHeight="1" x14ac:dyDescent="0.2">
      <c r="A37" s="21">
        <v>33</v>
      </c>
      <c r="B37" s="487" t="str">
        <f>'APH KIC KIA PC'!I37</f>
        <v>Välj…</v>
      </c>
      <c r="C37" s="487" t="str">
        <f>'APH KIC KIA PC'!K37</f>
        <v>Välj…</v>
      </c>
      <c r="D37" s="46">
        <f>'APH KIC KIA PC'!D37</f>
        <v>0</v>
      </c>
      <c r="E37" s="47" t="str">
        <f>TRIM(LEFT('1. Artikeldata Grund'!E37,30))</f>
        <v/>
      </c>
      <c r="F37" s="393" t="str">
        <f>IFERROR(TRIM(RIGHT('1. Artikeldata Grund'!E37,LEN('1. Artikeldata Grund'!E37)-30)),"")</f>
        <v/>
      </c>
      <c r="G37" s="48" t="str">
        <f>TRIM('APH KIC KIA PC'!L37)</f>
        <v>Välj….</v>
      </c>
      <c r="H37" s="27">
        <f>'APH KIC KIA PC'!M37</f>
        <v>910</v>
      </c>
      <c r="I37" s="27">
        <v>99</v>
      </c>
      <c r="J37" s="115"/>
      <c r="K37" s="48" t="s">
        <v>1868</v>
      </c>
      <c r="L37" s="48" t="str">
        <f>IF('APH MD APH Specifika'!BD37="J","J","N")</f>
        <v>N</v>
      </c>
      <c r="M37" s="116"/>
      <c r="N37" s="48" t="s">
        <v>1871</v>
      </c>
      <c r="O37" s="117"/>
      <c r="P37" s="48" t="s">
        <v>1870</v>
      </c>
      <c r="Q37" s="27">
        <v>0</v>
      </c>
      <c r="R37" s="115"/>
      <c r="S37" s="115"/>
      <c r="T37" s="115"/>
      <c r="U37" s="115"/>
      <c r="V37" s="115"/>
      <c r="W37" s="27">
        <v>1</v>
      </c>
      <c r="X37" s="27">
        <v>1</v>
      </c>
      <c r="Y37" s="48" t="s">
        <v>1871</v>
      </c>
      <c r="Z37" s="48" t="s">
        <v>1871</v>
      </c>
      <c r="AA37" s="48" t="s">
        <v>1871</v>
      </c>
      <c r="AB37" s="117"/>
      <c r="AC37" s="117"/>
      <c r="AD37" s="117"/>
      <c r="AE37" s="117"/>
      <c r="AF37" s="117"/>
      <c r="AG37" s="117"/>
      <c r="AH37" s="48" t="s">
        <v>1871</v>
      </c>
      <c r="AI37" s="27" t="str">
        <f>TRIM(LEFT('1. Artikeldata Grund'!G37,6))</f>
        <v/>
      </c>
      <c r="AJ37" s="460" cm="1">
        <f t="array" ref="AJ37">_xlfn.IFS(AV37="1",20,AV37="2",20,AV37="3",20,AV37="0",99,AV37="",99)</f>
        <v>99</v>
      </c>
      <c r="AK37" s="50" t="s">
        <v>103</v>
      </c>
      <c r="AL37" s="50" t="s">
        <v>103</v>
      </c>
      <c r="AM37" s="115"/>
      <c r="AN37" s="48"/>
      <c r="AO37" s="48"/>
      <c r="AP37" s="50" t="s">
        <v>103</v>
      </c>
      <c r="AQ37" s="51">
        <v>1</v>
      </c>
      <c r="AR37" s="27" t="str">
        <f>TRIM('APH KIC KIA PC'!O37)</f>
        <v/>
      </c>
      <c r="AS37" s="116"/>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4"/>
      <c r="BD37" s="48" t="s">
        <v>1871</v>
      </c>
      <c r="BE37" s="117"/>
      <c r="BF37" s="50" t="s">
        <v>103</v>
      </c>
      <c r="BG37" s="134"/>
      <c r="BH37" s="52"/>
      <c r="BI37" s="52"/>
      <c r="BJ37" s="52"/>
      <c r="BK37" s="52"/>
      <c r="BL37" s="53" t="s">
        <v>1778</v>
      </c>
      <c r="BM37" s="427" t="str">
        <f>TRIM('1. Artikeldata Grund'!D37)</f>
        <v/>
      </c>
    </row>
    <row r="38" spans="1:65" s="7" customFormat="1" ht="15" customHeight="1" x14ac:dyDescent="0.2">
      <c r="A38" s="21">
        <v>34</v>
      </c>
      <c r="B38" s="487" t="str">
        <f>'APH KIC KIA PC'!I38</f>
        <v>Välj…</v>
      </c>
      <c r="C38" s="487" t="str">
        <f>'APH KIC KIA PC'!K38</f>
        <v>Välj…</v>
      </c>
      <c r="D38" s="46">
        <f>'APH KIC KIA PC'!D38</f>
        <v>0</v>
      </c>
      <c r="E38" s="47" t="str">
        <f>TRIM(LEFT('1. Artikeldata Grund'!E38,30))</f>
        <v/>
      </c>
      <c r="F38" s="393" t="str">
        <f>IFERROR(TRIM(RIGHT('1. Artikeldata Grund'!E38,LEN('1. Artikeldata Grund'!E38)-30)),"")</f>
        <v/>
      </c>
      <c r="G38" s="48" t="str">
        <f>TRIM('APH KIC KIA PC'!L38)</f>
        <v>Välj….</v>
      </c>
      <c r="H38" s="27">
        <f>'APH KIC KIA PC'!M38</f>
        <v>910</v>
      </c>
      <c r="I38" s="27">
        <v>99</v>
      </c>
      <c r="J38" s="115"/>
      <c r="K38" s="48" t="s">
        <v>1868</v>
      </c>
      <c r="L38" s="48" t="str">
        <f>IF('APH MD APH Specifika'!BD38="J","J","N")</f>
        <v>N</v>
      </c>
      <c r="M38" s="116"/>
      <c r="N38" s="48" t="s">
        <v>1871</v>
      </c>
      <c r="O38" s="117"/>
      <c r="P38" s="48" t="s">
        <v>1870</v>
      </c>
      <c r="Q38" s="27">
        <v>0</v>
      </c>
      <c r="R38" s="115"/>
      <c r="S38" s="115"/>
      <c r="T38" s="115"/>
      <c r="U38" s="115"/>
      <c r="V38" s="115"/>
      <c r="W38" s="27">
        <v>1</v>
      </c>
      <c r="X38" s="27">
        <v>1</v>
      </c>
      <c r="Y38" s="48" t="s">
        <v>1871</v>
      </c>
      <c r="Z38" s="48" t="s">
        <v>1871</v>
      </c>
      <c r="AA38" s="48" t="s">
        <v>1871</v>
      </c>
      <c r="AB38" s="117"/>
      <c r="AC38" s="117"/>
      <c r="AD38" s="117"/>
      <c r="AE38" s="117"/>
      <c r="AF38" s="117"/>
      <c r="AG38" s="117"/>
      <c r="AH38" s="48" t="s">
        <v>1871</v>
      </c>
      <c r="AI38" s="27" t="str">
        <f>TRIM(LEFT('1. Artikeldata Grund'!G38,6))</f>
        <v/>
      </c>
      <c r="AJ38" s="460" cm="1">
        <f t="array" ref="AJ38">_xlfn.IFS(AV38="1",20,AV38="2",20,AV38="3",20,AV38="0",99,AV38="",99)</f>
        <v>99</v>
      </c>
      <c r="AK38" s="50" t="s">
        <v>103</v>
      </c>
      <c r="AL38" s="50" t="s">
        <v>103</v>
      </c>
      <c r="AM38" s="115"/>
      <c r="AN38" s="48"/>
      <c r="AO38" s="48"/>
      <c r="AP38" s="50" t="s">
        <v>103</v>
      </c>
      <c r="AQ38" s="51">
        <v>1</v>
      </c>
      <c r="AR38" s="27" t="str">
        <f>TRIM('APH KIC KIA PC'!O38)</f>
        <v/>
      </c>
      <c r="AS38" s="116"/>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4"/>
      <c r="BD38" s="48" t="s">
        <v>1871</v>
      </c>
      <c r="BE38" s="117"/>
      <c r="BF38" s="50" t="s">
        <v>103</v>
      </c>
      <c r="BG38" s="134"/>
      <c r="BH38" s="52"/>
      <c r="BI38" s="52"/>
      <c r="BJ38" s="52"/>
      <c r="BK38" s="52"/>
      <c r="BL38" s="53" t="s">
        <v>1778</v>
      </c>
      <c r="BM38" s="427" t="str">
        <f>TRIM('1. Artikeldata Grund'!D38)</f>
        <v/>
      </c>
    </row>
    <row r="39" spans="1:65" s="7" customFormat="1" ht="15" customHeight="1" x14ac:dyDescent="0.2">
      <c r="A39" s="21">
        <v>35</v>
      </c>
      <c r="B39" s="487" t="str">
        <f>'APH KIC KIA PC'!I39</f>
        <v>Välj…</v>
      </c>
      <c r="C39" s="487" t="str">
        <f>'APH KIC KIA PC'!K39</f>
        <v>Välj…</v>
      </c>
      <c r="D39" s="46">
        <f>'APH KIC KIA PC'!D39</f>
        <v>0</v>
      </c>
      <c r="E39" s="47" t="str">
        <f>TRIM(LEFT('1. Artikeldata Grund'!E39,30))</f>
        <v/>
      </c>
      <c r="F39" s="393" t="str">
        <f>IFERROR(TRIM(RIGHT('1. Artikeldata Grund'!E39,LEN('1. Artikeldata Grund'!E39)-30)),"")</f>
        <v/>
      </c>
      <c r="G39" s="48" t="str">
        <f>TRIM('APH KIC KIA PC'!L39)</f>
        <v>Välj….</v>
      </c>
      <c r="H39" s="27">
        <f>'APH KIC KIA PC'!M39</f>
        <v>910</v>
      </c>
      <c r="I39" s="27">
        <v>99</v>
      </c>
      <c r="J39" s="115"/>
      <c r="K39" s="48" t="s">
        <v>1868</v>
      </c>
      <c r="L39" s="48" t="str">
        <f>IF('APH MD APH Specifika'!BD39="J","J","N")</f>
        <v>N</v>
      </c>
      <c r="M39" s="116"/>
      <c r="N39" s="48" t="s">
        <v>1871</v>
      </c>
      <c r="O39" s="117"/>
      <c r="P39" s="48" t="s">
        <v>1870</v>
      </c>
      <c r="Q39" s="27">
        <v>0</v>
      </c>
      <c r="R39" s="115"/>
      <c r="S39" s="115"/>
      <c r="T39" s="115"/>
      <c r="U39" s="115"/>
      <c r="V39" s="115"/>
      <c r="W39" s="27">
        <v>1</v>
      </c>
      <c r="X39" s="27">
        <v>1</v>
      </c>
      <c r="Y39" s="48" t="s">
        <v>1871</v>
      </c>
      <c r="Z39" s="48" t="s">
        <v>1871</v>
      </c>
      <c r="AA39" s="48" t="s">
        <v>1871</v>
      </c>
      <c r="AB39" s="117"/>
      <c r="AC39" s="117"/>
      <c r="AD39" s="117"/>
      <c r="AE39" s="117"/>
      <c r="AF39" s="117"/>
      <c r="AG39" s="117"/>
      <c r="AH39" s="48" t="s">
        <v>1871</v>
      </c>
      <c r="AI39" s="27" t="str">
        <f>TRIM(LEFT('1. Artikeldata Grund'!G39,6))</f>
        <v/>
      </c>
      <c r="AJ39" s="460" cm="1">
        <f t="array" ref="AJ39">_xlfn.IFS(AV39="1",20,AV39="2",20,AV39="3",20,AV39="0",99,AV39="",99)</f>
        <v>99</v>
      </c>
      <c r="AK39" s="50" t="s">
        <v>103</v>
      </c>
      <c r="AL39" s="50" t="s">
        <v>103</v>
      </c>
      <c r="AM39" s="115"/>
      <c r="AN39" s="48"/>
      <c r="AO39" s="48"/>
      <c r="AP39" s="50" t="s">
        <v>103</v>
      </c>
      <c r="AQ39" s="51">
        <v>1</v>
      </c>
      <c r="AR39" s="27" t="str">
        <f>TRIM('APH KIC KIA PC'!O39)</f>
        <v/>
      </c>
      <c r="AS39" s="116"/>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4"/>
      <c r="BD39" s="48" t="s">
        <v>1871</v>
      </c>
      <c r="BE39" s="117"/>
      <c r="BF39" s="50" t="s">
        <v>103</v>
      </c>
      <c r="BG39" s="134"/>
      <c r="BH39" s="52"/>
      <c r="BI39" s="52"/>
      <c r="BJ39" s="52"/>
      <c r="BK39" s="52"/>
      <c r="BL39" s="53" t="s">
        <v>1778</v>
      </c>
      <c r="BM39" s="427" t="str">
        <f>TRIM('1. Artikeldata Grund'!D39)</f>
        <v/>
      </c>
    </row>
    <row r="40" spans="1:65" s="7" customFormat="1" ht="15" customHeight="1" x14ac:dyDescent="0.2">
      <c r="A40" s="21">
        <v>36</v>
      </c>
      <c r="B40" s="487" t="str">
        <f>'APH KIC KIA PC'!I40</f>
        <v>Välj…</v>
      </c>
      <c r="C40" s="487" t="str">
        <f>'APH KIC KIA PC'!K40</f>
        <v>Välj…</v>
      </c>
      <c r="D40" s="46">
        <f>'APH KIC KIA PC'!D40</f>
        <v>0</v>
      </c>
      <c r="E40" s="47" t="str">
        <f>TRIM(LEFT('1. Artikeldata Grund'!E40,30))</f>
        <v/>
      </c>
      <c r="F40" s="393" t="str">
        <f>IFERROR(TRIM(RIGHT('1. Artikeldata Grund'!E40,LEN('1. Artikeldata Grund'!E40)-30)),"")</f>
        <v/>
      </c>
      <c r="G40" s="48" t="str">
        <f>TRIM('APH KIC KIA PC'!L40)</f>
        <v>Välj….</v>
      </c>
      <c r="H40" s="27">
        <f>'APH KIC KIA PC'!M40</f>
        <v>910</v>
      </c>
      <c r="I40" s="27">
        <v>99</v>
      </c>
      <c r="J40" s="115"/>
      <c r="K40" s="48" t="s">
        <v>1868</v>
      </c>
      <c r="L40" s="48" t="str">
        <f>IF('APH MD APH Specifika'!BD40="J","J","N")</f>
        <v>N</v>
      </c>
      <c r="M40" s="116"/>
      <c r="N40" s="48" t="s">
        <v>1871</v>
      </c>
      <c r="O40" s="117"/>
      <c r="P40" s="48" t="s">
        <v>1870</v>
      </c>
      <c r="Q40" s="27">
        <v>0</v>
      </c>
      <c r="R40" s="115"/>
      <c r="S40" s="115"/>
      <c r="T40" s="115"/>
      <c r="U40" s="115"/>
      <c r="V40" s="115"/>
      <c r="W40" s="27">
        <v>1</v>
      </c>
      <c r="X40" s="27">
        <v>1</v>
      </c>
      <c r="Y40" s="48" t="s">
        <v>1871</v>
      </c>
      <c r="Z40" s="48" t="s">
        <v>1871</v>
      </c>
      <c r="AA40" s="48" t="s">
        <v>1871</v>
      </c>
      <c r="AB40" s="117"/>
      <c r="AC40" s="117"/>
      <c r="AD40" s="117"/>
      <c r="AE40" s="117"/>
      <c r="AF40" s="117"/>
      <c r="AG40" s="117"/>
      <c r="AH40" s="48" t="s">
        <v>1871</v>
      </c>
      <c r="AI40" s="27" t="str">
        <f>TRIM(LEFT('1. Artikeldata Grund'!G40,6))</f>
        <v/>
      </c>
      <c r="AJ40" s="460" cm="1">
        <f t="array" ref="AJ40">_xlfn.IFS(AV40="1",20,AV40="2",20,AV40="3",20,AV40="0",99,AV40="",99)</f>
        <v>99</v>
      </c>
      <c r="AK40" s="50" t="s">
        <v>103</v>
      </c>
      <c r="AL40" s="50" t="s">
        <v>103</v>
      </c>
      <c r="AM40" s="115"/>
      <c r="AN40" s="48"/>
      <c r="AO40" s="48"/>
      <c r="AP40" s="50" t="s">
        <v>103</v>
      </c>
      <c r="AQ40" s="51">
        <v>1</v>
      </c>
      <c r="AR40" s="27" t="str">
        <f>TRIM('APH KIC KIA PC'!O40)</f>
        <v/>
      </c>
      <c r="AS40" s="116"/>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4"/>
      <c r="BD40" s="48" t="s">
        <v>1871</v>
      </c>
      <c r="BE40" s="117"/>
      <c r="BF40" s="50" t="s">
        <v>103</v>
      </c>
      <c r="BG40" s="134"/>
      <c r="BH40" s="52"/>
      <c r="BI40" s="52"/>
      <c r="BJ40" s="52"/>
      <c r="BK40" s="52"/>
      <c r="BL40" s="53" t="s">
        <v>1778</v>
      </c>
      <c r="BM40" s="427" t="str">
        <f>TRIM('1. Artikeldata Grund'!D40)</f>
        <v/>
      </c>
    </row>
    <row r="41" spans="1:65" s="7" customFormat="1" ht="15" customHeight="1" x14ac:dyDescent="0.2">
      <c r="A41" s="21">
        <v>37</v>
      </c>
      <c r="B41" s="487" t="str">
        <f>'APH KIC KIA PC'!I41</f>
        <v>Välj…</v>
      </c>
      <c r="C41" s="487" t="str">
        <f>'APH KIC KIA PC'!K41</f>
        <v>Välj…</v>
      </c>
      <c r="D41" s="46">
        <f>'APH KIC KIA PC'!D41</f>
        <v>0</v>
      </c>
      <c r="E41" s="47" t="str">
        <f>TRIM(LEFT('1. Artikeldata Grund'!E41,30))</f>
        <v/>
      </c>
      <c r="F41" s="393" t="str">
        <f>IFERROR(TRIM(RIGHT('1. Artikeldata Grund'!E41,LEN('1. Artikeldata Grund'!E41)-30)),"")</f>
        <v/>
      </c>
      <c r="G41" s="48" t="str">
        <f>TRIM('APH KIC KIA PC'!L41)</f>
        <v>Välj….</v>
      </c>
      <c r="H41" s="27">
        <f>'APH KIC KIA PC'!M41</f>
        <v>910</v>
      </c>
      <c r="I41" s="27">
        <v>99</v>
      </c>
      <c r="J41" s="115"/>
      <c r="K41" s="48" t="s">
        <v>1868</v>
      </c>
      <c r="L41" s="48" t="str">
        <f>IF('APH MD APH Specifika'!BD41="J","J","N")</f>
        <v>N</v>
      </c>
      <c r="M41" s="116"/>
      <c r="N41" s="48" t="s">
        <v>1871</v>
      </c>
      <c r="O41" s="117"/>
      <c r="P41" s="48" t="s">
        <v>1870</v>
      </c>
      <c r="Q41" s="27">
        <v>0</v>
      </c>
      <c r="R41" s="115"/>
      <c r="S41" s="115"/>
      <c r="T41" s="115"/>
      <c r="U41" s="115"/>
      <c r="V41" s="115"/>
      <c r="W41" s="27">
        <v>1</v>
      </c>
      <c r="X41" s="27">
        <v>1</v>
      </c>
      <c r="Y41" s="48" t="s">
        <v>1871</v>
      </c>
      <c r="Z41" s="48" t="s">
        <v>1871</v>
      </c>
      <c r="AA41" s="48" t="s">
        <v>1871</v>
      </c>
      <c r="AB41" s="117"/>
      <c r="AC41" s="117"/>
      <c r="AD41" s="117"/>
      <c r="AE41" s="117"/>
      <c r="AF41" s="117"/>
      <c r="AG41" s="117"/>
      <c r="AH41" s="48" t="s">
        <v>1871</v>
      </c>
      <c r="AI41" s="27" t="str">
        <f>TRIM(LEFT('1. Artikeldata Grund'!G41,6))</f>
        <v/>
      </c>
      <c r="AJ41" s="460" cm="1">
        <f t="array" ref="AJ41">_xlfn.IFS(AV41="1",20,AV41="2",20,AV41="3",20,AV41="0",99,AV41="",99)</f>
        <v>99</v>
      </c>
      <c r="AK41" s="50" t="s">
        <v>103</v>
      </c>
      <c r="AL41" s="50" t="s">
        <v>103</v>
      </c>
      <c r="AM41" s="115"/>
      <c r="AN41" s="48"/>
      <c r="AO41" s="48"/>
      <c r="AP41" s="50" t="s">
        <v>103</v>
      </c>
      <c r="AQ41" s="51">
        <v>1</v>
      </c>
      <c r="AR41" s="27" t="str">
        <f>TRIM('APH KIC KIA PC'!O41)</f>
        <v/>
      </c>
      <c r="AS41" s="116"/>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4"/>
      <c r="BD41" s="48" t="s">
        <v>1871</v>
      </c>
      <c r="BE41" s="117"/>
      <c r="BF41" s="50" t="s">
        <v>103</v>
      </c>
      <c r="BG41" s="134"/>
      <c r="BH41" s="52"/>
      <c r="BI41" s="52"/>
      <c r="BJ41" s="52"/>
      <c r="BK41" s="52"/>
      <c r="BL41" s="53" t="s">
        <v>1778</v>
      </c>
      <c r="BM41" s="427" t="str">
        <f>TRIM('1. Artikeldata Grund'!D41)</f>
        <v/>
      </c>
    </row>
    <row r="42" spans="1:65" s="7" customFormat="1" ht="15" customHeight="1" x14ac:dyDescent="0.2">
      <c r="A42" s="21">
        <v>38</v>
      </c>
      <c r="B42" s="487" t="str">
        <f>'APH KIC KIA PC'!I42</f>
        <v>Välj…</v>
      </c>
      <c r="C42" s="487" t="str">
        <f>'APH KIC KIA PC'!K42</f>
        <v>Välj…</v>
      </c>
      <c r="D42" s="46">
        <f>'APH KIC KIA PC'!D42</f>
        <v>0</v>
      </c>
      <c r="E42" s="47" t="str">
        <f>TRIM(LEFT('1. Artikeldata Grund'!E42,30))</f>
        <v/>
      </c>
      <c r="F42" s="393" t="str">
        <f>IFERROR(TRIM(RIGHT('1. Artikeldata Grund'!E42,LEN('1. Artikeldata Grund'!E42)-30)),"")</f>
        <v/>
      </c>
      <c r="G42" s="48" t="str">
        <f>TRIM('APH KIC KIA PC'!L42)</f>
        <v>Välj….</v>
      </c>
      <c r="H42" s="27">
        <f>'APH KIC KIA PC'!M42</f>
        <v>910</v>
      </c>
      <c r="I42" s="27">
        <v>99</v>
      </c>
      <c r="J42" s="115"/>
      <c r="K42" s="48" t="s">
        <v>1868</v>
      </c>
      <c r="L42" s="48" t="str">
        <f>IF('APH MD APH Specifika'!BD42="J","J","N")</f>
        <v>N</v>
      </c>
      <c r="M42" s="116"/>
      <c r="N42" s="48" t="s">
        <v>1871</v>
      </c>
      <c r="O42" s="117"/>
      <c r="P42" s="48" t="s">
        <v>1870</v>
      </c>
      <c r="Q42" s="27">
        <v>0</v>
      </c>
      <c r="R42" s="115"/>
      <c r="S42" s="115"/>
      <c r="T42" s="115"/>
      <c r="U42" s="115"/>
      <c r="V42" s="115"/>
      <c r="W42" s="27">
        <v>1</v>
      </c>
      <c r="X42" s="27">
        <v>1</v>
      </c>
      <c r="Y42" s="48" t="s">
        <v>1871</v>
      </c>
      <c r="Z42" s="48" t="s">
        <v>1871</v>
      </c>
      <c r="AA42" s="48" t="s">
        <v>1871</v>
      </c>
      <c r="AB42" s="117"/>
      <c r="AC42" s="117"/>
      <c r="AD42" s="117"/>
      <c r="AE42" s="117"/>
      <c r="AF42" s="117"/>
      <c r="AG42" s="117"/>
      <c r="AH42" s="48" t="s">
        <v>1871</v>
      </c>
      <c r="AI42" s="27" t="str">
        <f>TRIM(LEFT('1. Artikeldata Grund'!G42,6))</f>
        <v/>
      </c>
      <c r="AJ42" s="460" cm="1">
        <f t="array" ref="AJ42">_xlfn.IFS(AV42="1",20,AV42="2",20,AV42="3",20,AV42="0",99,AV42="",99)</f>
        <v>99</v>
      </c>
      <c r="AK42" s="50" t="s">
        <v>103</v>
      </c>
      <c r="AL42" s="50" t="s">
        <v>103</v>
      </c>
      <c r="AM42" s="115"/>
      <c r="AN42" s="48"/>
      <c r="AO42" s="48"/>
      <c r="AP42" s="50" t="s">
        <v>103</v>
      </c>
      <c r="AQ42" s="51">
        <v>1</v>
      </c>
      <c r="AR42" s="27" t="str">
        <f>TRIM('APH KIC KIA PC'!O42)</f>
        <v/>
      </c>
      <c r="AS42" s="116"/>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4"/>
      <c r="BD42" s="48" t="s">
        <v>1871</v>
      </c>
      <c r="BE42" s="117"/>
      <c r="BF42" s="50" t="s">
        <v>103</v>
      </c>
      <c r="BG42" s="134"/>
      <c r="BH42" s="52"/>
      <c r="BI42" s="52"/>
      <c r="BJ42" s="52"/>
      <c r="BK42" s="52"/>
      <c r="BL42" s="53" t="s">
        <v>1778</v>
      </c>
      <c r="BM42" s="427" t="str">
        <f>TRIM('1. Artikeldata Grund'!D42)</f>
        <v/>
      </c>
    </row>
    <row r="43" spans="1:65" s="7" customFormat="1" ht="15" customHeight="1" x14ac:dyDescent="0.2">
      <c r="A43" s="21">
        <v>39</v>
      </c>
      <c r="B43" s="487" t="str">
        <f>'APH KIC KIA PC'!I43</f>
        <v>Välj…</v>
      </c>
      <c r="C43" s="487" t="str">
        <f>'APH KIC KIA PC'!K43</f>
        <v>Välj…</v>
      </c>
      <c r="D43" s="46">
        <f>'APH KIC KIA PC'!D43</f>
        <v>0</v>
      </c>
      <c r="E43" s="47" t="str">
        <f>TRIM(LEFT('1. Artikeldata Grund'!E43,30))</f>
        <v/>
      </c>
      <c r="F43" s="393" t="str">
        <f>IFERROR(TRIM(RIGHT('1. Artikeldata Grund'!E43,LEN('1. Artikeldata Grund'!E43)-30)),"")</f>
        <v/>
      </c>
      <c r="G43" s="48" t="str">
        <f>TRIM('APH KIC KIA PC'!L43)</f>
        <v>Välj….</v>
      </c>
      <c r="H43" s="27">
        <f>'APH KIC KIA PC'!M43</f>
        <v>910</v>
      </c>
      <c r="I43" s="27">
        <v>99</v>
      </c>
      <c r="J43" s="115"/>
      <c r="K43" s="48" t="s">
        <v>1868</v>
      </c>
      <c r="L43" s="48" t="str">
        <f>IF('APH MD APH Specifika'!BD43="J","J","N")</f>
        <v>N</v>
      </c>
      <c r="M43" s="116"/>
      <c r="N43" s="48" t="s">
        <v>1871</v>
      </c>
      <c r="O43" s="117"/>
      <c r="P43" s="48" t="s">
        <v>1870</v>
      </c>
      <c r="Q43" s="27">
        <v>0</v>
      </c>
      <c r="R43" s="115"/>
      <c r="S43" s="115"/>
      <c r="T43" s="115"/>
      <c r="U43" s="115"/>
      <c r="V43" s="115"/>
      <c r="W43" s="27">
        <v>1</v>
      </c>
      <c r="X43" s="27">
        <v>1</v>
      </c>
      <c r="Y43" s="48" t="s">
        <v>1871</v>
      </c>
      <c r="Z43" s="48" t="s">
        <v>1871</v>
      </c>
      <c r="AA43" s="48" t="s">
        <v>1871</v>
      </c>
      <c r="AB43" s="117"/>
      <c r="AC43" s="117"/>
      <c r="AD43" s="117"/>
      <c r="AE43" s="117"/>
      <c r="AF43" s="117"/>
      <c r="AG43" s="117"/>
      <c r="AH43" s="48" t="s">
        <v>1871</v>
      </c>
      <c r="AI43" s="27" t="str">
        <f>TRIM(LEFT('1. Artikeldata Grund'!G43,6))</f>
        <v/>
      </c>
      <c r="AJ43" s="460" cm="1">
        <f t="array" ref="AJ43">_xlfn.IFS(AV43="1",20,AV43="2",20,AV43="3",20,AV43="0",99,AV43="",99)</f>
        <v>99</v>
      </c>
      <c r="AK43" s="50" t="s">
        <v>103</v>
      </c>
      <c r="AL43" s="50" t="s">
        <v>103</v>
      </c>
      <c r="AM43" s="115"/>
      <c r="AN43" s="48"/>
      <c r="AO43" s="48"/>
      <c r="AP43" s="50" t="s">
        <v>103</v>
      </c>
      <c r="AQ43" s="51">
        <v>1</v>
      </c>
      <c r="AR43" s="27" t="str">
        <f>TRIM('APH KIC KIA PC'!O43)</f>
        <v/>
      </c>
      <c r="AS43" s="116"/>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4"/>
      <c r="BD43" s="48" t="s">
        <v>1871</v>
      </c>
      <c r="BE43" s="117"/>
      <c r="BF43" s="50" t="s">
        <v>103</v>
      </c>
      <c r="BG43" s="134"/>
      <c r="BH43" s="52"/>
      <c r="BI43" s="52"/>
      <c r="BJ43" s="52"/>
      <c r="BK43" s="52"/>
      <c r="BL43" s="53" t="s">
        <v>1778</v>
      </c>
      <c r="BM43" s="427" t="str">
        <f>TRIM('1. Artikeldata Grund'!D43)</f>
        <v/>
      </c>
    </row>
    <row r="44" spans="1:65" s="7" customFormat="1" ht="15" customHeight="1" x14ac:dyDescent="0.2">
      <c r="A44" s="21">
        <v>40</v>
      </c>
      <c r="B44" s="487" t="str">
        <f>'APH KIC KIA PC'!I44</f>
        <v>Välj…</v>
      </c>
      <c r="C44" s="487" t="str">
        <f>'APH KIC KIA PC'!K44</f>
        <v>Välj…</v>
      </c>
      <c r="D44" s="46">
        <f>'APH KIC KIA PC'!D44</f>
        <v>0</v>
      </c>
      <c r="E44" s="47" t="str">
        <f>TRIM(LEFT('1. Artikeldata Grund'!E44,30))</f>
        <v/>
      </c>
      <c r="F44" s="393" t="str">
        <f>IFERROR(TRIM(RIGHT('1. Artikeldata Grund'!E44,LEN('1. Artikeldata Grund'!E44)-30)),"")</f>
        <v/>
      </c>
      <c r="G44" s="48" t="str">
        <f>TRIM('APH KIC KIA PC'!L44)</f>
        <v>Välj….</v>
      </c>
      <c r="H44" s="27">
        <f>'APH KIC KIA PC'!M44</f>
        <v>910</v>
      </c>
      <c r="I44" s="27">
        <v>99</v>
      </c>
      <c r="J44" s="115"/>
      <c r="K44" s="48" t="s">
        <v>1868</v>
      </c>
      <c r="L44" s="48" t="str">
        <f>IF('APH MD APH Specifika'!BD44="J","J","N")</f>
        <v>N</v>
      </c>
      <c r="M44" s="116"/>
      <c r="N44" s="48" t="s">
        <v>1871</v>
      </c>
      <c r="O44" s="117"/>
      <c r="P44" s="48" t="s">
        <v>1870</v>
      </c>
      <c r="Q44" s="27">
        <v>0</v>
      </c>
      <c r="R44" s="115"/>
      <c r="S44" s="115"/>
      <c r="T44" s="115"/>
      <c r="U44" s="115"/>
      <c r="V44" s="115"/>
      <c r="W44" s="27">
        <v>1</v>
      </c>
      <c r="X44" s="27">
        <v>1</v>
      </c>
      <c r="Y44" s="48" t="s">
        <v>1871</v>
      </c>
      <c r="Z44" s="48" t="s">
        <v>1871</v>
      </c>
      <c r="AA44" s="48" t="s">
        <v>1871</v>
      </c>
      <c r="AB44" s="117"/>
      <c r="AC44" s="117"/>
      <c r="AD44" s="117"/>
      <c r="AE44" s="117"/>
      <c r="AF44" s="117"/>
      <c r="AG44" s="117"/>
      <c r="AH44" s="48" t="s">
        <v>1871</v>
      </c>
      <c r="AI44" s="27" t="str">
        <f>TRIM(LEFT('1. Artikeldata Grund'!G44,6))</f>
        <v/>
      </c>
      <c r="AJ44" s="460" cm="1">
        <f t="array" ref="AJ44">_xlfn.IFS(AV44="1",20,AV44="2",20,AV44="3",20,AV44="0",99,AV44="",99)</f>
        <v>99</v>
      </c>
      <c r="AK44" s="50" t="s">
        <v>103</v>
      </c>
      <c r="AL44" s="50" t="s">
        <v>103</v>
      </c>
      <c r="AM44" s="115"/>
      <c r="AN44" s="48"/>
      <c r="AO44" s="48"/>
      <c r="AP44" s="50" t="s">
        <v>103</v>
      </c>
      <c r="AQ44" s="51">
        <v>1</v>
      </c>
      <c r="AR44" s="27" t="str">
        <f>TRIM('APH KIC KIA PC'!O44)</f>
        <v/>
      </c>
      <c r="AS44" s="116"/>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4"/>
      <c r="BD44" s="48" t="s">
        <v>1871</v>
      </c>
      <c r="BE44" s="117"/>
      <c r="BF44" s="50" t="s">
        <v>103</v>
      </c>
      <c r="BG44" s="134"/>
      <c r="BH44" s="52"/>
      <c r="BI44" s="52"/>
      <c r="BJ44" s="52"/>
      <c r="BK44" s="52"/>
      <c r="BL44" s="53" t="s">
        <v>1778</v>
      </c>
      <c r="BM44" s="427" t="str">
        <f>TRIM('1. Artikeldata Grund'!D44)</f>
        <v/>
      </c>
    </row>
    <row r="45" spans="1:65" x14ac:dyDescent="0.25">
      <c r="A45" s="21">
        <v>41</v>
      </c>
      <c r="B45" s="487" t="str">
        <f>'APH KIC KIA PC'!I45</f>
        <v>Välj…</v>
      </c>
      <c r="C45" s="487" t="str">
        <f>'APH KIC KIA PC'!K45</f>
        <v>Välj…</v>
      </c>
      <c r="D45" s="46">
        <f>'APH KIC KIA PC'!D45</f>
        <v>0</v>
      </c>
      <c r="E45" s="47" t="str">
        <f>TRIM(LEFT('1. Artikeldata Grund'!E45,30))</f>
        <v/>
      </c>
      <c r="F45" s="393" t="str">
        <f>IFERROR(TRIM(RIGHT('1. Artikeldata Grund'!E45,LEN('1. Artikeldata Grund'!E45)-30)),"")</f>
        <v/>
      </c>
      <c r="G45" s="48" t="str">
        <f>TRIM('APH KIC KIA PC'!L45)</f>
        <v>Välj….</v>
      </c>
      <c r="H45" s="27">
        <f>'APH KIC KIA PC'!M45</f>
        <v>910</v>
      </c>
      <c r="I45" s="27">
        <v>99</v>
      </c>
      <c r="J45" s="115"/>
      <c r="K45" s="48" t="s">
        <v>1868</v>
      </c>
      <c r="L45" s="48" t="str">
        <f>IF('APH MD APH Specifika'!BD45="J","J","N")</f>
        <v>N</v>
      </c>
      <c r="M45" s="116"/>
      <c r="N45" s="48" t="s">
        <v>1871</v>
      </c>
      <c r="O45" s="117"/>
      <c r="P45" s="48" t="s">
        <v>1870</v>
      </c>
      <c r="Q45" s="27">
        <v>0</v>
      </c>
      <c r="R45" s="115"/>
      <c r="S45" s="115"/>
      <c r="T45" s="115"/>
      <c r="U45" s="115"/>
      <c r="V45" s="115"/>
      <c r="W45" s="27">
        <v>1</v>
      </c>
      <c r="X45" s="27">
        <v>1</v>
      </c>
      <c r="Y45" s="48" t="s">
        <v>1871</v>
      </c>
      <c r="Z45" s="48" t="s">
        <v>1871</v>
      </c>
      <c r="AA45" s="48" t="s">
        <v>1871</v>
      </c>
      <c r="AB45" s="117"/>
      <c r="AC45" s="117"/>
      <c r="AD45" s="117"/>
      <c r="AE45" s="117"/>
      <c r="AF45" s="117"/>
      <c r="AG45" s="117"/>
      <c r="AH45" s="48" t="s">
        <v>1871</v>
      </c>
      <c r="AI45" s="27" t="str">
        <f>TRIM(LEFT('1. Artikeldata Grund'!G45,6))</f>
        <v/>
      </c>
      <c r="AJ45" s="460" cm="1">
        <f t="array" ref="AJ45">_xlfn.IFS(AV45="1",20,AV45="2",20,AV45="3",20,AV45="0",99,AV45="",99)</f>
        <v>99</v>
      </c>
      <c r="AK45" s="50" t="s">
        <v>103</v>
      </c>
      <c r="AL45" s="50" t="s">
        <v>103</v>
      </c>
      <c r="AM45" s="115"/>
      <c r="AN45" s="48"/>
      <c r="AO45" s="48"/>
      <c r="AP45" s="50" t="s">
        <v>103</v>
      </c>
      <c r="AQ45" s="51">
        <v>1</v>
      </c>
      <c r="AR45" s="27" t="str">
        <f>TRIM('APH KIC KIA PC'!O45)</f>
        <v/>
      </c>
      <c r="AS45" s="116"/>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4"/>
      <c r="BD45" s="48" t="s">
        <v>1871</v>
      </c>
      <c r="BE45" s="117"/>
      <c r="BF45" s="50" t="s">
        <v>103</v>
      </c>
      <c r="BG45" s="134"/>
      <c r="BH45" s="52"/>
      <c r="BI45" s="52"/>
      <c r="BJ45" s="52"/>
      <c r="BK45" s="52"/>
      <c r="BL45" s="53" t="s">
        <v>1778</v>
      </c>
      <c r="BM45" s="427" t="str">
        <f>TRIM('1. Artikeldata Grund'!D45)</f>
        <v/>
      </c>
    </row>
    <row r="46" spans="1:65" x14ac:dyDescent="0.25">
      <c r="A46" s="21">
        <v>42</v>
      </c>
      <c r="B46" s="487" t="str">
        <f>'APH KIC KIA PC'!I46</f>
        <v>Välj…</v>
      </c>
      <c r="C46" s="487" t="str">
        <f>'APH KIC KIA PC'!K46</f>
        <v>Välj…</v>
      </c>
      <c r="D46" s="46">
        <f>'APH KIC KIA PC'!D46</f>
        <v>0</v>
      </c>
      <c r="E46" s="47" t="str">
        <f>TRIM(LEFT('1. Artikeldata Grund'!E46,30))</f>
        <v/>
      </c>
      <c r="F46" s="393" t="str">
        <f>IFERROR(TRIM(RIGHT('1. Artikeldata Grund'!E46,LEN('1. Artikeldata Grund'!E46)-30)),"")</f>
        <v/>
      </c>
      <c r="G46" s="48" t="str">
        <f>TRIM('APH KIC KIA PC'!L46)</f>
        <v>Välj….</v>
      </c>
      <c r="H46" s="27">
        <f>'APH KIC KIA PC'!M46</f>
        <v>910</v>
      </c>
      <c r="I46" s="27">
        <v>99</v>
      </c>
      <c r="J46" s="115"/>
      <c r="K46" s="48" t="s">
        <v>1868</v>
      </c>
      <c r="L46" s="48" t="str">
        <f>IF('APH MD APH Specifika'!BD46="J","J","N")</f>
        <v>N</v>
      </c>
      <c r="M46" s="116"/>
      <c r="N46" s="48" t="s">
        <v>1871</v>
      </c>
      <c r="O46" s="117"/>
      <c r="P46" s="48" t="s">
        <v>1870</v>
      </c>
      <c r="Q46" s="27">
        <v>0</v>
      </c>
      <c r="R46" s="115"/>
      <c r="S46" s="115"/>
      <c r="T46" s="115"/>
      <c r="U46" s="115"/>
      <c r="V46" s="115"/>
      <c r="W46" s="27">
        <v>1</v>
      </c>
      <c r="X46" s="27">
        <v>1</v>
      </c>
      <c r="Y46" s="48" t="s">
        <v>1871</v>
      </c>
      <c r="Z46" s="48" t="s">
        <v>1871</v>
      </c>
      <c r="AA46" s="48" t="s">
        <v>1871</v>
      </c>
      <c r="AB46" s="117"/>
      <c r="AC46" s="117"/>
      <c r="AD46" s="117"/>
      <c r="AE46" s="117"/>
      <c r="AF46" s="117"/>
      <c r="AG46" s="117"/>
      <c r="AH46" s="48" t="s">
        <v>1871</v>
      </c>
      <c r="AI46" s="27" t="str">
        <f>TRIM(LEFT('1. Artikeldata Grund'!G46,6))</f>
        <v/>
      </c>
      <c r="AJ46" s="460" cm="1">
        <f t="array" ref="AJ46">_xlfn.IFS(AV46="1",20,AV46="2",20,AV46="3",20,AV46="0",99,AV46="",99)</f>
        <v>99</v>
      </c>
      <c r="AK46" s="50" t="s">
        <v>103</v>
      </c>
      <c r="AL46" s="50" t="s">
        <v>103</v>
      </c>
      <c r="AM46" s="115"/>
      <c r="AN46" s="48"/>
      <c r="AO46" s="48"/>
      <c r="AP46" s="50" t="s">
        <v>103</v>
      </c>
      <c r="AQ46" s="51">
        <v>1</v>
      </c>
      <c r="AR46" s="27" t="str">
        <f>TRIM('APH KIC KIA PC'!O46)</f>
        <v/>
      </c>
      <c r="AS46" s="116"/>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4"/>
      <c r="BD46" s="48" t="s">
        <v>1871</v>
      </c>
      <c r="BE46" s="117"/>
      <c r="BF46" s="50" t="s">
        <v>103</v>
      </c>
      <c r="BG46" s="134"/>
      <c r="BH46" s="52"/>
      <c r="BI46" s="52"/>
      <c r="BJ46" s="52"/>
      <c r="BK46" s="52"/>
      <c r="BL46" s="53" t="s">
        <v>1778</v>
      </c>
      <c r="BM46" s="427" t="str">
        <f>TRIM('1. Artikeldata Grund'!D46)</f>
        <v/>
      </c>
    </row>
    <row r="47" spans="1:65" x14ac:dyDescent="0.25">
      <c r="A47" s="21">
        <v>43</v>
      </c>
      <c r="B47" s="487" t="str">
        <f>'APH KIC KIA PC'!I47</f>
        <v>Välj…</v>
      </c>
      <c r="C47" s="487" t="str">
        <f>'APH KIC KIA PC'!K47</f>
        <v>Välj…</v>
      </c>
      <c r="D47" s="46">
        <f>'APH KIC KIA PC'!D47</f>
        <v>0</v>
      </c>
      <c r="E47" s="47" t="str">
        <f>TRIM(LEFT('1. Artikeldata Grund'!E47,30))</f>
        <v/>
      </c>
      <c r="F47" s="393" t="str">
        <f>IFERROR(TRIM(RIGHT('1. Artikeldata Grund'!E47,LEN('1. Artikeldata Grund'!E47)-30)),"")</f>
        <v/>
      </c>
      <c r="G47" s="48" t="str">
        <f>TRIM('APH KIC KIA PC'!L47)</f>
        <v>Välj….</v>
      </c>
      <c r="H47" s="27">
        <f>'APH KIC KIA PC'!M47</f>
        <v>910</v>
      </c>
      <c r="I47" s="27">
        <v>99</v>
      </c>
      <c r="J47" s="115"/>
      <c r="K47" s="48" t="s">
        <v>1868</v>
      </c>
      <c r="L47" s="48" t="str">
        <f>IF('APH MD APH Specifika'!BD47="J","J","N")</f>
        <v>N</v>
      </c>
      <c r="M47" s="116"/>
      <c r="N47" s="48" t="s">
        <v>1871</v>
      </c>
      <c r="O47" s="117"/>
      <c r="P47" s="48" t="s">
        <v>1870</v>
      </c>
      <c r="Q47" s="27">
        <v>0</v>
      </c>
      <c r="R47" s="115"/>
      <c r="S47" s="115"/>
      <c r="T47" s="115"/>
      <c r="U47" s="115"/>
      <c r="V47" s="115"/>
      <c r="W47" s="27">
        <v>1</v>
      </c>
      <c r="X47" s="27">
        <v>1</v>
      </c>
      <c r="Y47" s="48" t="s">
        <v>1871</v>
      </c>
      <c r="Z47" s="48" t="s">
        <v>1871</v>
      </c>
      <c r="AA47" s="48" t="s">
        <v>1871</v>
      </c>
      <c r="AB47" s="117"/>
      <c r="AC47" s="117"/>
      <c r="AD47" s="117"/>
      <c r="AE47" s="117"/>
      <c r="AF47" s="117"/>
      <c r="AG47" s="117"/>
      <c r="AH47" s="48" t="s">
        <v>1871</v>
      </c>
      <c r="AI47" s="27" t="str">
        <f>TRIM(LEFT('1. Artikeldata Grund'!G47,6))</f>
        <v/>
      </c>
      <c r="AJ47" s="460" cm="1">
        <f t="array" ref="AJ47">_xlfn.IFS(AV47="1",20,AV47="2",20,AV47="3",20,AV47="0",99,AV47="",99)</f>
        <v>99</v>
      </c>
      <c r="AK47" s="50" t="s">
        <v>103</v>
      </c>
      <c r="AL47" s="50" t="s">
        <v>103</v>
      </c>
      <c r="AM47" s="115"/>
      <c r="AN47" s="48"/>
      <c r="AO47" s="48"/>
      <c r="AP47" s="50" t="s">
        <v>103</v>
      </c>
      <c r="AQ47" s="51">
        <v>1</v>
      </c>
      <c r="AR47" s="27" t="str">
        <f>TRIM('APH KIC KIA PC'!O47)</f>
        <v/>
      </c>
      <c r="AS47" s="116"/>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4"/>
      <c r="BD47" s="48" t="s">
        <v>1871</v>
      </c>
      <c r="BE47" s="117"/>
      <c r="BF47" s="50" t="s">
        <v>103</v>
      </c>
      <c r="BG47" s="134"/>
      <c r="BH47" s="52"/>
      <c r="BI47" s="52"/>
      <c r="BJ47" s="52"/>
      <c r="BK47" s="52"/>
      <c r="BL47" s="53" t="s">
        <v>1778</v>
      </c>
      <c r="BM47" s="427" t="str">
        <f>TRIM('1. Artikeldata Grund'!D47)</f>
        <v/>
      </c>
    </row>
    <row r="48" spans="1:65" x14ac:dyDescent="0.25">
      <c r="A48" s="21">
        <v>44</v>
      </c>
      <c r="B48" s="487" t="str">
        <f>'APH KIC KIA PC'!I48</f>
        <v>Välj…</v>
      </c>
      <c r="C48" s="487" t="str">
        <f>'APH KIC KIA PC'!K48</f>
        <v>Välj…</v>
      </c>
      <c r="D48" s="46">
        <f>'APH KIC KIA PC'!D48</f>
        <v>0</v>
      </c>
      <c r="E48" s="47" t="str">
        <f>TRIM(LEFT('1. Artikeldata Grund'!E48,30))</f>
        <v/>
      </c>
      <c r="F48" s="393" t="str">
        <f>IFERROR(TRIM(RIGHT('1. Artikeldata Grund'!E48,LEN('1. Artikeldata Grund'!E48)-30)),"")</f>
        <v/>
      </c>
      <c r="G48" s="48" t="str">
        <f>TRIM('APH KIC KIA PC'!L48)</f>
        <v>Välj….</v>
      </c>
      <c r="H48" s="27">
        <f>'APH KIC KIA PC'!M48</f>
        <v>910</v>
      </c>
      <c r="I48" s="27">
        <v>99</v>
      </c>
      <c r="J48" s="115"/>
      <c r="K48" s="48" t="s">
        <v>1868</v>
      </c>
      <c r="L48" s="48" t="str">
        <f>IF('APH MD APH Specifika'!BD48="J","J","N")</f>
        <v>N</v>
      </c>
      <c r="M48" s="116"/>
      <c r="N48" s="48" t="s">
        <v>1871</v>
      </c>
      <c r="O48" s="117"/>
      <c r="P48" s="48" t="s">
        <v>1870</v>
      </c>
      <c r="Q48" s="27">
        <v>0</v>
      </c>
      <c r="R48" s="115"/>
      <c r="S48" s="115"/>
      <c r="T48" s="115"/>
      <c r="U48" s="115"/>
      <c r="V48" s="115"/>
      <c r="W48" s="27">
        <v>1</v>
      </c>
      <c r="X48" s="27">
        <v>1</v>
      </c>
      <c r="Y48" s="48" t="s">
        <v>1871</v>
      </c>
      <c r="Z48" s="48" t="s">
        <v>1871</v>
      </c>
      <c r="AA48" s="48" t="s">
        <v>1871</v>
      </c>
      <c r="AB48" s="117"/>
      <c r="AC48" s="117"/>
      <c r="AD48" s="117"/>
      <c r="AE48" s="117"/>
      <c r="AF48" s="117"/>
      <c r="AG48" s="117"/>
      <c r="AH48" s="48" t="s">
        <v>1871</v>
      </c>
      <c r="AI48" s="27" t="str">
        <f>TRIM(LEFT('1. Artikeldata Grund'!G48,6))</f>
        <v/>
      </c>
      <c r="AJ48" s="460" cm="1">
        <f t="array" ref="AJ48">_xlfn.IFS(AV48="1",20,AV48="2",20,AV48="3",20,AV48="0",99,AV48="",99)</f>
        <v>99</v>
      </c>
      <c r="AK48" s="50" t="s">
        <v>103</v>
      </c>
      <c r="AL48" s="50" t="s">
        <v>103</v>
      </c>
      <c r="AM48" s="115"/>
      <c r="AN48" s="48"/>
      <c r="AO48" s="48"/>
      <c r="AP48" s="50" t="s">
        <v>103</v>
      </c>
      <c r="AQ48" s="51">
        <v>1</v>
      </c>
      <c r="AR48" s="27" t="str">
        <f>TRIM('APH KIC KIA PC'!O48)</f>
        <v/>
      </c>
      <c r="AS48" s="116"/>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4"/>
      <c r="BD48" s="48" t="s">
        <v>1871</v>
      </c>
      <c r="BE48" s="117"/>
      <c r="BF48" s="50" t="s">
        <v>103</v>
      </c>
      <c r="BG48" s="134"/>
      <c r="BH48" s="52"/>
      <c r="BI48" s="52"/>
      <c r="BJ48" s="52"/>
      <c r="BK48" s="52"/>
      <c r="BL48" s="53" t="s">
        <v>1778</v>
      </c>
      <c r="BM48" s="427" t="str">
        <f>TRIM('1. Artikeldata Grund'!D48)</f>
        <v/>
      </c>
    </row>
    <row r="49" spans="1:65" x14ac:dyDescent="0.25">
      <c r="A49" s="21">
        <v>45</v>
      </c>
      <c r="B49" s="487" t="str">
        <f>'APH KIC KIA PC'!I49</f>
        <v>Välj…</v>
      </c>
      <c r="C49" s="487" t="str">
        <f>'APH KIC KIA PC'!K49</f>
        <v>Välj…</v>
      </c>
      <c r="D49" s="46">
        <f>'APH KIC KIA PC'!D49</f>
        <v>0</v>
      </c>
      <c r="E49" s="47" t="str">
        <f>TRIM(LEFT('1. Artikeldata Grund'!E49,30))</f>
        <v/>
      </c>
      <c r="F49" s="393" t="str">
        <f>IFERROR(TRIM(RIGHT('1. Artikeldata Grund'!E49,LEN('1. Artikeldata Grund'!E49)-30)),"")</f>
        <v/>
      </c>
      <c r="G49" s="48" t="str">
        <f>TRIM('APH KIC KIA PC'!L49)</f>
        <v>Välj….</v>
      </c>
      <c r="H49" s="27">
        <f>'APH KIC KIA PC'!M49</f>
        <v>910</v>
      </c>
      <c r="I49" s="27">
        <v>99</v>
      </c>
      <c r="J49" s="115"/>
      <c r="K49" s="48" t="s">
        <v>1868</v>
      </c>
      <c r="L49" s="48" t="str">
        <f>IF('APH MD APH Specifika'!BD49="J","J","N")</f>
        <v>N</v>
      </c>
      <c r="M49" s="116"/>
      <c r="N49" s="48" t="s">
        <v>1871</v>
      </c>
      <c r="O49" s="117"/>
      <c r="P49" s="48" t="s">
        <v>1870</v>
      </c>
      <c r="Q49" s="27">
        <v>0</v>
      </c>
      <c r="R49" s="115"/>
      <c r="S49" s="115"/>
      <c r="T49" s="115"/>
      <c r="U49" s="115"/>
      <c r="V49" s="115"/>
      <c r="W49" s="27">
        <v>1</v>
      </c>
      <c r="X49" s="27">
        <v>1</v>
      </c>
      <c r="Y49" s="48" t="s">
        <v>1871</v>
      </c>
      <c r="Z49" s="48" t="s">
        <v>1871</v>
      </c>
      <c r="AA49" s="48" t="s">
        <v>1871</v>
      </c>
      <c r="AB49" s="117"/>
      <c r="AC49" s="117"/>
      <c r="AD49" s="117"/>
      <c r="AE49" s="117"/>
      <c r="AF49" s="117"/>
      <c r="AG49" s="117"/>
      <c r="AH49" s="48" t="s">
        <v>1871</v>
      </c>
      <c r="AI49" s="27" t="str">
        <f>TRIM(LEFT('1. Artikeldata Grund'!G49,6))</f>
        <v/>
      </c>
      <c r="AJ49" s="460" cm="1">
        <f t="array" ref="AJ49">_xlfn.IFS(AV49="1",20,AV49="2",20,AV49="3",20,AV49="0",99,AV49="",99)</f>
        <v>99</v>
      </c>
      <c r="AK49" s="50" t="s">
        <v>103</v>
      </c>
      <c r="AL49" s="50" t="s">
        <v>103</v>
      </c>
      <c r="AM49" s="115"/>
      <c r="AN49" s="48"/>
      <c r="AO49" s="48"/>
      <c r="AP49" s="50" t="s">
        <v>103</v>
      </c>
      <c r="AQ49" s="51">
        <v>1</v>
      </c>
      <c r="AR49" s="27" t="str">
        <f>TRIM('APH KIC KIA PC'!O49)</f>
        <v/>
      </c>
      <c r="AS49" s="116"/>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4"/>
      <c r="BD49" s="48" t="s">
        <v>1871</v>
      </c>
      <c r="BE49" s="117"/>
      <c r="BF49" s="50" t="s">
        <v>103</v>
      </c>
      <c r="BG49" s="134"/>
      <c r="BH49" s="52"/>
      <c r="BI49" s="52"/>
      <c r="BJ49" s="52"/>
      <c r="BK49" s="52"/>
      <c r="BL49" s="53" t="s">
        <v>1778</v>
      </c>
      <c r="BM49" s="427" t="str">
        <f>TRIM('1. Artikeldata Grund'!D49)</f>
        <v/>
      </c>
    </row>
    <row r="50" spans="1:65" x14ac:dyDescent="0.25">
      <c r="A50" s="21">
        <v>46</v>
      </c>
      <c r="B50" s="487" t="str">
        <f>'APH KIC KIA PC'!I50</f>
        <v>Välj…</v>
      </c>
      <c r="C50" s="487" t="str">
        <f>'APH KIC KIA PC'!K50</f>
        <v>Välj…</v>
      </c>
      <c r="D50" s="46">
        <f>'APH KIC KIA PC'!D50</f>
        <v>0</v>
      </c>
      <c r="E50" s="47" t="str">
        <f>TRIM(LEFT('1. Artikeldata Grund'!E50,30))</f>
        <v/>
      </c>
      <c r="F50" s="393" t="str">
        <f>IFERROR(TRIM(RIGHT('1. Artikeldata Grund'!E50,LEN('1. Artikeldata Grund'!E50)-30)),"")</f>
        <v/>
      </c>
      <c r="G50" s="48" t="str">
        <f>TRIM('APH KIC KIA PC'!L50)</f>
        <v>Välj….</v>
      </c>
      <c r="H50" s="27">
        <f>'APH KIC KIA PC'!M50</f>
        <v>910</v>
      </c>
      <c r="I50" s="27">
        <v>99</v>
      </c>
      <c r="J50" s="115"/>
      <c r="K50" s="48" t="s">
        <v>1868</v>
      </c>
      <c r="L50" s="48" t="str">
        <f>IF('APH MD APH Specifika'!BD50="J","J","N")</f>
        <v>N</v>
      </c>
      <c r="M50" s="116"/>
      <c r="N50" s="48" t="s">
        <v>1871</v>
      </c>
      <c r="O50" s="117"/>
      <c r="P50" s="48" t="s">
        <v>1870</v>
      </c>
      <c r="Q50" s="27">
        <v>0</v>
      </c>
      <c r="R50" s="115"/>
      <c r="S50" s="115"/>
      <c r="T50" s="115"/>
      <c r="U50" s="115"/>
      <c r="V50" s="115"/>
      <c r="W50" s="27">
        <v>1</v>
      </c>
      <c r="X50" s="27">
        <v>1</v>
      </c>
      <c r="Y50" s="48" t="s">
        <v>1871</v>
      </c>
      <c r="Z50" s="48" t="s">
        <v>1871</v>
      </c>
      <c r="AA50" s="48" t="s">
        <v>1871</v>
      </c>
      <c r="AB50" s="117"/>
      <c r="AC50" s="117"/>
      <c r="AD50" s="117"/>
      <c r="AE50" s="117"/>
      <c r="AF50" s="117"/>
      <c r="AG50" s="117"/>
      <c r="AH50" s="48" t="s">
        <v>1871</v>
      </c>
      <c r="AI50" s="27" t="str">
        <f>TRIM(LEFT('1. Artikeldata Grund'!G50,6))</f>
        <v/>
      </c>
      <c r="AJ50" s="460" cm="1">
        <f t="array" ref="AJ50">_xlfn.IFS(AV50="1",20,AV50="2",20,AV50="3",20,AV50="0",99,AV50="",99)</f>
        <v>99</v>
      </c>
      <c r="AK50" s="50" t="s">
        <v>103</v>
      </c>
      <c r="AL50" s="50" t="s">
        <v>103</v>
      </c>
      <c r="AM50" s="115"/>
      <c r="AN50" s="48"/>
      <c r="AO50" s="48"/>
      <c r="AP50" s="50" t="s">
        <v>103</v>
      </c>
      <c r="AQ50" s="51">
        <v>1</v>
      </c>
      <c r="AR50" s="27" t="str">
        <f>TRIM('APH KIC KIA PC'!O50)</f>
        <v/>
      </c>
      <c r="AS50" s="116"/>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4"/>
      <c r="BD50" s="48" t="s">
        <v>1871</v>
      </c>
      <c r="BE50" s="117"/>
      <c r="BF50" s="50" t="s">
        <v>103</v>
      </c>
      <c r="BG50" s="134"/>
      <c r="BH50" s="52"/>
      <c r="BI50" s="52"/>
      <c r="BJ50" s="52"/>
      <c r="BK50" s="52"/>
      <c r="BL50" s="53" t="s">
        <v>1778</v>
      </c>
      <c r="BM50" s="427" t="str">
        <f>TRIM('1. Artikeldata Grund'!D50)</f>
        <v/>
      </c>
    </row>
    <row r="51" spans="1:65" x14ac:dyDescent="0.25">
      <c r="A51" s="21">
        <v>47</v>
      </c>
      <c r="B51" s="487" t="str">
        <f>'APH KIC KIA PC'!I51</f>
        <v>Välj…</v>
      </c>
      <c r="C51" s="487" t="str">
        <f>'APH KIC KIA PC'!K51</f>
        <v>Välj…</v>
      </c>
      <c r="D51" s="46">
        <f>'APH KIC KIA PC'!D51</f>
        <v>0</v>
      </c>
      <c r="E51" s="47" t="str">
        <f>TRIM(LEFT('1. Artikeldata Grund'!E51,30))</f>
        <v/>
      </c>
      <c r="F51" s="393" t="str">
        <f>IFERROR(TRIM(RIGHT('1. Artikeldata Grund'!E51,LEN('1. Artikeldata Grund'!E51)-30)),"")</f>
        <v/>
      </c>
      <c r="G51" s="48" t="str">
        <f>TRIM('APH KIC KIA PC'!L51)</f>
        <v>Välj….</v>
      </c>
      <c r="H51" s="27">
        <f>'APH KIC KIA PC'!M51</f>
        <v>910</v>
      </c>
      <c r="I51" s="27">
        <v>99</v>
      </c>
      <c r="J51" s="115"/>
      <c r="K51" s="48" t="s">
        <v>1868</v>
      </c>
      <c r="L51" s="48" t="str">
        <f>IF('APH MD APH Specifika'!BD51="J","J","N")</f>
        <v>N</v>
      </c>
      <c r="M51" s="116"/>
      <c r="N51" s="48" t="s">
        <v>1871</v>
      </c>
      <c r="O51" s="117"/>
      <c r="P51" s="48" t="s">
        <v>1870</v>
      </c>
      <c r="Q51" s="27">
        <v>0</v>
      </c>
      <c r="R51" s="115"/>
      <c r="S51" s="115"/>
      <c r="T51" s="115"/>
      <c r="U51" s="115"/>
      <c r="V51" s="115"/>
      <c r="W51" s="27">
        <v>1</v>
      </c>
      <c r="X51" s="27">
        <v>1</v>
      </c>
      <c r="Y51" s="48" t="s">
        <v>1871</v>
      </c>
      <c r="Z51" s="48" t="s">
        <v>1871</v>
      </c>
      <c r="AA51" s="48" t="s">
        <v>1871</v>
      </c>
      <c r="AB51" s="117"/>
      <c r="AC51" s="117"/>
      <c r="AD51" s="117"/>
      <c r="AE51" s="117"/>
      <c r="AF51" s="117"/>
      <c r="AG51" s="117"/>
      <c r="AH51" s="48" t="s">
        <v>1871</v>
      </c>
      <c r="AI51" s="27" t="str">
        <f>TRIM(LEFT('1. Artikeldata Grund'!G51,6))</f>
        <v/>
      </c>
      <c r="AJ51" s="460" cm="1">
        <f t="array" ref="AJ51">_xlfn.IFS(AV51="1",20,AV51="2",20,AV51="3",20,AV51="0",99,AV51="",99)</f>
        <v>99</v>
      </c>
      <c r="AK51" s="50" t="s">
        <v>103</v>
      </c>
      <c r="AL51" s="50" t="s">
        <v>103</v>
      </c>
      <c r="AM51" s="115"/>
      <c r="AN51" s="48"/>
      <c r="AO51" s="48"/>
      <c r="AP51" s="50" t="s">
        <v>103</v>
      </c>
      <c r="AQ51" s="51">
        <v>1</v>
      </c>
      <c r="AR51" s="27" t="str">
        <f>TRIM('APH KIC KIA PC'!O51)</f>
        <v/>
      </c>
      <c r="AS51" s="116"/>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4"/>
      <c r="BD51" s="48" t="s">
        <v>1871</v>
      </c>
      <c r="BE51" s="117"/>
      <c r="BF51" s="50" t="s">
        <v>103</v>
      </c>
      <c r="BG51" s="134"/>
      <c r="BH51" s="52"/>
      <c r="BI51" s="52"/>
      <c r="BJ51" s="52"/>
      <c r="BK51" s="52"/>
      <c r="BL51" s="53" t="s">
        <v>1778</v>
      </c>
      <c r="BM51" s="427" t="str">
        <f>TRIM('1. Artikeldata Grund'!D51)</f>
        <v/>
      </c>
    </row>
    <row r="52" spans="1:65" x14ac:dyDescent="0.25">
      <c r="A52" s="21">
        <v>48</v>
      </c>
      <c r="B52" s="487" t="str">
        <f>'APH KIC KIA PC'!I52</f>
        <v>Välj…</v>
      </c>
      <c r="C52" s="487" t="str">
        <f>'APH KIC KIA PC'!K52</f>
        <v>Välj…</v>
      </c>
      <c r="D52" s="46">
        <f>'APH KIC KIA PC'!D52</f>
        <v>0</v>
      </c>
      <c r="E52" s="47" t="str">
        <f>TRIM(LEFT('1. Artikeldata Grund'!E52,30))</f>
        <v/>
      </c>
      <c r="F52" s="393" t="str">
        <f>IFERROR(TRIM(RIGHT('1. Artikeldata Grund'!E52,LEN('1. Artikeldata Grund'!E52)-30)),"")</f>
        <v/>
      </c>
      <c r="G52" s="48" t="str">
        <f>TRIM('APH KIC KIA PC'!L52)</f>
        <v>Välj….</v>
      </c>
      <c r="H52" s="27">
        <f>'APH KIC KIA PC'!M52</f>
        <v>910</v>
      </c>
      <c r="I52" s="27">
        <v>99</v>
      </c>
      <c r="J52" s="115"/>
      <c r="K52" s="48" t="s">
        <v>1868</v>
      </c>
      <c r="L52" s="48" t="str">
        <f>IF('APH MD APH Specifika'!BD52="J","J","N")</f>
        <v>N</v>
      </c>
      <c r="M52" s="116"/>
      <c r="N52" s="48" t="s">
        <v>1871</v>
      </c>
      <c r="O52" s="117"/>
      <c r="P52" s="48" t="s">
        <v>1870</v>
      </c>
      <c r="Q52" s="27">
        <v>0</v>
      </c>
      <c r="R52" s="115"/>
      <c r="S52" s="115"/>
      <c r="T52" s="115"/>
      <c r="U52" s="115"/>
      <c r="V52" s="115"/>
      <c r="W52" s="27">
        <v>1</v>
      </c>
      <c r="X52" s="27">
        <v>1</v>
      </c>
      <c r="Y52" s="48" t="s">
        <v>1871</v>
      </c>
      <c r="Z52" s="48" t="s">
        <v>1871</v>
      </c>
      <c r="AA52" s="48" t="s">
        <v>1871</v>
      </c>
      <c r="AB52" s="117"/>
      <c r="AC52" s="117"/>
      <c r="AD52" s="117"/>
      <c r="AE52" s="117"/>
      <c r="AF52" s="117"/>
      <c r="AG52" s="117"/>
      <c r="AH52" s="48" t="s">
        <v>1871</v>
      </c>
      <c r="AI52" s="27" t="str">
        <f>TRIM(LEFT('1. Artikeldata Grund'!G52,6))</f>
        <v/>
      </c>
      <c r="AJ52" s="460" cm="1">
        <f t="array" ref="AJ52">_xlfn.IFS(AV52="1",20,AV52="2",20,AV52="3",20,AV52="0",99,AV52="",99)</f>
        <v>99</v>
      </c>
      <c r="AK52" s="50" t="s">
        <v>103</v>
      </c>
      <c r="AL52" s="50" t="s">
        <v>103</v>
      </c>
      <c r="AM52" s="115"/>
      <c r="AN52" s="48"/>
      <c r="AO52" s="48"/>
      <c r="AP52" s="50" t="s">
        <v>103</v>
      </c>
      <c r="AQ52" s="51">
        <v>1</v>
      </c>
      <c r="AR52" s="27" t="str">
        <f>TRIM('APH KIC KIA PC'!O52)</f>
        <v/>
      </c>
      <c r="AS52" s="116"/>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4"/>
      <c r="BD52" s="48" t="s">
        <v>1871</v>
      </c>
      <c r="BE52" s="117"/>
      <c r="BF52" s="50" t="s">
        <v>103</v>
      </c>
      <c r="BG52" s="134"/>
      <c r="BH52" s="52"/>
      <c r="BI52" s="52"/>
      <c r="BJ52" s="52"/>
      <c r="BK52" s="52"/>
      <c r="BL52" s="53" t="s">
        <v>1778</v>
      </c>
      <c r="BM52" s="427" t="str">
        <f>TRIM('1. Artikeldata Grund'!D52)</f>
        <v/>
      </c>
    </row>
    <row r="53" spans="1:65" x14ac:dyDescent="0.25">
      <c r="A53" s="21">
        <v>49</v>
      </c>
      <c r="B53" s="487" t="str">
        <f>'APH KIC KIA PC'!I53</f>
        <v>Välj…</v>
      </c>
      <c r="C53" s="487" t="str">
        <f>'APH KIC KIA PC'!K53</f>
        <v>Välj…</v>
      </c>
      <c r="D53" s="46">
        <f>'APH KIC KIA PC'!D53</f>
        <v>0</v>
      </c>
      <c r="E53" s="47" t="str">
        <f>TRIM(LEFT('1. Artikeldata Grund'!E53,30))</f>
        <v/>
      </c>
      <c r="F53" s="393" t="str">
        <f>IFERROR(TRIM(RIGHT('1. Artikeldata Grund'!E53,LEN('1. Artikeldata Grund'!E53)-30)),"")</f>
        <v/>
      </c>
      <c r="G53" s="48" t="str">
        <f>TRIM('APH KIC KIA PC'!L53)</f>
        <v>Välj….</v>
      </c>
      <c r="H53" s="27">
        <f>'APH KIC KIA PC'!M53</f>
        <v>910</v>
      </c>
      <c r="I53" s="27">
        <v>99</v>
      </c>
      <c r="J53" s="115"/>
      <c r="K53" s="48" t="s">
        <v>1868</v>
      </c>
      <c r="L53" s="48" t="str">
        <f>IF('APH MD APH Specifika'!BD53="J","J","N")</f>
        <v>N</v>
      </c>
      <c r="M53" s="116"/>
      <c r="N53" s="48" t="s">
        <v>1871</v>
      </c>
      <c r="O53" s="117"/>
      <c r="P53" s="48" t="s">
        <v>1870</v>
      </c>
      <c r="Q53" s="27">
        <v>0</v>
      </c>
      <c r="R53" s="115"/>
      <c r="S53" s="115"/>
      <c r="T53" s="115"/>
      <c r="U53" s="115"/>
      <c r="V53" s="115"/>
      <c r="W53" s="27">
        <v>1</v>
      </c>
      <c r="X53" s="27">
        <v>1</v>
      </c>
      <c r="Y53" s="48" t="s">
        <v>1871</v>
      </c>
      <c r="Z53" s="48" t="s">
        <v>1871</v>
      </c>
      <c r="AA53" s="48" t="s">
        <v>1871</v>
      </c>
      <c r="AB53" s="117"/>
      <c r="AC53" s="117"/>
      <c r="AD53" s="117"/>
      <c r="AE53" s="117"/>
      <c r="AF53" s="117"/>
      <c r="AG53" s="117"/>
      <c r="AH53" s="48" t="s">
        <v>1871</v>
      </c>
      <c r="AI53" s="27" t="str">
        <f>TRIM(LEFT('1. Artikeldata Grund'!G53,6))</f>
        <v/>
      </c>
      <c r="AJ53" s="460" cm="1">
        <f t="array" ref="AJ53">_xlfn.IFS(AV53="1",20,AV53="2",20,AV53="3",20,AV53="0",99,AV53="",99)</f>
        <v>99</v>
      </c>
      <c r="AK53" s="50" t="s">
        <v>103</v>
      </c>
      <c r="AL53" s="50" t="s">
        <v>103</v>
      </c>
      <c r="AM53" s="115"/>
      <c r="AN53" s="48"/>
      <c r="AO53" s="48"/>
      <c r="AP53" s="50" t="s">
        <v>103</v>
      </c>
      <c r="AQ53" s="51">
        <v>1</v>
      </c>
      <c r="AR53" s="27" t="str">
        <f>TRIM('APH KIC KIA PC'!O53)</f>
        <v/>
      </c>
      <c r="AS53" s="116"/>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4"/>
      <c r="BD53" s="48" t="s">
        <v>1871</v>
      </c>
      <c r="BE53" s="117"/>
      <c r="BF53" s="50" t="s">
        <v>103</v>
      </c>
      <c r="BG53" s="134"/>
      <c r="BH53" s="52"/>
      <c r="BI53" s="52"/>
      <c r="BJ53" s="52"/>
      <c r="BK53" s="52"/>
      <c r="BL53" s="53" t="s">
        <v>1778</v>
      </c>
      <c r="BM53" s="427" t="str">
        <f>TRIM('1. Artikeldata Grund'!D53)</f>
        <v/>
      </c>
    </row>
    <row r="54" spans="1:65" x14ac:dyDescent="0.25">
      <c r="A54" s="21">
        <v>50</v>
      </c>
      <c r="B54" s="487" t="str">
        <f>'APH KIC KIA PC'!I54</f>
        <v>Välj…</v>
      </c>
      <c r="C54" s="487" t="str">
        <f>'APH KIC KIA PC'!K54</f>
        <v>Välj…</v>
      </c>
      <c r="D54" s="46">
        <f>'APH KIC KIA PC'!D54</f>
        <v>0</v>
      </c>
      <c r="E54" s="47" t="str">
        <f>TRIM(LEFT('1. Artikeldata Grund'!E54,30))</f>
        <v/>
      </c>
      <c r="F54" s="393" t="str">
        <f>IFERROR(TRIM(RIGHT('1. Artikeldata Grund'!E54,LEN('1. Artikeldata Grund'!E54)-30)),"")</f>
        <v/>
      </c>
      <c r="G54" s="48" t="str">
        <f>TRIM('APH KIC KIA PC'!L54)</f>
        <v>Välj….</v>
      </c>
      <c r="H54" s="27">
        <f>'APH KIC KIA PC'!M54</f>
        <v>910</v>
      </c>
      <c r="I54" s="27">
        <v>99</v>
      </c>
      <c r="J54" s="115"/>
      <c r="K54" s="48" t="s">
        <v>1868</v>
      </c>
      <c r="L54" s="48" t="str">
        <f>IF('APH MD APH Specifika'!BD54="J","J","N")</f>
        <v>N</v>
      </c>
      <c r="M54" s="116"/>
      <c r="N54" s="48" t="s">
        <v>1871</v>
      </c>
      <c r="O54" s="117"/>
      <c r="P54" s="48" t="s">
        <v>1870</v>
      </c>
      <c r="Q54" s="27">
        <v>0</v>
      </c>
      <c r="R54" s="115"/>
      <c r="S54" s="115"/>
      <c r="T54" s="115"/>
      <c r="U54" s="115"/>
      <c r="V54" s="115"/>
      <c r="W54" s="27">
        <v>1</v>
      </c>
      <c r="X54" s="27">
        <v>1</v>
      </c>
      <c r="Y54" s="48" t="s">
        <v>1871</v>
      </c>
      <c r="Z54" s="48" t="s">
        <v>1871</v>
      </c>
      <c r="AA54" s="48" t="s">
        <v>1871</v>
      </c>
      <c r="AB54" s="117"/>
      <c r="AC54" s="117"/>
      <c r="AD54" s="117"/>
      <c r="AE54" s="117"/>
      <c r="AF54" s="117"/>
      <c r="AG54" s="117"/>
      <c r="AH54" s="48" t="s">
        <v>1871</v>
      </c>
      <c r="AI54" s="27" t="str">
        <f>TRIM(LEFT('1. Artikeldata Grund'!G54,6))</f>
        <v/>
      </c>
      <c r="AJ54" s="460" cm="1">
        <f t="array" ref="AJ54">_xlfn.IFS(AV54="1",20,AV54="2",20,AV54="3",20,AV54="0",99,AV54="",99)</f>
        <v>99</v>
      </c>
      <c r="AK54" s="50" t="s">
        <v>103</v>
      </c>
      <c r="AL54" s="50" t="s">
        <v>103</v>
      </c>
      <c r="AM54" s="115"/>
      <c r="AN54" s="48"/>
      <c r="AO54" s="48"/>
      <c r="AP54" s="50" t="s">
        <v>103</v>
      </c>
      <c r="AQ54" s="51">
        <v>1</v>
      </c>
      <c r="AR54" s="27" t="str">
        <f>TRIM('APH KIC KIA PC'!O54)</f>
        <v/>
      </c>
      <c r="AS54" s="116"/>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4"/>
      <c r="BD54" s="48" t="s">
        <v>1871</v>
      </c>
      <c r="BE54" s="117"/>
      <c r="BF54" s="50" t="s">
        <v>103</v>
      </c>
      <c r="BG54" s="134"/>
      <c r="BH54" s="52"/>
      <c r="BI54" s="52"/>
      <c r="BJ54" s="52"/>
      <c r="BK54" s="52"/>
      <c r="BL54" s="53" t="s">
        <v>1778</v>
      </c>
      <c r="BM54" s="427" t="str">
        <f>TRIM('1. Artikeldata Grund'!D54)</f>
        <v/>
      </c>
    </row>
    <row r="55" spans="1:65" x14ac:dyDescent="0.25">
      <c r="A55" s="21">
        <v>51</v>
      </c>
      <c r="B55" s="487" t="str">
        <f>'APH KIC KIA PC'!I55</f>
        <v>Välj…</v>
      </c>
      <c r="C55" s="487" t="str">
        <f>'APH KIC KIA PC'!K55</f>
        <v>Välj…</v>
      </c>
      <c r="D55" s="46">
        <f>'APH KIC KIA PC'!D55</f>
        <v>0</v>
      </c>
      <c r="E55" s="47" t="str">
        <f>TRIM(LEFT('1. Artikeldata Grund'!E55,30))</f>
        <v/>
      </c>
      <c r="F55" s="393" t="str">
        <f>IFERROR(TRIM(RIGHT('1. Artikeldata Grund'!E55,LEN('1. Artikeldata Grund'!E55)-30)),"")</f>
        <v/>
      </c>
      <c r="G55" s="48" t="str">
        <f>TRIM('APH KIC KIA PC'!L55)</f>
        <v>Välj….</v>
      </c>
      <c r="H55" s="27">
        <f>'APH KIC KIA PC'!M55</f>
        <v>910</v>
      </c>
      <c r="I55" s="27">
        <v>99</v>
      </c>
      <c r="J55" s="115"/>
      <c r="K55" s="48" t="s">
        <v>1868</v>
      </c>
      <c r="L55" s="48" t="str">
        <f>IF('APH MD APH Specifika'!BD55="J","J","N")</f>
        <v>N</v>
      </c>
      <c r="M55" s="116"/>
      <c r="N55" s="48" t="s">
        <v>1871</v>
      </c>
      <c r="O55" s="117"/>
      <c r="P55" s="48" t="s">
        <v>1870</v>
      </c>
      <c r="Q55" s="27">
        <v>0</v>
      </c>
      <c r="R55" s="115"/>
      <c r="S55" s="115"/>
      <c r="T55" s="115"/>
      <c r="U55" s="115"/>
      <c r="V55" s="115"/>
      <c r="W55" s="27">
        <v>1</v>
      </c>
      <c r="X55" s="27">
        <v>1</v>
      </c>
      <c r="Y55" s="48" t="s">
        <v>1871</v>
      </c>
      <c r="Z55" s="48" t="s">
        <v>1871</v>
      </c>
      <c r="AA55" s="48" t="s">
        <v>1871</v>
      </c>
      <c r="AB55" s="117"/>
      <c r="AC55" s="117"/>
      <c r="AD55" s="117"/>
      <c r="AE55" s="117"/>
      <c r="AF55" s="117"/>
      <c r="AG55" s="117"/>
      <c r="AH55" s="48" t="s">
        <v>1871</v>
      </c>
      <c r="AI55" s="27" t="str">
        <f>TRIM(LEFT('1. Artikeldata Grund'!G55,6))</f>
        <v/>
      </c>
      <c r="AJ55" s="460" cm="1">
        <f t="array" ref="AJ55">_xlfn.IFS(AV55="1",20,AV55="2",20,AV55="3",20,AV55="0",99,AV55="",99)</f>
        <v>99</v>
      </c>
      <c r="AK55" s="50" t="s">
        <v>103</v>
      </c>
      <c r="AL55" s="50" t="s">
        <v>103</v>
      </c>
      <c r="AM55" s="115"/>
      <c r="AN55" s="48"/>
      <c r="AO55" s="48"/>
      <c r="AP55" s="50" t="s">
        <v>103</v>
      </c>
      <c r="AQ55" s="51">
        <v>1</v>
      </c>
      <c r="AR55" s="27" t="str">
        <f>TRIM('APH KIC KIA PC'!O55)</f>
        <v/>
      </c>
      <c r="AS55" s="116"/>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4"/>
      <c r="BD55" s="48" t="s">
        <v>1871</v>
      </c>
      <c r="BE55" s="117"/>
      <c r="BF55" s="50" t="s">
        <v>103</v>
      </c>
      <c r="BG55" s="134"/>
      <c r="BH55" s="52"/>
      <c r="BI55" s="52"/>
      <c r="BJ55" s="52"/>
      <c r="BK55" s="52"/>
      <c r="BL55" s="53" t="s">
        <v>1778</v>
      </c>
      <c r="BM55" s="427" t="str">
        <f>TRIM('1. Artikeldata Grund'!D55)</f>
        <v/>
      </c>
    </row>
    <row r="56" spans="1:65" x14ac:dyDescent="0.25">
      <c r="A56" s="21">
        <v>52</v>
      </c>
      <c r="B56" s="487" t="str">
        <f>'APH KIC KIA PC'!I56</f>
        <v>Välj…</v>
      </c>
      <c r="C56" s="487" t="str">
        <f>'APH KIC KIA PC'!K56</f>
        <v>Välj…</v>
      </c>
      <c r="D56" s="46">
        <f>'APH KIC KIA PC'!D56</f>
        <v>0</v>
      </c>
      <c r="E56" s="47" t="str">
        <f>TRIM(LEFT('1. Artikeldata Grund'!E56,30))</f>
        <v/>
      </c>
      <c r="F56" s="393" t="str">
        <f>IFERROR(TRIM(RIGHT('1. Artikeldata Grund'!E56,LEN('1. Artikeldata Grund'!E56)-30)),"")</f>
        <v/>
      </c>
      <c r="G56" s="48" t="str">
        <f>TRIM('APH KIC KIA PC'!L56)</f>
        <v>Välj….</v>
      </c>
      <c r="H56" s="27">
        <f>'APH KIC KIA PC'!M56</f>
        <v>910</v>
      </c>
      <c r="I56" s="27">
        <v>99</v>
      </c>
      <c r="J56" s="115"/>
      <c r="K56" s="48" t="s">
        <v>1868</v>
      </c>
      <c r="L56" s="48" t="str">
        <f>IF('APH MD APH Specifika'!BD56="J","J","N")</f>
        <v>N</v>
      </c>
      <c r="M56" s="116"/>
      <c r="N56" s="48" t="s">
        <v>1871</v>
      </c>
      <c r="O56" s="117"/>
      <c r="P56" s="48" t="s">
        <v>1870</v>
      </c>
      <c r="Q56" s="27">
        <v>0</v>
      </c>
      <c r="R56" s="115"/>
      <c r="S56" s="115"/>
      <c r="T56" s="115"/>
      <c r="U56" s="115"/>
      <c r="V56" s="115"/>
      <c r="W56" s="27">
        <v>1</v>
      </c>
      <c r="X56" s="27">
        <v>1</v>
      </c>
      <c r="Y56" s="48" t="s">
        <v>1871</v>
      </c>
      <c r="Z56" s="48" t="s">
        <v>1871</v>
      </c>
      <c r="AA56" s="48" t="s">
        <v>1871</v>
      </c>
      <c r="AB56" s="117"/>
      <c r="AC56" s="117"/>
      <c r="AD56" s="117"/>
      <c r="AE56" s="117"/>
      <c r="AF56" s="117"/>
      <c r="AG56" s="117"/>
      <c r="AH56" s="48" t="s">
        <v>1871</v>
      </c>
      <c r="AI56" s="27" t="str">
        <f>TRIM(LEFT('1. Artikeldata Grund'!G56,6))</f>
        <v/>
      </c>
      <c r="AJ56" s="460" cm="1">
        <f t="array" ref="AJ56">_xlfn.IFS(AV56="1",20,AV56="2",20,AV56="3",20,AV56="0",99,AV56="",99)</f>
        <v>99</v>
      </c>
      <c r="AK56" s="50" t="s">
        <v>103</v>
      </c>
      <c r="AL56" s="50" t="s">
        <v>103</v>
      </c>
      <c r="AM56" s="115"/>
      <c r="AN56" s="48"/>
      <c r="AO56" s="48"/>
      <c r="AP56" s="50" t="s">
        <v>103</v>
      </c>
      <c r="AQ56" s="51">
        <v>1</v>
      </c>
      <c r="AR56" s="27" t="str">
        <f>TRIM('APH KIC KIA PC'!O56)</f>
        <v/>
      </c>
      <c r="AS56" s="116"/>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4"/>
      <c r="BD56" s="48" t="s">
        <v>1871</v>
      </c>
      <c r="BE56" s="117"/>
      <c r="BF56" s="50" t="s">
        <v>103</v>
      </c>
      <c r="BG56" s="134"/>
      <c r="BH56" s="52"/>
      <c r="BI56" s="52"/>
      <c r="BJ56" s="52"/>
      <c r="BK56" s="52"/>
      <c r="BL56" s="53" t="s">
        <v>1778</v>
      </c>
      <c r="BM56" s="427" t="str">
        <f>TRIM('1. Artikeldata Grund'!D56)</f>
        <v/>
      </c>
    </row>
    <row r="57" spans="1:65" x14ac:dyDescent="0.25">
      <c r="A57" s="21">
        <v>53</v>
      </c>
      <c r="B57" s="487" t="str">
        <f>'APH KIC KIA PC'!I57</f>
        <v>Välj…</v>
      </c>
      <c r="C57" s="487" t="str">
        <f>'APH KIC KIA PC'!K57</f>
        <v>Välj…</v>
      </c>
      <c r="D57" s="46">
        <f>'APH KIC KIA PC'!D57</f>
        <v>0</v>
      </c>
      <c r="E57" s="47" t="str">
        <f>TRIM(LEFT('1. Artikeldata Grund'!E57,30))</f>
        <v/>
      </c>
      <c r="F57" s="393" t="str">
        <f>IFERROR(TRIM(RIGHT('1. Artikeldata Grund'!E57,LEN('1. Artikeldata Grund'!E57)-30)),"")</f>
        <v/>
      </c>
      <c r="G57" s="48" t="str">
        <f>TRIM('APH KIC KIA PC'!L57)</f>
        <v>Välj….</v>
      </c>
      <c r="H57" s="27">
        <f>'APH KIC KIA PC'!M57</f>
        <v>910</v>
      </c>
      <c r="I57" s="27">
        <v>99</v>
      </c>
      <c r="J57" s="115"/>
      <c r="K57" s="48" t="s">
        <v>1868</v>
      </c>
      <c r="L57" s="48" t="str">
        <f>IF('APH MD APH Specifika'!BD57="J","J","N")</f>
        <v>N</v>
      </c>
      <c r="M57" s="116"/>
      <c r="N57" s="48" t="s">
        <v>1871</v>
      </c>
      <c r="O57" s="117"/>
      <c r="P57" s="48" t="s">
        <v>1870</v>
      </c>
      <c r="Q57" s="27">
        <v>0</v>
      </c>
      <c r="R57" s="115"/>
      <c r="S57" s="115"/>
      <c r="T57" s="115"/>
      <c r="U57" s="115"/>
      <c r="V57" s="115"/>
      <c r="W57" s="27">
        <v>1</v>
      </c>
      <c r="X57" s="27">
        <v>1</v>
      </c>
      <c r="Y57" s="48" t="s">
        <v>1871</v>
      </c>
      <c r="Z57" s="48" t="s">
        <v>1871</v>
      </c>
      <c r="AA57" s="48" t="s">
        <v>1871</v>
      </c>
      <c r="AB57" s="117"/>
      <c r="AC57" s="117"/>
      <c r="AD57" s="117"/>
      <c r="AE57" s="117"/>
      <c r="AF57" s="117"/>
      <c r="AG57" s="117"/>
      <c r="AH57" s="48" t="s">
        <v>1871</v>
      </c>
      <c r="AI57" s="27" t="str">
        <f>TRIM(LEFT('1. Artikeldata Grund'!G57,6))</f>
        <v/>
      </c>
      <c r="AJ57" s="460" cm="1">
        <f t="array" ref="AJ57">_xlfn.IFS(AV57="1",20,AV57="2",20,AV57="3",20,AV57="0",99,AV57="",99)</f>
        <v>99</v>
      </c>
      <c r="AK57" s="50" t="s">
        <v>103</v>
      </c>
      <c r="AL57" s="50" t="s">
        <v>103</v>
      </c>
      <c r="AM57" s="115"/>
      <c r="AN57" s="48"/>
      <c r="AO57" s="48"/>
      <c r="AP57" s="50" t="s">
        <v>103</v>
      </c>
      <c r="AQ57" s="51">
        <v>1</v>
      </c>
      <c r="AR57" s="27" t="str">
        <f>TRIM('APH KIC KIA PC'!O57)</f>
        <v/>
      </c>
      <c r="AS57" s="116"/>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4"/>
      <c r="BD57" s="48" t="s">
        <v>1871</v>
      </c>
      <c r="BE57" s="117"/>
      <c r="BF57" s="50" t="s">
        <v>103</v>
      </c>
      <c r="BG57" s="134"/>
      <c r="BH57" s="52"/>
      <c r="BI57" s="52"/>
      <c r="BJ57" s="52"/>
      <c r="BK57" s="52"/>
      <c r="BL57" s="53" t="s">
        <v>1778</v>
      </c>
      <c r="BM57" s="427" t="str">
        <f>TRIM('1. Artikeldata Grund'!D57)</f>
        <v/>
      </c>
    </row>
    <row r="58" spans="1:65" x14ac:dyDescent="0.25">
      <c r="A58" s="21">
        <v>54</v>
      </c>
      <c r="B58" s="487" t="str">
        <f>'APH KIC KIA PC'!I58</f>
        <v>Välj…</v>
      </c>
      <c r="C58" s="487" t="str">
        <f>'APH KIC KIA PC'!K58</f>
        <v>Välj…</v>
      </c>
      <c r="D58" s="46">
        <f>'APH KIC KIA PC'!D58</f>
        <v>0</v>
      </c>
      <c r="E58" s="47" t="str">
        <f>TRIM(LEFT('1. Artikeldata Grund'!E58,30))</f>
        <v/>
      </c>
      <c r="F58" s="393" t="str">
        <f>IFERROR(TRIM(RIGHT('1. Artikeldata Grund'!E58,LEN('1. Artikeldata Grund'!E58)-30)),"")</f>
        <v/>
      </c>
      <c r="G58" s="48" t="str">
        <f>TRIM('APH KIC KIA PC'!L58)</f>
        <v>Välj….</v>
      </c>
      <c r="H58" s="27">
        <f>'APH KIC KIA PC'!M58</f>
        <v>910</v>
      </c>
      <c r="I58" s="27">
        <v>99</v>
      </c>
      <c r="J58" s="115"/>
      <c r="K58" s="48" t="s">
        <v>1868</v>
      </c>
      <c r="L58" s="48" t="str">
        <f>IF('APH MD APH Specifika'!BD58="J","J","N")</f>
        <v>N</v>
      </c>
      <c r="M58" s="116"/>
      <c r="N58" s="48" t="s">
        <v>1871</v>
      </c>
      <c r="O58" s="117"/>
      <c r="P58" s="48" t="s">
        <v>1870</v>
      </c>
      <c r="Q58" s="27">
        <v>0</v>
      </c>
      <c r="R58" s="115"/>
      <c r="S58" s="115"/>
      <c r="T58" s="115"/>
      <c r="U58" s="115"/>
      <c r="V58" s="115"/>
      <c r="W58" s="27">
        <v>1</v>
      </c>
      <c r="X58" s="27">
        <v>1</v>
      </c>
      <c r="Y58" s="48" t="s">
        <v>1871</v>
      </c>
      <c r="Z58" s="48" t="s">
        <v>1871</v>
      </c>
      <c r="AA58" s="48" t="s">
        <v>1871</v>
      </c>
      <c r="AB58" s="117"/>
      <c r="AC58" s="117"/>
      <c r="AD58" s="117"/>
      <c r="AE58" s="117"/>
      <c r="AF58" s="117"/>
      <c r="AG58" s="117"/>
      <c r="AH58" s="48" t="s">
        <v>1871</v>
      </c>
      <c r="AI58" s="27" t="str">
        <f>TRIM(LEFT('1. Artikeldata Grund'!G58,6))</f>
        <v/>
      </c>
      <c r="AJ58" s="460" cm="1">
        <f t="array" ref="AJ58">_xlfn.IFS(AV58="1",20,AV58="2",20,AV58="3",20,AV58="0",99,AV58="",99)</f>
        <v>99</v>
      </c>
      <c r="AK58" s="50" t="s">
        <v>103</v>
      </c>
      <c r="AL58" s="50" t="s">
        <v>103</v>
      </c>
      <c r="AM58" s="115"/>
      <c r="AN58" s="48"/>
      <c r="AO58" s="48"/>
      <c r="AP58" s="50" t="s">
        <v>103</v>
      </c>
      <c r="AQ58" s="51">
        <v>1</v>
      </c>
      <c r="AR58" s="27" t="str">
        <f>TRIM('APH KIC KIA PC'!O58)</f>
        <v/>
      </c>
      <c r="AS58" s="116"/>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4"/>
      <c r="BD58" s="48" t="s">
        <v>1871</v>
      </c>
      <c r="BE58" s="117"/>
      <c r="BF58" s="50" t="s">
        <v>103</v>
      </c>
      <c r="BG58" s="134"/>
      <c r="BH58" s="52"/>
      <c r="BI58" s="52"/>
      <c r="BJ58" s="52"/>
      <c r="BK58" s="52"/>
      <c r="BL58" s="53" t="s">
        <v>1778</v>
      </c>
      <c r="BM58" s="427" t="str">
        <f>TRIM('1. Artikeldata Grund'!D58)</f>
        <v/>
      </c>
    </row>
    <row r="59" spans="1:65" x14ac:dyDescent="0.25">
      <c r="A59" s="21">
        <v>55</v>
      </c>
      <c r="B59" s="487" t="str">
        <f>'APH KIC KIA PC'!I59</f>
        <v>Välj…</v>
      </c>
      <c r="C59" s="487" t="str">
        <f>'APH KIC KIA PC'!K59</f>
        <v>Välj…</v>
      </c>
      <c r="D59" s="46">
        <f>'APH KIC KIA PC'!D59</f>
        <v>0</v>
      </c>
      <c r="E59" s="47" t="str">
        <f>TRIM(LEFT('1. Artikeldata Grund'!E59,30))</f>
        <v/>
      </c>
      <c r="F59" s="393" t="str">
        <f>IFERROR(TRIM(RIGHT('1. Artikeldata Grund'!E59,LEN('1. Artikeldata Grund'!E59)-30)),"")</f>
        <v/>
      </c>
      <c r="G59" s="48" t="str">
        <f>TRIM('APH KIC KIA PC'!L59)</f>
        <v>Välj….</v>
      </c>
      <c r="H59" s="27">
        <f>'APH KIC KIA PC'!M59</f>
        <v>910</v>
      </c>
      <c r="I59" s="27">
        <v>99</v>
      </c>
      <c r="J59" s="115"/>
      <c r="K59" s="48" t="s">
        <v>1868</v>
      </c>
      <c r="L59" s="48" t="str">
        <f>IF('APH MD APH Specifika'!BD59="J","J","N")</f>
        <v>N</v>
      </c>
      <c r="M59" s="116"/>
      <c r="N59" s="48" t="s">
        <v>1871</v>
      </c>
      <c r="O59" s="117"/>
      <c r="P59" s="48" t="s">
        <v>1870</v>
      </c>
      <c r="Q59" s="27">
        <v>0</v>
      </c>
      <c r="R59" s="115"/>
      <c r="S59" s="115"/>
      <c r="T59" s="115"/>
      <c r="U59" s="115"/>
      <c r="V59" s="115"/>
      <c r="W59" s="27">
        <v>1</v>
      </c>
      <c r="X59" s="27">
        <v>1</v>
      </c>
      <c r="Y59" s="48" t="s">
        <v>1871</v>
      </c>
      <c r="Z59" s="48" t="s">
        <v>1871</v>
      </c>
      <c r="AA59" s="48" t="s">
        <v>1871</v>
      </c>
      <c r="AB59" s="117"/>
      <c r="AC59" s="117"/>
      <c r="AD59" s="117"/>
      <c r="AE59" s="117"/>
      <c r="AF59" s="117"/>
      <c r="AG59" s="117"/>
      <c r="AH59" s="48" t="s">
        <v>1871</v>
      </c>
      <c r="AI59" s="27" t="str">
        <f>TRIM(LEFT('1. Artikeldata Grund'!G59,6))</f>
        <v/>
      </c>
      <c r="AJ59" s="460" cm="1">
        <f t="array" ref="AJ59">_xlfn.IFS(AV59="1",20,AV59="2",20,AV59="3",20,AV59="0",99,AV59="",99)</f>
        <v>99</v>
      </c>
      <c r="AK59" s="50" t="s">
        <v>103</v>
      </c>
      <c r="AL59" s="50" t="s">
        <v>103</v>
      </c>
      <c r="AM59" s="115"/>
      <c r="AN59" s="48"/>
      <c r="AO59" s="48"/>
      <c r="AP59" s="50" t="s">
        <v>103</v>
      </c>
      <c r="AQ59" s="51">
        <v>1</v>
      </c>
      <c r="AR59" s="27" t="str">
        <f>TRIM('APH KIC KIA PC'!O59)</f>
        <v/>
      </c>
      <c r="AS59" s="116"/>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4"/>
      <c r="BD59" s="48" t="s">
        <v>1871</v>
      </c>
      <c r="BE59" s="117"/>
      <c r="BF59" s="50" t="s">
        <v>103</v>
      </c>
      <c r="BG59" s="134"/>
      <c r="BH59" s="52"/>
      <c r="BI59" s="52"/>
      <c r="BJ59" s="52"/>
      <c r="BK59" s="52"/>
      <c r="BL59" s="53" t="s">
        <v>1778</v>
      </c>
      <c r="BM59" s="427" t="str">
        <f>TRIM('1. Artikeldata Grund'!D59)</f>
        <v/>
      </c>
    </row>
    <row r="60" spans="1:65" x14ac:dyDescent="0.25">
      <c r="A60" s="21">
        <v>56</v>
      </c>
      <c r="B60" s="487" t="str">
        <f>'APH KIC KIA PC'!I60</f>
        <v>Välj…</v>
      </c>
      <c r="C60" s="487" t="str">
        <f>'APH KIC KIA PC'!K60</f>
        <v>Välj…</v>
      </c>
      <c r="D60" s="46">
        <f>'APH KIC KIA PC'!D60</f>
        <v>0</v>
      </c>
      <c r="E60" s="47" t="str">
        <f>TRIM(LEFT('1. Artikeldata Grund'!E60,30))</f>
        <v/>
      </c>
      <c r="F60" s="393" t="str">
        <f>IFERROR(TRIM(RIGHT('1. Artikeldata Grund'!E60,LEN('1. Artikeldata Grund'!E60)-30)),"")</f>
        <v/>
      </c>
      <c r="G60" s="48" t="str">
        <f>TRIM('APH KIC KIA PC'!L60)</f>
        <v>Välj….</v>
      </c>
      <c r="H60" s="27">
        <f>'APH KIC KIA PC'!M60</f>
        <v>910</v>
      </c>
      <c r="I60" s="27">
        <v>99</v>
      </c>
      <c r="J60" s="115"/>
      <c r="K60" s="48" t="s">
        <v>1868</v>
      </c>
      <c r="L60" s="48" t="str">
        <f>IF('APH MD APH Specifika'!BD60="J","J","N")</f>
        <v>N</v>
      </c>
      <c r="M60" s="116"/>
      <c r="N60" s="48" t="s">
        <v>1871</v>
      </c>
      <c r="O60" s="117"/>
      <c r="P60" s="48" t="s">
        <v>1870</v>
      </c>
      <c r="Q60" s="27">
        <v>0</v>
      </c>
      <c r="R60" s="115"/>
      <c r="S60" s="115"/>
      <c r="T60" s="115"/>
      <c r="U60" s="115"/>
      <c r="V60" s="115"/>
      <c r="W60" s="27">
        <v>1</v>
      </c>
      <c r="X60" s="27">
        <v>1</v>
      </c>
      <c r="Y60" s="48" t="s">
        <v>1871</v>
      </c>
      <c r="Z60" s="48" t="s">
        <v>1871</v>
      </c>
      <c r="AA60" s="48" t="s">
        <v>1871</v>
      </c>
      <c r="AB60" s="117"/>
      <c r="AC60" s="117"/>
      <c r="AD60" s="117"/>
      <c r="AE60" s="117"/>
      <c r="AF60" s="117"/>
      <c r="AG60" s="117"/>
      <c r="AH60" s="48" t="s">
        <v>1871</v>
      </c>
      <c r="AI60" s="27" t="str">
        <f>TRIM(LEFT('1. Artikeldata Grund'!G60,6))</f>
        <v/>
      </c>
      <c r="AJ60" s="460" cm="1">
        <f t="array" ref="AJ60">_xlfn.IFS(AV60="1",20,AV60="2",20,AV60="3",20,AV60="0",99,AV60="",99)</f>
        <v>99</v>
      </c>
      <c r="AK60" s="50" t="s">
        <v>103</v>
      </c>
      <c r="AL60" s="50" t="s">
        <v>103</v>
      </c>
      <c r="AM60" s="115"/>
      <c r="AN60" s="48"/>
      <c r="AO60" s="48"/>
      <c r="AP60" s="50" t="s">
        <v>103</v>
      </c>
      <c r="AQ60" s="51">
        <v>1</v>
      </c>
      <c r="AR60" s="27" t="str">
        <f>TRIM('APH KIC KIA PC'!O60)</f>
        <v/>
      </c>
      <c r="AS60" s="116"/>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4"/>
      <c r="BD60" s="48" t="s">
        <v>1871</v>
      </c>
      <c r="BE60" s="117"/>
      <c r="BF60" s="50" t="s">
        <v>103</v>
      </c>
      <c r="BG60" s="134"/>
      <c r="BH60" s="52"/>
      <c r="BI60" s="52"/>
      <c r="BJ60" s="52"/>
      <c r="BK60" s="52"/>
      <c r="BL60" s="53" t="s">
        <v>1778</v>
      </c>
      <c r="BM60" s="427" t="str">
        <f>TRIM('1. Artikeldata Grund'!D60)</f>
        <v/>
      </c>
    </row>
    <row r="61" spans="1:65" x14ac:dyDescent="0.25">
      <c r="A61" s="21">
        <v>57</v>
      </c>
      <c r="B61" s="487" t="str">
        <f>'APH KIC KIA PC'!I61</f>
        <v>Välj…</v>
      </c>
      <c r="C61" s="487" t="str">
        <f>'APH KIC KIA PC'!K61</f>
        <v>Välj…</v>
      </c>
      <c r="D61" s="46">
        <f>'APH KIC KIA PC'!D61</f>
        <v>0</v>
      </c>
      <c r="E61" s="47" t="str">
        <f>TRIM(LEFT('1. Artikeldata Grund'!E61,30))</f>
        <v/>
      </c>
      <c r="F61" s="393" t="str">
        <f>IFERROR(TRIM(RIGHT('1. Artikeldata Grund'!E61,LEN('1. Artikeldata Grund'!E61)-30)),"")</f>
        <v/>
      </c>
      <c r="G61" s="48" t="str">
        <f>TRIM('APH KIC KIA PC'!L61)</f>
        <v>Välj….</v>
      </c>
      <c r="H61" s="27">
        <f>'APH KIC KIA PC'!M61</f>
        <v>910</v>
      </c>
      <c r="I61" s="27">
        <v>99</v>
      </c>
      <c r="J61" s="115"/>
      <c r="K61" s="48" t="s">
        <v>1868</v>
      </c>
      <c r="L61" s="48" t="str">
        <f>IF('APH MD APH Specifika'!BD61="J","J","N")</f>
        <v>N</v>
      </c>
      <c r="M61" s="116"/>
      <c r="N61" s="48" t="s">
        <v>1871</v>
      </c>
      <c r="O61" s="117"/>
      <c r="P61" s="48" t="s">
        <v>1870</v>
      </c>
      <c r="Q61" s="27">
        <v>0</v>
      </c>
      <c r="R61" s="115"/>
      <c r="S61" s="115"/>
      <c r="T61" s="115"/>
      <c r="U61" s="115"/>
      <c r="V61" s="115"/>
      <c r="W61" s="27">
        <v>1</v>
      </c>
      <c r="X61" s="27">
        <v>1</v>
      </c>
      <c r="Y61" s="48" t="s">
        <v>1871</v>
      </c>
      <c r="Z61" s="48" t="s">
        <v>1871</v>
      </c>
      <c r="AA61" s="48" t="s">
        <v>1871</v>
      </c>
      <c r="AB61" s="117"/>
      <c r="AC61" s="117"/>
      <c r="AD61" s="117"/>
      <c r="AE61" s="117"/>
      <c r="AF61" s="117"/>
      <c r="AG61" s="117"/>
      <c r="AH61" s="48" t="s">
        <v>1871</v>
      </c>
      <c r="AI61" s="27" t="str">
        <f>TRIM(LEFT('1. Artikeldata Grund'!G61,6))</f>
        <v/>
      </c>
      <c r="AJ61" s="460" cm="1">
        <f t="array" ref="AJ61">_xlfn.IFS(AV61="1",20,AV61="2",20,AV61="3",20,AV61="0",99,AV61="",99)</f>
        <v>99</v>
      </c>
      <c r="AK61" s="50" t="s">
        <v>103</v>
      </c>
      <c r="AL61" s="50" t="s">
        <v>103</v>
      </c>
      <c r="AM61" s="115"/>
      <c r="AN61" s="48"/>
      <c r="AO61" s="48"/>
      <c r="AP61" s="50" t="s">
        <v>103</v>
      </c>
      <c r="AQ61" s="51">
        <v>1</v>
      </c>
      <c r="AR61" s="27" t="str">
        <f>TRIM('APH KIC KIA PC'!O61)</f>
        <v/>
      </c>
      <c r="AS61" s="116"/>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4"/>
      <c r="BD61" s="48" t="s">
        <v>1871</v>
      </c>
      <c r="BE61" s="117"/>
      <c r="BF61" s="50" t="s">
        <v>103</v>
      </c>
      <c r="BG61" s="134"/>
      <c r="BH61" s="52"/>
      <c r="BI61" s="52"/>
      <c r="BJ61" s="52"/>
      <c r="BK61" s="52"/>
      <c r="BL61" s="53" t="s">
        <v>1778</v>
      </c>
      <c r="BM61" s="427" t="str">
        <f>TRIM('1. Artikeldata Grund'!D61)</f>
        <v/>
      </c>
    </row>
    <row r="62" spans="1:65" x14ac:dyDescent="0.25">
      <c r="A62" s="21">
        <v>58</v>
      </c>
      <c r="B62" s="487" t="str">
        <f>'APH KIC KIA PC'!I62</f>
        <v>Välj…</v>
      </c>
      <c r="C62" s="487" t="str">
        <f>'APH KIC KIA PC'!K62</f>
        <v>Välj…</v>
      </c>
      <c r="D62" s="46">
        <f>'APH KIC KIA PC'!D62</f>
        <v>0</v>
      </c>
      <c r="E62" s="47" t="str">
        <f>TRIM(LEFT('1. Artikeldata Grund'!E62,30))</f>
        <v/>
      </c>
      <c r="F62" s="393" t="str">
        <f>IFERROR(TRIM(RIGHT('1. Artikeldata Grund'!E62,LEN('1. Artikeldata Grund'!E62)-30)),"")</f>
        <v/>
      </c>
      <c r="G62" s="48" t="str">
        <f>TRIM('APH KIC KIA PC'!L62)</f>
        <v>Välj….</v>
      </c>
      <c r="H62" s="27">
        <f>'APH KIC KIA PC'!M62</f>
        <v>910</v>
      </c>
      <c r="I62" s="27">
        <v>99</v>
      </c>
      <c r="J62" s="115"/>
      <c r="K62" s="48" t="s">
        <v>1868</v>
      </c>
      <c r="L62" s="48" t="str">
        <f>IF('APH MD APH Specifika'!BD62="J","J","N")</f>
        <v>N</v>
      </c>
      <c r="M62" s="116"/>
      <c r="N62" s="48" t="s">
        <v>1871</v>
      </c>
      <c r="O62" s="117"/>
      <c r="P62" s="48" t="s">
        <v>1870</v>
      </c>
      <c r="Q62" s="27">
        <v>0</v>
      </c>
      <c r="R62" s="115"/>
      <c r="S62" s="115"/>
      <c r="T62" s="115"/>
      <c r="U62" s="115"/>
      <c r="V62" s="115"/>
      <c r="W62" s="27">
        <v>1</v>
      </c>
      <c r="X62" s="27">
        <v>1</v>
      </c>
      <c r="Y62" s="48" t="s">
        <v>1871</v>
      </c>
      <c r="Z62" s="48" t="s">
        <v>1871</v>
      </c>
      <c r="AA62" s="48" t="s">
        <v>1871</v>
      </c>
      <c r="AB62" s="117"/>
      <c r="AC62" s="117"/>
      <c r="AD62" s="117"/>
      <c r="AE62" s="117"/>
      <c r="AF62" s="117"/>
      <c r="AG62" s="117"/>
      <c r="AH62" s="48" t="s">
        <v>1871</v>
      </c>
      <c r="AI62" s="27" t="str">
        <f>TRIM(LEFT('1. Artikeldata Grund'!G62,6))</f>
        <v/>
      </c>
      <c r="AJ62" s="460" cm="1">
        <f t="array" ref="AJ62">_xlfn.IFS(AV62="1",20,AV62="2",20,AV62="3",20,AV62="0",99,AV62="",99)</f>
        <v>99</v>
      </c>
      <c r="AK62" s="50" t="s">
        <v>103</v>
      </c>
      <c r="AL62" s="50" t="s">
        <v>103</v>
      </c>
      <c r="AM62" s="115"/>
      <c r="AN62" s="48"/>
      <c r="AO62" s="48"/>
      <c r="AP62" s="50" t="s">
        <v>103</v>
      </c>
      <c r="AQ62" s="51">
        <v>1</v>
      </c>
      <c r="AR62" s="27" t="str">
        <f>TRIM('APH KIC KIA PC'!O62)</f>
        <v/>
      </c>
      <c r="AS62" s="116"/>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4"/>
      <c r="BD62" s="48" t="s">
        <v>1871</v>
      </c>
      <c r="BE62" s="117"/>
      <c r="BF62" s="50" t="s">
        <v>103</v>
      </c>
      <c r="BG62" s="134"/>
      <c r="BH62" s="52"/>
      <c r="BI62" s="52"/>
      <c r="BJ62" s="52"/>
      <c r="BK62" s="52"/>
      <c r="BL62" s="53" t="s">
        <v>1778</v>
      </c>
      <c r="BM62" s="427" t="str">
        <f>TRIM('1. Artikeldata Grund'!D62)</f>
        <v/>
      </c>
    </row>
    <row r="63" spans="1:65" x14ac:dyDescent="0.25">
      <c r="A63" s="21">
        <v>59</v>
      </c>
      <c r="B63" s="487" t="str">
        <f>'APH KIC KIA PC'!I63</f>
        <v>Välj…</v>
      </c>
      <c r="C63" s="487" t="str">
        <f>'APH KIC KIA PC'!K63</f>
        <v>Välj…</v>
      </c>
      <c r="D63" s="46">
        <f>'APH KIC KIA PC'!D63</f>
        <v>0</v>
      </c>
      <c r="E63" s="47" t="str">
        <f>TRIM(LEFT('1. Artikeldata Grund'!E63,30))</f>
        <v/>
      </c>
      <c r="F63" s="393" t="str">
        <f>IFERROR(TRIM(RIGHT('1. Artikeldata Grund'!E63,LEN('1. Artikeldata Grund'!E63)-30)),"")</f>
        <v/>
      </c>
      <c r="G63" s="48" t="str">
        <f>TRIM('APH KIC KIA PC'!L63)</f>
        <v>Välj….</v>
      </c>
      <c r="H63" s="27">
        <f>'APH KIC KIA PC'!M63</f>
        <v>910</v>
      </c>
      <c r="I63" s="27">
        <v>99</v>
      </c>
      <c r="J63" s="115"/>
      <c r="K63" s="48" t="s">
        <v>1868</v>
      </c>
      <c r="L63" s="48" t="str">
        <f>IF('APH MD APH Specifika'!BD63="J","J","N")</f>
        <v>N</v>
      </c>
      <c r="M63" s="116"/>
      <c r="N63" s="48" t="s">
        <v>1871</v>
      </c>
      <c r="O63" s="117"/>
      <c r="P63" s="48" t="s">
        <v>1870</v>
      </c>
      <c r="Q63" s="27">
        <v>0</v>
      </c>
      <c r="R63" s="115"/>
      <c r="S63" s="115"/>
      <c r="T63" s="115"/>
      <c r="U63" s="115"/>
      <c r="V63" s="115"/>
      <c r="W63" s="27">
        <v>1</v>
      </c>
      <c r="X63" s="27">
        <v>1</v>
      </c>
      <c r="Y63" s="48" t="s">
        <v>1871</v>
      </c>
      <c r="Z63" s="48" t="s">
        <v>1871</v>
      </c>
      <c r="AA63" s="48" t="s">
        <v>1871</v>
      </c>
      <c r="AB63" s="117"/>
      <c r="AC63" s="117"/>
      <c r="AD63" s="117"/>
      <c r="AE63" s="117"/>
      <c r="AF63" s="117"/>
      <c r="AG63" s="117"/>
      <c r="AH63" s="48" t="s">
        <v>1871</v>
      </c>
      <c r="AI63" s="27" t="str">
        <f>TRIM(LEFT('1. Artikeldata Grund'!G63,6))</f>
        <v/>
      </c>
      <c r="AJ63" s="460" cm="1">
        <f t="array" ref="AJ63">_xlfn.IFS(AV63="1",20,AV63="2",20,AV63="3",20,AV63="0",99,AV63="",99)</f>
        <v>99</v>
      </c>
      <c r="AK63" s="50" t="s">
        <v>103</v>
      </c>
      <c r="AL63" s="50" t="s">
        <v>103</v>
      </c>
      <c r="AM63" s="115"/>
      <c r="AN63" s="48"/>
      <c r="AO63" s="48"/>
      <c r="AP63" s="50" t="s">
        <v>103</v>
      </c>
      <c r="AQ63" s="51">
        <v>1</v>
      </c>
      <c r="AR63" s="27" t="str">
        <f>TRIM('APH KIC KIA PC'!O63)</f>
        <v/>
      </c>
      <c r="AS63" s="116"/>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4"/>
      <c r="BD63" s="48" t="s">
        <v>1871</v>
      </c>
      <c r="BE63" s="117"/>
      <c r="BF63" s="50" t="s">
        <v>103</v>
      </c>
      <c r="BG63" s="134"/>
      <c r="BH63" s="52"/>
      <c r="BI63" s="52"/>
      <c r="BJ63" s="52"/>
      <c r="BK63" s="52"/>
      <c r="BL63" s="53" t="s">
        <v>1778</v>
      </c>
      <c r="BM63" s="427" t="str">
        <f>TRIM('1. Artikeldata Grund'!D63)</f>
        <v/>
      </c>
    </row>
    <row r="64" spans="1:65" x14ac:dyDescent="0.25">
      <c r="A64" s="21">
        <v>60</v>
      </c>
      <c r="B64" s="487" t="str">
        <f>'APH KIC KIA PC'!I64</f>
        <v>Välj…</v>
      </c>
      <c r="C64" s="487" t="str">
        <f>'APH KIC KIA PC'!K64</f>
        <v>Välj…</v>
      </c>
      <c r="D64" s="46">
        <f>'APH KIC KIA PC'!D64</f>
        <v>0</v>
      </c>
      <c r="E64" s="47" t="str">
        <f>TRIM(LEFT('1. Artikeldata Grund'!E64,30))</f>
        <v/>
      </c>
      <c r="F64" s="393" t="str">
        <f>IFERROR(TRIM(RIGHT('1. Artikeldata Grund'!E64,LEN('1. Artikeldata Grund'!E64)-30)),"")</f>
        <v/>
      </c>
      <c r="G64" s="48" t="str">
        <f>TRIM('APH KIC KIA PC'!L64)</f>
        <v>Välj….</v>
      </c>
      <c r="H64" s="27">
        <f>'APH KIC KIA PC'!M64</f>
        <v>910</v>
      </c>
      <c r="I64" s="27">
        <v>99</v>
      </c>
      <c r="J64" s="115"/>
      <c r="K64" s="48" t="s">
        <v>1868</v>
      </c>
      <c r="L64" s="48" t="str">
        <f>IF('APH MD APH Specifika'!BD64="J","J","N")</f>
        <v>N</v>
      </c>
      <c r="M64" s="116"/>
      <c r="N64" s="48" t="s">
        <v>1871</v>
      </c>
      <c r="O64" s="117"/>
      <c r="P64" s="48" t="s">
        <v>1870</v>
      </c>
      <c r="Q64" s="27">
        <v>0</v>
      </c>
      <c r="R64" s="115"/>
      <c r="S64" s="115"/>
      <c r="T64" s="115"/>
      <c r="U64" s="115"/>
      <c r="V64" s="115"/>
      <c r="W64" s="27">
        <v>1</v>
      </c>
      <c r="X64" s="27">
        <v>1</v>
      </c>
      <c r="Y64" s="48" t="s">
        <v>1871</v>
      </c>
      <c r="Z64" s="48" t="s">
        <v>1871</v>
      </c>
      <c r="AA64" s="48" t="s">
        <v>1871</v>
      </c>
      <c r="AB64" s="117"/>
      <c r="AC64" s="117"/>
      <c r="AD64" s="117"/>
      <c r="AE64" s="117"/>
      <c r="AF64" s="117"/>
      <c r="AG64" s="117"/>
      <c r="AH64" s="48" t="s">
        <v>1871</v>
      </c>
      <c r="AI64" s="27" t="str">
        <f>TRIM(LEFT('1. Artikeldata Grund'!G64,6))</f>
        <v/>
      </c>
      <c r="AJ64" s="460" cm="1">
        <f t="array" ref="AJ64">_xlfn.IFS(AV64="1",20,AV64="2",20,AV64="3",20,AV64="0",99,AV64="",99)</f>
        <v>99</v>
      </c>
      <c r="AK64" s="50" t="s">
        <v>103</v>
      </c>
      <c r="AL64" s="50" t="s">
        <v>103</v>
      </c>
      <c r="AM64" s="115"/>
      <c r="AN64" s="48"/>
      <c r="AO64" s="48"/>
      <c r="AP64" s="50" t="s">
        <v>103</v>
      </c>
      <c r="AQ64" s="51">
        <v>1</v>
      </c>
      <c r="AR64" s="27" t="str">
        <f>TRIM('APH KIC KIA PC'!O64)</f>
        <v/>
      </c>
      <c r="AS64" s="116"/>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4"/>
      <c r="BD64" s="48" t="s">
        <v>1871</v>
      </c>
      <c r="BE64" s="117"/>
      <c r="BF64" s="50" t="s">
        <v>103</v>
      </c>
      <c r="BG64" s="134"/>
      <c r="BH64" s="52"/>
      <c r="BI64" s="52"/>
      <c r="BJ64" s="52"/>
      <c r="BK64" s="52"/>
      <c r="BL64" s="53" t="s">
        <v>1778</v>
      </c>
      <c r="BM64" s="427" t="str">
        <f>TRIM('1. Artikeldata Grund'!D64)</f>
        <v/>
      </c>
    </row>
    <row r="65" spans="1:65" x14ac:dyDescent="0.25">
      <c r="A65" s="21">
        <v>61</v>
      </c>
      <c r="B65" s="487" t="str">
        <f>'APH KIC KIA PC'!I65</f>
        <v>Välj…</v>
      </c>
      <c r="C65" s="487" t="str">
        <f>'APH KIC KIA PC'!K65</f>
        <v>Välj…</v>
      </c>
      <c r="D65" s="46">
        <f>'APH KIC KIA PC'!D65</f>
        <v>0</v>
      </c>
      <c r="E65" s="47" t="str">
        <f>TRIM(LEFT('1. Artikeldata Grund'!E65,30))</f>
        <v/>
      </c>
      <c r="F65" s="393" t="str">
        <f>IFERROR(TRIM(RIGHT('1. Artikeldata Grund'!E65,LEN('1. Artikeldata Grund'!E65)-30)),"")</f>
        <v/>
      </c>
      <c r="G65" s="48" t="str">
        <f>TRIM('APH KIC KIA PC'!L65)</f>
        <v>Välj….</v>
      </c>
      <c r="H65" s="27">
        <f>'APH KIC KIA PC'!M65</f>
        <v>910</v>
      </c>
      <c r="I65" s="27">
        <v>99</v>
      </c>
      <c r="J65" s="115"/>
      <c r="K65" s="48" t="s">
        <v>1868</v>
      </c>
      <c r="L65" s="48" t="str">
        <f>IF('APH MD APH Specifika'!BD65="J","J","N")</f>
        <v>N</v>
      </c>
      <c r="M65" s="116"/>
      <c r="N65" s="48" t="s">
        <v>1871</v>
      </c>
      <c r="O65" s="117"/>
      <c r="P65" s="48" t="s">
        <v>1870</v>
      </c>
      <c r="Q65" s="27">
        <v>0</v>
      </c>
      <c r="R65" s="115"/>
      <c r="S65" s="115"/>
      <c r="T65" s="115"/>
      <c r="U65" s="115"/>
      <c r="V65" s="115"/>
      <c r="W65" s="27">
        <v>1</v>
      </c>
      <c r="X65" s="27">
        <v>1</v>
      </c>
      <c r="Y65" s="48" t="s">
        <v>1871</v>
      </c>
      <c r="Z65" s="48" t="s">
        <v>1871</v>
      </c>
      <c r="AA65" s="48" t="s">
        <v>1871</v>
      </c>
      <c r="AB65" s="117"/>
      <c r="AC65" s="117"/>
      <c r="AD65" s="117"/>
      <c r="AE65" s="117"/>
      <c r="AF65" s="117"/>
      <c r="AG65" s="117"/>
      <c r="AH65" s="48" t="s">
        <v>1871</v>
      </c>
      <c r="AI65" s="27" t="str">
        <f>TRIM(LEFT('1. Artikeldata Grund'!G65,6))</f>
        <v/>
      </c>
      <c r="AJ65" s="460" cm="1">
        <f t="array" ref="AJ65">_xlfn.IFS(AV65="1",20,AV65="2",20,AV65="3",20,AV65="0",99,AV65="",99)</f>
        <v>99</v>
      </c>
      <c r="AK65" s="50" t="s">
        <v>103</v>
      </c>
      <c r="AL65" s="50" t="s">
        <v>103</v>
      </c>
      <c r="AM65" s="115"/>
      <c r="AN65" s="48"/>
      <c r="AO65" s="48"/>
      <c r="AP65" s="50" t="s">
        <v>103</v>
      </c>
      <c r="AQ65" s="51">
        <v>1</v>
      </c>
      <c r="AR65" s="27" t="str">
        <f>TRIM('APH KIC KIA PC'!O65)</f>
        <v/>
      </c>
      <c r="AS65" s="116"/>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4"/>
      <c r="BD65" s="48" t="s">
        <v>1871</v>
      </c>
      <c r="BE65" s="117"/>
      <c r="BF65" s="50" t="s">
        <v>103</v>
      </c>
      <c r="BG65" s="134"/>
      <c r="BH65" s="52"/>
      <c r="BI65" s="52"/>
      <c r="BJ65" s="52"/>
      <c r="BK65" s="52"/>
      <c r="BL65" s="53" t="s">
        <v>1778</v>
      </c>
      <c r="BM65" s="427" t="str">
        <f>TRIM('1. Artikeldata Grund'!D65)</f>
        <v/>
      </c>
    </row>
    <row r="66" spans="1:65" x14ac:dyDescent="0.25">
      <c r="A66" s="21">
        <v>62</v>
      </c>
      <c r="B66" s="487" t="str">
        <f>'APH KIC KIA PC'!I66</f>
        <v>Välj…</v>
      </c>
      <c r="C66" s="487" t="str">
        <f>'APH KIC KIA PC'!K66</f>
        <v>Välj…</v>
      </c>
      <c r="D66" s="46">
        <f>'APH KIC KIA PC'!D66</f>
        <v>0</v>
      </c>
      <c r="E66" s="47" t="str">
        <f>TRIM(LEFT('1. Artikeldata Grund'!E66,30))</f>
        <v/>
      </c>
      <c r="F66" s="393" t="str">
        <f>IFERROR(TRIM(RIGHT('1. Artikeldata Grund'!E66,LEN('1. Artikeldata Grund'!E66)-30)),"")</f>
        <v/>
      </c>
      <c r="G66" s="48" t="str">
        <f>TRIM('APH KIC KIA PC'!L66)</f>
        <v>Välj….</v>
      </c>
      <c r="H66" s="27">
        <f>'APH KIC KIA PC'!M66</f>
        <v>910</v>
      </c>
      <c r="I66" s="27">
        <v>99</v>
      </c>
      <c r="J66" s="115"/>
      <c r="K66" s="48" t="s">
        <v>1868</v>
      </c>
      <c r="L66" s="48" t="str">
        <f>IF('APH MD APH Specifika'!BD66="J","J","N")</f>
        <v>N</v>
      </c>
      <c r="M66" s="116"/>
      <c r="N66" s="48" t="s">
        <v>1871</v>
      </c>
      <c r="O66" s="117"/>
      <c r="P66" s="48" t="s">
        <v>1870</v>
      </c>
      <c r="Q66" s="27">
        <v>0</v>
      </c>
      <c r="R66" s="115"/>
      <c r="S66" s="115"/>
      <c r="T66" s="115"/>
      <c r="U66" s="115"/>
      <c r="V66" s="115"/>
      <c r="W66" s="27">
        <v>1</v>
      </c>
      <c r="X66" s="27">
        <v>1</v>
      </c>
      <c r="Y66" s="48" t="s">
        <v>1871</v>
      </c>
      <c r="Z66" s="48" t="s">
        <v>1871</v>
      </c>
      <c r="AA66" s="48" t="s">
        <v>1871</v>
      </c>
      <c r="AB66" s="117"/>
      <c r="AC66" s="117"/>
      <c r="AD66" s="117"/>
      <c r="AE66" s="117"/>
      <c r="AF66" s="117"/>
      <c r="AG66" s="117"/>
      <c r="AH66" s="48" t="s">
        <v>1871</v>
      </c>
      <c r="AI66" s="27" t="str">
        <f>TRIM(LEFT('1. Artikeldata Grund'!G66,6))</f>
        <v/>
      </c>
      <c r="AJ66" s="460" cm="1">
        <f t="array" ref="AJ66">_xlfn.IFS(AV66="1",20,AV66="2",20,AV66="3",20,AV66="0",99,AV66="",99)</f>
        <v>99</v>
      </c>
      <c r="AK66" s="50" t="s">
        <v>103</v>
      </c>
      <c r="AL66" s="50" t="s">
        <v>103</v>
      </c>
      <c r="AM66" s="115"/>
      <c r="AN66" s="48"/>
      <c r="AO66" s="48"/>
      <c r="AP66" s="50" t="s">
        <v>103</v>
      </c>
      <c r="AQ66" s="51">
        <v>1</v>
      </c>
      <c r="AR66" s="27" t="str">
        <f>TRIM('APH KIC KIA PC'!O66)</f>
        <v/>
      </c>
      <c r="AS66" s="116"/>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4"/>
      <c r="BD66" s="48" t="s">
        <v>1871</v>
      </c>
      <c r="BE66" s="117"/>
      <c r="BF66" s="50" t="s">
        <v>103</v>
      </c>
      <c r="BG66" s="134"/>
      <c r="BH66" s="52"/>
      <c r="BI66" s="52"/>
      <c r="BJ66" s="52"/>
      <c r="BK66" s="52"/>
      <c r="BL66" s="53" t="s">
        <v>1778</v>
      </c>
      <c r="BM66" s="427" t="str">
        <f>TRIM('1. Artikeldata Grund'!D66)</f>
        <v/>
      </c>
    </row>
    <row r="67" spans="1:65" x14ac:dyDescent="0.25">
      <c r="A67" s="21">
        <v>63</v>
      </c>
      <c r="B67" s="487" t="str">
        <f>'APH KIC KIA PC'!I67</f>
        <v>Välj…</v>
      </c>
      <c r="C67" s="487" t="str">
        <f>'APH KIC KIA PC'!K67</f>
        <v>Välj…</v>
      </c>
      <c r="D67" s="46">
        <f>'APH KIC KIA PC'!D67</f>
        <v>0</v>
      </c>
      <c r="E67" s="47" t="str">
        <f>TRIM(LEFT('1. Artikeldata Grund'!E67,30))</f>
        <v/>
      </c>
      <c r="F67" s="393" t="str">
        <f>IFERROR(TRIM(RIGHT('1. Artikeldata Grund'!E67,LEN('1. Artikeldata Grund'!E67)-30)),"")</f>
        <v/>
      </c>
      <c r="G67" s="48" t="str">
        <f>TRIM('APH KIC KIA PC'!L67)</f>
        <v>Välj….</v>
      </c>
      <c r="H67" s="27">
        <f>'APH KIC KIA PC'!M67</f>
        <v>910</v>
      </c>
      <c r="I67" s="27">
        <v>99</v>
      </c>
      <c r="J67" s="115"/>
      <c r="K67" s="48" t="s">
        <v>1868</v>
      </c>
      <c r="L67" s="48" t="str">
        <f>IF('APH MD APH Specifika'!BD67="J","J","N")</f>
        <v>N</v>
      </c>
      <c r="M67" s="116"/>
      <c r="N67" s="48" t="s">
        <v>1871</v>
      </c>
      <c r="O67" s="117"/>
      <c r="P67" s="48" t="s">
        <v>1870</v>
      </c>
      <c r="Q67" s="27">
        <v>0</v>
      </c>
      <c r="R67" s="115"/>
      <c r="S67" s="115"/>
      <c r="T67" s="115"/>
      <c r="U67" s="115"/>
      <c r="V67" s="115"/>
      <c r="W67" s="27">
        <v>1</v>
      </c>
      <c r="X67" s="27">
        <v>1</v>
      </c>
      <c r="Y67" s="48" t="s">
        <v>1871</v>
      </c>
      <c r="Z67" s="48" t="s">
        <v>1871</v>
      </c>
      <c r="AA67" s="48" t="s">
        <v>1871</v>
      </c>
      <c r="AB67" s="117"/>
      <c r="AC67" s="117"/>
      <c r="AD67" s="117"/>
      <c r="AE67" s="117"/>
      <c r="AF67" s="117"/>
      <c r="AG67" s="117"/>
      <c r="AH67" s="48" t="s">
        <v>1871</v>
      </c>
      <c r="AI67" s="27" t="str">
        <f>TRIM(LEFT('1. Artikeldata Grund'!G67,6))</f>
        <v/>
      </c>
      <c r="AJ67" s="460" cm="1">
        <f t="array" ref="AJ67">_xlfn.IFS(AV67="1",20,AV67="2",20,AV67="3",20,AV67="0",99,AV67="",99)</f>
        <v>99</v>
      </c>
      <c r="AK67" s="50" t="s">
        <v>103</v>
      </c>
      <c r="AL67" s="50" t="s">
        <v>103</v>
      </c>
      <c r="AM67" s="115"/>
      <c r="AN67" s="48"/>
      <c r="AO67" s="48"/>
      <c r="AP67" s="50" t="s">
        <v>103</v>
      </c>
      <c r="AQ67" s="51">
        <v>1</v>
      </c>
      <c r="AR67" s="27" t="str">
        <f>TRIM('APH KIC KIA PC'!O67)</f>
        <v/>
      </c>
      <c r="AS67" s="116"/>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4"/>
      <c r="BD67" s="48" t="s">
        <v>1871</v>
      </c>
      <c r="BE67" s="117"/>
      <c r="BF67" s="50" t="s">
        <v>103</v>
      </c>
      <c r="BG67" s="134"/>
      <c r="BH67" s="52"/>
      <c r="BI67" s="52"/>
      <c r="BJ67" s="52"/>
      <c r="BK67" s="52"/>
      <c r="BL67" s="53" t="s">
        <v>1778</v>
      </c>
      <c r="BM67" s="427" t="str">
        <f>TRIM('1. Artikeldata Grund'!D67)</f>
        <v/>
      </c>
    </row>
    <row r="68" spans="1:65" x14ac:dyDescent="0.25">
      <c r="A68" s="21">
        <v>64</v>
      </c>
      <c r="B68" s="487" t="str">
        <f>'APH KIC KIA PC'!I68</f>
        <v>Välj…</v>
      </c>
      <c r="C68" s="487" t="str">
        <f>'APH KIC KIA PC'!K68</f>
        <v>Välj…</v>
      </c>
      <c r="D68" s="46">
        <f>'APH KIC KIA PC'!D68</f>
        <v>0</v>
      </c>
      <c r="E68" s="47" t="str">
        <f>TRIM(LEFT('1. Artikeldata Grund'!E68,30))</f>
        <v/>
      </c>
      <c r="F68" s="393" t="str">
        <f>IFERROR(TRIM(RIGHT('1. Artikeldata Grund'!E68,LEN('1. Artikeldata Grund'!E68)-30)),"")</f>
        <v/>
      </c>
      <c r="G68" s="48" t="str">
        <f>TRIM('APH KIC KIA PC'!L68)</f>
        <v>Välj….</v>
      </c>
      <c r="H68" s="27">
        <f>'APH KIC KIA PC'!M68</f>
        <v>910</v>
      </c>
      <c r="I68" s="27">
        <v>99</v>
      </c>
      <c r="J68" s="115"/>
      <c r="K68" s="48" t="s">
        <v>1868</v>
      </c>
      <c r="L68" s="48" t="str">
        <f>IF('APH MD APH Specifika'!BD68="J","J","N")</f>
        <v>N</v>
      </c>
      <c r="M68" s="116"/>
      <c r="N68" s="48" t="s">
        <v>1871</v>
      </c>
      <c r="O68" s="117"/>
      <c r="P68" s="48" t="s">
        <v>1870</v>
      </c>
      <c r="Q68" s="27">
        <v>0</v>
      </c>
      <c r="R68" s="115"/>
      <c r="S68" s="115"/>
      <c r="T68" s="115"/>
      <c r="U68" s="115"/>
      <c r="V68" s="115"/>
      <c r="W68" s="27">
        <v>1</v>
      </c>
      <c r="X68" s="27">
        <v>1</v>
      </c>
      <c r="Y68" s="48" t="s">
        <v>1871</v>
      </c>
      <c r="Z68" s="48" t="s">
        <v>1871</v>
      </c>
      <c r="AA68" s="48" t="s">
        <v>1871</v>
      </c>
      <c r="AB68" s="117"/>
      <c r="AC68" s="117"/>
      <c r="AD68" s="117"/>
      <c r="AE68" s="117"/>
      <c r="AF68" s="117"/>
      <c r="AG68" s="117"/>
      <c r="AH68" s="48" t="s">
        <v>1871</v>
      </c>
      <c r="AI68" s="27" t="str">
        <f>TRIM(LEFT('1. Artikeldata Grund'!G68,6))</f>
        <v/>
      </c>
      <c r="AJ68" s="460" cm="1">
        <f t="array" ref="AJ68">_xlfn.IFS(AV68="1",20,AV68="2",20,AV68="3",20,AV68="0",99,AV68="",99)</f>
        <v>99</v>
      </c>
      <c r="AK68" s="50" t="s">
        <v>103</v>
      </c>
      <c r="AL68" s="50" t="s">
        <v>103</v>
      </c>
      <c r="AM68" s="115"/>
      <c r="AN68" s="48"/>
      <c r="AO68" s="48"/>
      <c r="AP68" s="50" t="s">
        <v>103</v>
      </c>
      <c r="AQ68" s="51">
        <v>1</v>
      </c>
      <c r="AR68" s="27" t="str">
        <f>TRIM('APH KIC KIA PC'!O68)</f>
        <v/>
      </c>
      <c r="AS68" s="116"/>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4"/>
      <c r="BD68" s="48" t="s">
        <v>1871</v>
      </c>
      <c r="BE68" s="117"/>
      <c r="BF68" s="50" t="s">
        <v>103</v>
      </c>
      <c r="BG68" s="134"/>
      <c r="BH68" s="52"/>
      <c r="BI68" s="52"/>
      <c r="BJ68" s="52"/>
      <c r="BK68" s="52"/>
      <c r="BL68" s="53" t="s">
        <v>1778</v>
      </c>
      <c r="BM68" s="427" t="str">
        <f>TRIM('1. Artikeldata Grund'!D68)</f>
        <v/>
      </c>
    </row>
    <row r="69" spans="1:65" x14ac:dyDescent="0.25">
      <c r="A69" s="21">
        <v>65</v>
      </c>
      <c r="B69" s="487" t="str">
        <f>'APH KIC KIA PC'!I69</f>
        <v>Välj…</v>
      </c>
      <c r="C69" s="487" t="str">
        <f>'APH KIC KIA PC'!K69</f>
        <v>Välj…</v>
      </c>
      <c r="D69" s="46">
        <f>'APH KIC KIA PC'!D69</f>
        <v>0</v>
      </c>
      <c r="E69" s="47" t="str">
        <f>TRIM(LEFT('1. Artikeldata Grund'!E69,30))</f>
        <v/>
      </c>
      <c r="F69" s="393" t="str">
        <f>IFERROR(TRIM(RIGHT('1. Artikeldata Grund'!E69,LEN('1. Artikeldata Grund'!E69)-30)),"")</f>
        <v/>
      </c>
      <c r="G69" s="48" t="str">
        <f>TRIM('APH KIC KIA PC'!L69)</f>
        <v>Välj….</v>
      </c>
      <c r="H69" s="27">
        <f>'APH KIC KIA PC'!M69</f>
        <v>910</v>
      </c>
      <c r="I69" s="27">
        <v>99</v>
      </c>
      <c r="J69" s="115"/>
      <c r="K69" s="48" t="s">
        <v>1868</v>
      </c>
      <c r="L69" s="48" t="str">
        <f>IF('APH MD APH Specifika'!BD69="J","J","N")</f>
        <v>N</v>
      </c>
      <c r="M69" s="116"/>
      <c r="N69" s="48" t="s">
        <v>1871</v>
      </c>
      <c r="O69" s="117"/>
      <c r="P69" s="48" t="s">
        <v>1870</v>
      </c>
      <c r="Q69" s="27">
        <v>0</v>
      </c>
      <c r="R69" s="115"/>
      <c r="S69" s="115"/>
      <c r="T69" s="115"/>
      <c r="U69" s="115"/>
      <c r="V69" s="115"/>
      <c r="W69" s="27">
        <v>1</v>
      </c>
      <c r="X69" s="27">
        <v>1</v>
      </c>
      <c r="Y69" s="48" t="s">
        <v>1871</v>
      </c>
      <c r="Z69" s="48" t="s">
        <v>1871</v>
      </c>
      <c r="AA69" s="48" t="s">
        <v>1871</v>
      </c>
      <c r="AB69" s="117"/>
      <c r="AC69" s="117"/>
      <c r="AD69" s="117"/>
      <c r="AE69" s="117"/>
      <c r="AF69" s="117"/>
      <c r="AG69" s="117"/>
      <c r="AH69" s="48" t="s">
        <v>1871</v>
      </c>
      <c r="AI69" s="27" t="str">
        <f>TRIM(LEFT('1. Artikeldata Grund'!G69,6))</f>
        <v/>
      </c>
      <c r="AJ69" s="460" cm="1">
        <f t="array" ref="AJ69">_xlfn.IFS(AV69="1",20,AV69="2",20,AV69="3",20,AV69="0",99,AV69="",99)</f>
        <v>99</v>
      </c>
      <c r="AK69" s="50" t="s">
        <v>103</v>
      </c>
      <c r="AL69" s="50" t="s">
        <v>103</v>
      </c>
      <c r="AM69" s="115"/>
      <c r="AN69" s="48"/>
      <c r="AO69" s="48"/>
      <c r="AP69" s="50" t="s">
        <v>103</v>
      </c>
      <c r="AQ69" s="51">
        <v>1</v>
      </c>
      <c r="AR69" s="27" t="str">
        <f>TRIM('APH KIC KIA PC'!O69)</f>
        <v/>
      </c>
      <c r="AS69" s="116"/>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4"/>
      <c r="BD69" s="48" t="s">
        <v>1871</v>
      </c>
      <c r="BE69" s="117"/>
      <c r="BF69" s="50" t="s">
        <v>103</v>
      </c>
      <c r="BG69" s="134"/>
      <c r="BH69" s="52"/>
      <c r="BI69" s="52"/>
      <c r="BJ69" s="52"/>
      <c r="BK69" s="52"/>
      <c r="BL69" s="53" t="s">
        <v>1778</v>
      </c>
      <c r="BM69" s="427" t="str">
        <f>TRIM('1. Artikeldata Grund'!D69)</f>
        <v/>
      </c>
    </row>
    <row r="70" spans="1:65" x14ac:dyDescent="0.25">
      <c r="A70" s="21">
        <v>66</v>
      </c>
      <c r="B70" s="487" t="str">
        <f>'APH KIC KIA PC'!I70</f>
        <v>Välj…</v>
      </c>
      <c r="C70" s="487" t="str">
        <f>'APH KIC KIA PC'!K70</f>
        <v>Välj…</v>
      </c>
      <c r="D70" s="46">
        <f>'APH KIC KIA PC'!D70</f>
        <v>0</v>
      </c>
      <c r="E70" s="47" t="str">
        <f>TRIM(LEFT('1. Artikeldata Grund'!E70,30))</f>
        <v/>
      </c>
      <c r="F70" s="393" t="str">
        <f>IFERROR(TRIM(RIGHT('1. Artikeldata Grund'!E70,LEN('1. Artikeldata Grund'!E70)-30)),"")</f>
        <v/>
      </c>
      <c r="G70" s="48" t="str">
        <f>TRIM('APH KIC KIA PC'!L70)</f>
        <v>Välj….</v>
      </c>
      <c r="H70" s="27">
        <f>'APH KIC KIA PC'!M70</f>
        <v>910</v>
      </c>
      <c r="I70" s="27">
        <v>99</v>
      </c>
      <c r="J70" s="115"/>
      <c r="K70" s="48" t="s">
        <v>1868</v>
      </c>
      <c r="L70" s="48" t="str">
        <f>IF('APH MD APH Specifika'!BD70="J","J","N")</f>
        <v>N</v>
      </c>
      <c r="M70" s="116"/>
      <c r="N70" s="48" t="s">
        <v>1871</v>
      </c>
      <c r="O70" s="117"/>
      <c r="P70" s="48" t="s">
        <v>1870</v>
      </c>
      <c r="Q70" s="27">
        <v>0</v>
      </c>
      <c r="R70" s="115"/>
      <c r="S70" s="115"/>
      <c r="T70" s="115"/>
      <c r="U70" s="115"/>
      <c r="V70" s="115"/>
      <c r="W70" s="27">
        <v>1</v>
      </c>
      <c r="X70" s="27">
        <v>1</v>
      </c>
      <c r="Y70" s="48" t="s">
        <v>1871</v>
      </c>
      <c r="Z70" s="48" t="s">
        <v>1871</v>
      </c>
      <c r="AA70" s="48" t="s">
        <v>1871</v>
      </c>
      <c r="AB70" s="117"/>
      <c r="AC70" s="117"/>
      <c r="AD70" s="117"/>
      <c r="AE70" s="117"/>
      <c r="AF70" s="117"/>
      <c r="AG70" s="117"/>
      <c r="AH70" s="48" t="s">
        <v>1871</v>
      </c>
      <c r="AI70" s="27" t="str">
        <f>TRIM(LEFT('1. Artikeldata Grund'!G70,6))</f>
        <v/>
      </c>
      <c r="AJ70" s="460" cm="1">
        <f t="array" ref="AJ70">_xlfn.IFS(AV70="1",20,AV70="2",20,AV70="3",20,AV70="0",99,AV70="",99)</f>
        <v>99</v>
      </c>
      <c r="AK70" s="50" t="s">
        <v>103</v>
      </c>
      <c r="AL70" s="50" t="s">
        <v>103</v>
      </c>
      <c r="AM70" s="115"/>
      <c r="AN70" s="48"/>
      <c r="AO70" s="48"/>
      <c r="AP70" s="50" t="s">
        <v>103</v>
      </c>
      <c r="AQ70" s="51">
        <v>1</v>
      </c>
      <c r="AR70" s="27" t="str">
        <f>TRIM('APH KIC KIA PC'!O70)</f>
        <v/>
      </c>
      <c r="AS70" s="116"/>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4"/>
      <c r="BD70" s="48" t="s">
        <v>1871</v>
      </c>
      <c r="BE70" s="117"/>
      <c r="BF70" s="50" t="s">
        <v>103</v>
      </c>
      <c r="BG70" s="134"/>
      <c r="BH70" s="52"/>
      <c r="BI70" s="52"/>
      <c r="BJ70" s="52"/>
      <c r="BK70" s="52"/>
      <c r="BL70" s="53" t="s">
        <v>1778</v>
      </c>
      <c r="BM70" s="427" t="str">
        <f>TRIM('1. Artikeldata Grund'!D70)</f>
        <v/>
      </c>
    </row>
    <row r="71" spans="1:65" x14ac:dyDescent="0.25">
      <c r="A71" s="21">
        <v>67</v>
      </c>
      <c r="B71" s="487" t="str">
        <f>'APH KIC KIA PC'!I71</f>
        <v>Välj…</v>
      </c>
      <c r="C71" s="487" t="str">
        <f>'APH KIC KIA PC'!K71</f>
        <v>Välj…</v>
      </c>
      <c r="D71" s="46">
        <f>'APH KIC KIA PC'!D71</f>
        <v>0</v>
      </c>
      <c r="E71" s="47" t="str">
        <f>TRIM(LEFT('1. Artikeldata Grund'!E71,30))</f>
        <v/>
      </c>
      <c r="F71" s="393" t="str">
        <f>IFERROR(TRIM(RIGHT('1. Artikeldata Grund'!E71,LEN('1. Artikeldata Grund'!E71)-30)),"")</f>
        <v/>
      </c>
      <c r="G71" s="48" t="str">
        <f>TRIM('APH KIC KIA PC'!L71)</f>
        <v>Välj….</v>
      </c>
      <c r="H71" s="27">
        <f>'APH KIC KIA PC'!M71</f>
        <v>910</v>
      </c>
      <c r="I71" s="27">
        <v>99</v>
      </c>
      <c r="J71" s="115"/>
      <c r="K71" s="48" t="s">
        <v>1868</v>
      </c>
      <c r="L71" s="48" t="str">
        <f>IF('APH MD APH Specifika'!BD71="J","J","N")</f>
        <v>N</v>
      </c>
      <c r="M71" s="116"/>
      <c r="N71" s="48" t="s">
        <v>1871</v>
      </c>
      <c r="O71" s="117"/>
      <c r="P71" s="48" t="s">
        <v>1870</v>
      </c>
      <c r="Q71" s="27">
        <v>0</v>
      </c>
      <c r="R71" s="115"/>
      <c r="S71" s="115"/>
      <c r="T71" s="115"/>
      <c r="U71" s="115"/>
      <c r="V71" s="115"/>
      <c r="W71" s="27">
        <v>1</v>
      </c>
      <c r="X71" s="27">
        <v>1</v>
      </c>
      <c r="Y71" s="48" t="s">
        <v>1871</v>
      </c>
      <c r="Z71" s="48" t="s">
        <v>1871</v>
      </c>
      <c r="AA71" s="48" t="s">
        <v>1871</v>
      </c>
      <c r="AB71" s="117"/>
      <c r="AC71" s="117"/>
      <c r="AD71" s="117"/>
      <c r="AE71" s="117"/>
      <c r="AF71" s="117"/>
      <c r="AG71" s="117"/>
      <c r="AH71" s="48" t="s">
        <v>1871</v>
      </c>
      <c r="AI71" s="27" t="str">
        <f>TRIM(LEFT('1. Artikeldata Grund'!G71,6))</f>
        <v/>
      </c>
      <c r="AJ71" s="460" cm="1">
        <f t="array" ref="AJ71">_xlfn.IFS(AV71="1",20,AV71="2",20,AV71="3",20,AV71="0",99,AV71="",99)</f>
        <v>99</v>
      </c>
      <c r="AK71" s="50" t="s">
        <v>103</v>
      </c>
      <c r="AL71" s="50" t="s">
        <v>103</v>
      </c>
      <c r="AM71" s="115"/>
      <c r="AN71" s="48"/>
      <c r="AO71" s="48"/>
      <c r="AP71" s="50" t="s">
        <v>103</v>
      </c>
      <c r="AQ71" s="51">
        <v>1</v>
      </c>
      <c r="AR71" s="27" t="str">
        <f>TRIM('APH KIC KIA PC'!O71)</f>
        <v/>
      </c>
      <c r="AS71" s="116"/>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4"/>
      <c r="BD71" s="48" t="s">
        <v>1871</v>
      </c>
      <c r="BE71" s="117"/>
      <c r="BF71" s="50" t="s">
        <v>103</v>
      </c>
      <c r="BG71" s="134"/>
      <c r="BH71" s="52"/>
      <c r="BI71" s="52"/>
      <c r="BJ71" s="52"/>
      <c r="BK71" s="52"/>
      <c r="BL71" s="53" t="s">
        <v>1778</v>
      </c>
      <c r="BM71" s="427" t="str">
        <f>TRIM('1. Artikeldata Grund'!D71)</f>
        <v/>
      </c>
    </row>
    <row r="72" spans="1:65" x14ac:dyDescent="0.25">
      <c r="A72" s="21">
        <v>68</v>
      </c>
      <c r="B72" s="487" t="str">
        <f>'APH KIC KIA PC'!I72</f>
        <v>Välj…</v>
      </c>
      <c r="C72" s="487" t="str">
        <f>'APH KIC KIA PC'!K72</f>
        <v>Välj…</v>
      </c>
      <c r="D72" s="46">
        <f>'APH KIC KIA PC'!D72</f>
        <v>0</v>
      </c>
      <c r="E72" s="47" t="str">
        <f>TRIM(LEFT('1. Artikeldata Grund'!E72,30))</f>
        <v/>
      </c>
      <c r="F72" s="393" t="str">
        <f>IFERROR(TRIM(RIGHT('1. Artikeldata Grund'!E72,LEN('1. Artikeldata Grund'!E72)-30)),"")</f>
        <v/>
      </c>
      <c r="G72" s="48" t="str">
        <f>TRIM('APH KIC KIA PC'!L72)</f>
        <v>Välj….</v>
      </c>
      <c r="H72" s="27">
        <f>'APH KIC KIA PC'!M72</f>
        <v>910</v>
      </c>
      <c r="I72" s="27">
        <v>99</v>
      </c>
      <c r="J72" s="115"/>
      <c r="K72" s="48" t="s">
        <v>1868</v>
      </c>
      <c r="L72" s="48" t="str">
        <f>IF('APH MD APH Specifika'!BD72="J","J","N")</f>
        <v>N</v>
      </c>
      <c r="M72" s="116"/>
      <c r="N72" s="48" t="s">
        <v>1871</v>
      </c>
      <c r="O72" s="117"/>
      <c r="P72" s="48" t="s">
        <v>1870</v>
      </c>
      <c r="Q72" s="27">
        <v>0</v>
      </c>
      <c r="R72" s="115"/>
      <c r="S72" s="115"/>
      <c r="T72" s="115"/>
      <c r="U72" s="115"/>
      <c r="V72" s="115"/>
      <c r="W72" s="27">
        <v>1</v>
      </c>
      <c r="X72" s="27">
        <v>1</v>
      </c>
      <c r="Y72" s="48" t="s">
        <v>1871</v>
      </c>
      <c r="Z72" s="48" t="s">
        <v>1871</v>
      </c>
      <c r="AA72" s="48" t="s">
        <v>1871</v>
      </c>
      <c r="AB72" s="117"/>
      <c r="AC72" s="117"/>
      <c r="AD72" s="117"/>
      <c r="AE72" s="117"/>
      <c r="AF72" s="117"/>
      <c r="AG72" s="117"/>
      <c r="AH72" s="48" t="s">
        <v>1871</v>
      </c>
      <c r="AI72" s="27" t="str">
        <f>TRIM(LEFT('1. Artikeldata Grund'!G72,6))</f>
        <v/>
      </c>
      <c r="AJ72" s="460" cm="1">
        <f t="array" ref="AJ72">_xlfn.IFS(AV72="1",20,AV72="2",20,AV72="3",20,AV72="0",99,AV72="",99)</f>
        <v>99</v>
      </c>
      <c r="AK72" s="50" t="s">
        <v>103</v>
      </c>
      <c r="AL72" s="50" t="s">
        <v>103</v>
      </c>
      <c r="AM72" s="115"/>
      <c r="AN72" s="48"/>
      <c r="AO72" s="48"/>
      <c r="AP72" s="50" t="s">
        <v>103</v>
      </c>
      <c r="AQ72" s="51">
        <v>1</v>
      </c>
      <c r="AR72" s="27" t="str">
        <f>TRIM('APH KIC KIA PC'!O72)</f>
        <v/>
      </c>
      <c r="AS72" s="116"/>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4"/>
      <c r="BD72" s="48" t="s">
        <v>1871</v>
      </c>
      <c r="BE72" s="117"/>
      <c r="BF72" s="50" t="s">
        <v>103</v>
      </c>
      <c r="BG72" s="134"/>
      <c r="BH72" s="52"/>
      <c r="BI72" s="52"/>
      <c r="BJ72" s="52"/>
      <c r="BK72" s="52"/>
      <c r="BL72" s="53" t="s">
        <v>1778</v>
      </c>
      <c r="BM72" s="427" t="str">
        <f>TRIM('1. Artikeldata Grund'!D72)</f>
        <v/>
      </c>
    </row>
    <row r="73" spans="1:65" x14ac:dyDescent="0.25">
      <c r="A73" s="21">
        <v>69</v>
      </c>
      <c r="B73" s="487" t="str">
        <f>'APH KIC KIA PC'!I73</f>
        <v>Välj…</v>
      </c>
      <c r="C73" s="487" t="str">
        <f>'APH KIC KIA PC'!K73</f>
        <v>Välj…</v>
      </c>
      <c r="D73" s="46">
        <f>'APH KIC KIA PC'!D73</f>
        <v>0</v>
      </c>
      <c r="E73" s="47" t="str">
        <f>TRIM(LEFT('1. Artikeldata Grund'!E73,30))</f>
        <v/>
      </c>
      <c r="F73" s="393" t="str">
        <f>IFERROR(TRIM(RIGHT('1. Artikeldata Grund'!E73,LEN('1. Artikeldata Grund'!E73)-30)),"")</f>
        <v/>
      </c>
      <c r="G73" s="48" t="str">
        <f>TRIM('APH KIC KIA PC'!L73)</f>
        <v>Välj….</v>
      </c>
      <c r="H73" s="27">
        <f>'APH KIC KIA PC'!M73</f>
        <v>910</v>
      </c>
      <c r="I73" s="27">
        <v>99</v>
      </c>
      <c r="J73" s="115"/>
      <c r="K73" s="48" t="s">
        <v>1868</v>
      </c>
      <c r="L73" s="48" t="str">
        <f>IF('APH MD APH Specifika'!BD73="J","J","N")</f>
        <v>N</v>
      </c>
      <c r="M73" s="116"/>
      <c r="N73" s="48" t="s">
        <v>1871</v>
      </c>
      <c r="O73" s="117"/>
      <c r="P73" s="48" t="s">
        <v>1870</v>
      </c>
      <c r="Q73" s="27">
        <v>0</v>
      </c>
      <c r="R73" s="115"/>
      <c r="S73" s="115"/>
      <c r="T73" s="115"/>
      <c r="U73" s="115"/>
      <c r="V73" s="115"/>
      <c r="W73" s="27">
        <v>1</v>
      </c>
      <c r="X73" s="27">
        <v>1</v>
      </c>
      <c r="Y73" s="48" t="s">
        <v>1871</v>
      </c>
      <c r="Z73" s="48" t="s">
        <v>1871</v>
      </c>
      <c r="AA73" s="48" t="s">
        <v>1871</v>
      </c>
      <c r="AB73" s="117"/>
      <c r="AC73" s="117"/>
      <c r="AD73" s="117"/>
      <c r="AE73" s="117"/>
      <c r="AF73" s="117"/>
      <c r="AG73" s="117"/>
      <c r="AH73" s="48" t="s">
        <v>1871</v>
      </c>
      <c r="AI73" s="27" t="str">
        <f>TRIM(LEFT('1. Artikeldata Grund'!G73,6))</f>
        <v/>
      </c>
      <c r="AJ73" s="460" cm="1">
        <f t="array" ref="AJ73">_xlfn.IFS(AV73="1",20,AV73="2",20,AV73="3",20,AV73="0",99,AV73="",99)</f>
        <v>99</v>
      </c>
      <c r="AK73" s="50" t="s">
        <v>103</v>
      </c>
      <c r="AL73" s="50" t="s">
        <v>103</v>
      </c>
      <c r="AM73" s="115"/>
      <c r="AN73" s="48"/>
      <c r="AO73" s="48"/>
      <c r="AP73" s="50" t="s">
        <v>103</v>
      </c>
      <c r="AQ73" s="51">
        <v>1</v>
      </c>
      <c r="AR73" s="27" t="str">
        <f>TRIM('APH KIC KIA PC'!O73)</f>
        <v/>
      </c>
      <c r="AS73" s="116"/>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4"/>
      <c r="BD73" s="48" t="s">
        <v>1871</v>
      </c>
      <c r="BE73" s="117"/>
      <c r="BF73" s="50" t="s">
        <v>103</v>
      </c>
      <c r="BG73" s="134"/>
      <c r="BH73" s="52"/>
      <c r="BI73" s="52"/>
      <c r="BJ73" s="52"/>
      <c r="BK73" s="52"/>
      <c r="BL73" s="53" t="s">
        <v>1778</v>
      </c>
      <c r="BM73" s="427" t="str">
        <f>TRIM('1. Artikeldata Grund'!D73)</f>
        <v/>
      </c>
    </row>
    <row r="74" spans="1:65" x14ac:dyDescent="0.25">
      <c r="A74" s="21">
        <v>70</v>
      </c>
      <c r="B74" s="487" t="str">
        <f>'APH KIC KIA PC'!I74</f>
        <v>Välj…</v>
      </c>
      <c r="C74" s="487" t="str">
        <f>'APH KIC KIA PC'!K74</f>
        <v>Välj…</v>
      </c>
      <c r="D74" s="46">
        <f>'APH KIC KIA PC'!D74</f>
        <v>0</v>
      </c>
      <c r="E74" s="47" t="str">
        <f>TRIM(LEFT('1. Artikeldata Grund'!E74,30))</f>
        <v/>
      </c>
      <c r="F74" s="393" t="str">
        <f>IFERROR(TRIM(RIGHT('1. Artikeldata Grund'!E74,LEN('1. Artikeldata Grund'!E74)-30)),"")</f>
        <v/>
      </c>
      <c r="G74" s="48" t="str">
        <f>TRIM('APH KIC KIA PC'!L74)</f>
        <v>Välj….</v>
      </c>
      <c r="H74" s="27">
        <f>'APH KIC KIA PC'!M74</f>
        <v>910</v>
      </c>
      <c r="I74" s="27">
        <v>99</v>
      </c>
      <c r="J74" s="115"/>
      <c r="K74" s="48" t="s">
        <v>1868</v>
      </c>
      <c r="L74" s="48" t="str">
        <f>IF('APH MD APH Specifika'!BD74="J","J","N")</f>
        <v>N</v>
      </c>
      <c r="M74" s="116"/>
      <c r="N74" s="48" t="s">
        <v>1871</v>
      </c>
      <c r="O74" s="117"/>
      <c r="P74" s="48" t="s">
        <v>1870</v>
      </c>
      <c r="Q74" s="27">
        <v>0</v>
      </c>
      <c r="R74" s="115"/>
      <c r="S74" s="115"/>
      <c r="T74" s="115"/>
      <c r="U74" s="115"/>
      <c r="V74" s="115"/>
      <c r="W74" s="27">
        <v>1</v>
      </c>
      <c r="X74" s="27">
        <v>1</v>
      </c>
      <c r="Y74" s="48" t="s">
        <v>1871</v>
      </c>
      <c r="Z74" s="48" t="s">
        <v>1871</v>
      </c>
      <c r="AA74" s="48" t="s">
        <v>1871</v>
      </c>
      <c r="AB74" s="117"/>
      <c r="AC74" s="117"/>
      <c r="AD74" s="117"/>
      <c r="AE74" s="117"/>
      <c r="AF74" s="117"/>
      <c r="AG74" s="117"/>
      <c r="AH74" s="48" t="s">
        <v>1871</v>
      </c>
      <c r="AI74" s="27" t="str">
        <f>TRIM(LEFT('1. Artikeldata Grund'!G74,6))</f>
        <v/>
      </c>
      <c r="AJ74" s="460" cm="1">
        <f t="array" ref="AJ74">_xlfn.IFS(AV74="1",20,AV74="2",20,AV74="3",20,AV74="0",99,AV74="",99)</f>
        <v>99</v>
      </c>
      <c r="AK74" s="50" t="s">
        <v>103</v>
      </c>
      <c r="AL74" s="50" t="s">
        <v>103</v>
      </c>
      <c r="AM74" s="115"/>
      <c r="AN74" s="48"/>
      <c r="AO74" s="48"/>
      <c r="AP74" s="50" t="s">
        <v>103</v>
      </c>
      <c r="AQ74" s="51">
        <v>1</v>
      </c>
      <c r="AR74" s="27" t="str">
        <f>TRIM('APH KIC KIA PC'!O74)</f>
        <v/>
      </c>
      <c r="AS74" s="116"/>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4"/>
      <c r="BD74" s="48" t="s">
        <v>1871</v>
      </c>
      <c r="BE74" s="117"/>
      <c r="BF74" s="50" t="s">
        <v>103</v>
      </c>
      <c r="BG74" s="134"/>
      <c r="BH74" s="52"/>
      <c r="BI74" s="52"/>
      <c r="BJ74" s="52"/>
      <c r="BK74" s="52"/>
      <c r="BL74" s="53" t="s">
        <v>1778</v>
      </c>
      <c r="BM74" s="427" t="str">
        <f>TRIM('1. Artikeldata Grund'!D74)</f>
        <v/>
      </c>
    </row>
    <row r="75" spans="1:65" x14ac:dyDescent="0.25">
      <c r="A75" s="21">
        <v>71</v>
      </c>
      <c r="B75" s="487" t="str">
        <f>'APH KIC KIA PC'!I75</f>
        <v>Välj…</v>
      </c>
      <c r="C75" s="487" t="str">
        <f>'APH KIC KIA PC'!K75</f>
        <v>Välj…</v>
      </c>
      <c r="D75" s="46">
        <f>'APH KIC KIA PC'!D75</f>
        <v>0</v>
      </c>
      <c r="E75" s="47" t="str">
        <f>TRIM(LEFT('1. Artikeldata Grund'!E75,30))</f>
        <v/>
      </c>
      <c r="F75" s="393" t="str">
        <f>IFERROR(TRIM(RIGHT('1. Artikeldata Grund'!E75,LEN('1. Artikeldata Grund'!E75)-30)),"")</f>
        <v/>
      </c>
      <c r="G75" s="48" t="str">
        <f>TRIM('APH KIC KIA PC'!L75)</f>
        <v>Välj….</v>
      </c>
      <c r="H75" s="27">
        <f>'APH KIC KIA PC'!M75</f>
        <v>910</v>
      </c>
      <c r="I75" s="27">
        <v>99</v>
      </c>
      <c r="J75" s="115"/>
      <c r="K75" s="48" t="s">
        <v>1868</v>
      </c>
      <c r="L75" s="48" t="str">
        <f>IF('APH MD APH Specifika'!BD75="J","J","N")</f>
        <v>N</v>
      </c>
      <c r="M75" s="116"/>
      <c r="N75" s="48" t="s">
        <v>1871</v>
      </c>
      <c r="O75" s="117"/>
      <c r="P75" s="48" t="s">
        <v>1870</v>
      </c>
      <c r="Q75" s="27">
        <v>0</v>
      </c>
      <c r="R75" s="115"/>
      <c r="S75" s="115"/>
      <c r="T75" s="115"/>
      <c r="U75" s="115"/>
      <c r="V75" s="115"/>
      <c r="W75" s="27">
        <v>1</v>
      </c>
      <c r="X75" s="27">
        <v>1</v>
      </c>
      <c r="Y75" s="48" t="s">
        <v>1871</v>
      </c>
      <c r="Z75" s="48" t="s">
        <v>1871</v>
      </c>
      <c r="AA75" s="48" t="s">
        <v>1871</v>
      </c>
      <c r="AB75" s="117"/>
      <c r="AC75" s="117"/>
      <c r="AD75" s="117"/>
      <c r="AE75" s="117"/>
      <c r="AF75" s="117"/>
      <c r="AG75" s="117"/>
      <c r="AH75" s="48" t="s">
        <v>1871</v>
      </c>
      <c r="AI75" s="27" t="str">
        <f>TRIM(LEFT('1. Artikeldata Grund'!G75,6))</f>
        <v/>
      </c>
      <c r="AJ75" s="460" cm="1">
        <f t="array" ref="AJ75">_xlfn.IFS(AV75="1",20,AV75="2",20,AV75="3",20,AV75="0",99,AV75="",99)</f>
        <v>99</v>
      </c>
      <c r="AK75" s="50" t="s">
        <v>103</v>
      </c>
      <c r="AL75" s="50" t="s">
        <v>103</v>
      </c>
      <c r="AM75" s="115"/>
      <c r="AN75" s="48"/>
      <c r="AO75" s="48"/>
      <c r="AP75" s="50" t="s">
        <v>103</v>
      </c>
      <c r="AQ75" s="51">
        <v>1</v>
      </c>
      <c r="AR75" s="27" t="str">
        <f>TRIM('APH KIC KIA PC'!O75)</f>
        <v/>
      </c>
      <c r="AS75" s="116"/>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4"/>
      <c r="BD75" s="48" t="s">
        <v>1871</v>
      </c>
      <c r="BE75" s="117"/>
      <c r="BF75" s="50" t="s">
        <v>103</v>
      </c>
      <c r="BG75" s="134"/>
      <c r="BH75" s="52"/>
      <c r="BI75" s="52"/>
      <c r="BJ75" s="52"/>
      <c r="BK75" s="52"/>
      <c r="BL75" s="53" t="s">
        <v>1778</v>
      </c>
      <c r="BM75" s="427" t="str">
        <f>TRIM('1. Artikeldata Grund'!D75)</f>
        <v/>
      </c>
    </row>
    <row r="76" spans="1:65" x14ac:dyDescent="0.25">
      <c r="A76" s="21">
        <v>72</v>
      </c>
      <c r="B76" s="487" t="str">
        <f>'APH KIC KIA PC'!I76</f>
        <v>Välj…</v>
      </c>
      <c r="C76" s="487" t="str">
        <f>'APH KIC KIA PC'!K76</f>
        <v>Välj…</v>
      </c>
      <c r="D76" s="46">
        <f>'APH KIC KIA PC'!D76</f>
        <v>0</v>
      </c>
      <c r="E76" s="47" t="str">
        <f>TRIM(LEFT('1. Artikeldata Grund'!E76,30))</f>
        <v/>
      </c>
      <c r="F76" s="393" t="str">
        <f>IFERROR(TRIM(RIGHT('1. Artikeldata Grund'!E76,LEN('1. Artikeldata Grund'!E76)-30)),"")</f>
        <v/>
      </c>
      <c r="G76" s="48" t="str">
        <f>TRIM('APH KIC KIA PC'!L76)</f>
        <v>Välj….</v>
      </c>
      <c r="H76" s="27">
        <f>'APH KIC KIA PC'!M76</f>
        <v>910</v>
      </c>
      <c r="I76" s="27">
        <v>99</v>
      </c>
      <c r="J76" s="115"/>
      <c r="K76" s="48" t="s">
        <v>1868</v>
      </c>
      <c r="L76" s="48" t="str">
        <f>IF('APH MD APH Specifika'!BD76="J","J","N")</f>
        <v>N</v>
      </c>
      <c r="M76" s="116"/>
      <c r="N76" s="48" t="s">
        <v>1871</v>
      </c>
      <c r="O76" s="117"/>
      <c r="P76" s="48" t="s">
        <v>1870</v>
      </c>
      <c r="Q76" s="27">
        <v>0</v>
      </c>
      <c r="R76" s="115"/>
      <c r="S76" s="115"/>
      <c r="T76" s="115"/>
      <c r="U76" s="115"/>
      <c r="V76" s="115"/>
      <c r="W76" s="27">
        <v>1</v>
      </c>
      <c r="X76" s="27">
        <v>1</v>
      </c>
      <c r="Y76" s="48" t="s">
        <v>1871</v>
      </c>
      <c r="Z76" s="48" t="s">
        <v>1871</v>
      </c>
      <c r="AA76" s="48" t="s">
        <v>1871</v>
      </c>
      <c r="AB76" s="117"/>
      <c r="AC76" s="117"/>
      <c r="AD76" s="117"/>
      <c r="AE76" s="117"/>
      <c r="AF76" s="117"/>
      <c r="AG76" s="117"/>
      <c r="AH76" s="48" t="s">
        <v>1871</v>
      </c>
      <c r="AI76" s="27" t="str">
        <f>TRIM(LEFT('1. Artikeldata Grund'!G76,6))</f>
        <v/>
      </c>
      <c r="AJ76" s="460" cm="1">
        <f t="array" ref="AJ76">_xlfn.IFS(AV76="1",20,AV76="2",20,AV76="3",20,AV76="0",99,AV76="",99)</f>
        <v>99</v>
      </c>
      <c r="AK76" s="50" t="s">
        <v>103</v>
      </c>
      <c r="AL76" s="50" t="s">
        <v>103</v>
      </c>
      <c r="AM76" s="115"/>
      <c r="AN76" s="48"/>
      <c r="AO76" s="48"/>
      <c r="AP76" s="50" t="s">
        <v>103</v>
      </c>
      <c r="AQ76" s="51">
        <v>1</v>
      </c>
      <c r="AR76" s="27" t="str">
        <f>TRIM('APH KIC KIA PC'!O76)</f>
        <v/>
      </c>
      <c r="AS76" s="116"/>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4"/>
      <c r="BD76" s="48" t="s">
        <v>1871</v>
      </c>
      <c r="BE76" s="117"/>
      <c r="BF76" s="50" t="s">
        <v>103</v>
      </c>
      <c r="BG76" s="134"/>
      <c r="BH76" s="52"/>
      <c r="BI76" s="52"/>
      <c r="BJ76" s="52"/>
      <c r="BK76" s="52"/>
      <c r="BL76" s="53" t="s">
        <v>1778</v>
      </c>
      <c r="BM76" s="427" t="str">
        <f>TRIM('1. Artikeldata Grund'!D76)</f>
        <v/>
      </c>
    </row>
    <row r="77" spans="1:65" x14ac:dyDescent="0.25">
      <c r="A77" s="21">
        <v>73</v>
      </c>
      <c r="B77" s="487" t="str">
        <f>'APH KIC KIA PC'!I77</f>
        <v>Välj…</v>
      </c>
      <c r="C77" s="487" t="str">
        <f>'APH KIC KIA PC'!K77</f>
        <v>Välj…</v>
      </c>
      <c r="D77" s="46">
        <f>'APH KIC KIA PC'!D77</f>
        <v>0</v>
      </c>
      <c r="E77" s="47" t="str">
        <f>TRIM(LEFT('1. Artikeldata Grund'!E77,30))</f>
        <v/>
      </c>
      <c r="F77" s="393" t="str">
        <f>IFERROR(TRIM(RIGHT('1. Artikeldata Grund'!E77,LEN('1. Artikeldata Grund'!E77)-30)),"")</f>
        <v/>
      </c>
      <c r="G77" s="48" t="str">
        <f>TRIM('APH KIC KIA PC'!L77)</f>
        <v>Välj….</v>
      </c>
      <c r="H77" s="27">
        <f>'APH KIC KIA PC'!M77</f>
        <v>910</v>
      </c>
      <c r="I77" s="27">
        <v>99</v>
      </c>
      <c r="J77" s="115"/>
      <c r="K77" s="48" t="s">
        <v>1868</v>
      </c>
      <c r="L77" s="48" t="str">
        <f>IF('APH MD APH Specifika'!BD77="J","J","N")</f>
        <v>N</v>
      </c>
      <c r="M77" s="116"/>
      <c r="N77" s="48" t="s">
        <v>1871</v>
      </c>
      <c r="O77" s="117"/>
      <c r="P77" s="48" t="s">
        <v>1870</v>
      </c>
      <c r="Q77" s="27">
        <v>0</v>
      </c>
      <c r="R77" s="115"/>
      <c r="S77" s="115"/>
      <c r="T77" s="115"/>
      <c r="U77" s="115"/>
      <c r="V77" s="115"/>
      <c r="W77" s="27">
        <v>1</v>
      </c>
      <c r="X77" s="27">
        <v>1</v>
      </c>
      <c r="Y77" s="48" t="s">
        <v>1871</v>
      </c>
      <c r="Z77" s="48" t="s">
        <v>1871</v>
      </c>
      <c r="AA77" s="48" t="s">
        <v>1871</v>
      </c>
      <c r="AB77" s="117"/>
      <c r="AC77" s="117"/>
      <c r="AD77" s="117"/>
      <c r="AE77" s="117"/>
      <c r="AF77" s="117"/>
      <c r="AG77" s="117"/>
      <c r="AH77" s="48" t="s">
        <v>1871</v>
      </c>
      <c r="AI77" s="27" t="str">
        <f>TRIM(LEFT('1. Artikeldata Grund'!G77,6))</f>
        <v/>
      </c>
      <c r="AJ77" s="460" cm="1">
        <f t="array" ref="AJ77">_xlfn.IFS(AV77="1",20,AV77="2",20,AV77="3",20,AV77="0",99,AV77="",99)</f>
        <v>99</v>
      </c>
      <c r="AK77" s="50" t="s">
        <v>103</v>
      </c>
      <c r="AL77" s="50" t="s">
        <v>103</v>
      </c>
      <c r="AM77" s="115"/>
      <c r="AN77" s="48"/>
      <c r="AO77" s="48"/>
      <c r="AP77" s="50" t="s">
        <v>103</v>
      </c>
      <c r="AQ77" s="51">
        <v>1</v>
      </c>
      <c r="AR77" s="27" t="str">
        <f>TRIM('APH KIC KIA PC'!O77)</f>
        <v/>
      </c>
      <c r="AS77" s="116"/>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4"/>
      <c r="BD77" s="48" t="s">
        <v>1871</v>
      </c>
      <c r="BE77" s="117"/>
      <c r="BF77" s="50" t="s">
        <v>103</v>
      </c>
      <c r="BG77" s="134"/>
      <c r="BH77" s="52"/>
      <c r="BI77" s="52"/>
      <c r="BJ77" s="52"/>
      <c r="BK77" s="52"/>
      <c r="BL77" s="53" t="s">
        <v>1778</v>
      </c>
      <c r="BM77" s="427" t="str">
        <f>TRIM('1. Artikeldata Grund'!D77)</f>
        <v/>
      </c>
    </row>
    <row r="78" spans="1:65" x14ac:dyDescent="0.25">
      <c r="A78" s="21">
        <v>74</v>
      </c>
      <c r="B78" s="487" t="str">
        <f>'APH KIC KIA PC'!I78</f>
        <v>Välj…</v>
      </c>
      <c r="C78" s="487" t="str">
        <f>'APH KIC KIA PC'!K78</f>
        <v>Välj…</v>
      </c>
      <c r="D78" s="46">
        <f>'APH KIC KIA PC'!D78</f>
        <v>0</v>
      </c>
      <c r="E78" s="47" t="str">
        <f>TRIM(LEFT('1. Artikeldata Grund'!E78,30))</f>
        <v/>
      </c>
      <c r="F78" s="393" t="str">
        <f>IFERROR(TRIM(RIGHT('1. Artikeldata Grund'!E78,LEN('1. Artikeldata Grund'!E78)-30)),"")</f>
        <v/>
      </c>
      <c r="G78" s="48" t="str">
        <f>TRIM('APH KIC KIA PC'!L78)</f>
        <v>Välj….</v>
      </c>
      <c r="H78" s="27">
        <f>'APH KIC KIA PC'!M78</f>
        <v>910</v>
      </c>
      <c r="I78" s="27">
        <v>99</v>
      </c>
      <c r="J78" s="115"/>
      <c r="K78" s="48" t="s">
        <v>1868</v>
      </c>
      <c r="L78" s="48" t="str">
        <f>IF('APH MD APH Specifika'!BD78="J","J","N")</f>
        <v>N</v>
      </c>
      <c r="M78" s="116"/>
      <c r="N78" s="48" t="s">
        <v>1871</v>
      </c>
      <c r="O78" s="117"/>
      <c r="P78" s="48" t="s">
        <v>1870</v>
      </c>
      <c r="Q78" s="27">
        <v>0</v>
      </c>
      <c r="R78" s="115"/>
      <c r="S78" s="115"/>
      <c r="T78" s="115"/>
      <c r="U78" s="115"/>
      <c r="V78" s="115"/>
      <c r="W78" s="27">
        <v>1</v>
      </c>
      <c r="X78" s="27">
        <v>1</v>
      </c>
      <c r="Y78" s="48" t="s">
        <v>1871</v>
      </c>
      <c r="Z78" s="48" t="s">
        <v>1871</v>
      </c>
      <c r="AA78" s="48" t="s">
        <v>1871</v>
      </c>
      <c r="AB78" s="117"/>
      <c r="AC78" s="117"/>
      <c r="AD78" s="117"/>
      <c r="AE78" s="117"/>
      <c r="AF78" s="117"/>
      <c r="AG78" s="117"/>
      <c r="AH78" s="48" t="s">
        <v>1871</v>
      </c>
      <c r="AI78" s="27" t="str">
        <f>TRIM(LEFT('1. Artikeldata Grund'!G78,6))</f>
        <v/>
      </c>
      <c r="AJ78" s="460" cm="1">
        <f t="array" ref="AJ78">_xlfn.IFS(AV78="1",20,AV78="2",20,AV78="3",20,AV78="0",99,AV78="",99)</f>
        <v>99</v>
      </c>
      <c r="AK78" s="50" t="s">
        <v>103</v>
      </c>
      <c r="AL78" s="50" t="s">
        <v>103</v>
      </c>
      <c r="AM78" s="115"/>
      <c r="AN78" s="48"/>
      <c r="AO78" s="48"/>
      <c r="AP78" s="50" t="s">
        <v>103</v>
      </c>
      <c r="AQ78" s="51">
        <v>1</v>
      </c>
      <c r="AR78" s="27" t="str">
        <f>TRIM('APH KIC KIA PC'!O78)</f>
        <v/>
      </c>
      <c r="AS78" s="116"/>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4"/>
      <c r="BD78" s="48" t="s">
        <v>1871</v>
      </c>
      <c r="BE78" s="117"/>
      <c r="BF78" s="50" t="s">
        <v>103</v>
      </c>
      <c r="BG78" s="134"/>
      <c r="BH78" s="52"/>
      <c r="BI78" s="52"/>
      <c r="BJ78" s="52"/>
      <c r="BK78" s="52"/>
      <c r="BL78" s="53" t="s">
        <v>1778</v>
      </c>
      <c r="BM78" s="427" t="str">
        <f>TRIM('1. Artikeldata Grund'!D78)</f>
        <v/>
      </c>
    </row>
    <row r="79" spans="1:65" x14ac:dyDescent="0.25">
      <c r="A79" s="21">
        <v>75</v>
      </c>
      <c r="B79" s="487" t="str">
        <f>'APH KIC KIA PC'!I79</f>
        <v>Välj…</v>
      </c>
      <c r="C79" s="487" t="str">
        <f>'APH KIC KIA PC'!K79</f>
        <v>Välj…</v>
      </c>
      <c r="D79" s="46">
        <f>'APH KIC KIA PC'!D79</f>
        <v>0</v>
      </c>
      <c r="E79" s="47" t="str">
        <f>TRIM(LEFT('1. Artikeldata Grund'!E79,30))</f>
        <v/>
      </c>
      <c r="F79" s="393" t="str">
        <f>IFERROR(TRIM(RIGHT('1. Artikeldata Grund'!E79,LEN('1. Artikeldata Grund'!E79)-30)),"")</f>
        <v/>
      </c>
      <c r="G79" s="48" t="str">
        <f>TRIM('APH KIC KIA PC'!L79)</f>
        <v>Välj….</v>
      </c>
      <c r="H79" s="27">
        <f>'APH KIC KIA PC'!M79</f>
        <v>910</v>
      </c>
      <c r="I79" s="27">
        <v>99</v>
      </c>
      <c r="J79" s="115"/>
      <c r="K79" s="48" t="s">
        <v>1868</v>
      </c>
      <c r="L79" s="48" t="str">
        <f>IF('APH MD APH Specifika'!BD79="J","J","N")</f>
        <v>N</v>
      </c>
      <c r="M79" s="116"/>
      <c r="N79" s="48" t="s">
        <v>1871</v>
      </c>
      <c r="O79" s="117"/>
      <c r="P79" s="48" t="s">
        <v>1870</v>
      </c>
      <c r="Q79" s="27">
        <v>0</v>
      </c>
      <c r="R79" s="115"/>
      <c r="S79" s="115"/>
      <c r="T79" s="115"/>
      <c r="U79" s="115"/>
      <c r="V79" s="115"/>
      <c r="W79" s="27">
        <v>1</v>
      </c>
      <c r="X79" s="27">
        <v>1</v>
      </c>
      <c r="Y79" s="48" t="s">
        <v>1871</v>
      </c>
      <c r="Z79" s="48" t="s">
        <v>1871</v>
      </c>
      <c r="AA79" s="48" t="s">
        <v>1871</v>
      </c>
      <c r="AB79" s="117"/>
      <c r="AC79" s="117"/>
      <c r="AD79" s="117"/>
      <c r="AE79" s="117"/>
      <c r="AF79" s="117"/>
      <c r="AG79" s="117"/>
      <c r="AH79" s="48" t="s">
        <v>1871</v>
      </c>
      <c r="AI79" s="27" t="str">
        <f>TRIM(LEFT('1. Artikeldata Grund'!G79,6))</f>
        <v/>
      </c>
      <c r="AJ79" s="460" cm="1">
        <f t="array" ref="AJ79">_xlfn.IFS(AV79="1",20,AV79="2",20,AV79="3",20,AV79="0",99,AV79="",99)</f>
        <v>99</v>
      </c>
      <c r="AK79" s="50" t="s">
        <v>103</v>
      </c>
      <c r="AL79" s="50" t="s">
        <v>103</v>
      </c>
      <c r="AM79" s="115"/>
      <c r="AN79" s="48"/>
      <c r="AO79" s="48"/>
      <c r="AP79" s="50" t="s">
        <v>103</v>
      </c>
      <c r="AQ79" s="51">
        <v>1</v>
      </c>
      <c r="AR79" s="27" t="str">
        <f>TRIM('APH KIC KIA PC'!O79)</f>
        <v/>
      </c>
      <c r="AS79" s="116"/>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4"/>
      <c r="BD79" s="48" t="s">
        <v>1871</v>
      </c>
      <c r="BE79" s="117"/>
      <c r="BF79" s="50" t="s">
        <v>103</v>
      </c>
      <c r="BG79" s="134"/>
      <c r="BH79" s="52"/>
      <c r="BI79" s="52"/>
      <c r="BJ79" s="52"/>
      <c r="BK79" s="52"/>
      <c r="BL79" s="53" t="s">
        <v>1778</v>
      </c>
      <c r="BM79" s="427" t="str">
        <f>TRIM('1. Artikeldata Grund'!D79)</f>
        <v/>
      </c>
    </row>
    <row r="80" spans="1:65" x14ac:dyDescent="0.25">
      <c r="A80" s="21">
        <v>76</v>
      </c>
      <c r="B80" s="487" t="str">
        <f>'APH KIC KIA PC'!I80</f>
        <v>Välj…</v>
      </c>
      <c r="C80" s="487" t="str">
        <f>'APH KIC KIA PC'!K80</f>
        <v>Välj…</v>
      </c>
      <c r="D80" s="46">
        <f>'APH KIC KIA PC'!D80</f>
        <v>0</v>
      </c>
      <c r="E80" s="47" t="str">
        <f>TRIM(LEFT('1. Artikeldata Grund'!E80,30))</f>
        <v/>
      </c>
      <c r="F80" s="393" t="str">
        <f>IFERROR(TRIM(RIGHT('1. Artikeldata Grund'!E80,LEN('1. Artikeldata Grund'!E80)-30)),"")</f>
        <v/>
      </c>
      <c r="G80" s="48" t="str">
        <f>TRIM('APH KIC KIA PC'!L80)</f>
        <v>Välj….</v>
      </c>
      <c r="H80" s="27">
        <f>'APH KIC KIA PC'!M80</f>
        <v>910</v>
      </c>
      <c r="I80" s="27">
        <v>99</v>
      </c>
      <c r="J80" s="115"/>
      <c r="K80" s="48" t="s">
        <v>1868</v>
      </c>
      <c r="L80" s="48" t="str">
        <f>IF('APH MD APH Specifika'!BD80="J","J","N")</f>
        <v>N</v>
      </c>
      <c r="M80" s="116"/>
      <c r="N80" s="48" t="s">
        <v>1871</v>
      </c>
      <c r="O80" s="117"/>
      <c r="P80" s="48" t="s">
        <v>1870</v>
      </c>
      <c r="Q80" s="27">
        <v>0</v>
      </c>
      <c r="R80" s="115"/>
      <c r="S80" s="115"/>
      <c r="T80" s="115"/>
      <c r="U80" s="115"/>
      <c r="V80" s="115"/>
      <c r="W80" s="27">
        <v>1</v>
      </c>
      <c r="X80" s="27">
        <v>1</v>
      </c>
      <c r="Y80" s="48" t="s">
        <v>1871</v>
      </c>
      <c r="Z80" s="48" t="s">
        <v>1871</v>
      </c>
      <c r="AA80" s="48" t="s">
        <v>1871</v>
      </c>
      <c r="AB80" s="117"/>
      <c r="AC80" s="117"/>
      <c r="AD80" s="117"/>
      <c r="AE80" s="117"/>
      <c r="AF80" s="117"/>
      <c r="AG80" s="117"/>
      <c r="AH80" s="48" t="s">
        <v>1871</v>
      </c>
      <c r="AI80" s="27" t="str">
        <f>TRIM(LEFT('1. Artikeldata Grund'!G80,6))</f>
        <v/>
      </c>
      <c r="AJ80" s="460" cm="1">
        <f t="array" ref="AJ80">_xlfn.IFS(AV80="1",20,AV80="2",20,AV80="3",20,AV80="0",99,AV80="",99)</f>
        <v>99</v>
      </c>
      <c r="AK80" s="50" t="s">
        <v>103</v>
      </c>
      <c r="AL80" s="50" t="s">
        <v>103</v>
      </c>
      <c r="AM80" s="115"/>
      <c r="AN80" s="48"/>
      <c r="AO80" s="48"/>
      <c r="AP80" s="50" t="s">
        <v>103</v>
      </c>
      <c r="AQ80" s="51">
        <v>1</v>
      </c>
      <c r="AR80" s="27" t="str">
        <f>TRIM('APH KIC KIA PC'!O80)</f>
        <v/>
      </c>
      <c r="AS80" s="116"/>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4"/>
      <c r="BD80" s="48" t="s">
        <v>1871</v>
      </c>
      <c r="BE80" s="117"/>
      <c r="BF80" s="50" t="s">
        <v>103</v>
      </c>
      <c r="BG80" s="134"/>
      <c r="BH80" s="52"/>
      <c r="BI80" s="52"/>
      <c r="BJ80" s="52"/>
      <c r="BK80" s="52"/>
      <c r="BL80" s="53" t="s">
        <v>1778</v>
      </c>
      <c r="BM80" s="427" t="str">
        <f>TRIM('1. Artikeldata Grund'!D80)</f>
        <v/>
      </c>
    </row>
    <row r="81" spans="1:65" x14ac:dyDescent="0.25">
      <c r="A81" s="21">
        <v>77</v>
      </c>
      <c r="B81" s="487" t="str">
        <f>'APH KIC KIA PC'!I81</f>
        <v>Välj…</v>
      </c>
      <c r="C81" s="487" t="str">
        <f>'APH KIC KIA PC'!K81</f>
        <v>Välj…</v>
      </c>
      <c r="D81" s="46">
        <f>'APH KIC KIA PC'!D81</f>
        <v>0</v>
      </c>
      <c r="E81" s="47" t="str">
        <f>TRIM(LEFT('1. Artikeldata Grund'!E81,30))</f>
        <v/>
      </c>
      <c r="F81" s="393" t="str">
        <f>IFERROR(TRIM(RIGHT('1. Artikeldata Grund'!E81,LEN('1. Artikeldata Grund'!E81)-30)),"")</f>
        <v/>
      </c>
      <c r="G81" s="48" t="str">
        <f>TRIM('APH KIC KIA PC'!L81)</f>
        <v>Välj….</v>
      </c>
      <c r="H81" s="27">
        <f>'APH KIC KIA PC'!M81</f>
        <v>910</v>
      </c>
      <c r="I81" s="27">
        <v>99</v>
      </c>
      <c r="J81" s="115"/>
      <c r="K81" s="48" t="s">
        <v>1868</v>
      </c>
      <c r="L81" s="48" t="str">
        <f>IF('APH MD APH Specifika'!BD81="J","J","N")</f>
        <v>N</v>
      </c>
      <c r="M81" s="116"/>
      <c r="N81" s="48" t="s">
        <v>1871</v>
      </c>
      <c r="O81" s="117"/>
      <c r="P81" s="48" t="s">
        <v>1870</v>
      </c>
      <c r="Q81" s="27">
        <v>0</v>
      </c>
      <c r="R81" s="115"/>
      <c r="S81" s="115"/>
      <c r="T81" s="115"/>
      <c r="U81" s="115"/>
      <c r="V81" s="115"/>
      <c r="W81" s="27">
        <v>1</v>
      </c>
      <c r="X81" s="27">
        <v>1</v>
      </c>
      <c r="Y81" s="48" t="s">
        <v>1871</v>
      </c>
      <c r="Z81" s="48" t="s">
        <v>1871</v>
      </c>
      <c r="AA81" s="48" t="s">
        <v>1871</v>
      </c>
      <c r="AB81" s="117"/>
      <c r="AC81" s="117"/>
      <c r="AD81" s="117"/>
      <c r="AE81" s="117"/>
      <c r="AF81" s="117"/>
      <c r="AG81" s="117"/>
      <c r="AH81" s="48" t="s">
        <v>1871</v>
      </c>
      <c r="AI81" s="27" t="str">
        <f>TRIM(LEFT('1. Artikeldata Grund'!G81,6))</f>
        <v/>
      </c>
      <c r="AJ81" s="460" cm="1">
        <f t="array" ref="AJ81">_xlfn.IFS(AV81="1",20,AV81="2",20,AV81="3",20,AV81="0",99,AV81="",99)</f>
        <v>99</v>
      </c>
      <c r="AK81" s="50" t="s">
        <v>103</v>
      </c>
      <c r="AL81" s="50" t="s">
        <v>103</v>
      </c>
      <c r="AM81" s="115"/>
      <c r="AN81" s="48"/>
      <c r="AO81" s="48"/>
      <c r="AP81" s="50" t="s">
        <v>103</v>
      </c>
      <c r="AQ81" s="51">
        <v>1</v>
      </c>
      <c r="AR81" s="27" t="str">
        <f>TRIM('APH KIC KIA PC'!O81)</f>
        <v/>
      </c>
      <c r="AS81" s="116"/>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4"/>
      <c r="BD81" s="48" t="s">
        <v>1871</v>
      </c>
      <c r="BE81" s="117"/>
      <c r="BF81" s="50" t="s">
        <v>103</v>
      </c>
      <c r="BG81" s="134"/>
      <c r="BH81" s="52"/>
      <c r="BI81" s="52"/>
      <c r="BJ81" s="52"/>
      <c r="BK81" s="52"/>
      <c r="BL81" s="53" t="s">
        <v>1778</v>
      </c>
      <c r="BM81" s="427" t="str">
        <f>TRIM('1. Artikeldata Grund'!D81)</f>
        <v/>
      </c>
    </row>
    <row r="82" spans="1:65" x14ac:dyDescent="0.25">
      <c r="A82" s="21">
        <v>78</v>
      </c>
      <c r="B82" s="487" t="str">
        <f>'APH KIC KIA PC'!I82</f>
        <v>Välj…</v>
      </c>
      <c r="C82" s="487" t="str">
        <f>'APH KIC KIA PC'!K82</f>
        <v>Välj…</v>
      </c>
      <c r="D82" s="46">
        <f>'APH KIC KIA PC'!D82</f>
        <v>0</v>
      </c>
      <c r="E82" s="47" t="str">
        <f>TRIM(LEFT('1. Artikeldata Grund'!E82,30))</f>
        <v/>
      </c>
      <c r="F82" s="393" t="str">
        <f>IFERROR(TRIM(RIGHT('1. Artikeldata Grund'!E82,LEN('1. Artikeldata Grund'!E82)-30)),"")</f>
        <v/>
      </c>
      <c r="G82" s="48" t="str">
        <f>TRIM('APH KIC KIA PC'!L82)</f>
        <v>Välj….</v>
      </c>
      <c r="H82" s="27">
        <f>'APH KIC KIA PC'!M82</f>
        <v>910</v>
      </c>
      <c r="I82" s="27">
        <v>99</v>
      </c>
      <c r="J82" s="115"/>
      <c r="K82" s="48" t="s">
        <v>1868</v>
      </c>
      <c r="L82" s="48" t="str">
        <f>IF('APH MD APH Specifika'!BD82="J","J","N")</f>
        <v>N</v>
      </c>
      <c r="M82" s="116"/>
      <c r="N82" s="48" t="s">
        <v>1871</v>
      </c>
      <c r="O82" s="117"/>
      <c r="P82" s="48" t="s">
        <v>1870</v>
      </c>
      <c r="Q82" s="27">
        <v>0</v>
      </c>
      <c r="R82" s="115"/>
      <c r="S82" s="115"/>
      <c r="T82" s="115"/>
      <c r="U82" s="115"/>
      <c r="V82" s="115"/>
      <c r="W82" s="27">
        <v>1</v>
      </c>
      <c r="X82" s="27">
        <v>1</v>
      </c>
      <c r="Y82" s="48" t="s">
        <v>1871</v>
      </c>
      <c r="Z82" s="48" t="s">
        <v>1871</v>
      </c>
      <c r="AA82" s="48" t="s">
        <v>1871</v>
      </c>
      <c r="AB82" s="117"/>
      <c r="AC82" s="117"/>
      <c r="AD82" s="117"/>
      <c r="AE82" s="117"/>
      <c r="AF82" s="117"/>
      <c r="AG82" s="117"/>
      <c r="AH82" s="48" t="s">
        <v>1871</v>
      </c>
      <c r="AI82" s="27" t="str">
        <f>TRIM(LEFT('1. Artikeldata Grund'!G82,6))</f>
        <v/>
      </c>
      <c r="AJ82" s="460" cm="1">
        <f t="array" ref="AJ82">_xlfn.IFS(AV82="1",20,AV82="2",20,AV82="3",20,AV82="0",99,AV82="",99)</f>
        <v>99</v>
      </c>
      <c r="AK82" s="50" t="s">
        <v>103</v>
      </c>
      <c r="AL82" s="50" t="s">
        <v>103</v>
      </c>
      <c r="AM82" s="115"/>
      <c r="AN82" s="48"/>
      <c r="AO82" s="48"/>
      <c r="AP82" s="50" t="s">
        <v>103</v>
      </c>
      <c r="AQ82" s="51">
        <v>1</v>
      </c>
      <c r="AR82" s="27" t="str">
        <f>TRIM('APH KIC KIA PC'!O82)</f>
        <v/>
      </c>
      <c r="AS82" s="116"/>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4"/>
      <c r="BD82" s="48" t="s">
        <v>1871</v>
      </c>
      <c r="BE82" s="117"/>
      <c r="BF82" s="50" t="s">
        <v>103</v>
      </c>
      <c r="BG82" s="134"/>
      <c r="BH82" s="52"/>
      <c r="BI82" s="52"/>
      <c r="BJ82" s="52"/>
      <c r="BK82" s="52"/>
      <c r="BL82" s="53" t="s">
        <v>1778</v>
      </c>
      <c r="BM82" s="427" t="str">
        <f>TRIM('1. Artikeldata Grund'!D82)</f>
        <v/>
      </c>
    </row>
    <row r="83" spans="1:65" x14ac:dyDescent="0.25">
      <c r="A83" s="21">
        <v>79</v>
      </c>
      <c r="B83" s="487" t="str">
        <f>'APH KIC KIA PC'!I83</f>
        <v>Välj…</v>
      </c>
      <c r="C83" s="487" t="str">
        <f>'APH KIC KIA PC'!K83</f>
        <v>Välj…</v>
      </c>
      <c r="D83" s="46">
        <f>'APH KIC KIA PC'!D83</f>
        <v>0</v>
      </c>
      <c r="E83" s="47" t="str">
        <f>TRIM(LEFT('1. Artikeldata Grund'!E83,30))</f>
        <v/>
      </c>
      <c r="F83" s="393" t="str">
        <f>IFERROR(TRIM(RIGHT('1. Artikeldata Grund'!E83,LEN('1. Artikeldata Grund'!E83)-30)),"")</f>
        <v/>
      </c>
      <c r="G83" s="48" t="str">
        <f>TRIM('APH KIC KIA PC'!L83)</f>
        <v>Välj….</v>
      </c>
      <c r="H83" s="27">
        <f>'APH KIC KIA PC'!M83</f>
        <v>910</v>
      </c>
      <c r="I83" s="27">
        <v>99</v>
      </c>
      <c r="J83" s="115"/>
      <c r="K83" s="48" t="s">
        <v>1868</v>
      </c>
      <c r="L83" s="48" t="str">
        <f>IF('APH MD APH Specifika'!BD83="J","J","N")</f>
        <v>N</v>
      </c>
      <c r="M83" s="116"/>
      <c r="N83" s="48" t="s">
        <v>1871</v>
      </c>
      <c r="O83" s="117"/>
      <c r="P83" s="48" t="s">
        <v>1870</v>
      </c>
      <c r="Q83" s="27">
        <v>0</v>
      </c>
      <c r="R83" s="115"/>
      <c r="S83" s="115"/>
      <c r="T83" s="115"/>
      <c r="U83" s="115"/>
      <c r="V83" s="115"/>
      <c r="W83" s="27">
        <v>1</v>
      </c>
      <c r="X83" s="27">
        <v>1</v>
      </c>
      <c r="Y83" s="48" t="s">
        <v>1871</v>
      </c>
      <c r="Z83" s="48" t="s">
        <v>1871</v>
      </c>
      <c r="AA83" s="48" t="s">
        <v>1871</v>
      </c>
      <c r="AB83" s="117"/>
      <c r="AC83" s="117"/>
      <c r="AD83" s="117"/>
      <c r="AE83" s="117"/>
      <c r="AF83" s="117"/>
      <c r="AG83" s="117"/>
      <c r="AH83" s="48" t="s">
        <v>1871</v>
      </c>
      <c r="AI83" s="27" t="str">
        <f>TRIM(LEFT('1. Artikeldata Grund'!G83,6))</f>
        <v/>
      </c>
      <c r="AJ83" s="460" cm="1">
        <f t="array" ref="AJ83">_xlfn.IFS(AV83="1",20,AV83="2",20,AV83="3",20,AV83="0",99,AV83="",99)</f>
        <v>99</v>
      </c>
      <c r="AK83" s="50" t="s">
        <v>103</v>
      </c>
      <c r="AL83" s="50" t="s">
        <v>103</v>
      </c>
      <c r="AM83" s="115"/>
      <c r="AN83" s="48"/>
      <c r="AO83" s="48"/>
      <c r="AP83" s="50" t="s">
        <v>103</v>
      </c>
      <c r="AQ83" s="51">
        <v>1</v>
      </c>
      <c r="AR83" s="27" t="str">
        <f>TRIM('APH KIC KIA PC'!O83)</f>
        <v/>
      </c>
      <c r="AS83" s="116"/>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4"/>
      <c r="BD83" s="48" t="s">
        <v>1871</v>
      </c>
      <c r="BE83" s="117"/>
      <c r="BF83" s="50" t="s">
        <v>103</v>
      </c>
      <c r="BG83" s="134"/>
      <c r="BH83" s="52"/>
      <c r="BI83" s="52"/>
      <c r="BJ83" s="52"/>
      <c r="BK83" s="52"/>
      <c r="BL83" s="53" t="s">
        <v>1778</v>
      </c>
      <c r="BM83" s="427" t="str">
        <f>TRIM('1. Artikeldata Grund'!D83)</f>
        <v/>
      </c>
    </row>
    <row r="84" spans="1:65" x14ac:dyDescent="0.25">
      <c r="A84" s="21">
        <v>80</v>
      </c>
      <c r="B84" s="487" t="str">
        <f>'APH KIC KIA PC'!I84</f>
        <v>Välj…</v>
      </c>
      <c r="C84" s="487" t="str">
        <f>'APH KIC KIA PC'!K84</f>
        <v>Välj…</v>
      </c>
      <c r="D84" s="46">
        <f>'APH KIC KIA PC'!D84</f>
        <v>0</v>
      </c>
      <c r="E84" s="47" t="str">
        <f>TRIM(LEFT('1. Artikeldata Grund'!E84,30))</f>
        <v/>
      </c>
      <c r="F84" s="393" t="str">
        <f>IFERROR(TRIM(RIGHT('1. Artikeldata Grund'!E84,LEN('1. Artikeldata Grund'!E84)-30)),"")</f>
        <v/>
      </c>
      <c r="G84" s="48" t="str">
        <f>TRIM('APH KIC KIA PC'!L84)</f>
        <v>Välj….</v>
      </c>
      <c r="H84" s="27">
        <f>'APH KIC KIA PC'!M84</f>
        <v>910</v>
      </c>
      <c r="I84" s="27">
        <v>99</v>
      </c>
      <c r="J84" s="115"/>
      <c r="K84" s="48" t="s">
        <v>1868</v>
      </c>
      <c r="L84" s="48" t="str">
        <f>IF('APH MD APH Specifika'!BD84="J","J","N")</f>
        <v>N</v>
      </c>
      <c r="M84" s="116"/>
      <c r="N84" s="48" t="s">
        <v>1871</v>
      </c>
      <c r="O84" s="117"/>
      <c r="P84" s="48" t="s">
        <v>1870</v>
      </c>
      <c r="Q84" s="27">
        <v>0</v>
      </c>
      <c r="R84" s="115"/>
      <c r="S84" s="115"/>
      <c r="T84" s="115"/>
      <c r="U84" s="115"/>
      <c r="V84" s="115"/>
      <c r="W84" s="27">
        <v>1</v>
      </c>
      <c r="X84" s="27">
        <v>1</v>
      </c>
      <c r="Y84" s="48" t="s">
        <v>1871</v>
      </c>
      <c r="Z84" s="48" t="s">
        <v>1871</v>
      </c>
      <c r="AA84" s="48" t="s">
        <v>1871</v>
      </c>
      <c r="AB84" s="117"/>
      <c r="AC84" s="117"/>
      <c r="AD84" s="117"/>
      <c r="AE84" s="117"/>
      <c r="AF84" s="117"/>
      <c r="AG84" s="117"/>
      <c r="AH84" s="48" t="s">
        <v>1871</v>
      </c>
      <c r="AI84" s="27" t="str">
        <f>TRIM(LEFT('1. Artikeldata Grund'!G84,6))</f>
        <v/>
      </c>
      <c r="AJ84" s="460" cm="1">
        <f t="array" ref="AJ84">_xlfn.IFS(AV84="1",20,AV84="2",20,AV84="3",20,AV84="0",99,AV84="",99)</f>
        <v>99</v>
      </c>
      <c r="AK84" s="50" t="s">
        <v>103</v>
      </c>
      <c r="AL84" s="50" t="s">
        <v>103</v>
      </c>
      <c r="AM84" s="115"/>
      <c r="AN84" s="48"/>
      <c r="AO84" s="48"/>
      <c r="AP84" s="50" t="s">
        <v>103</v>
      </c>
      <c r="AQ84" s="51">
        <v>1</v>
      </c>
      <c r="AR84" s="27" t="str">
        <f>TRIM('APH KIC KIA PC'!O84)</f>
        <v/>
      </c>
      <c r="AS84" s="116"/>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4"/>
      <c r="BD84" s="48" t="s">
        <v>1871</v>
      </c>
      <c r="BE84" s="117"/>
      <c r="BF84" s="50" t="s">
        <v>103</v>
      </c>
      <c r="BG84" s="134"/>
      <c r="BH84" s="52"/>
      <c r="BI84" s="52"/>
      <c r="BJ84" s="52"/>
      <c r="BK84" s="52"/>
      <c r="BL84" s="53" t="s">
        <v>1778</v>
      </c>
      <c r="BM84" s="427" t="str">
        <f>TRIM('1. Artikeldata Grund'!D84)</f>
        <v/>
      </c>
    </row>
    <row r="85" spans="1:65" x14ac:dyDescent="0.25">
      <c r="A85" s="21">
        <v>81</v>
      </c>
      <c r="B85" s="487" t="str">
        <f>'APH KIC KIA PC'!I85</f>
        <v>Välj…</v>
      </c>
      <c r="C85" s="487" t="str">
        <f>'APH KIC KIA PC'!K85</f>
        <v>Välj…</v>
      </c>
      <c r="D85" s="46">
        <f>'APH KIC KIA PC'!D85</f>
        <v>0</v>
      </c>
      <c r="E85" s="47" t="str">
        <f>TRIM(LEFT('1. Artikeldata Grund'!E85,30))</f>
        <v/>
      </c>
      <c r="F85" s="393" t="str">
        <f>IFERROR(TRIM(RIGHT('1. Artikeldata Grund'!E85,LEN('1. Artikeldata Grund'!E85)-30)),"")</f>
        <v/>
      </c>
      <c r="G85" s="48" t="str">
        <f>TRIM('APH KIC KIA PC'!L85)</f>
        <v>Välj….</v>
      </c>
      <c r="H85" s="27">
        <f>'APH KIC KIA PC'!M85</f>
        <v>910</v>
      </c>
      <c r="I85" s="27">
        <v>99</v>
      </c>
      <c r="J85" s="115"/>
      <c r="K85" s="48" t="s">
        <v>1868</v>
      </c>
      <c r="L85" s="48" t="str">
        <f>IF('APH MD APH Specifika'!BD85="J","J","N")</f>
        <v>N</v>
      </c>
      <c r="M85" s="116"/>
      <c r="N85" s="48" t="s">
        <v>1871</v>
      </c>
      <c r="O85" s="117"/>
      <c r="P85" s="48" t="s">
        <v>1870</v>
      </c>
      <c r="Q85" s="27">
        <v>0</v>
      </c>
      <c r="R85" s="115"/>
      <c r="S85" s="115"/>
      <c r="T85" s="115"/>
      <c r="U85" s="115"/>
      <c r="V85" s="115"/>
      <c r="W85" s="27">
        <v>1</v>
      </c>
      <c r="X85" s="27">
        <v>1</v>
      </c>
      <c r="Y85" s="48" t="s">
        <v>1871</v>
      </c>
      <c r="Z85" s="48" t="s">
        <v>1871</v>
      </c>
      <c r="AA85" s="48" t="s">
        <v>1871</v>
      </c>
      <c r="AB85" s="117"/>
      <c r="AC85" s="117"/>
      <c r="AD85" s="117"/>
      <c r="AE85" s="117"/>
      <c r="AF85" s="117"/>
      <c r="AG85" s="117"/>
      <c r="AH85" s="48" t="s">
        <v>1871</v>
      </c>
      <c r="AI85" s="27" t="str">
        <f>TRIM(LEFT('1. Artikeldata Grund'!G85,6))</f>
        <v/>
      </c>
      <c r="AJ85" s="460" cm="1">
        <f t="array" ref="AJ85">_xlfn.IFS(AV85="1",20,AV85="2",20,AV85="3",20,AV85="0",99,AV85="",99)</f>
        <v>99</v>
      </c>
      <c r="AK85" s="50" t="s">
        <v>103</v>
      </c>
      <c r="AL85" s="50" t="s">
        <v>103</v>
      </c>
      <c r="AM85" s="115"/>
      <c r="AN85" s="48"/>
      <c r="AO85" s="48"/>
      <c r="AP85" s="50" t="s">
        <v>103</v>
      </c>
      <c r="AQ85" s="51">
        <v>1</v>
      </c>
      <c r="AR85" s="27" t="str">
        <f>TRIM('APH KIC KIA PC'!O85)</f>
        <v/>
      </c>
      <c r="AS85" s="116"/>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4"/>
      <c r="BD85" s="48" t="s">
        <v>1871</v>
      </c>
      <c r="BE85" s="117"/>
      <c r="BF85" s="50" t="s">
        <v>103</v>
      </c>
      <c r="BG85" s="134"/>
      <c r="BH85" s="52"/>
      <c r="BI85" s="52"/>
      <c r="BJ85" s="52"/>
      <c r="BK85" s="52"/>
      <c r="BL85" s="53" t="s">
        <v>1778</v>
      </c>
      <c r="BM85" s="427" t="str">
        <f>TRIM('1. Artikeldata Grund'!D85)</f>
        <v/>
      </c>
    </row>
    <row r="86" spans="1:65" x14ac:dyDescent="0.25">
      <c r="A86" s="21">
        <v>82</v>
      </c>
      <c r="B86" s="487" t="str">
        <f>'APH KIC KIA PC'!I86</f>
        <v>Välj…</v>
      </c>
      <c r="C86" s="487" t="str">
        <f>'APH KIC KIA PC'!K86</f>
        <v>Välj…</v>
      </c>
      <c r="D86" s="46">
        <f>'APH KIC KIA PC'!D86</f>
        <v>0</v>
      </c>
      <c r="E86" s="47" t="str">
        <f>TRIM(LEFT('1. Artikeldata Grund'!E86,30))</f>
        <v/>
      </c>
      <c r="F86" s="393" t="str">
        <f>IFERROR(TRIM(RIGHT('1. Artikeldata Grund'!E86,LEN('1. Artikeldata Grund'!E86)-30)),"")</f>
        <v/>
      </c>
      <c r="G86" s="48" t="str">
        <f>TRIM('APH KIC KIA PC'!L86)</f>
        <v>Välj….</v>
      </c>
      <c r="H86" s="27">
        <f>'APH KIC KIA PC'!M86</f>
        <v>910</v>
      </c>
      <c r="I86" s="27">
        <v>99</v>
      </c>
      <c r="J86" s="115"/>
      <c r="K86" s="48" t="s">
        <v>1868</v>
      </c>
      <c r="L86" s="48" t="str">
        <f>IF('APH MD APH Specifika'!BD86="J","J","N")</f>
        <v>N</v>
      </c>
      <c r="M86" s="116"/>
      <c r="N86" s="48" t="s">
        <v>1871</v>
      </c>
      <c r="O86" s="117"/>
      <c r="P86" s="48" t="s">
        <v>1870</v>
      </c>
      <c r="Q86" s="27">
        <v>0</v>
      </c>
      <c r="R86" s="115"/>
      <c r="S86" s="115"/>
      <c r="T86" s="115"/>
      <c r="U86" s="115"/>
      <c r="V86" s="115"/>
      <c r="W86" s="27">
        <v>1</v>
      </c>
      <c r="X86" s="27">
        <v>1</v>
      </c>
      <c r="Y86" s="48" t="s">
        <v>1871</v>
      </c>
      <c r="Z86" s="48" t="s">
        <v>1871</v>
      </c>
      <c r="AA86" s="48" t="s">
        <v>1871</v>
      </c>
      <c r="AB86" s="117"/>
      <c r="AC86" s="117"/>
      <c r="AD86" s="117"/>
      <c r="AE86" s="117"/>
      <c r="AF86" s="117"/>
      <c r="AG86" s="117"/>
      <c r="AH86" s="48" t="s">
        <v>1871</v>
      </c>
      <c r="AI86" s="27" t="str">
        <f>TRIM(LEFT('1. Artikeldata Grund'!G86,6))</f>
        <v/>
      </c>
      <c r="AJ86" s="460" cm="1">
        <f t="array" ref="AJ86">_xlfn.IFS(AV86="1",20,AV86="2",20,AV86="3",20,AV86="0",99,AV86="",99)</f>
        <v>99</v>
      </c>
      <c r="AK86" s="50" t="s">
        <v>103</v>
      </c>
      <c r="AL86" s="50" t="s">
        <v>103</v>
      </c>
      <c r="AM86" s="115"/>
      <c r="AN86" s="48"/>
      <c r="AO86" s="48"/>
      <c r="AP86" s="50" t="s">
        <v>103</v>
      </c>
      <c r="AQ86" s="51">
        <v>1</v>
      </c>
      <c r="AR86" s="27" t="str">
        <f>TRIM('APH KIC KIA PC'!O86)</f>
        <v/>
      </c>
      <c r="AS86" s="116"/>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4"/>
      <c r="BD86" s="48" t="s">
        <v>1871</v>
      </c>
      <c r="BE86" s="117"/>
      <c r="BF86" s="50" t="s">
        <v>103</v>
      </c>
      <c r="BG86" s="134"/>
      <c r="BH86" s="52"/>
      <c r="BI86" s="52"/>
      <c r="BJ86" s="52"/>
      <c r="BK86" s="52"/>
      <c r="BL86" s="53" t="s">
        <v>1778</v>
      </c>
      <c r="BM86" s="427" t="str">
        <f>TRIM('1. Artikeldata Grund'!D86)</f>
        <v/>
      </c>
    </row>
    <row r="87" spans="1:65" x14ac:dyDescent="0.25">
      <c r="A87" s="21">
        <v>83</v>
      </c>
      <c r="B87" s="487" t="str">
        <f>'APH KIC KIA PC'!I87</f>
        <v>Välj…</v>
      </c>
      <c r="C87" s="487" t="str">
        <f>'APH KIC KIA PC'!K87</f>
        <v>Välj…</v>
      </c>
      <c r="D87" s="46">
        <f>'APH KIC KIA PC'!D87</f>
        <v>0</v>
      </c>
      <c r="E87" s="47" t="str">
        <f>TRIM(LEFT('1. Artikeldata Grund'!E87,30))</f>
        <v/>
      </c>
      <c r="F87" s="393" t="str">
        <f>IFERROR(TRIM(RIGHT('1. Artikeldata Grund'!E87,LEN('1. Artikeldata Grund'!E87)-30)),"")</f>
        <v/>
      </c>
      <c r="G87" s="48" t="str">
        <f>TRIM('APH KIC KIA PC'!L87)</f>
        <v>Välj….</v>
      </c>
      <c r="H87" s="27">
        <f>'APH KIC KIA PC'!M87</f>
        <v>910</v>
      </c>
      <c r="I87" s="27">
        <v>99</v>
      </c>
      <c r="J87" s="115"/>
      <c r="K87" s="48" t="s">
        <v>1868</v>
      </c>
      <c r="L87" s="48" t="str">
        <f>IF('APH MD APH Specifika'!BD87="J","J","N")</f>
        <v>N</v>
      </c>
      <c r="M87" s="116"/>
      <c r="N87" s="48" t="s">
        <v>1871</v>
      </c>
      <c r="O87" s="117"/>
      <c r="P87" s="48" t="s">
        <v>1870</v>
      </c>
      <c r="Q87" s="27">
        <v>0</v>
      </c>
      <c r="R87" s="115"/>
      <c r="S87" s="115"/>
      <c r="T87" s="115"/>
      <c r="U87" s="115"/>
      <c r="V87" s="115"/>
      <c r="W87" s="27">
        <v>1</v>
      </c>
      <c r="X87" s="27">
        <v>1</v>
      </c>
      <c r="Y87" s="48" t="s">
        <v>1871</v>
      </c>
      <c r="Z87" s="48" t="s">
        <v>1871</v>
      </c>
      <c r="AA87" s="48" t="s">
        <v>1871</v>
      </c>
      <c r="AB87" s="117"/>
      <c r="AC87" s="117"/>
      <c r="AD87" s="117"/>
      <c r="AE87" s="117"/>
      <c r="AF87" s="117"/>
      <c r="AG87" s="117"/>
      <c r="AH87" s="48" t="s">
        <v>1871</v>
      </c>
      <c r="AI87" s="27" t="str">
        <f>TRIM(LEFT('1. Artikeldata Grund'!G87,6))</f>
        <v/>
      </c>
      <c r="AJ87" s="460" cm="1">
        <f t="array" ref="AJ87">_xlfn.IFS(AV87="1",20,AV87="2",20,AV87="3",20,AV87="0",99,AV87="",99)</f>
        <v>99</v>
      </c>
      <c r="AK87" s="50" t="s">
        <v>103</v>
      </c>
      <c r="AL87" s="50" t="s">
        <v>103</v>
      </c>
      <c r="AM87" s="115"/>
      <c r="AN87" s="48"/>
      <c r="AO87" s="48"/>
      <c r="AP87" s="50" t="s">
        <v>103</v>
      </c>
      <c r="AQ87" s="51">
        <v>1</v>
      </c>
      <c r="AR87" s="27" t="str">
        <f>TRIM('APH KIC KIA PC'!O87)</f>
        <v/>
      </c>
      <c r="AS87" s="116"/>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4"/>
      <c r="BD87" s="48" t="s">
        <v>1871</v>
      </c>
      <c r="BE87" s="117"/>
      <c r="BF87" s="50" t="s">
        <v>103</v>
      </c>
      <c r="BG87" s="134"/>
      <c r="BH87" s="52"/>
      <c r="BI87" s="52"/>
      <c r="BJ87" s="52"/>
      <c r="BK87" s="52"/>
      <c r="BL87" s="53" t="s">
        <v>1778</v>
      </c>
      <c r="BM87" s="427" t="str">
        <f>TRIM('1. Artikeldata Grund'!D87)</f>
        <v/>
      </c>
    </row>
    <row r="88" spans="1:65" x14ac:dyDescent="0.25">
      <c r="A88" s="21">
        <v>84</v>
      </c>
      <c r="B88" s="487" t="str">
        <f>'APH KIC KIA PC'!I88</f>
        <v>Välj…</v>
      </c>
      <c r="C88" s="487" t="str">
        <f>'APH KIC KIA PC'!K88</f>
        <v>Välj…</v>
      </c>
      <c r="D88" s="46">
        <f>'APH KIC KIA PC'!D88</f>
        <v>0</v>
      </c>
      <c r="E88" s="47" t="str">
        <f>TRIM(LEFT('1. Artikeldata Grund'!E88,30))</f>
        <v/>
      </c>
      <c r="F88" s="393" t="str">
        <f>IFERROR(TRIM(RIGHT('1. Artikeldata Grund'!E88,LEN('1. Artikeldata Grund'!E88)-30)),"")</f>
        <v/>
      </c>
      <c r="G88" s="48" t="str">
        <f>TRIM('APH KIC KIA PC'!L88)</f>
        <v>Välj….</v>
      </c>
      <c r="H88" s="27">
        <f>'APH KIC KIA PC'!M88</f>
        <v>910</v>
      </c>
      <c r="I88" s="27">
        <v>99</v>
      </c>
      <c r="J88" s="115"/>
      <c r="K88" s="48" t="s">
        <v>1868</v>
      </c>
      <c r="L88" s="48" t="str">
        <f>IF('APH MD APH Specifika'!BD88="J","J","N")</f>
        <v>N</v>
      </c>
      <c r="M88" s="116"/>
      <c r="N88" s="48" t="s">
        <v>1871</v>
      </c>
      <c r="O88" s="117"/>
      <c r="P88" s="48" t="s">
        <v>1870</v>
      </c>
      <c r="Q88" s="27">
        <v>0</v>
      </c>
      <c r="R88" s="115"/>
      <c r="S88" s="115"/>
      <c r="T88" s="115"/>
      <c r="U88" s="115"/>
      <c r="V88" s="115"/>
      <c r="W88" s="27">
        <v>1</v>
      </c>
      <c r="X88" s="27">
        <v>1</v>
      </c>
      <c r="Y88" s="48" t="s">
        <v>1871</v>
      </c>
      <c r="Z88" s="48" t="s">
        <v>1871</v>
      </c>
      <c r="AA88" s="48" t="s">
        <v>1871</v>
      </c>
      <c r="AB88" s="117"/>
      <c r="AC88" s="117"/>
      <c r="AD88" s="117"/>
      <c r="AE88" s="117"/>
      <c r="AF88" s="117"/>
      <c r="AG88" s="117"/>
      <c r="AH88" s="48" t="s">
        <v>1871</v>
      </c>
      <c r="AI88" s="27" t="str">
        <f>TRIM(LEFT('1. Artikeldata Grund'!G88,6))</f>
        <v/>
      </c>
      <c r="AJ88" s="460" cm="1">
        <f t="array" ref="AJ88">_xlfn.IFS(AV88="1",20,AV88="2",20,AV88="3",20,AV88="0",99,AV88="",99)</f>
        <v>99</v>
      </c>
      <c r="AK88" s="50" t="s">
        <v>103</v>
      </c>
      <c r="AL88" s="50" t="s">
        <v>103</v>
      </c>
      <c r="AM88" s="115"/>
      <c r="AN88" s="48"/>
      <c r="AO88" s="48"/>
      <c r="AP88" s="50" t="s">
        <v>103</v>
      </c>
      <c r="AQ88" s="51">
        <v>1</v>
      </c>
      <c r="AR88" s="27" t="str">
        <f>TRIM('APH KIC KIA PC'!O88)</f>
        <v/>
      </c>
      <c r="AS88" s="116"/>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4"/>
      <c r="BD88" s="48" t="s">
        <v>1871</v>
      </c>
      <c r="BE88" s="117"/>
      <c r="BF88" s="50" t="s">
        <v>103</v>
      </c>
      <c r="BG88" s="134"/>
      <c r="BH88" s="52"/>
      <c r="BI88" s="52"/>
      <c r="BJ88" s="52"/>
      <c r="BK88" s="52"/>
      <c r="BL88" s="53" t="s">
        <v>1778</v>
      </c>
      <c r="BM88" s="427" t="str">
        <f>TRIM('1. Artikeldata Grund'!D88)</f>
        <v/>
      </c>
    </row>
    <row r="89" spans="1:65" x14ac:dyDescent="0.25">
      <c r="A89" s="21">
        <v>85</v>
      </c>
      <c r="B89" s="487" t="str">
        <f>'APH KIC KIA PC'!I89</f>
        <v>Välj…</v>
      </c>
      <c r="C89" s="487" t="str">
        <f>'APH KIC KIA PC'!K89</f>
        <v>Välj…</v>
      </c>
      <c r="D89" s="46">
        <f>'APH KIC KIA PC'!D89</f>
        <v>0</v>
      </c>
      <c r="E89" s="47" t="str">
        <f>TRIM(LEFT('1. Artikeldata Grund'!E89,30))</f>
        <v/>
      </c>
      <c r="F89" s="393" t="str">
        <f>IFERROR(TRIM(RIGHT('1. Artikeldata Grund'!E89,LEN('1. Artikeldata Grund'!E89)-30)),"")</f>
        <v/>
      </c>
      <c r="G89" s="48" t="str">
        <f>TRIM('APH KIC KIA PC'!L89)</f>
        <v>Välj….</v>
      </c>
      <c r="H89" s="27">
        <f>'APH KIC KIA PC'!M89</f>
        <v>910</v>
      </c>
      <c r="I89" s="27">
        <v>99</v>
      </c>
      <c r="J89" s="115"/>
      <c r="K89" s="48" t="s">
        <v>1868</v>
      </c>
      <c r="L89" s="48" t="str">
        <f>IF('APH MD APH Specifika'!BD89="J","J","N")</f>
        <v>N</v>
      </c>
      <c r="M89" s="116"/>
      <c r="N89" s="48" t="s">
        <v>1871</v>
      </c>
      <c r="O89" s="117"/>
      <c r="P89" s="48" t="s">
        <v>1870</v>
      </c>
      <c r="Q89" s="27">
        <v>0</v>
      </c>
      <c r="R89" s="115"/>
      <c r="S89" s="115"/>
      <c r="T89" s="115"/>
      <c r="U89" s="115"/>
      <c r="V89" s="115"/>
      <c r="W89" s="27">
        <v>1</v>
      </c>
      <c r="X89" s="27">
        <v>1</v>
      </c>
      <c r="Y89" s="48" t="s">
        <v>1871</v>
      </c>
      <c r="Z89" s="48" t="s">
        <v>1871</v>
      </c>
      <c r="AA89" s="48" t="s">
        <v>1871</v>
      </c>
      <c r="AB89" s="117"/>
      <c r="AC89" s="117"/>
      <c r="AD89" s="117"/>
      <c r="AE89" s="117"/>
      <c r="AF89" s="117"/>
      <c r="AG89" s="117"/>
      <c r="AH89" s="48" t="s">
        <v>1871</v>
      </c>
      <c r="AI89" s="27" t="str">
        <f>TRIM(LEFT('1. Artikeldata Grund'!G89,6))</f>
        <v/>
      </c>
      <c r="AJ89" s="460" cm="1">
        <f t="array" ref="AJ89">_xlfn.IFS(AV89="1",20,AV89="2",20,AV89="3",20,AV89="0",99,AV89="",99)</f>
        <v>99</v>
      </c>
      <c r="AK89" s="50" t="s">
        <v>103</v>
      </c>
      <c r="AL89" s="50" t="s">
        <v>103</v>
      </c>
      <c r="AM89" s="115"/>
      <c r="AN89" s="48"/>
      <c r="AO89" s="48"/>
      <c r="AP89" s="50" t="s">
        <v>103</v>
      </c>
      <c r="AQ89" s="51">
        <v>1</v>
      </c>
      <c r="AR89" s="27" t="str">
        <f>TRIM('APH KIC KIA PC'!O89)</f>
        <v/>
      </c>
      <c r="AS89" s="116"/>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4"/>
      <c r="BD89" s="48" t="s">
        <v>1871</v>
      </c>
      <c r="BE89" s="117"/>
      <c r="BF89" s="50" t="s">
        <v>103</v>
      </c>
      <c r="BG89" s="134"/>
      <c r="BH89" s="52"/>
      <c r="BI89" s="52"/>
      <c r="BJ89" s="52"/>
      <c r="BK89" s="52"/>
      <c r="BL89" s="53" t="s">
        <v>1778</v>
      </c>
      <c r="BM89" s="427" t="str">
        <f>TRIM('1. Artikeldata Grund'!D89)</f>
        <v/>
      </c>
    </row>
    <row r="90" spans="1:65" x14ac:dyDescent="0.25">
      <c r="A90" s="21">
        <v>86</v>
      </c>
      <c r="B90" s="487" t="str">
        <f>'APH KIC KIA PC'!I90</f>
        <v>Välj…</v>
      </c>
      <c r="C90" s="487" t="str">
        <f>'APH KIC KIA PC'!K90</f>
        <v>Välj…</v>
      </c>
      <c r="D90" s="46">
        <f>'APH KIC KIA PC'!D90</f>
        <v>0</v>
      </c>
      <c r="E90" s="47" t="str">
        <f>TRIM(LEFT('1. Artikeldata Grund'!E90,30))</f>
        <v/>
      </c>
      <c r="F90" s="393" t="str">
        <f>IFERROR(TRIM(RIGHT('1. Artikeldata Grund'!E90,LEN('1. Artikeldata Grund'!E90)-30)),"")</f>
        <v/>
      </c>
      <c r="G90" s="48" t="str">
        <f>TRIM('APH KIC KIA PC'!L90)</f>
        <v>Välj….</v>
      </c>
      <c r="H90" s="27">
        <f>'APH KIC KIA PC'!M90</f>
        <v>910</v>
      </c>
      <c r="I90" s="27">
        <v>99</v>
      </c>
      <c r="J90" s="115"/>
      <c r="K90" s="48" t="s">
        <v>1868</v>
      </c>
      <c r="L90" s="48" t="str">
        <f>IF('APH MD APH Specifika'!BD90="J","J","N")</f>
        <v>N</v>
      </c>
      <c r="M90" s="116"/>
      <c r="N90" s="48" t="s">
        <v>1871</v>
      </c>
      <c r="O90" s="117"/>
      <c r="P90" s="48" t="s">
        <v>1870</v>
      </c>
      <c r="Q90" s="27">
        <v>0</v>
      </c>
      <c r="R90" s="115"/>
      <c r="S90" s="115"/>
      <c r="T90" s="115"/>
      <c r="U90" s="115"/>
      <c r="V90" s="115"/>
      <c r="W90" s="27">
        <v>1</v>
      </c>
      <c r="X90" s="27">
        <v>1</v>
      </c>
      <c r="Y90" s="48" t="s">
        <v>1871</v>
      </c>
      <c r="Z90" s="48" t="s">
        <v>1871</v>
      </c>
      <c r="AA90" s="48" t="s">
        <v>1871</v>
      </c>
      <c r="AB90" s="117"/>
      <c r="AC90" s="117"/>
      <c r="AD90" s="117"/>
      <c r="AE90" s="117"/>
      <c r="AF90" s="117"/>
      <c r="AG90" s="117"/>
      <c r="AH90" s="48" t="s">
        <v>1871</v>
      </c>
      <c r="AI90" s="27" t="str">
        <f>TRIM(LEFT('1. Artikeldata Grund'!G90,6))</f>
        <v/>
      </c>
      <c r="AJ90" s="460" cm="1">
        <f t="array" ref="AJ90">_xlfn.IFS(AV90="1",20,AV90="2",20,AV90="3",20,AV90="0",99,AV90="",99)</f>
        <v>99</v>
      </c>
      <c r="AK90" s="50" t="s">
        <v>103</v>
      </c>
      <c r="AL90" s="50" t="s">
        <v>103</v>
      </c>
      <c r="AM90" s="115"/>
      <c r="AN90" s="48"/>
      <c r="AO90" s="48"/>
      <c r="AP90" s="50" t="s">
        <v>103</v>
      </c>
      <c r="AQ90" s="51">
        <v>1</v>
      </c>
      <c r="AR90" s="27" t="str">
        <f>TRIM('APH KIC KIA PC'!O90)</f>
        <v/>
      </c>
      <c r="AS90" s="116"/>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4"/>
      <c r="BD90" s="48" t="s">
        <v>1871</v>
      </c>
      <c r="BE90" s="117"/>
      <c r="BF90" s="50" t="s">
        <v>103</v>
      </c>
      <c r="BG90" s="134"/>
      <c r="BH90" s="52"/>
      <c r="BI90" s="52"/>
      <c r="BJ90" s="52"/>
      <c r="BK90" s="52"/>
      <c r="BL90" s="53" t="s">
        <v>1778</v>
      </c>
      <c r="BM90" s="427" t="str">
        <f>TRIM('1. Artikeldata Grund'!D90)</f>
        <v/>
      </c>
    </row>
    <row r="91" spans="1:65" x14ac:dyDescent="0.25">
      <c r="A91" s="21">
        <v>87</v>
      </c>
      <c r="B91" s="487" t="str">
        <f>'APH KIC KIA PC'!I91</f>
        <v>Välj…</v>
      </c>
      <c r="C91" s="487" t="str">
        <f>'APH KIC KIA PC'!K91</f>
        <v>Välj…</v>
      </c>
      <c r="D91" s="46">
        <f>'APH KIC KIA PC'!D91</f>
        <v>0</v>
      </c>
      <c r="E91" s="47" t="str">
        <f>TRIM(LEFT('1. Artikeldata Grund'!E91,30))</f>
        <v/>
      </c>
      <c r="F91" s="393" t="str">
        <f>IFERROR(TRIM(RIGHT('1. Artikeldata Grund'!E91,LEN('1. Artikeldata Grund'!E91)-30)),"")</f>
        <v/>
      </c>
      <c r="G91" s="48" t="str">
        <f>TRIM('APH KIC KIA PC'!L91)</f>
        <v>Välj….</v>
      </c>
      <c r="H91" s="27">
        <f>'APH KIC KIA PC'!M91</f>
        <v>910</v>
      </c>
      <c r="I91" s="27">
        <v>99</v>
      </c>
      <c r="J91" s="115"/>
      <c r="K91" s="48" t="s">
        <v>1868</v>
      </c>
      <c r="L91" s="48" t="str">
        <f>IF('APH MD APH Specifika'!BD91="J","J","N")</f>
        <v>N</v>
      </c>
      <c r="M91" s="116"/>
      <c r="N91" s="48" t="s">
        <v>1871</v>
      </c>
      <c r="O91" s="117"/>
      <c r="P91" s="48" t="s">
        <v>1870</v>
      </c>
      <c r="Q91" s="27">
        <v>0</v>
      </c>
      <c r="R91" s="115"/>
      <c r="S91" s="115"/>
      <c r="T91" s="115"/>
      <c r="U91" s="115"/>
      <c r="V91" s="115"/>
      <c r="W91" s="27">
        <v>1</v>
      </c>
      <c r="X91" s="27">
        <v>1</v>
      </c>
      <c r="Y91" s="48" t="s">
        <v>1871</v>
      </c>
      <c r="Z91" s="48" t="s">
        <v>1871</v>
      </c>
      <c r="AA91" s="48" t="s">
        <v>1871</v>
      </c>
      <c r="AB91" s="117"/>
      <c r="AC91" s="117"/>
      <c r="AD91" s="117"/>
      <c r="AE91" s="117"/>
      <c r="AF91" s="117"/>
      <c r="AG91" s="117"/>
      <c r="AH91" s="48" t="s">
        <v>1871</v>
      </c>
      <c r="AI91" s="27" t="str">
        <f>TRIM(LEFT('1. Artikeldata Grund'!G91,6))</f>
        <v/>
      </c>
      <c r="AJ91" s="460" cm="1">
        <f t="array" ref="AJ91">_xlfn.IFS(AV91="1",20,AV91="2",20,AV91="3",20,AV91="0",99,AV91="",99)</f>
        <v>99</v>
      </c>
      <c r="AK91" s="50" t="s">
        <v>103</v>
      </c>
      <c r="AL91" s="50" t="s">
        <v>103</v>
      </c>
      <c r="AM91" s="115"/>
      <c r="AN91" s="48"/>
      <c r="AO91" s="48"/>
      <c r="AP91" s="50" t="s">
        <v>103</v>
      </c>
      <c r="AQ91" s="51">
        <v>1</v>
      </c>
      <c r="AR91" s="27" t="str">
        <f>TRIM('APH KIC KIA PC'!O91)</f>
        <v/>
      </c>
      <c r="AS91" s="116"/>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4"/>
      <c r="BD91" s="48" t="s">
        <v>1871</v>
      </c>
      <c r="BE91" s="117"/>
      <c r="BF91" s="50" t="s">
        <v>103</v>
      </c>
      <c r="BG91" s="134"/>
      <c r="BH91" s="52"/>
      <c r="BI91" s="52"/>
      <c r="BJ91" s="52"/>
      <c r="BK91" s="52"/>
      <c r="BL91" s="53" t="s">
        <v>1778</v>
      </c>
      <c r="BM91" s="427" t="str">
        <f>TRIM('1. Artikeldata Grund'!D91)</f>
        <v/>
      </c>
    </row>
    <row r="92" spans="1:65" x14ac:dyDescent="0.25">
      <c r="A92" s="21">
        <v>88</v>
      </c>
      <c r="B92" s="487" t="str">
        <f>'APH KIC KIA PC'!I92</f>
        <v>Välj…</v>
      </c>
      <c r="C92" s="487" t="str">
        <f>'APH KIC KIA PC'!K92</f>
        <v>Välj…</v>
      </c>
      <c r="D92" s="46">
        <f>'APH KIC KIA PC'!D92</f>
        <v>0</v>
      </c>
      <c r="E92" s="47" t="str">
        <f>TRIM(LEFT('1. Artikeldata Grund'!E92,30))</f>
        <v/>
      </c>
      <c r="F92" s="393" t="str">
        <f>IFERROR(TRIM(RIGHT('1. Artikeldata Grund'!E92,LEN('1. Artikeldata Grund'!E92)-30)),"")</f>
        <v/>
      </c>
      <c r="G92" s="48" t="str">
        <f>TRIM('APH KIC KIA PC'!L92)</f>
        <v>Välj….</v>
      </c>
      <c r="H92" s="27">
        <f>'APH KIC KIA PC'!M92</f>
        <v>910</v>
      </c>
      <c r="I92" s="27">
        <v>99</v>
      </c>
      <c r="J92" s="115"/>
      <c r="K92" s="48" t="s">
        <v>1868</v>
      </c>
      <c r="L92" s="48" t="str">
        <f>IF('APH MD APH Specifika'!BD92="J","J","N")</f>
        <v>N</v>
      </c>
      <c r="M92" s="116"/>
      <c r="N92" s="48" t="s">
        <v>1871</v>
      </c>
      <c r="O92" s="117"/>
      <c r="P92" s="48" t="s">
        <v>1870</v>
      </c>
      <c r="Q92" s="27">
        <v>0</v>
      </c>
      <c r="R92" s="115"/>
      <c r="S92" s="115"/>
      <c r="T92" s="115"/>
      <c r="U92" s="115"/>
      <c r="V92" s="115"/>
      <c r="W92" s="27">
        <v>1</v>
      </c>
      <c r="X92" s="27">
        <v>1</v>
      </c>
      <c r="Y92" s="48" t="s">
        <v>1871</v>
      </c>
      <c r="Z92" s="48" t="s">
        <v>1871</v>
      </c>
      <c r="AA92" s="48" t="s">
        <v>1871</v>
      </c>
      <c r="AB92" s="117"/>
      <c r="AC92" s="117"/>
      <c r="AD92" s="117"/>
      <c r="AE92" s="117"/>
      <c r="AF92" s="117"/>
      <c r="AG92" s="117"/>
      <c r="AH92" s="48" t="s">
        <v>1871</v>
      </c>
      <c r="AI92" s="27" t="str">
        <f>TRIM(LEFT('1. Artikeldata Grund'!G92,6))</f>
        <v/>
      </c>
      <c r="AJ92" s="460" cm="1">
        <f t="array" ref="AJ92">_xlfn.IFS(AV92="1",20,AV92="2",20,AV92="3",20,AV92="0",99,AV92="",99)</f>
        <v>99</v>
      </c>
      <c r="AK92" s="50" t="s">
        <v>103</v>
      </c>
      <c r="AL92" s="50" t="s">
        <v>103</v>
      </c>
      <c r="AM92" s="115"/>
      <c r="AN92" s="48"/>
      <c r="AO92" s="48"/>
      <c r="AP92" s="50" t="s">
        <v>103</v>
      </c>
      <c r="AQ92" s="51">
        <v>1</v>
      </c>
      <c r="AR92" s="27" t="str">
        <f>TRIM('APH KIC KIA PC'!O92)</f>
        <v/>
      </c>
      <c r="AS92" s="116"/>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4"/>
      <c r="BD92" s="48" t="s">
        <v>1871</v>
      </c>
      <c r="BE92" s="117"/>
      <c r="BF92" s="50" t="s">
        <v>103</v>
      </c>
      <c r="BG92" s="134"/>
      <c r="BH92" s="52"/>
      <c r="BI92" s="52"/>
      <c r="BJ92" s="52"/>
      <c r="BK92" s="52"/>
      <c r="BL92" s="53" t="s">
        <v>1778</v>
      </c>
      <c r="BM92" s="427" t="str">
        <f>TRIM('1. Artikeldata Grund'!D92)</f>
        <v/>
      </c>
    </row>
    <row r="93" spans="1:65" x14ac:dyDescent="0.25">
      <c r="A93" s="21">
        <v>89</v>
      </c>
      <c r="B93" s="487" t="str">
        <f>'APH KIC KIA PC'!I93</f>
        <v>Välj…</v>
      </c>
      <c r="C93" s="487" t="str">
        <f>'APH KIC KIA PC'!K93</f>
        <v>Välj…</v>
      </c>
      <c r="D93" s="46">
        <f>'APH KIC KIA PC'!D93</f>
        <v>0</v>
      </c>
      <c r="E93" s="47" t="str">
        <f>TRIM(LEFT('1. Artikeldata Grund'!E93,30))</f>
        <v/>
      </c>
      <c r="F93" s="393" t="str">
        <f>IFERROR(TRIM(RIGHT('1. Artikeldata Grund'!E93,LEN('1. Artikeldata Grund'!E93)-30)),"")</f>
        <v/>
      </c>
      <c r="G93" s="48" t="str">
        <f>TRIM('APH KIC KIA PC'!L93)</f>
        <v>Välj….</v>
      </c>
      <c r="H93" s="27">
        <f>'APH KIC KIA PC'!M93</f>
        <v>910</v>
      </c>
      <c r="I93" s="27">
        <v>99</v>
      </c>
      <c r="J93" s="115"/>
      <c r="K93" s="48" t="s">
        <v>1868</v>
      </c>
      <c r="L93" s="48" t="str">
        <f>IF('APH MD APH Specifika'!BD93="J","J","N")</f>
        <v>N</v>
      </c>
      <c r="M93" s="116"/>
      <c r="N93" s="48" t="s">
        <v>1871</v>
      </c>
      <c r="O93" s="117"/>
      <c r="P93" s="48" t="s">
        <v>1870</v>
      </c>
      <c r="Q93" s="27">
        <v>0</v>
      </c>
      <c r="R93" s="115"/>
      <c r="S93" s="115"/>
      <c r="T93" s="115"/>
      <c r="U93" s="115"/>
      <c r="V93" s="115"/>
      <c r="W93" s="27">
        <v>1</v>
      </c>
      <c r="X93" s="27">
        <v>1</v>
      </c>
      <c r="Y93" s="48" t="s">
        <v>1871</v>
      </c>
      <c r="Z93" s="48" t="s">
        <v>1871</v>
      </c>
      <c r="AA93" s="48" t="s">
        <v>1871</v>
      </c>
      <c r="AB93" s="117"/>
      <c r="AC93" s="117"/>
      <c r="AD93" s="117"/>
      <c r="AE93" s="117"/>
      <c r="AF93" s="117"/>
      <c r="AG93" s="117"/>
      <c r="AH93" s="48" t="s">
        <v>1871</v>
      </c>
      <c r="AI93" s="27" t="str">
        <f>TRIM(LEFT('1. Artikeldata Grund'!G93,6))</f>
        <v/>
      </c>
      <c r="AJ93" s="460" cm="1">
        <f t="array" ref="AJ93">_xlfn.IFS(AV93="1",20,AV93="2",20,AV93="3",20,AV93="0",99,AV93="",99)</f>
        <v>99</v>
      </c>
      <c r="AK93" s="50" t="s">
        <v>103</v>
      </c>
      <c r="AL93" s="50" t="s">
        <v>103</v>
      </c>
      <c r="AM93" s="115"/>
      <c r="AN93" s="48"/>
      <c r="AO93" s="48"/>
      <c r="AP93" s="50" t="s">
        <v>103</v>
      </c>
      <c r="AQ93" s="51">
        <v>1</v>
      </c>
      <c r="AR93" s="27" t="str">
        <f>TRIM('APH KIC KIA PC'!O93)</f>
        <v/>
      </c>
      <c r="AS93" s="116"/>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4"/>
      <c r="BD93" s="48" t="s">
        <v>1871</v>
      </c>
      <c r="BE93" s="117"/>
      <c r="BF93" s="50" t="s">
        <v>103</v>
      </c>
      <c r="BG93" s="134"/>
      <c r="BH93" s="52"/>
      <c r="BI93" s="52"/>
      <c r="BJ93" s="52"/>
      <c r="BK93" s="52"/>
      <c r="BL93" s="53" t="s">
        <v>1778</v>
      </c>
      <c r="BM93" s="427" t="str">
        <f>TRIM('1. Artikeldata Grund'!D93)</f>
        <v/>
      </c>
    </row>
    <row r="94" spans="1:65" x14ac:dyDescent="0.25">
      <c r="A94" s="21">
        <v>90</v>
      </c>
      <c r="B94" s="487" t="str">
        <f>'APH KIC KIA PC'!I94</f>
        <v>Välj…</v>
      </c>
      <c r="C94" s="487" t="str">
        <f>'APH KIC KIA PC'!K94</f>
        <v>Välj…</v>
      </c>
      <c r="D94" s="46">
        <f>'APH KIC KIA PC'!D94</f>
        <v>0</v>
      </c>
      <c r="E94" s="47" t="str">
        <f>TRIM(LEFT('1. Artikeldata Grund'!E94,30))</f>
        <v/>
      </c>
      <c r="F94" s="393" t="str">
        <f>IFERROR(TRIM(RIGHT('1. Artikeldata Grund'!E94,LEN('1. Artikeldata Grund'!E94)-30)),"")</f>
        <v/>
      </c>
      <c r="G94" s="48" t="str">
        <f>TRIM('APH KIC KIA PC'!L94)</f>
        <v>Välj….</v>
      </c>
      <c r="H94" s="27">
        <f>'APH KIC KIA PC'!M94</f>
        <v>910</v>
      </c>
      <c r="I94" s="27">
        <v>99</v>
      </c>
      <c r="J94" s="115"/>
      <c r="K94" s="48" t="s">
        <v>1868</v>
      </c>
      <c r="L94" s="48" t="str">
        <f>IF('APH MD APH Specifika'!BD94="J","J","N")</f>
        <v>N</v>
      </c>
      <c r="M94" s="116"/>
      <c r="N94" s="48" t="s">
        <v>1871</v>
      </c>
      <c r="O94" s="117"/>
      <c r="P94" s="48" t="s">
        <v>1870</v>
      </c>
      <c r="Q94" s="27">
        <v>0</v>
      </c>
      <c r="R94" s="115"/>
      <c r="S94" s="115"/>
      <c r="T94" s="115"/>
      <c r="U94" s="115"/>
      <c r="V94" s="115"/>
      <c r="W94" s="27">
        <v>1</v>
      </c>
      <c r="X94" s="27">
        <v>1</v>
      </c>
      <c r="Y94" s="48" t="s">
        <v>1871</v>
      </c>
      <c r="Z94" s="48" t="s">
        <v>1871</v>
      </c>
      <c r="AA94" s="48" t="s">
        <v>1871</v>
      </c>
      <c r="AB94" s="117"/>
      <c r="AC94" s="117"/>
      <c r="AD94" s="117"/>
      <c r="AE94" s="117"/>
      <c r="AF94" s="117"/>
      <c r="AG94" s="117"/>
      <c r="AH94" s="48" t="s">
        <v>1871</v>
      </c>
      <c r="AI94" s="27" t="str">
        <f>TRIM(LEFT('1. Artikeldata Grund'!G94,6))</f>
        <v/>
      </c>
      <c r="AJ94" s="460" cm="1">
        <f t="array" ref="AJ94">_xlfn.IFS(AV94="1",20,AV94="2",20,AV94="3",20,AV94="0",99,AV94="",99)</f>
        <v>99</v>
      </c>
      <c r="AK94" s="50" t="s">
        <v>103</v>
      </c>
      <c r="AL94" s="50" t="s">
        <v>103</v>
      </c>
      <c r="AM94" s="115"/>
      <c r="AN94" s="48"/>
      <c r="AO94" s="48"/>
      <c r="AP94" s="50" t="s">
        <v>103</v>
      </c>
      <c r="AQ94" s="51">
        <v>1</v>
      </c>
      <c r="AR94" s="27" t="str">
        <f>TRIM('APH KIC KIA PC'!O94)</f>
        <v/>
      </c>
      <c r="AS94" s="116"/>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4"/>
      <c r="BD94" s="48" t="s">
        <v>1871</v>
      </c>
      <c r="BE94" s="117"/>
      <c r="BF94" s="50" t="s">
        <v>103</v>
      </c>
      <c r="BG94" s="134"/>
      <c r="BH94" s="52"/>
      <c r="BI94" s="52"/>
      <c r="BJ94" s="52"/>
      <c r="BK94" s="52"/>
      <c r="BL94" s="53" t="s">
        <v>1778</v>
      </c>
      <c r="BM94" s="427" t="str">
        <f>TRIM('1. Artikeldata Grund'!D94)</f>
        <v/>
      </c>
    </row>
    <row r="95" spans="1:65" x14ac:dyDescent="0.25">
      <c r="A95" s="21">
        <v>91</v>
      </c>
      <c r="B95" s="487" t="str">
        <f>'APH KIC KIA PC'!I95</f>
        <v>Välj…</v>
      </c>
      <c r="C95" s="487" t="str">
        <f>'APH KIC KIA PC'!K95</f>
        <v>Välj…</v>
      </c>
      <c r="D95" s="46">
        <f>'APH KIC KIA PC'!D95</f>
        <v>0</v>
      </c>
      <c r="E95" s="47" t="str">
        <f>TRIM(LEFT('1. Artikeldata Grund'!E95,30))</f>
        <v/>
      </c>
      <c r="F95" s="393" t="str">
        <f>IFERROR(TRIM(RIGHT('1. Artikeldata Grund'!E95,LEN('1. Artikeldata Grund'!E95)-30)),"")</f>
        <v/>
      </c>
      <c r="G95" s="48" t="str">
        <f>TRIM('APH KIC KIA PC'!L95)</f>
        <v>Välj….</v>
      </c>
      <c r="H95" s="27">
        <f>'APH KIC KIA PC'!M95</f>
        <v>910</v>
      </c>
      <c r="I95" s="27">
        <v>99</v>
      </c>
      <c r="J95" s="115"/>
      <c r="K95" s="48" t="s">
        <v>1868</v>
      </c>
      <c r="L95" s="48" t="str">
        <f>IF('APH MD APH Specifika'!BD95="J","J","N")</f>
        <v>N</v>
      </c>
      <c r="M95" s="116"/>
      <c r="N95" s="48" t="s">
        <v>1871</v>
      </c>
      <c r="O95" s="117"/>
      <c r="P95" s="48" t="s">
        <v>1870</v>
      </c>
      <c r="Q95" s="27">
        <v>0</v>
      </c>
      <c r="R95" s="115"/>
      <c r="S95" s="115"/>
      <c r="T95" s="115"/>
      <c r="U95" s="115"/>
      <c r="V95" s="115"/>
      <c r="W95" s="27">
        <v>1</v>
      </c>
      <c r="X95" s="27">
        <v>1</v>
      </c>
      <c r="Y95" s="48" t="s">
        <v>1871</v>
      </c>
      <c r="Z95" s="48" t="s">
        <v>1871</v>
      </c>
      <c r="AA95" s="48" t="s">
        <v>1871</v>
      </c>
      <c r="AB95" s="117"/>
      <c r="AC95" s="117"/>
      <c r="AD95" s="117"/>
      <c r="AE95" s="117"/>
      <c r="AF95" s="117"/>
      <c r="AG95" s="117"/>
      <c r="AH95" s="48" t="s">
        <v>1871</v>
      </c>
      <c r="AI95" s="27" t="str">
        <f>TRIM(LEFT('1. Artikeldata Grund'!G95,6))</f>
        <v/>
      </c>
      <c r="AJ95" s="460" cm="1">
        <f t="array" ref="AJ95">_xlfn.IFS(AV95="1",20,AV95="2",20,AV95="3",20,AV95="0",99,AV95="",99)</f>
        <v>99</v>
      </c>
      <c r="AK95" s="50" t="s">
        <v>103</v>
      </c>
      <c r="AL95" s="50" t="s">
        <v>103</v>
      </c>
      <c r="AM95" s="115"/>
      <c r="AN95" s="48"/>
      <c r="AO95" s="48"/>
      <c r="AP95" s="50" t="s">
        <v>103</v>
      </c>
      <c r="AQ95" s="51">
        <v>1</v>
      </c>
      <c r="AR95" s="27" t="str">
        <f>TRIM('APH KIC KIA PC'!O95)</f>
        <v/>
      </c>
      <c r="AS95" s="116"/>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4"/>
      <c r="BD95" s="48" t="s">
        <v>1871</v>
      </c>
      <c r="BE95" s="117"/>
      <c r="BF95" s="50" t="s">
        <v>103</v>
      </c>
      <c r="BG95" s="134"/>
      <c r="BH95" s="52"/>
      <c r="BI95" s="52"/>
      <c r="BJ95" s="52"/>
      <c r="BK95" s="52"/>
      <c r="BL95" s="53" t="s">
        <v>1778</v>
      </c>
      <c r="BM95" s="427" t="str">
        <f>TRIM('1. Artikeldata Grund'!D95)</f>
        <v/>
      </c>
    </row>
    <row r="96" spans="1:65" x14ac:dyDescent="0.25">
      <c r="A96" s="21">
        <v>92</v>
      </c>
      <c r="B96" s="487" t="str">
        <f>'APH KIC KIA PC'!I96</f>
        <v>Välj…</v>
      </c>
      <c r="C96" s="487" t="str">
        <f>'APH KIC KIA PC'!K96</f>
        <v>Välj…</v>
      </c>
      <c r="D96" s="46">
        <f>'APH KIC KIA PC'!D96</f>
        <v>0</v>
      </c>
      <c r="E96" s="47" t="str">
        <f>TRIM(LEFT('1. Artikeldata Grund'!E96,30))</f>
        <v/>
      </c>
      <c r="F96" s="393" t="str">
        <f>IFERROR(TRIM(RIGHT('1. Artikeldata Grund'!E96,LEN('1. Artikeldata Grund'!E96)-30)),"")</f>
        <v/>
      </c>
      <c r="G96" s="48" t="str">
        <f>TRIM('APH KIC KIA PC'!L96)</f>
        <v>Välj….</v>
      </c>
      <c r="H96" s="27">
        <f>'APH KIC KIA PC'!M96</f>
        <v>910</v>
      </c>
      <c r="I96" s="27">
        <v>99</v>
      </c>
      <c r="J96" s="115"/>
      <c r="K96" s="48" t="s">
        <v>1868</v>
      </c>
      <c r="L96" s="48" t="str">
        <f>IF('APH MD APH Specifika'!BD96="J","J","N")</f>
        <v>N</v>
      </c>
      <c r="M96" s="116"/>
      <c r="N96" s="48" t="s">
        <v>1871</v>
      </c>
      <c r="O96" s="117"/>
      <c r="P96" s="48" t="s">
        <v>1870</v>
      </c>
      <c r="Q96" s="27">
        <v>0</v>
      </c>
      <c r="R96" s="115"/>
      <c r="S96" s="115"/>
      <c r="T96" s="115"/>
      <c r="U96" s="115"/>
      <c r="V96" s="115"/>
      <c r="W96" s="27">
        <v>1</v>
      </c>
      <c r="X96" s="27">
        <v>1</v>
      </c>
      <c r="Y96" s="48" t="s">
        <v>1871</v>
      </c>
      <c r="Z96" s="48" t="s">
        <v>1871</v>
      </c>
      <c r="AA96" s="48" t="s">
        <v>1871</v>
      </c>
      <c r="AB96" s="117"/>
      <c r="AC96" s="117"/>
      <c r="AD96" s="117"/>
      <c r="AE96" s="117"/>
      <c r="AF96" s="117"/>
      <c r="AG96" s="117"/>
      <c r="AH96" s="48" t="s">
        <v>1871</v>
      </c>
      <c r="AI96" s="27" t="str">
        <f>TRIM(LEFT('1. Artikeldata Grund'!G96,6))</f>
        <v/>
      </c>
      <c r="AJ96" s="460" cm="1">
        <f t="array" ref="AJ96">_xlfn.IFS(AV96="1",20,AV96="2",20,AV96="3",20,AV96="0",99,AV96="",99)</f>
        <v>99</v>
      </c>
      <c r="AK96" s="50" t="s">
        <v>103</v>
      </c>
      <c r="AL96" s="50" t="s">
        <v>103</v>
      </c>
      <c r="AM96" s="115"/>
      <c r="AN96" s="48"/>
      <c r="AO96" s="48"/>
      <c r="AP96" s="50" t="s">
        <v>103</v>
      </c>
      <c r="AQ96" s="51">
        <v>1</v>
      </c>
      <c r="AR96" s="27" t="str">
        <f>TRIM('APH KIC KIA PC'!O96)</f>
        <v/>
      </c>
      <c r="AS96" s="116"/>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4"/>
      <c r="BD96" s="48" t="s">
        <v>1871</v>
      </c>
      <c r="BE96" s="117"/>
      <c r="BF96" s="50" t="s">
        <v>103</v>
      </c>
      <c r="BG96" s="134"/>
      <c r="BH96" s="52"/>
      <c r="BI96" s="52"/>
      <c r="BJ96" s="52"/>
      <c r="BK96" s="52"/>
      <c r="BL96" s="53" t="s">
        <v>1778</v>
      </c>
      <c r="BM96" s="427" t="str">
        <f>TRIM('1. Artikeldata Grund'!D96)</f>
        <v/>
      </c>
    </row>
    <row r="97" spans="1:65" x14ac:dyDescent="0.25">
      <c r="A97" s="21">
        <v>93</v>
      </c>
      <c r="B97" s="487" t="str">
        <f>'APH KIC KIA PC'!I97</f>
        <v>Välj…</v>
      </c>
      <c r="C97" s="487" t="str">
        <f>'APH KIC KIA PC'!K97</f>
        <v>Välj…</v>
      </c>
      <c r="D97" s="46">
        <f>'APH KIC KIA PC'!D97</f>
        <v>0</v>
      </c>
      <c r="E97" s="47" t="str">
        <f>TRIM(LEFT('1. Artikeldata Grund'!E97,30))</f>
        <v/>
      </c>
      <c r="F97" s="393" t="str">
        <f>IFERROR(TRIM(RIGHT('1. Artikeldata Grund'!E97,LEN('1. Artikeldata Grund'!E97)-30)),"")</f>
        <v/>
      </c>
      <c r="G97" s="48" t="str">
        <f>TRIM('APH KIC KIA PC'!L97)</f>
        <v>Välj….</v>
      </c>
      <c r="H97" s="27">
        <f>'APH KIC KIA PC'!M97</f>
        <v>910</v>
      </c>
      <c r="I97" s="27">
        <v>99</v>
      </c>
      <c r="J97" s="115"/>
      <c r="K97" s="48" t="s">
        <v>1868</v>
      </c>
      <c r="L97" s="48" t="str">
        <f>IF('APH MD APH Specifika'!BD97="J","J","N")</f>
        <v>N</v>
      </c>
      <c r="M97" s="116"/>
      <c r="N97" s="48" t="s">
        <v>1871</v>
      </c>
      <c r="O97" s="117"/>
      <c r="P97" s="48" t="s">
        <v>1870</v>
      </c>
      <c r="Q97" s="27">
        <v>0</v>
      </c>
      <c r="R97" s="115"/>
      <c r="S97" s="115"/>
      <c r="T97" s="115"/>
      <c r="U97" s="115"/>
      <c r="V97" s="115"/>
      <c r="W97" s="27">
        <v>1</v>
      </c>
      <c r="X97" s="27">
        <v>1</v>
      </c>
      <c r="Y97" s="48" t="s">
        <v>1871</v>
      </c>
      <c r="Z97" s="48" t="s">
        <v>1871</v>
      </c>
      <c r="AA97" s="48" t="s">
        <v>1871</v>
      </c>
      <c r="AB97" s="117"/>
      <c r="AC97" s="117"/>
      <c r="AD97" s="117"/>
      <c r="AE97" s="117"/>
      <c r="AF97" s="117"/>
      <c r="AG97" s="117"/>
      <c r="AH97" s="48" t="s">
        <v>1871</v>
      </c>
      <c r="AI97" s="27" t="str">
        <f>TRIM(LEFT('1. Artikeldata Grund'!G97,6))</f>
        <v/>
      </c>
      <c r="AJ97" s="460" cm="1">
        <f t="array" ref="AJ97">_xlfn.IFS(AV97="1",20,AV97="2",20,AV97="3",20,AV97="0",99,AV97="",99)</f>
        <v>99</v>
      </c>
      <c r="AK97" s="50" t="s">
        <v>103</v>
      </c>
      <c r="AL97" s="50" t="s">
        <v>103</v>
      </c>
      <c r="AM97" s="115"/>
      <c r="AN97" s="48"/>
      <c r="AO97" s="48"/>
      <c r="AP97" s="50" t="s">
        <v>103</v>
      </c>
      <c r="AQ97" s="51">
        <v>1</v>
      </c>
      <c r="AR97" s="27" t="str">
        <f>TRIM('APH KIC KIA PC'!O97)</f>
        <v/>
      </c>
      <c r="AS97" s="116"/>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4"/>
      <c r="BD97" s="48" t="s">
        <v>1871</v>
      </c>
      <c r="BE97" s="117"/>
      <c r="BF97" s="50" t="s">
        <v>103</v>
      </c>
      <c r="BG97" s="134"/>
      <c r="BH97" s="52"/>
      <c r="BI97" s="52"/>
      <c r="BJ97" s="52"/>
      <c r="BK97" s="52"/>
      <c r="BL97" s="53" t="s">
        <v>1778</v>
      </c>
      <c r="BM97" s="427" t="str">
        <f>TRIM('1. Artikeldata Grund'!D97)</f>
        <v/>
      </c>
    </row>
    <row r="98" spans="1:65" x14ac:dyDescent="0.25">
      <c r="A98" s="21">
        <v>94</v>
      </c>
      <c r="B98" s="487" t="str">
        <f>'APH KIC KIA PC'!I98</f>
        <v>Välj…</v>
      </c>
      <c r="C98" s="487" t="str">
        <f>'APH KIC KIA PC'!K98</f>
        <v>Välj…</v>
      </c>
      <c r="D98" s="46">
        <f>'APH KIC KIA PC'!D98</f>
        <v>0</v>
      </c>
      <c r="E98" s="47" t="str">
        <f>TRIM(LEFT('1. Artikeldata Grund'!E98,30))</f>
        <v/>
      </c>
      <c r="F98" s="393" t="str">
        <f>IFERROR(TRIM(RIGHT('1. Artikeldata Grund'!E98,LEN('1. Artikeldata Grund'!E98)-30)),"")</f>
        <v/>
      </c>
      <c r="G98" s="48" t="str">
        <f>TRIM('APH KIC KIA PC'!L98)</f>
        <v>Välj….</v>
      </c>
      <c r="H98" s="27">
        <f>'APH KIC KIA PC'!M98</f>
        <v>910</v>
      </c>
      <c r="I98" s="27">
        <v>99</v>
      </c>
      <c r="J98" s="115"/>
      <c r="K98" s="48" t="s">
        <v>1868</v>
      </c>
      <c r="L98" s="48" t="str">
        <f>IF('APH MD APH Specifika'!BD98="J","J","N")</f>
        <v>N</v>
      </c>
      <c r="M98" s="116"/>
      <c r="N98" s="48" t="s">
        <v>1871</v>
      </c>
      <c r="O98" s="117"/>
      <c r="P98" s="48" t="s">
        <v>1870</v>
      </c>
      <c r="Q98" s="27">
        <v>0</v>
      </c>
      <c r="R98" s="115"/>
      <c r="S98" s="115"/>
      <c r="T98" s="115"/>
      <c r="U98" s="115"/>
      <c r="V98" s="115"/>
      <c r="W98" s="27">
        <v>1</v>
      </c>
      <c r="X98" s="27">
        <v>1</v>
      </c>
      <c r="Y98" s="48" t="s">
        <v>1871</v>
      </c>
      <c r="Z98" s="48" t="s">
        <v>1871</v>
      </c>
      <c r="AA98" s="48" t="s">
        <v>1871</v>
      </c>
      <c r="AB98" s="117"/>
      <c r="AC98" s="117"/>
      <c r="AD98" s="117"/>
      <c r="AE98" s="117"/>
      <c r="AF98" s="117"/>
      <c r="AG98" s="117"/>
      <c r="AH98" s="48" t="s">
        <v>1871</v>
      </c>
      <c r="AI98" s="27" t="str">
        <f>TRIM(LEFT('1. Artikeldata Grund'!G98,6))</f>
        <v/>
      </c>
      <c r="AJ98" s="460" cm="1">
        <f t="array" ref="AJ98">_xlfn.IFS(AV98="1",20,AV98="2",20,AV98="3",20,AV98="0",99,AV98="",99)</f>
        <v>99</v>
      </c>
      <c r="AK98" s="50" t="s">
        <v>103</v>
      </c>
      <c r="AL98" s="50" t="s">
        <v>103</v>
      </c>
      <c r="AM98" s="115"/>
      <c r="AN98" s="48"/>
      <c r="AO98" s="48"/>
      <c r="AP98" s="50" t="s">
        <v>103</v>
      </c>
      <c r="AQ98" s="51">
        <v>1</v>
      </c>
      <c r="AR98" s="27" t="str">
        <f>TRIM('APH KIC KIA PC'!O98)</f>
        <v/>
      </c>
      <c r="AS98" s="116"/>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4"/>
      <c r="BD98" s="48" t="s">
        <v>1871</v>
      </c>
      <c r="BE98" s="117"/>
      <c r="BF98" s="50" t="s">
        <v>103</v>
      </c>
      <c r="BG98" s="134"/>
      <c r="BH98" s="52"/>
      <c r="BI98" s="52"/>
      <c r="BJ98" s="52"/>
      <c r="BK98" s="52"/>
      <c r="BL98" s="53" t="s">
        <v>1778</v>
      </c>
      <c r="BM98" s="427" t="str">
        <f>TRIM('1. Artikeldata Grund'!D98)</f>
        <v/>
      </c>
    </row>
    <row r="99" spans="1:65" x14ac:dyDescent="0.25">
      <c r="A99" s="21">
        <v>95</v>
      </c>
      <c r="B99" s="487" t="str">
        <f>'APH KIC KIA PC'!I99</f>
        <v>Välj…</v>
      </c>
      <c r="C99" s="487" t="str">
        <f>'APH KIC KIA PC'!K99</f>
        <v>Välj…</v>
      </c>
      <c r="D99" s="46">
        <f>'APH KIC KIA PC'!D99</f>
        <v>0</v>
      </c>
      <c r="E99" s="47" t="str">
        <f>TRIM(LEFT('1. Artikeldata Grund'!E99,30))</f>
        <v/>
      </c>
      <c r="F99" s="393" t="str">
        <f>IFERROR(TRIM(RIGHT('1. Artikeldata Grund'!E99,LEN('1. Artikeldata Grund'!E99)-30)),"")</f>
        <v/>
      </c>
      <c r="G99" s="48" t="str">
        <f>TRIM('APH KIC KIA PC'!L99)</f>
        <v>Välj….</v>
      </c>
      <c r="H99" s="27">
        <f>'APH KIC KIA PC'!M99</f>
        <v>910</v>
      </c>
      <c r="I99" s="27">
        <v>99</v>
      </c>
      <c r="J99" s="115"/>
      <c r="K99" s="48" t="s">
        <v>1868</v>
      </c>
      <c r="L99" s="48" t="str">
        <f>IF('APH MD APH Specifika'!BD99="J","J","N")</f>
        <v>N</v>
      </c>
      <c r="M99" s="116"/>
      <c r="N99" s="48" t="s">
        <v>1871</v>
      </c>
      <c r="O99" s="117"/>
      <c r="P99" s="48" t="s">
        <v>1870</v>
      </c>
      <c r="Q99" s="27">
        <v>0</v>
      </c>
      <c r="R99" s="115"/>
      <c r="S99" s="115"/>
      <c r="T99" s="115"/>
      <c r="U99" s="115"/>
      <c r="V99" s="115"/>
      <c r="W99" s="27">
        <v>1</v>
      </c>
      <c r="X99" s="27">
        <v>1</v>
      </c>
      <c r="Y99" s="48" t="s">
        <v>1871</v>
      </c>
      <c r="Z99" s="48" t="s">
        <v>1871</v>
      </c>
      <c r="AA99" s="48" t="s">
        <v>1871</v>
      </c>
      <c r="AB99" s="117"/>
      <c r="AC99" s="117"/>
      <c r="AD99" s="117"/>
      <c r="AE99" s="117"/>
      <c r="AF99" s="117"/>
      <c r="AG99" s="117"/>
      <c r="AH99" s="48" t="s">
        <v>1871</v>
      </c>
      <c r="AI99" s="27" t="str">
        <f>TRIM(LEFT('1. Artikeldata Grund'!G99,6))</f>
        <v/>
      </c>
      <c r="AJ99" s="460" cm="1">
        <f t="array" ref="AJ99">_xlfn.IFS(AV99="1",20,AV99="2",20,AV99="3",20,AV99="0",99,AV99="",99)</f>
        <v>99</v>
      </c>
      <c r="AK99" s="50" t="s">
        <v>103</v>
      </c>
      <c r="AL99" s="50" t="s">
        <v>103</v>
      </c>
      <c r="AM99" s="115"/>
      <c r="AN99" s="48"/>
      <c r="AO99" s="48"/>
      <c r="AP99" s="50" t="s">
        <v>103</v>
      </c>
      <c r="AQ99" s="51">
        <v>1</v>
      </c>
      <c r="AR99" s="27" t="str">
        <f>TRIM('APH KIC KIA PC'!O99)</f>
        <v/>
      </c>
      <c r="AS99" s="116"/>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4"/>
      <c r="BD99" s="48" t="s">
        <v>1871</v>
      </c>
      <c r="BE99" s="117"/>
      <c r="BF99" s="50" t="s">
        <v>103</v>
      </c>
      <c r="BG99" s="134"/>
      <c r="BH99" s="52"/>
      <c r="BI99" s="52"/>
      <c r="BJ99" s="52"/>
      <c r="BK99" s="52"/>
      <c r="BL99" s="53" t="s">
        <v>1778</v>
      </c>
      <c r="BM99" s="427" t="str">
        <f>TRIM('1. Artikeldata Grund'!D99)</f>
        <v/>
      </c>
    </row>
    <row r="100" spans="1:65" x14ac:dyDescent="0.25">
      <c r="A100" s="21">
        <v>96</v>
      </c>
      <c r="B100" s="487" t="str">
        <f>'APH KIC KIA PC'!I100</f>
        <v>Välj…</v>
      </c>
      <c r="C100" s="487" t="str">
        <f>'APH KIC KIA PC'!K100</f>
        <v>Välj…</v>
      </c>
      <c r="D100" s="46">
        <f>'APH KIC KIA PC'!D100</f>
        <v>0</v>
      </c>
      <c r="E100" s="47" t="str">
        <f>TRIM(LEFT('1. Artikeldata Grund'!E100,30))</f>
        <v/>
      </c>
      <c r="F100" s="393" t="str">
        <f>IFERROR(TRIM(RIGHT('1. Artikeldata Grund'!E100,LEN('1. Artikeldata Grund'!E100)-30)),"")</f>
        <v/>
      </c>
      <c r="G100" s="48" t="str">
        <f>TRIM('APH KIC KIA PC'!L100)</f>
        <v>Välj….</v>
      </c>
      <c r="H100" s="27">
        <f>'APH KIC KIA PC'!M100</f>
        <v>910</v>
      </c>
      <c r="I100" s="27">
        <v>99</v>
      </c>
      <c r="J100" s="115"/>
      <c r="K100" s="48" t="s">
        <v>1868</v>
      </c>
      <c r="L100" s="48" t="str">
        <f>IF('APH MD APH Specifika'!BD100="J","J","N")</f>
        <v>N</v>
      </c>
      <c r="M100" s="116"/>
      <c r="N100" s="48" t="s">
        <v>1871</v>
      </c>
      <c r="O100" s="117"/>
      <c r="P100" s="48" t="s">
        <v>1870</v>
      </c>
      <c r="Q100" s="27">
        <v>0</v>
      </c>
      <c r="R100" s="115"/>
      <c r="S100" s="115"/>
      <c r="T100" s="115"/>
      <c r="U100" s="115"/>
      <c r="V100" s="115"/>
      <c r="W100" s="27">
        <v>1</v>
      </c>
      <c r="X100" s="27">
        <v>1</v>
      </c>
      <c r="Y100" s="48" t="s">
        <v>1871</v>
      </c>
      <c r="Z100" s="48" t="s">
        <v>1871</v>
      </c>
      <c r="AA100" s="48" t="s">
        <v>1871</v>
      </c>
      <c r="AB100" s="117"/>
      <c r="AC100" s="117"/>
      <c r="AD100" s="117"/>
      <c r="AE100" s="117"/>
      <c r="AF100" s="117"/>
      <c r="AG100" s="117"/>
      <c r="AH100" s="48" t="s">
        <v>1871</v>
      </c>
      <c r="AI100" s="27" t="str">
        <f>TRIM(LEFT('1. Artikeldata Grund'!G100,6))</f>
        <v/>
      </c>
      <c r="AJ100" s="460" cm="1">
        <f t="array" ref="AJ100">_xlfn.IFS(AV100="1",20,AV100="2",20,AV100="3",20,AV100="0",99,AV100="",99)</f>
        <v>99</v>
      </c>
      <c r="AK100" s="50" t="s">
        <v>103</v>
      </c>
      <c r="AL100" s="50" t="s">
        <v>103</v>
      </c>
      <c r="AM100" s="115"/>
      <c r="AN100" s="48"/>
      <c r="AO100" s="48"/>
      <c r="AP100" s="50" t="s">
        <v>103</v>
      </c>
      <c r="AQ100" s="51">
        <v>1</v>
      </c>
      <c r="AR100" s="27" t="str">
        <f>TRIM('APH KIC KIA PC'!O100)</f>
        <v/>
      </c>
      <c r="AS100" s="116"/>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4"/>
      <c r="BD100" s="48" t="s">
        <v>1871</v>
      </c>
      <c r="BE100" s="117"/>
      <c r="BF100" s="50" t="s">
        <v>103</v>
      </c>
      <c r="BG100" s="134"/>
      <c r="BH100" s="52"/>
      <c r="BI100" s="52"/>
      <c r="BJ100" s="52"/>
      <c r="BK100" s="52"/>
      <c r="BL100" s="53" t="s">
        <v>1778</v>
      </c>
      <c r="BM100" s="427" t="str">
        <f>TRIM('1. Artikeldata Grund'!D100)</f>
        <v/>
      </c>
    </row>
    <row r="101" spans="1:65" x14ac:dyDescent="0.25">
      <c r="A101" s="21">
        <v>97</v>
      </c>
      <c r="B101" s="487" t="str">
        <f>'APH KIC KIA PC'!I101</f>
        <v>Välj…</v>
      </c>
      <c r="C101" s="487" t="str">
        <f>'APH KIC KIA PC'!K101</f>
        <v>Välj…</v>
      </c>
      <c r="D101" s="46">
        <f>'APH KIC KIA PC'!D101</f>
        <v>0</v>
      </c>
      <c r="E101" s="47" t="str">
        <f>TRIM(LEFT('1. Artikeldata Grund'!E101,30))</f>
        <v/>
      </c>
      <c r="F101" s="393" t="str">
        <f>IFERROR(TRIM(RIGHT('1. Artikeldata Grund'!E101,LEN('1. Artikeldata Grund'!E101)-30)),"")</f>
        <v/>
      </c>
      <c r="G101" s="48" t="str">
        <f>TRIM('APH KIC KIA PC'!L101)</f>
        <v>Välj….</v>
      </c>
      <c r="H101" s="27">
        <f>'APH KIC KIA PC'!M101</f>
        <v>910</v>
      </c>
      <c r="I101" s="27">
        <v>99</v>
      </c>
      <c r="J101" s="115"/>
      <c r="K101" s="48" t="s">
        <v>1868</v>
      </c>
      <c r="L101" s="48" t="str">
        <f>IF('APH MD APH Specifika'!BD101="J","J","N")</f>
        <v>N</v>
      </c>
      <c r="M101" s="116"/>
      <c r="N101" s="48" t="s">
        <v>1871</v>
      </c>
      <c r="O101" s="117"/>
      <c r="P101" s="48" t="s">
        <v>1870</v>
      </c>
      <c r="Q101" s="27">
        <v>0</v>
      </c>
      <c r="R101" s="115"/>
      <c r="S101" s="115"/>
      <c r="T101" s="115"/>
      <c r="U101" s="115"/>
      <c r="V101" s="115"/>
      <c r="W101" s="27">
        <v>1</v>
      </c>
      <c r="X101" s="27">
        <v>1</v>
      </c>
      <c r="Y101" s="48" t="s">
        <v>1871</v>
      </c>
      <c r="Z101" s="48" t="s">
        <v>1871</v>
      </c>
      <c r="AA101" s="48" t="s">
        <v>1871</v>
      </c>
      <c r="AB101" s="117"/>
      <c r="AC101" s="117"/>
      <c r="AD101" s="117"/>
      <c r="AE101" s="117"/>
      <c r="AF101" s="117"/>
      <c r="AG101" s="117"/>
      <c r="AH101" s="48" t="s">
        <v>1871</v>
      </c>
      <c r="AI101" s="27" t="str">
        <f>TRIM(LEFT('1. Artikeldata Grund'!G101,6))</f>
        <v/>
      </c>
      <c r="AJ101" s="460" cm="1">
        <f t="array" ref="AJ101">_xlfn.IFS(AV101="1",20,AV101="2",20,AV101="3",20,AV101="0",99,AV101="",99)</f>
        <v>99</v>
      </c>
      <c r="AK101" s="50" t="s">
        <v>103</v>
      </c>
      <c r="AL101" s="50" t="s">
        <v>103</v>
      </c>
      <c r="AM101" s="115"/>
      <c r="AN101" s="48"/>
      <c r="AO101" s="48"/>
      <c r="AP101" s="50" t="s">
        <v>103</v>
      </c>
      <c r="AQ101" s="51">
        <v>1</v>
      </c>
      <c r="AR101" s="27" t="str">
        <f>TRIM('APH KIC KIA PC'!O101)</f>
        <v/>
      </c>
      <c r="AS101" s="116"/>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4"/>
      <c r="BD101" s="48" t="s">
        <v>1871</v>
      </c>
      <c r="BE101" s="117"/>
      <c r="BF101" s="50" t="s">
        <v>103</v>
      </c>
      <c r="BG101" s="134"/>
      <c r="BH101" s="52"/>
      <c r="BI101" s="52"/>
      <c r="BJ101" s="52"/>
      <c r="BK101" s="52"/>
      <c r="BL101" s="53" t="s">
        <v>1778</v>
      </c>
      <c r="BM101" s="427" t="str">
        <f>TRIM('1. Artikeldata Grund'!D101)</f>
        <v/>
      </c>
    </row>
    <row r="102" spans="1:65" x14ac:dyDescent="0.25">
      <c r="A102" s="21">
        <v>98</v>
      </c>
      <c r="B102" s="487" t="str">
        <f>'APH KIC KIA PC'!I102</f>
        <v>Välj…</v>
      </c>
      <c r="C102" s="487" t="str">
        <f>'APH KIC KIA PC'!K102</f>
        <v>Välj…</v>
      </c>
      <c r="D102" s="46">
        <f>'APH KIC KIA PC'!D102</f>
        <v>0</v>
      </c>
      <c r="E102" s="47" t="str">
        <f>TRIM(LEFT('1. Artikeldata Grund'!E102,30))</f>
        <v/>
      </c>
      <c r="F102" s="393" t="str">
        <f>IFERROR(TRIM(RIGHT('1. Artikeldata Grund'!E102,LEN('1. Artikeldata Grund'!E102)-30)),"")</f>
        <v/>
      </c>
      <c r="G102" s="48" t="str">
        <f>TRIM('APH KIC KIA PC'!L102)</f>
        <v>Välj….</v>
      </c>
      <c r="H102" s="27">
        <f>'APH KIC KIA PC'!M102</f>
        <v>910</v>
      </c>
      <c r="I102" s="27">
        <v>99</v>
      </c>
      <c r="J102" s="115"/>
      <c r="K102" s="48" t="s">
        <v>1868</v>
      </c>
      <c r="L102" s="48" t="str">
        <f>IF('APH MD APH Specifika'!BD102="J","J","N")</f>
        <v>N</v>
      </c>
      <c r="M102" s="116"/>
      <c r="N102" s="48" t="s">
        <v>1871</v>
      </c>
      <c r="O102" s="117"/>
      <c r="P102" s="48" t="s">
        <v>1870</v>
      </c>
      <c r="Q102" s="27">
        <v>0</v>
      </c>
      <c r="R102" s="115"/>
      <c r="S102" s="115"/>
      <c r="T102" s="115"/>
      <c r="U102" s="115"/>
      <c r="V102" s="115"/>
      <c r="W102" s="27">
        <v>1</v>
      </c>
      <c r="X102" s="27">
        <v>1</v>
      </c>
      <c r="Y102" s="48" t="s">
        <v>1871</v>
      </c>
      <c r="Z102" s="48" t="s">
        <v>1871</v>
      </c>
      <c r="AA102" s="48" t="s">
        <v>1871</v>
      </c>
      <c r="AB102" s="117"/>
      <c r="AC102" s="117"/>
      <c r="AD102" s="117"/>
      <c r="AE102" s="117"/>
      <c r="AF102" s="117"/>
      <c r="AG102" s="117"/>
      <c r="AH102" s="48" t="s">
        <v>1871</v>
      </c>
      <c r="AI102" s="27" t="str">
        <f>TRIM(LEFT('1. Artikeldata Grund'!G102,6))</f>
        <v/>
      </c>
      <c r="AJ102" s="460" cm="1">
        <f t="array" ref="AJ102">_xlfn.IFS(AV102="1",20,AV102="2",20,AV102="3",20,AV102="0",99,AV102="",99)</f>
        <v>99</v>
      </c>
      <c r="AK102" s="50" t="s">
        <v>103</v>
      </c>
      <c r="AL102" s="50" t="s">
        <v>103</v>
      </c>
      <c r="AM102" s="115"/>
      <c r="AN102" s="48"/>
      <c r="AO102" s="48"/>
      <c r="AP102" s="50" t="s">
        <v>103</v>
      </c>
      <c r="AQ102" s="51">
        <v>1</v>
      </c>
      <c r="AR102" s="27" t="str">
        <f>TRIM('APH KIC KIA PC'!O102)</f>
        <v/>
      </c>
      <c r="AS102" s="116"/>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4"/>
      <c r="BD102" s="48" t="s">
        <v>1871</v>
      </c>
      <c r="BE102" s="117"/>
      <c r="BF102" s="50" t="s">
        <v>103</v>
      </c>
      <c r="BG102" s="134"/>
      <c r="BH102" s="52"/>
      <c r="BI102" s="52"/>
      <c r="BJ102" s="52"/>
      <c r="BK102" s="52"/>
      <c r="BL102" s="53" t="s">
        <v>1778</v>
      </c>
      <c r="BM102" s="427" t="str">
        <f>TRIM('1. Artikeldata Grund'!D102)</f>
        <v/>
      </c>
    </row>
    <row r="103" spans="1:65" x14ac:dyDescent="0.25">
      <c r="A103" s="21">
        <v>99</v>
      </c>
      <c r="B103" s="487" t="str">
        <f>'APH KIC KIA PC'!I103</f>
        <v>Välj…</v>
      </c>
      <c r="C103" s="487" t="str">
        <f>'APH KIC KIA PC'!K103</f>
        <v>Välj…</v>
      </c>
      <c r="D103" s="46">
        <f>'APH KIC KIA PC'!D103</f>
        <v>0</v>
      </c>
      <c r="E103" s="47" t="str">
        <f>TRIM(LEFT('1. Artikeldata Grund'!E103,30))</f>
        <v/>
      </c>
      <c r="F103" s="393" t="str">
        <f>IFERROR(TRIM(RIGHT('1. Artikeldata Grund'!E103,LEN('1. Artikeldata Grund'!E103)-30)),"")</f>
        <v/>
      </c>
      <c r="G103" s="48" t="str">
        <f>TRIM('APH KIC KIA PC'!L103)</f>
        <v>Välj….</v>
      </c>
      <c r="H103" s="27">
        <f>'APH KIC KIA PC'!M103</f>
        <v>910</v>
      </c>
      <c r="I103" s="27">
        <v>99</v>
      </c>
      <c r="J103" s="115"/>
      <c r="K103" s="48" t="s">
        <v>1868</v>
      </c>
      <c r="L103" s="48" t="str">
        <f>IF('APH MD APH Specifika'!BD103="J","J","N")</f>
        <v>N</v>
      </c>
      <c r="M103" s="116"/>
      <c r="N103" s="48" t="s">
        <v>1871</v>
      </c>
      <c r="O103" s="117"/>
      <c r="P103" s="48" t="s">
        <v>1870</v>
      </c>
      <c r="Q103" s="27">
        <v>0</v>
      </c>
      <c r="R103" s="115"/>
      <c r="S103" s="115"/>
      <c r="T103" s="115"/>
      <c r="U103" s="115"/>
      <c r="V103" s="115"/>
      <c r="W103" s="27">
        <v>1</v>
      </c>
      <c r="X103" s="27">
        <v>1</v>
      </c>
      <c r="Y103" s="48" t="s">
        <v>1871</v>
      </c>
      <c r="Z103" s="48" t="s">
        <v>1871</v>
      </c>
      <c r="AA103" s="48" t="s">
        <v>1871</v>
      </c>
      <c r="AB103" s="117"/>
      <c r="AC103" s="117"/>
      <c r="AD103" s="117"/>
      <c r="AE103" s="117"/>
      <c r="AF103" s="117"/>
      <c r="AG103" s="117"/>
      <c r="AH103" s="48" t="s">
        <v>1871</v>
      </c>
      <c r="AI103" s="27" t="str">
        <f>TRIM(LEFT('1. Artikeldata Grund'!G103,6))</f>
        <v/>
      </c>
      <c r="AJ103" s="460" cm="1">
        <f t="array" ref="AJ103">_xlfn.IFS(AV103="1",20,AV103="2",20,AV103="3",20,AV103="0",99,AV103="",99)</f>
        <v>99</v>
      </c>
      <c r="AK103" s="50" t="s">
        <v>103</v>
      </c>
      <c r="AL103" s="50" t="s">
        <v>103</v>
      </c>
      <c r="AM103" s="115"/>
      <c r="AN103" s="48"/>
      <c r="AO103" s="48"/>
      <c r="AP103" s="50" t="s">
        <v>103</v>
      </c>
      <c r="AQ103" s="51">
        <v>1</v>
      </c>
      <c r="AR103" s="27" t="str">
        <f>TRIM('APH KIC KIA PC'!O103)</f>
        <v/>
      </c>
      <c r="AS103" s="116"/>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4"/>
      <c r="BD103" s="48" t="s">
        <v>1871</v>
      </c>
      <c r="BE103" s="117"/>
      <c r="BF103" s="50" t="s">
        <v>103</v>
      </c>
      <c r="BG103" s="134"/>
      <c r="BH103" s="52"/>
      <c r="BI103" s="52"/>
      <c r="BJ103" s="52"/>
      <c r="BK103" s="52"/>
      <c r="BL103" s="53" t="s">
        <v>1778</v>
      </c>
      <c r="BM103" s="427" t="str">
        <f>TRIM('1. Artikeldata Grund'!D103)</f>
        <v/>
      </c>
    </row>
    <row r="104" spans="1:65" x14ac:dyDescent="0.25">
      <c r="A104" s="21">
        <v>100</v>
      </c>
      <c r="B104" s="487" t="str">
        <f>'APH KIC KIA PC'!I104</f>
        <v>Välj…</v>
      </c>
      <c r="C104" s="487" t="str">
        <f>'APH KIC KIA PC'!K104</f>
        <v>Välj…</v>
      </c>
      <c r="D104" s="46">
        <f>'APH KIC KIA PC'!D104</f>
        <v>0</v>
      </c>
      <c r="E104" s="47" t="str">
        <f>TRIM(LEFT('1. Artikeldata Grund'!E104,30))</f>
        <v/>
      </c>
      <c r="F104" s="393" t="str">
        <f>IFERROR(TRIM(RIGHT('1. Artikeldata Grund'!E104,LEN('1. Artikeldata Grund'!E104)-30)),"")</f>
        <v/>
      </c>
      <c r="G104" s="48" t="str">
        <f>TRIM('APH KIC KIA PC'!L104)</f>
        <v>Välj….</v>
      </c>
      <c r="H104" s="27">
        <f>'APH KIC KIA PC'!M104</f>
        <v>910</v>
      </c>
      <c r="I104" s="27">
        <v>99</v>
      </c>
      <c r="J104" s="115"/>
      <c r="K104" s="48" t="s">
        <v>1868</v>
      </c>
      <c r="L104" s="48" t="str">
        <f>IF('APH MD APH Specifika'!BD104="J","J","N")</f>
        <v>N</v>
      </c>
      <c r="M104" s="116"/>
      <c r="N104" s="48" t="s">
        <v>1871</v>
      </c>
      <c r="O104" s="117"/>
      <c r="P104" s="48" t="s">
        <v>1870</v>
      </c>
      <c r="Q104" s="27">
        <v>0</v>
      </c>
      <c r="R104" s="115"/>
      <c r="S104" s="115"/>
      <c r="T104" s="115"/>
      <c r="U104" s="115"/>
      <c r="V104" s="115"/>
      <c r="W104" s="27">
        <v>1</v>
      </c>
      <c r="X104" s="27">
        <v>1</v>
      </c>
      <c r="Y104" s="48" t="s">
        <v>1871</v>
      </c>
      <c r="Z104" s="48" t="s">
        <v>1871</v>
      </c>
      <c r="AA104" s="48" t="s">
        <v>1871</v>
      </c>
      <c r="AB104" s="117"/>
      <c r="AC104" s="117"/>
      <c r="AD104" s="117"/>
      <c r="AE104" s="117"/>
      <c r="AF104" s="117"/>
      <c r="AG104" s="117"/>
      <c r="AH104" s="48" t="s">
        <v>1871</v>
      </c>
      <c r="AI104" s="27" t="str">
        <f>TRIM(LEFT('1. Artikeldata Grund'!G104,6))</f>
        <v/>
      </c>
      <c r="AJ104" s="460" cm="1">
        <f t="array" ref="AJ104">_xlfn.IFS(AV104="1",20,AV104="2",20,AV104="3",20,AV104="0",99,AV104="",99)</f>
        <v>99</v>
      </c>
      <c r="AK104" s="50" t="s">
        <v>103</v>
      </c>
      <c r="AL104" s="50" t="s">
        <v>103</v>
      </c>
      <c r="AM104" s="115"/>
      <c r="AN104" s="48"/>
      <c r="AO104" s="48"/>
      <c r="AP104" s="50" t="s">
        <v>103</v>
      </c>
      <c r="AQ104" s="51">
        <v>1</v>
      </c>
      <c r="AR104" s="27" t="str">
        <f>TRIM('APH KIC KIA PC'!O104)</f>
        <v/>
      </c>
      <c r="AS104" s="116"/>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4"/>
      <c r="BD104" s="48" t="s">
        <v>1871</v>
      </c>
      <c r="BE104" s="117"/>
      <c r="BF104" s="50" t="s">
        <v>103</v>
      </c>
      <c r="BG104" s="134"/>
      <c r="BH104" s="52"/>
      <c r="BI104" s="52"/>
      <c r="BJ104" s="52"/>
      <c r="BK104" s="52"/>
      <c r="BL104" s="53" t="s">
        <v>1778</v>
      </c>
      <c r="BM104" s="427" t="str">
        <f>TRIM('1. Artikeldata Grund'!D104)</f>
        <v/>
      </c>
    </row>
    <row r="105" spans="1:65" x14ac:dyDescent="0.25">
      <c r="A105" s="21">
        <v>101</v>
      </c>
      <c r="B105" s="487" t="str">
        <f>'APH KIC KIA PC'!I105</f>
        <v>Välj…</v>
      </c>
      <c r="C105" s="487" t="str">
        <f>'APH KIC KIA PC'!K105</f>
        <v>Välj…</v>
      </c>
      <c r="D105" s="46">
        <f>'APH KIC KIA PC'!D105</f>
        <v>0</v>
      </c>
      <c r="E105" s="47" t="str">
        <f>TRIM(LEFT('1. Artikeldata Grund'!E105,30))</f>
        <v/>
      </c>
      <c r="F105" s="393" t="str">
        <f>IFERROR(TRIM(RIGHT('1. Artikeldata Grund'!E105,LEN('1. Artikeldata Grund'!E105)-30)),"")</f>
        <v/>
      </c>
      <c r="G105" s="48" t="str">
        <f>TRIM('APH KIC KIA PC'!L105)</f>
        <v>Välj….</v>
      </c>
      <c r="H105" s="27">
        <f>'APH KIC KIA PC'!M105</f>
        <v>910</v>
      </c>
      <c r="I105" s="27">
        <v>99</v>
      </c>
      <c r="J105" s="115"/>
      <c r="K105" s="48" t="s">
        <v>1868</v>
      </c>
      <c r="L105" s="48" t="str">
        <f>IF('APH MD APH Specifika'!BD105="J","J","N")</f>
        <v>N</v>
      </c>
      <c r="M105" s="116"/>
      <c r="N105" s="48" t="s">
        <v>1871</v>
      </c>
      <c r="O105" s="117"/>
      <c r="P105" s="48" t="s">
        <v>1870</v>
      </c>
      <c r="Q105" s="27">
        <v>0</v>
      </c>
      <c r="R105" s="115"/>
      <c r="S105" s="115"/>
      <c r="T105" s="115"/>
      <c r="U105" s="115"/>
      <c r="V105" s="115"/>
      <c r="W105" s="27">
        <v>1</v>
      </c>
      <c r="X105" s="27">
        <v>1</v>
      </c>
      <c r="Y105" s="48" t="s">
        <v>1871</v>
      </c>
      <c r="Z105" s="48" t="s">
        <v>1871</v>
      </c>
      <c r="AA105" s="48" t="s">
        <v>1871</v>
      </c>
      <c r="AB105" s="117"/>
      <c r="AC105" s="117"/>
      <c r="AD105" s="117"/>
      <c r="AE105" s="117"/>
      <c r="AF105" s="117"/>
      <c r="AG105" s="117"/>
      <c r="AH105" s="48" t="s">
        <v>1871</v>
      </c>
      <c r="AI105" s="27" t="str">
        <f>TRIM(LEFT('1. Artikeldata Grund'!G105,6))</f>
        <v/>
      </c>
      <c r="AJ105" s="460" cm="1">
        <f t="array" ref="AJ105">_xlfn.IFS(AV105="1",20,AV105="2",20,AV105="3",20,AV105="0",99,AV105="",99)</f>
        <v>99</v>
      </c>
      <c r="AK105" s="50" t="s">
        <v>103</v>
      </c>
      <c r="AL105" s="50" t="s">
        <v>103</v>
      </c>
      <c r="AM105" s="115"/>
      <c r="AN105" s="48"/>
      <c r="AO105" s="48"/>
      <c r="AP105" s="50" t="s">
        <v>103</v>
      </c>
      <c r="AQ105" s="51">
        <v>1</v>
      </c>
      <c r="AR105" s="27" t="str">
        <f>TRIM('APH KIC KIA PC'!O105)</f>
        <v/>
      </c>
      <c r="AS105" s="116"/>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4"/>
      <c r="BD105" s="48" t="s">
        <v>1871</v>
      </c>
      <c r="BE105" s="117"/>
      <c r="BF105" s="50" t="s">
        <v>103</v>
      </c>
      <c r="BG105" s="134"/>
      <c r="BH105" s="52"/>
      <c r="BI105" s="52"/>
      <c r="BJ105" s="52"/>
      <c r="BK105" s="52"/>
      <c r="BL105" s="53" t="s">
        <v>1778</v>
      </c>
      <c r="BM105" s="427" t="str">
        <f>TRIM('1. Artikeldata Grund'!D105)</f>
        <v/>
      </c>
    </row>
    <row r="106" spans="1:65" x14ac:dyDescent="0.25">
      <c r="A106" s="21">
        <v>102</v>
      </c>
      <c r="B106" s="487" t="str">
        <f>'APH KIC KIA PC'!I106</f>
        <v>Välj…</v>
      </c>
      <c r="C106" s="487" t="str">
        <f>'APH KIC KIA PC'!K106</f>
        <v>Välj…</v>
      </c>
      <c r="D106" s="46">
        <f>'APH KIC KIA PC'!D106</f>
        <v>0</v>
      </c>
      <c r="E106" s="47" t="str">
        <f>TRIM(LEFT('1. Artikeldata Grund'!E106,30))</f>
        <v/>
      </c>
      <c r="F106" s="393" t="str">
        <f>IFERROR(TRIM(RIGHT('1. Artikeldata Grund'!E106,LEN('1. Artikeldata Grund'!E106)-30)),"")</f>
        <v/>
      </c>
      <c r="G106" s="48" t="str">
        <f>TRIM('APH KIC KIA PC'!L106)</f>
        <v>Välj….</v>
      </c>
      <c r="H106" s="27">
        <f>'APH KIC KIA PC'!M106</f>
        <v>910</v>
      </c>
      <c r="I106" s="27">
        <v>99</v>
      </c>
      <c r="J106" s="115"/>
      <c r="K106" s="48" t="s">
        <v>1868</v>
      </c>
      <c r="L106" s="48" t="str">
        <f>IF('APH MD APH Specifika'!BD106="J","J","N")</f>
        <v>N</v>
      </c>
      <c r="M106" s="116"/>
      <c r="N106" s="48" t="s">
        <v>1871</v>
      </c>
      <c r="O106" s="117"/>
      <c r="P106" s="48" t="s">
        <v>1870</v>
      </c>
      <c r="Q106" s="27">
        <v>0</v>
      </c>
      <c r="R106" s="115"/>
      <c r="S106" s="115"/>
      <c r="T106" s="115"/>
      <c r="U106" s="115"/>
      <c r="V106" s="115"/>
      <c r="W106" s="27">
        <v>1</v>
      </c>
      <c r="X106" s="27">
        <v>1</v>
      </c>
      <c r="Y106" s="48" t="s">
        <v>1871</v>
      </c>
      <c r="Z106" s="48" t="s">
        <v>1871</v>
      </c>
      <c r="AA106" s="48" t="s">
        <v>1871</v>
      </c>
      <c r="AB106" s="117"/>
      <c r="AC106" s="117"/>
      <c r="AD106" s="117"/>
      <c r="AE106" s="117"/>
      <c r="AF106" s="117"/>
      <c r="AG106" s="117"/>
      <c r="AH106" s="48" t="s">
        <v>1871</v>
      </c>
      <c r="AI106" s="27" t="str">
        <f>TRIM(LEFT('1. Artikeldata Grund'!G106,6))</f>
        <v/>
      </c>
      <c r="AJ106" s="460" cm="1">
        <f t="array" ref="AJ106">_xlfn.IFS(AV106="1",20,AV106="2",20,AV106="3",20,AV106="0",99,AV106="",99)</f>
        <v>99</v>
      </c>
      <c r="AK106" s="50" t="s">
        <v>103</v>
      </c>
      <c r="AL106" s="50" t="s">
        <v>103</v>
      </c>
      <c r="AM106" s="115"/>
      <c r="AN106" s="48"/>
      <c r="AO106" s="48"/>
      <c r="AP106" s="50" t="s">
        <v>103</v>
      </c>
      <c r="AQ106" s="51">
        <v>1</v>
      </c>
      <c r="AR106" s="27" t="str">
        <f>TRIM('APH KIC KIA PC'!O106)</f>
        <v/>
      </c>
      <c r="AS106" s="116"/>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4"/>
      <c r="BD106" s="48" t="s">
        <v>1871</v>
      </c>
      <c r="BE106" s="117"/>
      <c r="BF106" s="50" t="s">
        <v>103</v>
      </c>
      <c r="BG106" s="134"/>
      <c r="BH106" s="52"/>
      <c r="BI106" s="52"/>
      <c r="BJ106" s="52"/>
      <c r="BK106" s="52"/>
      <c r="BL106" s="53" t="s">
        <v>1778</v>
      </c>
      <c r="BM106" s="427" t="str">
        <f>TRIM('1. Artikeldata Grund'!D106)</f>
        <v/>
      </c>
    </row>
    <row r="107" spans="1:65" x14ac:dyDescent="0.25">
      <c r="A107" s="21">
        <v>103</v>
      </c>
      <c r="B107" s="487" t="str">
        <f>'APH KIC KIA PC'!I107</f>
        <v>Välj…</v>
      </c>
      <c r="C107" s="487" t="str">
        <f>'APH KIC KIA PC'!K107</f>
        <v>Välj…</v>
      </c>
      <c r="D107" s="46">
        <f>'APH KIC KIA PC'!D107</f>
        <v>0</v>
      </c>
      <c r="E107" s="47" t="str">
        <f>TRIM(LEFT('1. Artikeldata Grund'!E107,30))</f>
        <v/>
      </c>
      <c r="F107" s="393" t="str">
        <f>IFERROR(TRIM(RIGHT('1. Artikeldata Grund'!E107,LEN('1. Artikeldata Grund'!E107)-30)),"")</f>
        <v/>
      </c>
      <c r="G107" s="48" t="str">
        <f>TRIM('APH KIC KIA PC'!L107)</f>
        <v>Välj….</v>
      </c>
      <c r="H107" s="27">
        <f>'APH KIC KIA PC'!M107</f>
        <v>910</v>
      </c>
      <c r="I107" s="27">
        <v>99</v>
      </c>
      <c r="J107" s="115"/>
      <c r="K107" s="48" t="s">
        <v>1868</v>
      </c>
      <c r="L107" s="48" t="str">
        <f>IF('APH MD APH Specifika'!BD107="J","J","N")</f>
        <v>N</v>
      </c>
      <c r="M107" s="116"/>
      <c r="N107" s="48" t="s">
        <v>1871</v>
      </c>
      <c r="O107" s="117"/>
      <c r="P107" s="48" t="s">
        <v>1870</v>
      </c>
      <c r="Q107" s="27">
        <v>0</v>
      </c>
      <c r="R107" s="115"/>
      <c r="S107" s="115"/>
      <c r="T107" s="115"/>
      <c r="U107" s="115"/>
      <c r="V107" s="115"/>
      <c r="W107" s="27">
        <v>1</v>
      </c>
      <c r="X107" s="27">
        <v>1</v>
      </c>
      <c r="Y107" s="48" t="s">
        <v>1871</v>
      </c>
      <c r="Z107" s="48" t="s">
        <v>1871</v>
      </c>
      <c r="AA107" s="48" t="s">
        <v>1871</v>
      </c>
      <c r="AB107" s="117"/>
      <c r="AC107" s="117"/>
      <c r="AD107" s="117"/>
      <c r="AE107" s="117"/>
      <c r="AF107" s="117"/>
      <c r="AG107" s="117"/>
      <c r="AH107" s="48" t="s">
        <v>1871</v>
      </c>
      <c r="AI107" s="27" t="str">
        <f>TRIM(LEFT('1. Artikeldata Grund'!G107,6))</f>
        <v/>
      </c>
      <c r="AJ107" s="460" cm="1">
        <f t="array" ref="AJ107">_xlfn.IFS(AV107="1",20,AV107="2",20,AV107="3",20,AV107="0",99,AV107="",99)</f>
        <v>99</v>
      </c>
      <c r="AK107" s="50" t="s">
        <v>103</v>
      </c>
      <c r="AL107" s="50" t="s">
        <v>103</v>
      </c>
      <c r="AM107" s="115"/>
      <c r="AN107" s="48"/>
      <c r="AO107" s="48"/>
      <c r="AP107" s="50" t="s">
        <v>103</v>
      </c>
      <c r="AQ107" s="51">
        <v>1</v>
      </c>
      <c r="AR107" s="27" t="str">
        <f>TRIM('APH KIC KIA PC'!O107)</f>
        <v/>
      </c>
      <c r="AS107" s="116"/>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4"/>
      <c r="BD107" s="48" t="s">
        <v>1871</v>
      </c>
      <c r="BE107" s="117"/>
      <c r="BF107" s="50" t="s">
        <v>103</v>
      </c>
      <c r="BG107" s="134"/>
      <c r="BH107" s="52"/>
      <c r="BI107" s="52"/>
      <c r="BJ107" s="52"/>
      <c r="BK107" s="52"/>
      <c r="BL107" s="53" t="s">
        <v>1778</v>
      </c>
      <c r="BM107" s="427" t="str">
        <f>TRIM('1. Artikeldata Grund'!D107)</f>
        <v/>
      </c>
    </row>
    <row r="108" spans="1:65" x14ac:dyDescent="0.25">
      <c r="A108" s="21">
        <v>104</v>
      </c>
      <c r="B108" s="487" t="str">
        <f>'APH KIC KIA PC'!I108</f>
        <v>Välj…</v>
      </c>
      <c r="C108" s="487" t="str">
        <f>'APH KIC KIA PC'!K108</f>
        <v>Välj…</v>
      </c>
      <c r="D108" s="46">
        <f>'APH KIC KIA PC'!D108</f>
        <v>0</v>
      </c>
      <c r="E108" s="47" t="str">
        <f>TRIM(LEFT('1. Artikeldata Grund'!E108,30))</f>
        <v/>
      </c>
      <c r="F108" s="393" t="str">
        <f>IFERROR(TRIM(RIGHT('1. Artikeldata Grund'!E108,LEN('1. Artikeldata Grund'!E108)-30)),"")</f>
        <v/>
      </c>
      <c r="G108" s="48" t="str">
        <f>TRIM('APH KIC KIA PC'!L108)</f>
        <v>Välj….</v>
      </c>
      <c r="H108" s="27">
        <f>'APH KIC KIA PC'!M108</f>
        <v>910</v>
      </c>
      <c r="I108" s="27">
        <v>99</v>
      </c>
      <c r="J108" s="115"/>
      <c r="K108" s="48" t="s">
        <v>1868</v>
      </c>
      <c r="L108" s="48" t="str">
        <f>IF('APH MD APH Specifika'!BD108="J","J","N")</f>
        <v>N</v>
      </c>
      <c r="M108" s="116"/>
      <c r="N108" s="48" t="s">
        <v>1871</v>
      </c>
      <c r="O108" s="117"/>
      <c r="P108" s="48" t="s">
        <v>1870</v>
      </c>
      <c r="Q108" s="27">
        <v>0</v>
      </c>
      <c r="R108" s="115"/>
      <c r="S108" s="115"/>
      <c r="T108" s="115"/>
      <c r="U108" s="115"/>
      <c r="V108" s="115"/>
      <c r="W108" s="27">
        <v>1</v>
      </c>
      <c r="X108" s="27">
        <v>1</v>
      </c>
      <c r="Y108" s="48" t="s">
        <v>1871</v>
      </c>
      <c r="Z108" s="48" t="s">
        <v>1871</v>
      </c>
      <c r="AA108" s="48" t="s">
        <v>1871</v>
      </c>
      <c r="AB108" s="117"/>
      <c r="AC108" s="117"/>
      <c r="AD108" s="117"/>
      <c r="AE108" s="117"/>
      <c r="AF108" s="117"/>
      <c r="AG108" s="117"/>
      <c r="AH108" s="48" t="s">
        <v>1871</v>
      </c>
      <c r="AI108" s="27" t="str">
        <f>TRIM(LEFT('1. Artikeldata Grund'!G108,6))</f>
        <v/>
      </c>
      <c r="AJ108" s="460" cm="1">
        <f t="array" ref="AJ108">_xlfn.IFS(AV108="1",20,AV108="2",20,AV108="3",20,AV108="0",99,AV108="",99)</f>
        <v>99</v>
      </c>
      <c r="AK108" s="50" t="s">
        <v>103</v>
      </c>
      <c r="AL108" s="50" t="s">
        <v>103</v>
      </c>
      <c r="AM108" s="115"/>
      <c r="AN108" s="48"/>
      <c r="AO108" s="48"/>
      <c r="AP108" s="50" t="s">
        <v>103</v>
      </c>
      <c r="AQ108" s="51">
        <v>1</v>
      </c>
      <c r="AR108" s="27" t="str">
        <f>TRIM('APH KIC KIA PC'!O108)</f>
        <v/>
      </c>
      <c r="AS108" s="116"/>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4"/>
      <c r="BD108" s="48" t="s">
        <v>1871</v>
      </c>
      <c r="BE108" s="117"/>
      <c r="BF108" s="50" t="s">
        <v>103</v>
      </c>
      <c r="BG108" s="134"/>
      <c r="BH108" s="52"/>
      <c r="BI108" s="52"/>
      <c r="BJ108" s="52"/>
      <c r="BK108" s="52"/>
      <c r="BL108" s="53" t="s">
        <v>1778</v>
      </c>
      <c r="BM108" s="427" t="str">
        <f>TRIM('1. Artikeldata Grund'!D108)</f>
        <v/>
      </c>
    </row>
    <row r="109" spans="1:65" x14ac:dyDescent="0.25">
      <c r="A109" s="21">
        <v>105</v>
      </c>
      <c r="B109" s="487" t="str">
        <f>'APH KIC KIA PC'!I109</f>
        <v>Välj…</v>
      </c>
      <c r="C109" s="487" t="str">
        <f>'APH KIC KIA PC'!K109</f>
        <v>Välj…</v>
      </c>
      <c r="D109" s="46">
        <f>'APH KIC KIA PC'!D109</f>
        <v>0</v>
      </c>
      <c r="E109" s="47" t="str">
        <f>TRIM(LEFT('1. Artikeldata Grund'!E109,30))</f>
        <v/>
      </c>
      <c r="F109" s="393" t="str">
        <f>IFERROR(TRIM(RIGHT('1. Artikeldata Grund'!E109,LEN('1. Artikeldata Grund'!E109)-30)),"")</f>
        <v/>
      </c>
      <c r="G109" s="48" t="str">
        <f>TRIM('APH KIC KIA PC'!L109)</f>
        <v>Välj….</v>
      </c>
      <c r="H109" s="27">
        <f>'APH KIC KIA PC'!M109</f>
        <v>910</v>
      </c>
      <c r="I109" s="27">
        <v>99</v>
      </c>
      <c r="J109" s="115"/>
      <c r="K109" s="48" t="s">
        <v>1868</v>
      </c>
      <c r="L109" s="48" t="str">
        <f>IF('APH MD APH Specifika'!BD109="J","J","N")</f>
        <v>N</v>
      </c>
      <c r="M109" s="116"/>
      <c r="N109" s="48" t="s">
        <v>1871</v>
      </c>
      <c r="O109" s="117"/>
      <c r="P109" s="48" t="s">
        <v>1870</v>
      </c>
      <c r="Q109" s="27">
        <v>0</v>
      </c>
      <c r="R109" s="115"/>
      <c r="S109" s="115"/>
      <c r="T109" s="115"/>
      <c r="U109" s="115"/>
      <c r="V109" s="115"/>
      <c r="W109" s="27">
        <v>1</v>
      </c>
      <c r="X109" s="27">
        <v>1</v>
      </c>
      <c r="Y109" s="48" t="s">
        <v>1871</v>
      </c>
      <c r="Z109" s="48" t="s">
        <v>1871</v>
      </c>
      <c r="AA109" s="48" t="s">
        <v>1871</v>
      </c>
      <c r="AB109" s="117"/>
      <c r="AC109" s="117"/>
      <c r="AD109" s="117"/>
      <c r="AE109" s="117"/>
      <c r="AF109" s="117"/>
      <c r="AG109" s="117"/>
      <c r="AH109" s="48" t="s">
        <v>1871</v>
      </c>
      <c r="AI109" s="27" t="str">
        <f>TRIM(LEFT('1. Artikeldata Grund'!G109,6))</f>
        <v/>
      </c>
      <c r="AJ109" s="460" cm="1">
        <f t="array" ref="AJ109">_xlfn.IFS(AV109="1",20,AV109="2",20,AV109="3",20,AV109="0",99,AV109="",99)</f>
        <v>99</v>
      </c>
      <c r="AK109" s="50" t="s">
        <v>103</v>
      </c>
      <c r="AL109" s="50" t="s">
        <v>103</v>
      </c>
      <c r="AM109" s="115"/>
      <c r="AN109" s="48"/>
      <c r="AO109" s="48"/>
      <c r="AP109" s="50" t="s">
        <v>103</v>
      </c>
      <c r="AQ109" s="51">
        <v>1</v>
      </c>
      <c r="AR109" s="27" t="str">
        <f>TRIM('APH KIC KIA PC'!O109)</f>
        <v/>
      </c>
      <c r="AS109" s="116"/>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4"/>
      <c r="BD109" s="48" t="s">
        <v>1871</v>
      </c>
      <c r="BE109" s="117"/>
      <c r="BF109" s="50" t="s">
        <v>103</v>
      </c>
      <c r="BG109" s="134"/>
      <c r="BH109" s="52"/>
      <c r="BI109" s="52"/>
      <c r="BJ109" s="52"/>
      <c r="BK109" s="52"/>
      <c r="BL109" s="53" t="s">
        <v>1778</v>
      </c>
      <c r="BM109" s="427" t="str">
        <f>TRIM('1. Artikeldata Grund'!D109)</f>
        <v/>
      </c>
    </row>
    <row r="110" spans="1:65" x14ac:dyDescent="0.25">
      <c r="A110" s="21">
        <v>106</v>
      </c>
      <c r="B110" s="487" t="str">
        <f>'APH KIC KIA PC'!I110</f>
        <v>Välj…</v>
      </c>
      <c r="C110" s="487" t="str">
        <f>'APH KIC KIA PC'!K110</f>
        <v>Välj…</v>
      </c>
      <c r="D110" s="46">
        <f>'APH KIC KIA PC'!D110</f>
        <v>0</v>
      </c>
      <c r="E110" s="47" t="str">
        <f>TRIM(LEFT('1. Artikeldata Grund'!E110,30))</f>
        <v/>
      </c>
      <c r="F110" s="393" t="str">
        <f>IFERROR(TRIM(RIGHT('1. Artikeldata Grund'!E110,LEN('1. Artikeldata Grund'!E110)-30)),"")</f>
        <v/>
      </c>
      <c r="G110" s="48" t="str">
        <f>TRIM('APH KIC KIA PC'!L110)</f>
        <v>Välj….</v>
      </c>
      <c r="H110" s="27">
        <f>'APH KIC KIA PC'!M110</f>
        <v>910</v>
      </c>
      <c r="I110" s="27">
        <v>99</v>
      </c>
      <c r="J110" s="115"/>
      <c r="K110" s="48" t="s">
        <v>1868</v>
      </c>
      <c r="L110" s="48" t="str">
        <f>IF('APH MD APH Specifika'!BD110="J","J","N")</f>
        <v>N</v>
      </c>
      <c r="M110" s="116"/>
      <c r="N110" s="48" t="s">
        <v>1871</v>
      </c>
      <c r="O110" s="117"/>
      <c r="P110" s="48" t="s">
        <v>1870</v>
      </c>
      <c r="Q110" s="27">
        <v>0</v>
      </c>
      <c r="R110" s="115"/>
      <c r="S110" s="115"/>
      <c r="T110" s="115"/>
      <c r="U110" s="115"/>
      <c r="V110" s="115"/>
      <c r="W110" s="27">
        <v>1</v>
      </c>
      <c r="X110" s="27">
        <v>1</v>
      </c>
      <c r="Y110" s="48" t="s">
        <v>1871</v>
      </c>
      <c r="Z110" s="48" t="s">
        <v>1871</v>
      </c>
      <c r="AA110" s="48" t="s">
        <v>1871</v>
      </c>
      <c r="AB110" s="117"/>
      <c r="AC110" s="117"/>
      <c r="AD110" s="117"/>
      <c r="AE110" s="117"/>
      <c r="AF110" s="117"/>
      <c r="AG110" s="117"/>
      <c r="AH110" s="48" t="s">
        <v>1871</v>
      </c>
      <c r="AI110" s="27" t="str">
        <f>TRIM(LEFT('1. Artikeldata Grund'!G110,6))</f>
        <v/>
      </c>
      <c r="AJ110" s="460" cm="1">
        <f t="array" ref="AJ110">_xlfn.IFS(AV110="1",20,AV110="2",20,AV110="3",20,AV110="0",99,AV110="",99)</f>
        <v>99</v>
      </c>
      <c r="AK110" s="50" t="s">
        <v>103</v>
      </c>
      <c r="AL110" s="50" t="s">
        <v>103</v>
      </c>
      <c r="AM110" s="115"/>
      <c r="AN110" s="48"/>
      <c r="AO110" s="48"/>
      <c r="AP110" s="50" t="s">
        <v>103</v>
      </c>
      <c r="AQ110" s="51">
        <v>1</v>
      </c>
      <c r="AR110" s="27" t="str">
        <f>TRIM('APH KIC KIA PC'!O110)</f>
        <v/>
      </c>
      <c r="AS110" s="116"/>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4"/>
      <c r="BD110" s="48" t="s">
        <v>1871</v>
      </c>
      <c r="BE110" s="117"/>
      <c r="BF110" s="50" t="s">
        <v>103</v>
      </c>
      <c r="BG110" s="134"/>
      <c r="BH110" s="52"/>
      <c r="BI110" s="52"/>
      <c r="BJ110" s="52"/>
      <c r="BK110" s="52"/>
      <c r="BL110" s="53" t="s">
        <v>1778</v>
      </c>
      <c r="BM110" s="427" t="str">
        <f>TRIM('1. Artikeldata Grund'!D110)</f>
        <v/>
      </c>
    </row>
    <row r="111" spans="1:65" x14ac:dyDescent="0.25">
      <c r="A111" s="21">
        <v>107</v>
      </c>
      <c r="B111" s="487" t="str">
        <f>'APH KIC KIA PC'!I111</f>
        <v>Välj…</v>
      </c>
      <c r="C111" s="487" t="str">
        <f>'APH KIC KIA PC'!K111</f>
        <v>Välj…</v>
      </c>
      <c r="D111" s="46">
        <f>'APH KIC KIA PC'!D111</f>
        <v>0</v>
      </c>
      <c r="E111" s="47" t="str">
        <f>TRIM(LEFT('1. Artikeldata Grund'!E111,30))</f>
        <v/>
      </c>
      <c r="F111" s="393" t="str">
        <f>IFERROR(TRIM(RIGHT('1. Artikeldata Grund'!E111,LEN('1. Artikeldata Grund'!E111)-30)),"")</f>
        <v/>
      </c>
      <c r="G111" s="48" t="str">
        <f>TRIM('APH KIC KIA PC'!L111)</f>
        <v>Välj….</v>
      </c>
      <c r="H111" s="27">
        <f>'APH KIC KIA PC'!M111</f>
        <v>910</v>
      </c>
      <c r="I111" s="27">
        <v>99</v>
      </c>
      <c r="J111" s="115"/>
      <c r="K111" s="48" t="s">
        <v>1868</v>
      </c>
      <c r="L111" s="48" t="str">
        <f>IF('APH MD APH Specifika'!BD111="J","J","N")</f>
        <v>N</v>
      </c>
      <c r="M111" s="116"/>
      <c r="N111" s="48" t="s">
        <v>1871</v>
      </c>
      <c r="O111" s="117"/>
      <c r="P111" s="48" t="s">
        <v>1870</v>
      </c>
      <c r="Q111" s="27">
        <v>0</v>
      </c>
      <c r="R111" s="115"/>
      <c r="S111" s="115"/>
      <c r="T111" s="115"/>
      <c r="U111" s="115"/>
      <c r="V111" s="115"/>
      <c r="W111" s="27">
        <v>1</v>
      </c>
      <c r="X111" s="27">
        <v>1</v>
      </c>
      <c r="Y111" s="48" t="s">
        <v>1871</v>
      </c>
      <c r="Z111" s="48" t="s">
        <v>1871</v>
      </c>
      <c r="AA111" s="48" t="s">
        <v>1871</v>
      </c>
      <c r="AB111" s="117"/>
      <c r="AC111" s="117"/>
      <c r="AD111" s="117"/>
      <c r="AE111" s="117"/>
      <c r="AF111" s="117"/>
      <c r="AG111" s="117"/>
      <c r="AH111" s="48" t="s">
        <v>1871</v>
      </c>
      <c r="AI111" s="27" t="str">
        <f>TRIM(LEFT('1. Artikeldata Grund'!G111,6))</f>
        <v/>
      </c>
      <c r="AJ111" s="460" cm="1">
        <f t="array" ref="AJ111">_xlfn.IFS(AV111="1",20,AV111="2",20,AV111="3",20,AV111="0",99,AV111="",99)</f>
        <v>99</v>
      </c>
      <c r="AK111" s="50" t="s">
        <v>103</v>
      </c>
      <c r="AL111" s="50" t="s">
        <v>103</v>
      </c>
      <c r="AM111" s="115"/>
      <c r="AN111" s="48"/>
      <c r="AO111" s="48"/>
      <c r="AP111" s="50" t="s">
        <v>103</v>
      </c>
      <c r="AQ111" s="51">
        <v>1</v>
      </c>
      <c r="AR111" s="27" t="str">
        <f>TRIM('APH KIC KIA PC'!O111)</f>
        <v/>
      </c>
      <c r="AS111" s="116"/>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4"/>
      <c r="BD111" s="48" t="s">
        <v>1871</v>
      </c>
      <c r="BE111" s="117"/>
      <c r="BF111" s="50" t="s">
        <v>103</v>
      </c>
      <c r="BG111" s="134"/>
      <c r="BH111" s="52"/>
      <c r="BI111" s="52"/>
      <c r="BJ111" s="52"/>
      <c r="BK111" s="52"/>
      <c r="BL111" s="53" t="s">
        <v>1778</v>
      </c>
      <c r="BM111" s="427" t="str">
        <f>TRIM('1. Artikeldata Grund'!D111)</f>
        <v/>
      </c>
    </row>
    <row r="112" spans="1:65" x14ac:dyDescent="0.25">
      <c r="A112" s="21">
        <v>108</v>
      </c>
      <c r="B112" s="487" t="str">
        <f>'APH KIC KIA PC'!I112</f>
        <v>Välj…</v>
      </c>
      <c r="C112" s="487" t="str">
        <f>'APH KIC KIA PC'!K112</f>
        <v>Välj…</v>
      </c>
      <c r="D112" s="46">
        <f>'APH KIC KIA PC'!D112</f>
        <v>0</v>
      </c>
      <c r="E112" s="47" t="str">
        <f>TRIM(LEFT('1. Artikeldata Grund'!E112,30))</f>
        <v/>
      </c>
      <c r="F112" s="393" t="str">
        <f>IFERROR(TRIM(RIGHT('1. Artikeldata Grund'!E112,LEN('1. Artikeldata Grund'!E112)-30)),"")</f>
        <v/>
      </c>
      <c r="G112" s="48" t="str">
        <f>TRIM('APH KIC KIA PC'!L112)</f>
        <v>Välj….</v>
      </c>
      <c r="H112" s="27">
        <f>'APH KIC KIA PC'!M112</f>
        <v>910</v>
      </c>
      <c r="I112" s="27">
        <v>99</v>
      </c>
      <c r="J112" s="115"/>
      <c r="K112" s="48" t="s">
        <v>1868</v>
      </c>
      <c r="L112" s="48" t="str">
        <f>IF('APH MD APH Specifika'!BD112="J","J","N")</f>
        <v>N</v>
      </c>
      <c r="M112" s="116"/>
      <c r="N112" s="48" t="s">
        <v>1871</v>
      </c>
      <c r="O112" s="117"/>
      <c r="P112" s="48" t="s">
        <v>1870</v>
      </c>
      <c r="Q112" s="27">
        <v>0</v>
      </c>
      <c r="R112" s="115"/>
      <c r="S112" s="115"/>
      <c r="T112" s="115"/>
      <c r="U112" s="115"/>
      <c r="V112" s="115"/>
      <c r="W112" s="27">
        <v>1</v>
      </c>
      <c r="X112" s="27">
        <v>1</v>
      </c>
      <c r="Y112" s="48" t="s">
        <v>1871</v>
      </c>
      <c r="Z112" s="48" t="s">
        <v>1871</v>
      </c>
      <c r="AA112" s="48" t="s">
        <v>1871</v>
      </c>
      <c r="AB112" s="117"/>
      <c r="AC112" s="117"/>
      <c r="AD112" s="117"/>
      <c r="AE112" s="117"/>
      <c r="AF112" s="117"/>
      <c r="AG112" s="117"/>
      <c r="AH112" s="48" t="s">
        <v>1871</v>
      </c>
      <c r="AI112" s="27" t="str">
        <f>TRIM(LEFT('1. Artikeldata Grund'!G112,6))</f>
        <v/>
      </c>
      <c r="AJ112" s="460" cm="1">
        <f t="array" ref="AJ112">_xlfn.IFS(AV112="1",20,AV112="2",20,AV112="3",20,AV112="0",99,AV112="",99)</f>
        <v>99</v>
      </c>
      <c r="AK112" s="50" t="s">
        <v>103</v>
      </c>
      <c r="AL112" s="50" t="s">
        <v>103</v>
      </c>
      <c r="AM112" s="115"/>
      <c r="AN112" s="48"/>
      <c r="AO112" s="48"/>
      <c r="AP112" s="50" t="s">
        <v>103</v>
      </c>
      <c r="AQ112" s="51">
        <v>1</v>
      </c>
      <c r="AR112" s="27" t="str">
        <f>TRIM('APH KIC KIA PC'!O112)</f>
        <v/>
      </c>
      <c r="AS112" s="116"/>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4"/>
      <c r="BD112" s="48" t="s">
        <v>1871</v>
      </c>
      <c r="BE112" s="117"/>
      <c r="BF112" s="50" t="s">
        <v>103</v>
      </c>
      <c r="BG112" s="134"/>
      <c r="BH112" s="52"/>
      <c r="BI112" s="52"/>
      <c r="BJ112" s="52"/>
      <c r="BK112" s="52"/>
      <c r="BL112" s="53" t="s">
        <v>1778</v>
      </c>
      <c r="BM112" s="427" t="str">
        <f>TRIM('1. Artikeldata Grund'!D112)</f>
        <v/>
      </c>
    </row>
    <row r="113" spans="1:65" x14ac:dyDescent="0.25">
      <c r="A113" s="21">
        <v>109</v>
      </c>
      <c r="B113" s="487" t="str">
        <f>'APH KIC KIA PC'!I113</f>
        <v>Välj…</v>
      </c>
      <c r="C113" s="487" t="str">
        <f>'APH KIC KIA PC'!K113</f>
        <v>Välj…</v>
      </c>
      <c r="D113" s="46">
        <f>'APH KIC KIA PC'!D113</f>
        <v>0</v>
      </c>
      <c r="E113" s="47" t="str">
        <f>TRIM(LEFT('1. Artikeldata Grund'!E113,30))</f>
        <v/>
      </c>
      <c r="F113" s="393" t="str">
        <f>IFERROR(TRIM(RIGHT('1. Artikeldata Grund'!E113,LEN('1. Artikeldata Grund'!E113)-30)),"")</f>
        <v/>
      </c>
      <c r="G113" s="48" t="str">
        <f>TRIM('APH KIC KIA PC'!L113)</f>
        <v>Välj….</v>
      </c>
      <c r="H113" s="27">
        <f>'APH KIC KIA PC'!M113</f>
        <v>910</v>
      </c>
      <c r="I113" s="27">
        <v>99</v>
      </c>
      <c r="J113" s="115"/>
      <c r="K113" s="48" t="s">
        <v>1868</v>
      </c>
      <c r="L113" s="48" t="str">
        <f>IF('APH MD APH Specifika'!BD113="J","J","N")</f>
        <v>N</v>
      </c>
      <c r="M113" s="116"/>
      <c r="N113" s="48" t="s">
        <v>1871</v>
      </c>
      <c r="O113" s="117"/>
      <c r="P113" s="48" t="s">
        <v>1870</v>
      </c>
      <c r="Q113" s="27">
        <v>0</v>
      </c>
      <c r="R113" s="115"/>
      <c r="S113" s="115"/>
      <c r="T113" s="115"/>
      <c r="U113" s="115"/>
      <c r="V113" s="115"/>
      <c r="W113" s="27">
        <v>1</v>
      </c>
      <c r="X113" s="27">
        <v>1</v>
      </c>
      <c r="Y113" s="48" t="s">
        <v>1871</v>
      </c>
      <c r="Z113" s="48" t="s">
        <v>1871</v>
      </c>
      <c r="AA113" s="48" t="s">
        <v>1871</v>
      </c>
      <c r="AB113" s="117"/>
      <c r="AC113" s="117"/>
      <c r="AD113" s="117"/>
      <c r="AE113" s="117"/>
      <c r="AF113" s="117"/>
      <c r="AG113" s="117"/>
      <c r="AH113" s="48" t="s">
        <v>1871</v>
      </c>
      <c r="AI113" s="27" t="str">
        <f>TRIM(LEFT('1. Artikeldata Grund'!G113,6))</f>
        <v/>
      </c>
      <c r="AJ113" s="460" cm="1">
        <f t="array" ref="AJ113">_xlfn.IFS(AV113="1",20,AV113="2",20,AV113="3",20,AV113="0",99,AV113="",99)</f>
        <v>99</v>
      </c>
      <c r="AK113" s="50" t="s">
        <v>103</v>
      </c>
      <c r="AL113" s="50" t="s">
        <v>103</v>
      </c>
      <c r="AM113" s="115"/>
      <c r="AN113" s="48"/>
      <c r="AO113" s="48"/>
      <c r="AP113" s="50" t="s">
        <v>103</v>
      </c>
      <c r="AQ113" s="51">
        <v>1</v>
      </c>
      <c r="AR113" s="27" t="str">
        <f>TRIM('APH KIC KIA PC'!O113)</f>
        <v/>
      </c>
      <c r="AS113" s="116"/>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4"/>
      <c r="BD113" s="48" t="s">
        <v>1871</v>
      </c>
      <c r="BE113" s="117"/>
      <c r="BF113" s="50" t="s">
        <v>103</v>
      </c>
      <c r="BG113" s="134"/>
      <c r="BH113" s="52"/>
      <c r="BI113" s="52"/>
      <c r="BJ113" s="52"/>
      <c r="BK113" s="52"/>
      <c r="BL113" s="53" t="s">
        <v>1778</v>
      </c>
      <c r="BM113" s="427" t="str">
        <f>TRIM('1. Artikeldata Grund'!D113)</f>
        <v/>
      </c>
    </row>
    <row r="114" spans="1:65" x14ac:dyDescent="0.25">
      <c r="A114" s="21">
        <v>110</v>
      </c>
      <c r="B114" s="487" t="str">
        <f>'APH KIC KIA PC'!I114</f>
        <v>Välj…</v>
      </c>
      <c r="C114" s="487" t="str">
        <f>'APH KIC KIA PC'!K114</f>
        <v>Välj…</v>
      </c>
      <c r="D114" s="46">
        <f>'APH KIC KIA PC'!D114</f>
        <v>0</v>
      </c>
      <c r="E114" s="47" t="str">
        <f>TRIM(LEFT('1. Artikeldata Grund'!E114,30))</f>
        <v/>
      </c>
      <c r="F114" s="393" t="str">
        <f>IFERROR(TRIM(RIGHT('1. Artikeldata Grund'!E114,LEN('1. Artikeldata Grund'!E114)-30)),"")</f>
        <v/>
      </c>
      <c r="G114" s="48" t="str">
        <f>TRIM('APH KIC KIA PC'!L114)</f>
        <v>Välj….</v>
      </c>
      <c r="H114" s="27">
        <f>'APH KIC KIA PC'!M114</f>
        <v>910</v>
      </c>
      <c r="I114" s="27">
        <v>99</v>
      </c>
      <c r="J114" s="115"/>
      <c r="K114" s="48" t="s">
        <v>1868</v>
      </c>
      <c r="L114" s="48" t="str">
        <f>IF('APH MD APH Specifika'!BD114="J","J","N")</f>
        <v>N</v>
      </c>
      <c r="M114" s="116"/>
      <c r="N114" s="48" t="s">
        <v>1871</v>
      </c>
      <c r="O114" s="117"/>
      <c r="P114" s="48" t="s">
        <v>1870</v>
      </c>
      <c r="Q114" s="27">
        <v>0</v>
      </c>
      <c r="R114" s="115"/>
      <c r="S114" s="115"/>
      <c r="T114" s="115"/>
      <c r="U114" s="115"/>
      <c r="V114" s="115"/>
      <c r="W114" s="27">
        <v>1</v>
      </c>
      <c r="X114" s="27">
        <v>1</v>
      </c>
      <c r="Y114" s="48" t="s">
        <v>1871</v>
      </c>
      <c r="Z114" s="48" t="s">
        <v>1871</v>
      </c>
      <c r="AA114" s="48" t="s">
        <v>1871</v>
      </c>
      <c r="AB114" s="117"/>
      <c r="AC114" s="117"/>
      <c r="AD114" s="117"/>
      <c r="AE114" s="117"/>
      <c r="AF114" s="117"/>
      <c r="AG114" s="117"/>
      <c r="AH114" s="48" t="s">
        <v>1871</v>
      </c>
      <c r="AI114" s="27" t="str">
        <f>TRIM(LEFT('1. Artikeldata Grund'!G114,6))</f>
        <v/>
      </c>
      <c r="AJ114" s="460" cm="1">
        <f t="array" ref="AJ114">_xlfn.IFS(AV114="1",20,AV114="2",20,AV114="3",20,AV114="0",99,AV114="",99)</f>
        <v>99</v>
      </c>
      <c r="AK114" s="50" t="s">
        <v>103</v>
      </c>
      <c r="AL114" s="50" t="s">
        <v>103</v>
      </c>
      <c r="AM114" s="115"/>
      <c r="AN114" s="48"/>
      <c r="AO114" s="48"/>
      <c r="AP114" s="50" t="s">
        <v>103</v>
      </c>
      <c r="AQ114" s="51">
        <v>1</v>
      </c>
      <c r="AR114" s="27" t="str">
        <f>TRIM('APH KIC KIA PC'!O114)</f>
        <v/>
      </c>
      <c r="AS114" s="116"/>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4"/>
      <c r="BD114" s="48" t="s">
        <v>1871</v>
      </c>
      <c r="BE114" s="117"/>
      <c r="BF114" s="50" t="s">
        <v>103</v>
      </c>
      <c r="BG114" s="134"/>
      <c r="BH114" s="52"/>
      <c r="BI114" s="52"/>
      <c r="BJ114" s="52"/>
      <c r="BK114" s="52"/>
      <c r="BL114" s="53" t="s">
        <v>1778</v>
      </c>
      <c r="BM114" s="427" t="str">
        <f>TRIM('1. Artikeldata Grund'!D114)</f>
        <v/>
      </c>
    </row>
    <row r="115" spans="1:65" x14ac:dyDescent="0.25">
      <c r="A115" s="21">
        <v>111</v>
      </c>
      <c r="B115" s="487" t="str">
        <f>'APH KIC KIA PC'!I115</f>
        <v>Välj…</v>
      </c>
      <c r="C115" s="487" t="str">
        <f>'APH KIC KIA PC'!K115</f>
        <v>Välj…</v>
      </c>
      <c r="D115" s="46">
        <f>'APH KIC KIA PC'!D115</f>
        <v>0</v>
      </c>
      <c r="E115" s="47" t="str">
        <f>TRIM(LEFT('1. Artikeldata Grund'!E115,30))</f>
        <v/>
      </c>
      <c r="F115" s="393" t="str">
        <f>IFERROR(TRIM(RIGHT('1. Artikeldata Grund'!E115,LEN('1. Artikeldata Grund'!E115)-30)),"")</f>
        <v/>
      </c>
      <c r="G115" s="48" t="str">
        <f>TRIM('APH KIC KIA PC'!L115)</f>
        <v>Välj….</v>
      </c>
      <c r="H115" s="27">
        <f>'APH KIC KIA PC'!M115</f>
        <v>910</v>
      </c>
      <c r="I115" s="27">
        <v>99</v>
      </c>
      <c r="J115" s="115"/>
      <c r="K115" s="48" t="s">
        <v>1868</v>
      </c>
      <c r="L115" s="48" t="str">
        <f>IF('APH MD APH Specifika'!BD115="J","J","N")</f>
        <v>N</v>
      </c>
      <c r="M115" s="116"/>
      <c r="N115" s="48" t="s">
        <v>1871</v>
      </c>
      <c r="O115" s="117"/>
      <c r="P115" s="48" t="s">
        <v>1870</v>
      </c>
      <c r="Q115" s="27">
        <v>0</v>
      </c>
      <c r="R115" s="115"/>
      <c r="S115" s="115"/>
      <c r="T115" s="115"/>
      <c r="U115" s="115"/>
      <c r="V115" s="115"/>
      <c r="W115" s="27">
        <v>1</v>
      </c>
      <c r="X115" s="27">
        <v>1</v>
      </c>
      <c r="Y115" s="48" t="s">
        <v>1871</v>
      </c>
      <c r="Z115" s="48" t="s">
        <v>1871</v>
      </c>
      <c r="AA115" s="48" t="s">
        <v>1871</v>
      </c>
      <c r="AB115" s="117"/>
      <c r="AC115" s="117"/>
      <c r="AD115" s="117"/>
      <c r="AE115" s="117"/>
      <c r="AF115" s="117"/>
      <c r="AG115" s="117"/>
      <c r="AH115" s="48" t="s">
        <v>1871</v>
      </c>
      <c r="AI115" s="27" t="str">
        <f>TRIM(LEFT('1. Artikeldata Grund'!G115,6))</f>
        <v/>
      </c>
      <c r="AJ115" s="460" cm="1">
        <f t="array" ref="AJ115">_xlfn.IFS(AV115="1",20,AV115="2",20,AV115="3",20,AV115="0",99,AV115="",99)</f>
        <v>99</v>
      </c>
      <c r="AK115" s="50" t="s">
        <v>103</v>
      </c>
      <c r="AL115" s="50" t="s">
        <v>103</v>
      </c>
      <c r="AM115" s="115"/>
      <c r="AN115" s="48"/>
      <c r="AO115" s="48"/>
      <c r="AP115" s="50" t="s">
        <v>103</v>
      </c>
      <c r="AQ115" s="51">
        <v>1</v>
      </c>
      <c r="AR115" s="27" t="str">
        <f>TRIM('APH KIC KIA PC'!O115)</f>
        <v/>
      </c>
      <c r="AS115" s="116"/>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4"/>
      <c r="BD115" s="48" t="s">
        <v>1871</v>
      </c>
      <c r="BE115" s="117"/>
      <c r="BF115" s="50" t="s">
        <v>103</v>
      </c>
      <c r="BG115" s="134"/>
      <c r="BH115" s="52"/>
      <c r="BI115" s="52"/>
      <c r="BJ115" s="52"/>
      <c r="BK115" s="52"/>
      <c r="BL115" s="53" t="s">
        <v>1778</v>
      </c>
      <c r="BM115" s="427" t="str">
        <f>TRIM('1. Artikeldata Grund'!D115)</f>
        <v/>
      </c>
    </row>
    <row r="116" spans="1:65" x14ac:dyDescent="0.25">
      <c r="A116" s="21">
        <v>112</v>
      </c>
      <c r="B116" s="487" t="str">
        <f>'APH KIC KIA PC'!I116</f>
        <v>Välj…</v>
      </c>
      <c r="C116" s="487" t="str">
        <f>'APH KIC KIA PC'!K116</f>
        <v>Välj…</v>
      </c>
      <c r="D116" s="46">
        <f>'APH KIC KIA PC'!D116</f>
        <v>0</v>
      </c>
      <c r="E116" s="47" t="str">
        <f>TRIM(LEFT('1. Artikeldata Grund'!E116,30))</f>
        <v/>
      </c>
      <c r="F116" s="393" t="str">
        <f>IFERROR(TRIM(RIGHT('1. Artikeldata Grund'!E116,LEN('1. Artikeldata Grund'!E116)-30)),"")</f>
        <v/>
      </c>
      <c r="G116" s="48" t="str">
        <f>TRIM('APH KIC KIA PC'!L116)</f>
        <v>Välj….</v>
      </c>
      <c r="H116" s="27">
        <f>'APH KIC KIA PC'!M116</f>
        <v>910</v>
      </c>
      <c r="I116" s="27">
        <v>99</v>
      </c>
      <c r="J116" s="115"/>
      <c r="K116" s="48" t="s">
        <v>1868</v>
      </c>
      <c r="L116" s="48" t="str">
        <f>IF('APH MD APH Specifika'!BD116="J","J","N")</f>
        <v>N</v>
      </c>
      <c r="M116" s="116"/>
      <c r="N116" s="48" t="s">
        <v>1871</v>
      </c>
      <c r="O116" s="117"/>
      <c r="P116" s="48" t="s">
        <v>1870</v>
      </c>
      <c r="Q116" s="27">
        <v>0</v>
      </c>
      <c r="R116" s="115"/>
      <c r="S116" s="115"/>
      <c r="T116" s="115"/>
      <c r="U116" s="115"/>
      <c r="V116" s="115"/>
      <c r="W116" s="27">
        <v>1</v>
      </c>
      <c r="X116" s="27">
        <v>1</v>
      </c>
      <c r="Y116" s="48" t="s">
        <v>1871</v>
      </c>
      <c r="Z116" s="48" t="s">
        <v>1871</v>
      </c>
      <c r="AA116" s="48" t="s">
        <v>1871</v>
      </c>
      <c r="AB116" s="117"/>
      <c r="AC116" s="117"/>
      <c r="AD116" s="117"/>
      <c r="AE116" s="117"/>
      <c r="AF116" s="117"/>
      <c r="AG116" s="117"/>
      <c r="AH116" s="48" t="s">
        <v>1871</v>
      </c>
      <c r="AI116" s="27" t="str">
        <f>TRIM(LEFT('1. Artikeldata Grund'!G116,6))</f>
        <v/>
      </c>
      <c r="AJ116" s="460" cm="1">
        <f t="array" ref="AJ116">_xlfn.IFS(AV116="1",20,AV116="2",20,AV116="3",20,AV116="0",99,AV116="",99)</f>
        <v>99</v>
      </c>
      <c r="AK116" s="50" t="s">
        <v>103</v>
      </c>
      <c r="AL116" s="50" t="s">
        <v>103</v>
      </c>
      <c r="AM116" s="115"/>
      <c r="AN116" s="48"/>
      <c r="AO116" s="48"/>
      <c r="AP116" s="50" t="s">
        <v>103</v>
      </c>
      <c r="AQ116" s="51">
        <v>1</v>
      </c>
      <c r="AR116" s="27" t="str">
        <f>TRIM('APH KIC KIA PC'!O116)</f>
        <v/>
      </c>
      <c r="AS116" s="116"/>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4"/>
      <c r="BD116" s="48" t="s">
        <v>1871</v>
      </c>
      <c r="BE116" s="117"/>
      <c r="BF116" s="50" t="s">
        <v>103</v>
      </c>
      <c r="BG116" s="134"/>
      <c r="BH116" s="52"/>
      <c r="BI116" s="52"/>
      <c r="BJ116" s="52"/>
      <c r="BK116" s="52"/>
      <c r="BL116" s="53" t="s">
        <v>1778</v>
      </c>
      <c r="BM116" s="427" t="str">
        <f>TRIM('1. Artikeldata Grund'!D116)</f>
        <v/>
      </c>
    </row>
    <row r="117" spans="1:65" x14ac:dyDescent="0.25">
      <c r="A117" s="21">
        <v>113</v>
      </c>
      <c r="B117" s="487" t="str">
        <f>'APH KIC KIA PC'!I117</f>
        <v>Välj…</v>
      </c>
      <c r="C117" s="487" t="str">
        <f>'APH KIC KIA PC'!K117</f>
        <v>Välj…</v>
      </c>
      <c r="D117" s="46">
        <f>'APH KIC KIA PC'!D117</f>
        <v>0</v>
      </c>
      <c r="E117" s="47" t="str">
        <f>TRIM(LEFT('1. Artikeldata Grund'!E117,30))</f>
        <v/>
      </c>
      <c r="F117" s="393" t="str">
        <f>IFERROR(TRIM(RIGHT('1. Artikeldata Grund'!E117,LEN('1. Artikeldata Grund'!E117)-30)),"")</f>
        <v/>
      </c>
      <c r="G117" s="48" t="str">
        <f>TRIM('APH KIC KIA PC'!L117)</f>
        <v>Välj….</v>
      </c>
      <c r="H117" s="27">
        <f>'APH KIC KIA PC'!M117</f>
        <v>910</v>
      </c>
      <c r="I117" s="27">
        <v>99</v>
      </c>
      <c r="J117" s="115"/>
      <c r="K117" s="48" t="s">
        <v>1868</v>
      </c>
      <c r="L117" s="48" t="str">
        <f>IF('APH MD APH Specifika'!BD117="J","J","N")</f>
        <v>N</v>
      </c>
      <c r="M117" s="116"/>
      <c r="N117" s="48" t="s">
        <v>1871</v>
      </c>
      <c r="O117" s="117"/>
      <c r="P117" s="48" t="s">
        <v>1870</v>
      </c>
      <c r="Q117" s="27">
        <v>0</v>
      </c>
      <c r="R117" s="115"/>
      <c r="S117" s="115"/>
      <c r="T117" s="115"/>
      <c r="U117" s="115"/>
      <c r="V117" s="115"/>
      <c r="W117" s="27">
        <v>1</v>
      </c>
      <c r="X117" s="27">
        <v>1</v>
      </c>
      <c r="Y117" s="48" t="s">
        <v>1871</v>
      </c>
      <c r="Z117" s="48" t="s">
        <v>1871</v>
      </c>
      <c r="AA117" s="48" t="s">
        <v>1871</v>
      </c>
      <c r="AB117" s="117"/>
      <c r="AC117" s="117"/>
      <c r="AD117" s="117"/>
      <c r="AE117" s="117"/>
      <c r="AF117" s="117"/>
      <c r="AG117" s="117"/>
      <c r="AH117" s="48" t="s">
        <v>1871</v>
      </c>
      <c r="AI117" s="27" t="str">
        <f>TRIM(LEFT('1. Artikeldata Grund'!G117,6))</f>
        <v/>
      </c>
      <c r="AJ117" s="460" cm="1">
        <f t="array" ref="AJ117">_xlfn.IFS(AV117="1",20,AV117="2",20,AV117="3",20,AV117="0",99,AV117="",99)</f>
        <v>99</v>
      </c>
      <c r="AK117" s="50" t="s">
        <v>103</v>
      </c>
      <c r="AL117" s="50" t="s">
        <v>103</v>
      </c>
      <c r="AM117" s="115"/>
      <c r="AN117" s="48"/>
      <c r="AO117" s="48"/>
      <c r="AP117" s="50" t="s">
        <v>103</v>
      </c>
      <c r="AQ117" s="51">
        <v>1</v>
      </c>
      <c r="AR117" s="27" t="str">
        <f>TRIM('APH KIC KIA PC'!O117)</f>
        <v/>
      </c>
      <c r="AS117" s="116"/>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4"/>
      <c r="BD117" s="48" t="s">
        <v>1871</v>
      </c>
      <c r="BE117" s="117"/>
      <c r="BF117" s="50" t="s">
        <v>103</v>
      </c>
      <c r="BG117" s="134"/>
      <c r="BH117" s="52"/>
      <c r="BI117" s="52"/>
      <c r="BJ117" s="52"/>
      <c r="BK117" s="52"/>
      <c r="BL117" s="53" t="s">
        <v>1778</v>
      </c>
      <c r="BM117" s="427" t="str">
        <f>TRIM('1. Artikeldata Grund'!D117)</f>
        <v/>
      </c>
    </row>
    <row r="118" spans="1:65" x14ac:dyDescent="0.25">
      <c r="A118" s="21">
        <v>114</v>
      </c>
      <c r="B118" s="487" t="str">
        <f>'APH KIC KIA PC'!I118</f>
        <v>Välj…</v>
      </c>
      <c r="C118" s="487" t="str">
        <f>'APH KIC KIA PC'!K118</f>
        <v>Välj…</v>
      </c>
      <c r="D118" s="46">
        <f>'APH KIC KIA PC'!D118</f>
        <v>0</v>
      </c>
      <c r="E118" s="47" t="str">
        <f>TRIM(LEFT('1. Artikeldata Grund'!E118,30))</f>
        <v/>
      </c>
      <c r="F118" s="393" t="str">
        <f>IFERROR(TRIM(RIGHT('1. Artikeldata Grund'!E118,LEN('1. Artikeldata Grund'!E118)-30)),"")</f>
        <v/>
      </c>
      <c r="G118" s="48" t="str">
        <f>TRIM('APH KIC KIA PC'!L118)</f>
        <v>Välj….</v>
      </c>
      <c r="H118" s="27">
        <f>'APH KIC KIA PC'!M118</f>
        <v>910</v>
      </c>
      <c r="I118" s="27">
        <v>99</v>
      </c>
      <c r="J118" s="115"/>
      <c r="K118" s="48" t="s">
        <v>1868</v>
      </c>
      <c r="L118" s="48" t="str">
        <f>IF('APH MD APH Specifika'!BD118="J","J","N")</f>
        <v>N</v>
      </c>
      <c r="M118" s="116"/>
      <c r="N118" s="48" t="s">
        <v>1871</v>
      </c>
      <c r="O118" s="117"/>
      <c r="P118" s="48" t="s">
        <v>1870</v>
      </c>
      <c r="Q118" s="27">
        <v>0</v>
      </c>
      <c r="R118" s="115"/>
      <c r="S118" s="115"/>
      <c r="T118" s="115"/>
      <c r="U118" s="115"/>
      <c r="V118" s="115"/>
      <c r="W118" s="27">
        <v>1</v>
      </c>
      <c r="X118" s="27">
        <v>1</v>
      </c>
      <c r="Y118" s="48" t="s">
        <v>1871</v>
      </c>
      <c r="Z118" s="48" t="s">
        <v>1871</v>
      </c>
      <c r="AA118" s="48" t="s">
        <v>1871</v>
      </c>
      <c r="AB118" s="117"/>
      <c r="AC118" s="117"/>
      <c r="AD118" s="117"/>
      <c r="AE118" s="117"/>
      <c r="AF118" s="117"/>
      <c r="AG118" s="117"/>
      <c r="AH118" s="48" t="s">
        <v>1871</v>
      </c>
      <c r="AI118" s="27" t="str">
        <f>TRIM(LEFT('1. Artikeldata Grund'!G118,6))</f>
        <v/>
      </c>
      <c r="AJ118" s="460" cm="1">
        <f t="array" ref="AJ118">_xlfn.IFS(AV118="1",20,AV118="2",20,AV118="3",20,AV118="0",99,AV118="",99)</f>
        <v>99</v>
      </c>
      <c r="AK118" s="50" t="s">
        <v>103</v>
      </c>
      <c r="AL118" s="50" t="s">
        <v>103</v>
      </c>
      <c r="AM118" s="115"/>
      <c r="AN118" s="48"/>
      <c r="AO118" s="48"/>
      <c r="AP118" s="50" t="s">
        <v>103</v>
      </c>
      <c r="AQ118" s="51">
        <v>1</v>
      </c>
      <c r="AR118" s="27" t="str">
        <f>TRIM('APH KIC KIA PC'!O118)</f>
        <v/>
      </c>
      <c r="AS118" s="116"/>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4"/>
      <c r="BD118" s="48" t="s">
        <v>1871</v>
      </c>
      <c r="BE118" s="117"/>
      <c r="BF118" s="50" t="s">
        <v>103</v>
      </c>
      <c r="BG118" s="134"/>
      <c r="BH118" s="52"/>
      <c r="BI118" s="52"/>
      <c r="BJ118" s="52"/>
      <c r="BK118" s="52"/>
      <c r="BL118" s="53" t="s">
        <v>1778</v>
      </c>
      <c r="BM118" s="427" t="str">
        <f>TRIM('1. Artikeldata Grund'!D118)</f>
        <v/>
      </c>
    </row>
    <row r="119" spans="1:65" x14ac:dyDescent="0.25">
      <c r="A119" s="21">
        <v>115</v>
      </c>
      <c r="B119" s="487" t="str">
        <f>'APH KIC KIA PC'!I119</f>
        <v>Välj…</v>
      </c>
      <c r="C119" s="487" t="str">
        <f>'APH KIC KIA PC'!K119</f>
        <v>Välj…</v>
      </c>
      <c r="D119" s="46">
        <f>'APH KIC KIA PC'!D119</f>
        <v>0</v>
      </c>
      <c r="E119" s="47" t="str">
        <f>TRIM(LEFT('1. Artikeldata Grund'!E119,30))</f>
        <v/>
      </c>
      <c r="F119" s="393" t="str">
        <f>IFERROR(TRIM(RIGHT('1. Artikeldata Grund'!E119,LEN('1. Artikeldata Grund'!E119)-30)),"")</f>
        <v/>
      </c>
      <c r="G119" s="48" t="str">
        <f>TRIM('APH KIC KIA PC'!L119)</f>
        <v>Välj….</v>
      </c>
      <c r="H119" s="27">
        <f>'APH KIC KIA PC'!M119</f>
        <v>910</v>
      </c>
      <c r="I119" s="27">
        <v>99</v>
      </c>
      <c r="J119" s="115"/>
      <c r="K119" s="48" t="s">
        <v>1868</v>
      </c>
      <c r="L119" s="48" t="str">
        <f>IF('APH MD APH Specifika'!BD119="J","J","N")</f>
        <v>N</v>
      </c>
      <c r="M119" s="116"/>
      <c r="N119" s="48" t="s">
        <v>1871</v>
      </c>
      <c r="O119" s="117"/>
      <c r="P119" s="48" t="s">
        <v>1870</v>
      </c>
      <c r="Q119" s="27">
        <v>0</v>
      </c>
      <c r="R119" s="115"/>
      <c r="S119" s="115"/>
      <c r="T119" s="115"/>
      <c r="U119" s="115"/>
      <c r="V119" s="115"/>
      <c r="W119" s="27">
        <v>1</v>
      </c>
      <c r="X119" s="27">
        <v>1</v>
      </c>
      <c r="Y119" s="48" t="s">
        <v>1871</v>
      </c>
      <c r="Z119" s="48" t="s">
        <v>1871</v>
      </c>
      <c r="AA119" s="48" t="s">
        <v>1871</v>
      </c>
      <c r="AB119" s="117"/>
      <c r="AC119" s="117"/>
      <c r="AD119" s="117"/>
      <c r="AE119" s="117"/>
      <c r="AF119" s="117"/>
      <c r="AG119" s="117"/>
      <c r="AH119" s="48" t="s">
        <v>1871</v>
      </c>
      <c r="AI119" s="27" t="str">
        <f>TRIM(LEFT('1. Artikeldata Grund'!G119,6))</f>
        <v/>
      </c>
      <c r="AJ119" s="460" cm="1">
        <f t="array" ref="AJ119">_xlfn.IFS(AV119="1",20,AV119="2",20,AV119="3",20,AV119="0",99,AV119="",99)</f>
        <v>99</v>
      </c>
      <c r="AK119" s="50" t="s">
        <v>103</v>
      </c>
      <c r="AL119" s="50" t="s">
        <v>103</v>
      </c>
      <c r="AM119" s="115"/>
      <c r="AN119" s="48"/>
      <c r="AO119" s="48"/>
      <c r="AP119" s="50" t="s">
        <v>103</v>
      </c>
      <c r="AQ119" s="51">
        <v>1</v>
      </c>
      <c r="AR119" s="27" t="str">
        <f>TRIM('APH KIC KIA PC'!O119)</f>
        <v/>
      </c>
      <c r="AS119" s="116"/>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4"/>
      <c r="BD119" s="48" t="s">
        <v>1871</v>
      </c>
      <c r="BE119" s="117"/>
      <c r="BF119" s="50" t="s">
        <v>103</v>
      </c>
      <c r="BG119" s="134"/>
      <c r="BH119" s="52"/>
      <c r="BI119" s="52"/>
      <c r="BJ119" s="52"/>
      <c r="BK119" s="52"/>
      <c r="BL119" s="53" t="s">
        <v>1778</v>
      </c>
      <c r="BM119" s="427" t="str">
        <f>TRIM('1. Artikeldata Grund'!D119)</f>
        <v/>
      </c>
    </row>
    <row r="120" spans="1:65" x14ac:dyDescent="0.25">
      <c r="A120" s="21">
        <v>116</v>
      </c>
      <c r="B120" s="487" t="str">
        <f>'APH KIC KIA PC'!I120</f>
        <v>Välj…</v>
      </c>
      <c r="C120" s="487" t="str">
        <f>'APH KIC KIA PC'!K120</f>
        <v>Välj…</v>
      </c>
      <c r="D120" s="46">
        <f>'APH KIC KIA PC'!D120</f>
        <v>0</v>
      </c>
      <c r="E120" s="47" t="str">
        <f>TRIM(LEFT('1. Artikeldata Grund'!E120,30))</f>
        <v/>
      </c>
      <c r="F120" s="393" t="str">
        <f>IFERROR(TRIM(RIGHT('1. Artikeldata Grund'!E120,LEN('1. Artikeldata Grund'!E120)-30)),"")</f>
        <v/>
      </c>
      <c r="G120" s="48" t="str">
        <f>TRIM('APH KIC KIA PC'!L120)</f>
        <v>Välj….</v>
      </c>
      <c r="H120" s="27">
        <f>'APH KIC KIA PC'!M120</f>
        <v>910</v>
      </c>
      <c r="I120" s="27">
        <v>99</v>
      </c>
      <c r="J120" s="115"/>
      <c r="K120" s="48" t="s">
        <v>1868</v>
      </c>
      <c r="L120" s="48" t="str">
        <f>IF('APH MD APH Specifika'!BD120="J","J","N")</f>
        <v>N</v>
      </c>
      <c r="M120" s="116"/>
      <c r="N120" s="48" t="s">
        <v>1871</v>
      </c>
      <c r="O120" s="117"/>
      <c r="P120" s="48" t="s">
        <v>1870</v>
      </c>
      <c r="Q120" s="27">
        <v>0</v>
      </c>
      <c r="R120" s="115"/>
      <c r="S120" s="115"/>
      <c r="T120" s="115"/>
      <c r="U120" s="115"/>
      <c r="V120" s="115"/>
      <c r="W120" s="27">
        <v>1</v>
      </c>
      <c r="X120" s="27">
        <v>1</v>
      </c>
      <c r="Y120" s="48" t="s">
        <v>1871</v>
      </c>
      <c r="Z120" s="48" t="s">
        <v>1871</v>
      </c>
      <c r="AA120" s="48" t="s">
        <v>1871</v>
      </c>
      <c r="AB120" s="117"/>
      <c r="AC120" s="117"/>
      <c r="AD120" s="117"/>
      <c r="AE120" s="117"/>
      <c r="AF120" s="117"/>
      <c r="AG120" s="117"/>
      <c r="AH120" s="48" t="s">
        <v>1871</v>
      </c>
      <c r="AI120" s="27" t="str">
        <f>TRIM(LEFT('1. Artikeldata Grund'!G120,6))</f>
        <v/>
      </c>
      <c r="AJ120" s="460" cm="1">
        <f t="array" ref="AJ120">_xlfn.IFS(AV120="1",20,AV120="2",20,AV120="3",20,AV120="0",99,AV120="",99)</f>
        <v>99</v>
      </c>
      <c r="AK120" s="50" t="s">
        <v>103</v>
      </c>
      <c r="AL120" s="50" t="s">
        <v>103</v>
      </c>
      <c r="AM120" s="115"/>
      <c r="AN120" s="48"/>
      <c r="AO120" s="48"/>
      <c r="AP120" s="50" t="s">
        <v>103</v>
      </c>
      <c r="AQ120" s="51">
        <v>1</v>
      </c>
      <c r="AR120" s="27" t="str">
        <f>TRIM('APH KIC KIA PC'!O120)</f>
        <v/>
      </c>
      <c r="AS120" s="116"/>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4"/>
      <c r="BD120" s="48" t="s">
        <v>1871</v>
      </c>
      <c r="BE120" s="117"/>
      <c r="BF120" s="50" t="s">
        <v>103</v>
      </c>
      <c r="BG120" s="134"/>
      <c r="BH120" s="52"/>
      <c r="BI120" s="52"/>
      <c r="BJ120" s="52"/>
      <c r="BK120" s="52"/>
      <c r="BL120" s="53" t="s">
        <v>1778</v>
      </c>
      <c r="BM120" s="427" t="str">
        <f>TRIM('1. Artikeldata Grund'!D120)</f>
        <v/>
      </c>
    </row>
    <row r="121" spans="1:65" x14ac:dyDescent="0.25">
      <c r="A121" s="21">
        <v>117</v>
      </c>
      <c r="B121" s="487" t="str">
        <f>'APH KIC KIA PC'!I121</f>
        <v>Välj…</v>
      </c>
      <c r="C121" s="487" t="str">
        <f>'APH KIC KIA PC'!K121</f>
        <v>Välj…</v>
      </c>
      <c r="D121" s="46">
        <f>'APH KIC KIA PC'!D121</f>
        <v>0</v>
      </c>
      <c r="E121" s="47" t="str">
        <f>TRIM(LEFT('1. Artikeldata Grund'!E121,30))</f>
        <v/>
      </c>
      <c r="F121" s="393" t="str">
        <f>IFERROR(TRIM(RIGHT('1. Artikeldata Grund'!E121,LEN('1. Artikeldata Grund'!E121)-30)),"")</f>
        <v/>
      </c>
      <c r="G121" s="48" t="str">
        <f>TRIM('APH KIC KIA PC'!L121)</f>
        <v>Välj….</v>
      </c>
      <c r="H121" s="27">
        <f>'APH KIC KIA PC'!M121</f>
        <v>910</v>
      </c>
      <c r="I121" s="27">
        <v>99</v>
      </c>
      <c r="J121" s="115"/>
      <c r="K121" s="48" t="s">
        <v>1868</v>
      </c>
      <c r="L121" s="48" t="str">
        <f>IF('APH MD APH Specifika'!BD121="J","J","N")</f>
        <v>N</v>
      </c>
      <c r="M121" s="116"/>
      <c r="N121" s="48" t="s">
        <v>1871</v>
      </c>
      <c r="O121" s="117"/>
      <c r="P121" s="48" t="s">
        <v>1870</v>
      </c>
      <c r="Q121" s="27">
        <v>0</v>
      </c>
      <c r="R121" s="115"/>
      <c r="S121" s="115"/>
      <c r="T121" s="115"/>
      <c r="U121" s="115"/>
      <c r="V121" s="115"/>
      <c r="W121" s="27">
        <v>1</v>
      </c>
      <c r="X121" s="27">
        <v>1</v>
      </c>
      <c r="Y121" s="48" t="s">
        <v>1871</v>
      </c>
      <c r="Z121" s="48" t="s">
        <v>1871</v>
      </c>
      <c r="AA121" s="48" t="s">
        <v>1871</v>
      </c>
      <c r="AB121" s="117"/>
      <c r="AC121" s="117"/>
      <c r="AD121" s="117"/>
      <c r="AE121" s="117"/>
      <c r="AF121" s="117"/>
      <c r="AG121" s="117"/>
      <c r="AH121" s="48" t="s">
        <v>1871</v>
      </c>
      <c r="AI121" s="27" t="str">
        <f>TRIM(LEFT('1. Artikeldata Grund'!G121,6))</f>
        <v/>
      </c>
      <c r="AJ121" s="460" cm="1">
        <f t="array" ref="AJ121">_xlfn.IFS(AV121="1",20,AV121="2",20,AV121="3",20,AV121="0",99,AV121="",99)</f>
        <v>99</v>
      </c>
      <c r="AK121" s="50" t="s">
        <v>103</v>
      </c>
      <c r="AL121" s="50" t="s">
        <v>103</v>
      </c>
      <c r="AM121" s="115"/>
      <c r="AN121" s="48"/>
      <c r="AO121" s="48"/>
      <c r="AP121" s="50" t="s">
        <v>103</v>
      </c>
      <c r="AQ121" s="51">
        <v>1</v>
      </c>
      <c r="AR121" s="27" t="str">
        <f>TRIM('APH KIC KIA PC'!O121)</f>
        <v/>
      </c>
      <c r="AS121" s="116"/>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4"/>
      <c r="BD121" s="48" t="s">
        <v>1871</v>
      </c>
      <c r="BE121" s="117"/>
      <c r="BF121" s="50" t="s">
        <v>103</v>
      </c>
      <c r="BG121" s="134"/>
      <c r="BH121" s="52"/>
      <c r="BI121" s="52"/>
      <c r="BJ121" s="52"/>
      <c r="BK121" s="52"/>
      <c r="BL121" s="53" t="s">
        <v>1778</v>
      </c>
      <c r="BM121" s="427" t="str">
        <f>TRIM('1. Artikeldata Grund'!D121)</f>
        <v/>
      </c>
    </row>
    <row r="122" spans="1:65" x14ac:dyDescent="0.25">
      <c r="A122" s="21">
        <v>118</v>
      </c>
      <c r="B122" s="487" t="str">
        <f>'APH KIC KIA PC'!I122</f>
        <v>Välj…</v>
      </c>
      <c r="C122" s="487" t="str">
        <f>'APH KIC KIA PC'!K122</f>
        <v>Välj…</v>
      </c>
      <c r="D122" s="46">
        <f>'APH KIC KIA PC'!D122</f>
        <v>0</v>
      </c>
      <c r="E122" s="47" t="str">
        <f>TRIM(LEFT('1. Artikeldata Grund'!E122,30))</f>
        <v/>
      </c>
      <c r="F122" s="393" t="str">
        <f>IFERROR(TRIM(RIGHT('1. Artikeldata Grund'!E122,LEN('1. Artikeldata Grund'!E122)-30)),"")</f>
        <v/>
      </c>
      <c r="G122" s="48" t="str">
        <f>TRIM('APH KIC KIA PC'!L122)</f>
        <v>Välj….</v>
      </c>
      <c r="H122" s="27">
        <f>'APH KIC KIA PC'!M122</f>
        <v>910</v>
      </c>
      <c r="I122" s="27">
        <v>99</v>
      </c>
      <c r="J122" s="115"/>
      <c r="K122" s="48" t="s">
        <v>1868</v>
      </c>
      <c r="L122" s="48" t="str">
        <f>IF('APH MD APH Specifika'!BD122="J","J","N")</f>
        <v>N</v>
      </c>
      <c r="M122" s="116"/>
      <c r="N122" s="48" t="s">
        <v>1871</v>
      </c>
      <c r="O122" s="117"/>
      <c r="P122" s="48" t="s">
        <v>1870</v>
      </c>
      <c r="Q122" s="27">
        <v>0</v>
      </c>
      <c r="R122" s="115"/>
      <c r="S122" s="115"/>
      <c r="T122" s="115"/>
      <c r="U122" s="115"/>
      <c r="V122" s="115"/>
      <c r="W122" s="27">
        <v>1</v>
      </c>
      <c r="X122" s="27">
        <v>1</v>
      </c>
      <c r="Y122" s="48" t="s">
        <v>1871</v>
      </c>
      <c r="Z122" s="48" t="s">
        <v>1871</v>
      </c>
      <c r="AA122" s="48" t="s">
        <v>1871</v>
      </c>
      <c r="AB122" s="117"/>
      <c r="AC122" s="117"/>
      <c r="AD122" s="117"/>
      <c r="AE122" s="117"/>
      <c r="AF122" s="117"/>
      <c r="AG122" s="117"/>
      <c r="AH122" s="48" t="s">
        <v>1871</v>
      </c>
      <c r="AI122" s="27" t="str">
        <f>TRIM(LEFT('1. Artikeldata Grund'!G122,6))</f>
        <v/>
      </c>
      <c r="AJ122" s="460" cm="1">
        <f t="array" ref="AJ122">_xlfn.IFS(AV122="1",20,AV122="2",20,AV122="3",20,AV122="0",99,AV122="",99)</f>
        <v>99</v>
      </c>
      <c r="AK122" s="50" t="s">
        <v>103</v>
      </c>
      <c r="AL122" s="50" t="s">
        <v>103</v>
      </c>
      <c r="AM122" s="115"/>
      <c r="AN122" s="48"/>
      <c r="AO122" s="48"/>
      <c r="AP122" s="50" t="s">
        <v>103</v>
      </c>
      <c r="AQ122" s="51">
        <v>1</v>
      </c>
      <c r="AR122" s="27" t="str">
        <f>TRIM('APH KIC KIA PC'!O122)</f>
        <v/>
      </c>
      <c r="AS122" s="116"/>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4"/>
      <c r="BD122" s="48" t="s">
        <v>1871</v>
      </c>
      <c r="BE122" s="117"/>
      <c r="BF122" s="50" t="s">
        <v>103</v>
      </c>
      <c r="BG122" s="134"/>
      <c r="BH122" s="52"/>
      <c r="BI122" s="52"/>
      <c r="BJ122" s="52"/>
      <c r="BK122" s="52"/>
      <c r="BL122" s="53" t="s">
        <v>1778</v>
      </c>
      <c r="BM122" s="427" t="str">
        <f>TRIM('1. Artikeldata Grund'!D122)</f>
        <v/>
      </c>
    </row>
    <row r="123" spans="1:65" x14ac:dyDescent="0.25">
      <c r="A123" s="21">
        <v>119</v>
      </c>
      <c r="B123" s="487" t="str">
        <f>'APH KIC KIA PC'!I123</f>
        <v>Välj…</v>
      </c>
      <c r="C123" s="487" t="str">
        <f>'APH KIC KIA PC'!K123</f>
        <v>Välj…</v>
      </c>
      <c r="D123" s="46">
        <f>'APH KIC KIA PC'!D123</f>
        <v>0</v>
      </c>
      <c r="E123" s="47" t="str">
        <f>TRIM(LEFT('1. Artikeldata Grund'!E123,30))</f>
        <v/>
      </c>
      <c r="F123" s="393" t="str">
        <f>IFERROR(TRIM(RIGHT('1. Artikeldata Grund'!E123,LEN('1. Artikeldata Grund'!E123)-30)),"")</f>
        <v/>
      </c>
      <c r="G123" s="48" t="str">
        <f>TRIM('APH KIC KIA PC'!L123)</f>
        <v>Välj….</v>
      </c>
      <c r="H123" s="27">
        <f>'APH KIC KIA PC'!M123</f>
        <v>910</v>
      </c>
      <c r="I123" s="27">
        <v>99</v>
      </c>
      <c r="J123" s="115"/>
      <c r="K123" s="48" t="s">
        <v>1868</v>
      </c>
      <c r="L123" s="48" t="str">
        <f>IF('APH MD APH Specifika'!BD123="J","J","N")</f>
        <v>N</v>
      </c>
      <c r="M123" s="116"/>
      <c r="N123" s="48" t="s">
        <v>1871</v>
      </c>
      <c r="O123" s="117"/>
      <c r="P123" s="48" t="s">
        <v>1870</v>
      </c>
      <c r="Q123" s="27">
        <v>0</v>
      </c>
      <c r="R123" s="115"/>
      <c r="S123" s="115"/>
      <c r="T123" s="115"/>
      <c r="U123" s="115"/>
      <c r="V123" s="115"/>
      <c r="W123" s="27">
        <v>1</v>
      </c>
      <c r="X123" s="27">
        <v>1</v>
      </c>
      <c r="Y123" s="48" t="s">
        <v>1871</v>
      </c>
      <c r="Z123" s="48" t="s">
        <v>1871</v>
      </c>
      <c r="AA123" s="48" t="s">
        <v>1871</v>
      </c>
      <c r="AB123" s="117"/>
      <c r="AC123" s="117"/>
      <c r="AD123" s="117"/>
      <c r="AE123" s="117"/>
      <c r="AF123" s="117"/>
      <c r="AG123" s="117"/>
      <c r="AH123" s="48" t="s">
        <v>1871</v>
      </c>
      <c r="AI123" s="27" t="str">
        <f>TRIM(LEFT('1. Artikeldata Grund'!G123,6))</f>
        <v/>
      </c>
      <c r="AJ123" s="460" cm="1">
        <f t="array" ref="AJ123">_xlfn.IFS(AV123="1",20,AV123="2",20,AV123="3",20,AV123="0",99,AV123="",99)</f>
        <v>99</v>
      </c>
      <c r="AK123" s="50" t="s">
        <v>103</v>
      </c>
      <c r="AL123" s="50" t="s">
        <v>103</v>
      </c>
      <c r="AM123" s="115"/>
      <c r="AN123" s="48"/>
      <c r="AO123" s="48"/>
      <c r="AP123" s="50" t="s">
        <v>103</v>
      </c>
      <c r="AQ123" s="51">
        <v>1</v>
      </c>
      <c r="AR123" s="27" t="str">
        <f>TRIM('APH KIC KIA PC'!O123)</f>
        <v/>
      </c>
      <c r="AS123" s="116"/>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4"/>
      <c r="BD123" s="48" t="s">
        <v>1871</v>
      </c>
      <c r="BE123" s="117"/>
      <c r="BF123" s="50" t="s">
        <v>103</v>
      </c>
      <c r="BG123" s="134"/>
      <c r="BH123" s="52"/>
      <c r="BI123" s="52"/>
      <c r="BJ123" s="52"/>
      <c r="BK123" s="52"/>
      <c r="BL123" s="53" t="s">
        <v>1778</v>
      </c>
      <c r="BM123" s="427" t="str">
        <f>TRIM('1. Artikeldata Grund'!D123)</f>
        <v/>
      </c>
    </row>
    <row r="124" spans="1:65" x14ac:dyDescent="0.25">
      <c r="A124" s="21">
        <v>120</v>
      </c>
      <c r="B124" s="487" t="str">
        <f>'APH KIC KIA PC'!I124</f>
        <v>Välj…</v>
      </c>
      <c r="C124" s="487" t="str">
        <f>'APH KIC KIA PC'!K124</f>
        <v>Välj…</v>
      </c>
      <c r="D124" s="46">
        <f>'APH KIC KIA PC'!D124</f>
        <v>0</v>
      </c>
      <c r="E124" s="47" t="str">
        <f>TRIM(LEFT('1. Artikeldata Grund'!E124,30))</f>
        <v/>
      </c>
      <c r="F124" s="393" t="str">
        <f>IFERROR(TRIM(RIGHT('1. Artikeldata Grund'!E124,LEN('1. Artikeldata Grund'!E124)-30)),"")</f>
        <v/>
      </c>
      <c r="G124" s="48" t="str">
        <f>TRIM('APH KIC KIA PC'!L124)</f>
        <v>Välj….</v>
      </c>
      <c r="H124" s="27">
        <f>'APH KIC KIA PC'!M124</f>
        <v>910</v>
      </c>
      <c r="I124" s="27">
        <v>99</v>
      </c>
      <c r="J124" s="115"/>
      <c r="K124" s="48" t="s">
        <v>1868</v>
      </c>
      <c r="L124" s="48" t="str">
        <f>IF('APH MD APH Specifika'!BD124="J","J","N")</f>
        <v>N</v>
      </c>
      <c r="M124" s="116"/>
      <c r="N124" s="48" t="s">
        <v>1871</v>
      </c>
      <c r="O124" s="117"/>
      <c r="P124" s="48" t="s">
        <v>1870</v>
      </c>
      <c r="Q124" s="27">
        <v>0</v>
      </c>
      <c r="R124" s="115"/>
      <c r="S124" s="115"/>
      <c r="T124" s="115"/>
      <c r="U124" s="115"/>
      <c r="V124" s="115"/>
      <c r="W124" s="27">
        <v>1</v>
      </c>
      <c r="X124" s="27">
        <v>1</v>
      </c>
      <c r="Y124" s="48" t="s">
        <v>1871</v>
      </c>
      <c r="Z124" s="48" t="s">
        <v>1871</v>
      </c>
      <c r="AA124" s="48" t="s">
        <v>1871</v>
      </c>
      <c r="AB124" s="117"/>
      <c r="AC124" s="117"/>
      <c r="AD124" s="117"/>
      <c r="AE124" s="117"/>
      <c r="AF124" s="117"/>
      <c r="AG124" s="117"/>
      <c r="AH124" s="48" t="s">
        <v>1871</v>
      </c>
      <c r="AI124" s="27" t="str">
        <f>TRIM(LEFT('1. Artikeldata Grund'!G124,6))</f>
        <v/>
      </c>
      <c r="AJ124" s="460" cm="1">
        <f t="array" ref="AJ124">_xlfn.IFS(AV124="1",20,AV124="2",20,AV124="3",20,AV124="0",99,AV124="",99)</f>
        <v>99</v>
      </c>
      <c r="AK124" s="50" t="s">
        <v>103</v>
      </c>
      <c r="AL124" s="50" t="s">
        <v>103</v>
      </c>
      <c r="AM124" s="115"/>
      <c r="AN124" s="48"/>
      <c r="AO124" s="48"/>
      <c r="AP124" s="50" t="s">
        <v>103</v>
      </c>
      <c r="AQ124" s="51">
        <v>1</v>
      </c>
      <c r="AR124" s="27" t="str">
        <f>TRIM('APH KIC KIA PC'!O124)</f>
        <v/>
      </c>
      <c r="AS124" s="116"/>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4"/>
      <c r="BD124" s="48" t="s">
        <v>1871</v>
      </c>
      <c r="BE124" s="117"/>
      <c r="BF124" s="50" t="s">
        <v>103</v>
      </c>
      <c r="BG124" s="134"/>
      <c r="BH124" s="52"/>
      <c r="BI124" s="52"/>
      <c r="BJ124" s="52"/>
      <c r="BK124" s="52"/>
      <c r="BL124" s="53" t="s">
        <v>1778</v>
      </c>
      <c r="BM124" s="427" t="str">
        <f>TRIM('1. Artikeldata Grund'!D124)</f>
        <v/>
      </c>
    </row>
    <row r="125" spans="1:65" x14ac:dyDescent="0.25">
      <c r="A125" s="21">
        <v>121</v>
      </c>
      <c r="B125" s="487" t="str">
        <f>'APH KIC KIA PC'!I125</f>
        <v>Välj…</v>
      </c>
      <c r="C125" s="487" t="str">
        <f>'APH KIC KIA PC'!K125</f>
        <v>Välj…</v>
      </c>
      <c r="D125" s="46">
        <f>'APH KIC KIA PC'!D125</f>
        <v>0</v>
      </c>
      <c r="E125" s="47" t="str">
        <f>TRIM(LEFT('1. Artikeldata Grund'!E125,30))</f>
        <v/>
      </c>
      <c r="F125" s="393" t="str">
        <f>IFERROR(TRIM(RIGHT('1. Artikeldata Grund'!E125,LEN('1. Artikeldata Grund'!E125)-30)),"")</f>
        <v/>
      </c>
      <c r="G125" s="48" t="str">
        <f>TRIM('APH KIC KIA PC'!L125)</f>
        <v>Välj….</v>
      </c>
      <c r="H125" s="27">
        <f>'APH KIC KIA PC'!M125</f>
        <v>910</v>
      </c>
      <c r="I125" s="27">
        <v>99</v>
      </c>
      <c r="J125" s="115"/>
      <c r="K125" s="48" t="s">
        <v>1868</v>
      </c>
      <c r="L125" s="48" t="str">
        <f>IF('APH MD APH Specifika'!BD125="J","J","N")</f>
        <v>N</v>
      </c>
      <c r="M125" s="116"/>
      <c r="N125" s="48" t="s">
        <v>1871</v>
      </c>
      <c r="O125" s="117"/>
      <c r="P125" s="48" t="s">
        <v>1870</v>
      </c>
      <c r="Q125" s="27">
        <v>0</v>
      </c>
      <c r="R125" s="115"/>
      <c r="S125" s="115"/>
      <c r="T125" s="115"/>
      <c r="U125" s="115"/>
      <c r="V125" s="115"/>
      <c r="W125" s="27">
        <v>1</v>
      </c>
      <c r="X125" s="27">
        <v>1</v>
      </c>
      <c r="Y125" s="48" t="s">
        <v>1871</v>
      </c>
      <c r="Z125" s="48" t="s">
        <v>1871</v>
      </c>
      <c r="AA125" s="48" t="s">
        <v>1871</v>
      </c>
      <c r="AB125" s="117"/>
      <c r="AC125" s="117"/>
      <c r="AD125" s="117"/>
      <c r="AE125" s="117"/>
      <c r="AF125" s="117"/>
      <c r="AG125" s="117"/>
      <c r="AH125" s="48" t="s">
        <v>1871</v>
      </c>
      <c r="AI125" s="27" t="str">
        <f>TRIM(LEFT('1. Artikeldata Grund'!G125,6))</f>
        <v/>
      </c>
      <c r="AJ125" s="460" cm="1">
        <f t="array" ref="AJ125">_xlfn.IFS(AV125="1",20,AV125="2",20,AV125="3",20,AV125="0",99,AV125="",99)</f>
        <v>99</v>
      </c>
      <c r="AK125" s="50" t="s">
        <v>103</v>
      </c>
      <c r="AL125" s="50" t="s">
        <v>103</v>
      </c>
      <c r="AM125" s="115"/>
      <c r="AN125" s="48"/>
      <c r="AO125" s="48"/>
      <c r="AP125" s="50" t="s">
        <v>103</v>
      </c>
      <c r="AQ125" s="51">
        <v>1</v>
      </c>
      <c r="AR125" s="27" t="str">
        <f>TRIM('APH KIC KIA PC'!O125)</f>
        <v/>
      </c>
      <c r="AS125" s="116"/>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4"/>
      <c r="BD125" s="48" t="s">
        <v>1871</v>
      </c>
      <c r="BE125" s="117"/>
      <c r="BF125" s="50" t="s">
        <v>103</v>
      </c>
      <c r="BG125" s="134"/>
      <c r="BH125" s="52"/>
      <c r="BI125" s="52"/>
      <c r="BJ125" s="52"/>
      <c r="BK125" s="52"/>
      <c r="BL125" s="53" t="s">
        <v>1778</v>
      </c>
      <c r="BM125" s="427" t="str">
        <f>TRIM('1. Artikeldata Grund'!D125)</f>
        <v/>
      </c>
    </row>
    <row r="126" spans="1:65" x14ac:dyDescent="0.25">
      <c r="A126" s="21">
        <v>122</v>
      </c>
      <c r="B126" s="487" t="str">
        <f>'APH KIC KIA PC'!I126</f>
        <v>Välj…</v>
      </c>
      <c r="C126" s="487" t="str">
        <f>'APH KIC KIA PC'!K126</f>
        <v>Välj…</v>
      </c>
      <c r="D126" s="46">
        <f>'APH KIC KIA PC'!D126</f>
        <v>0</v>
      </c>
      <c r="E126" s="47" t="str">
        <f>TRIM(LEFT('1. Artikeldata Grund'!E126,30))</f>
        <v/>
      </c>
      <c r="F126" s="393" t="str">
        <f>IFERROR(TRIM(RIGHT('1. Artikeldata Grund'!E126,LEN('1. Artikeldata Grund'!E126)-30)),"")</f>
        <v/>
      </c>
      <c r="G126" s="48" t="str">
        <f>TRIM('APH KIC KIA PC'!L126)</f>
        <v>Välj….</v>
      </c>
      <c r="H126" s="27">
        <f>'APH KIC KIA PC'!M126</f>
        <v>910</v>
      </c>
      <c r="I126" s="27">
        <v>99</v>
      </c>
      <c r="J126" s="115"/>
      <c r="K126" s="48" t="s">
        <v>1868</v>
      </c>
      <c r="L126" s="48" t="str">
        <f>IF('APH MD APH Specifika'!BD126="J","J","N")</f>
        <v>N</v>
      </c>
      <c r="M126" s="116"/>
      <c r="N126" s="48" t="s">
        <v>1871</v>
      </c>
      <c r="O126" s="117"/>
      <c r="P126" s="48" t="s">
        <v>1870</v>
      </c>
      <c r="Q126" s="27">
        <v>0</v>
      </c>
      <c r="R126" s="115"/>
      <c r="S126" s="115"/>
      <c r="T126" s="115"/>
      <c r="U126" s="115"/>
      <c r="V126" s="115"/>
      <c r="W126" s="27">
        <v>1</v>
      </c>
      <c r="X126" s="27">
        <v>1</v>
      </c>
      <c r="Y126" s="48" t="s">
        <v>1871</v>
      </c>
      <c r="Z126" s="48" t="s">
        <v>1871</v>
      </c>
      <c r="AA126" s="48" t="s">
        <v>1871</v>
      </c>
      <c r="AB126" s="117"/>
      <c r="AC126" s="117"/>
      <c r="AD126" s="117"/>
      <c r="AE126" s="117"/>
      <c r="AF126" s="117"/>
      <c r="AG126" s="117"/>
      <c r="AH126" s="48" t="s">
        <v>1871</v>
      </c>
      <c r="AI126" s="27" t="str">
        <f>TRIM(LEFT('1. Artikeldata Grund'!G126,6))</f>
        <v/>
      </c>
      <c r="AJ126" s="460" cm="1">
        <f t="array" ref="AJ126">_xlfn.IFS(AV126="1",20,AV126="2",20,AV126="3",20,AV126="0",99,AV126="",99)</f>
        <v>99</v>
      </c>
      <c r="AK126" s="50" t="s">
        <v>103</v>
      </c>
      <c r="AL126" s="50" t="s">
        <v>103</v>
      </c>
      <c r="AM126" s="115"/>
      <c r="AN126" s="48"/>
      <c r="AO126" s="48"/>
      <c r="AP126" s="50" t="s">
        <v>103</v>
      </c>
      <c r="AQ126" s="51">
        <v>1</v>
      </c>
      <c r="AR126" s="27" t="str">
        <f>TRIM('APH KIC KIA PC'!O126)</f>
        <v/>
      </c>
      <c r="AS126" s="116"/>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4"/>
      <c r="BD126" s="48" t="s">
        <v>1871</v>
      </c>
      <c r="BE126" s="117"/>
      <c r="BF126" s="50" t="s">
        <v>103</v>
      </c>
      <c r="BG126" s="134"/>
      <c r="BH126" s="52"/>
      <c r="BI126" s="52"/>
      <c r="BJ126" s="52"/>
      <c r="BK126" s="52"/>
      <c r="BL126" s="53" t="s">
        <v>1778</v>
      </c>
      <c r="BM126" s="427" t="str">
        <f>TRIM('1. Artikeldata Grund'!D126)</f>
        <v/>
      </c>
    </row>
    <row r="127" spans="1:65" x14ac:dyDescent="0.25">
      <c r="A127" s="21">
        <v>123</v>
      </c>
      <c r="B127" s="487" t="str">
        <f>'APH KIC KIA PC'!I127</f>
        <v>Välj…</v>
      </c>
      <c r="C127" s="487" t="str">
        <f>'APH KIC KIA PC'!K127</f>
        <v>Välj…</v>
      </c>
      <c r="D127" s="46">
        <f>'APH KIC KIA PC'!D127</f>
        <v>0</v>
      </c>
      <c r="E127" s="47" t="str">
        <f>TRIM(LEFT('1. Artikeldata Grund'!E127,30))</f>
        <v/>
      </c>
      <c r="F127" s="393" t="str">
        <f>IFERROR(TRIM(RIGHT('1. Artikeldata Grund'!E127,LEN('1. Artikeldata Grund'!E127)-30)),"")</f>
        <v/>
      </c>
      <c r="G127" s="48" t="str">
        <f>TRIM('APH KIC KIA PC'!L127)</f>
        <v>Välj….</v>
      </c>
      <c r="H127" s="27">
        <f>'APH KIC KIA PC'!M127</f>
        <v>910</v>
      </c>
      <c r="I127" s="27">
        <v>99</v>
      </c>
      <c r="J127" s="115"/>
      <c r="K127" s="48" t="s">
        <v>1868</v>
      </c>
      <c r="L127" s="48" t="str">
        <f>IF('APH MD APH Specifika'!BD127="J","J","N")</f>
        <v>N</v>
      </c>
      <c r="M127" s="116"/>
      <c r="N127" s="48" t="s">
        <v>1871</v>
      </c>
      <c r="O127" s="117"/>
      <c r="P127" s="48" t="s">
        <v>1870</v>
      </c>
      <c r="Q127" s="27">
        <v>0</v>
      </c>
      <c r="R127" s="115"/>
      <c r="S127" s="115"/>
      <c r="T127" s="115"/>
      <c r="U127" s="115"/>
      <c r="V127" s="115"/>
      <c r="W127" s="27">
        <v>1</v>
      </c>
      <c r="X127" s="27">
        <v>1</v>
      </c>
      <c r="Y127" s="48" t="s">
        <v>1871</v>
      </c>
      <c r="Z127" s="48" t="s">
        <v>1871</v>
      </c>
      <c r="AA127" s="48" t="s">
        <v>1871</v>
      </c>
      <c r="AB127" s="117"/>
      <c r="AC127" s="117"/>
      <c r="AD127" s="117"/>
      <c r="AE127" s="117"/>
      <c r="AF127" s="117"/>
      <c r="AG127" s="117"/>
      <c r="AH127" s="48" t="s">
        <v>1871</v>
      </c>
      <c r="AI127" s="27" t="str">
        <f>TRIM(LEFT('1. Artikeldata Grund'!G127,6))</f>
        <v/>
      </c>
      <c r="AJ127" s="460" cm="1">
        <f t="array" ref="AJ127">_xlfn.IFS(AV127="1",20,AV127="2",20,AV127="3",20,AV127="0",99,AV127="",99)</f>
        <v>99</v>
      </c>
      <c r="AK127" s="50" t="s">
        <v>103</v>
      </c>
      <c r="AL127" s="50" t="s">
        <v>103</v>
      </c>
      <c r="AM127" s="115"/>
      <c r="AN127" s="48"/>
      <c r="AO127" s="48"/>
      <c r="AP127" s="50" t="s">
        <v>103</v>
      </c>
      <c r="AQ127" s="51">
        <v>1</v>
      </c>
      <c r="AR127" s="27" t="str">
        <f>TRIM('APH KIC KIA PC'!O127)</f>
        <v/>
      </c>
      <c r="AS127" s="116"/>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4"/>
      <c r="BD127" s="48" t="s">
        <v>1871</v>
      </c>
      <c r="BE127" s="117"/>
      <c r="BF127" s="50" t="s">
        <v>103</v>
      </c>
      <c r="BG127" s="134"/>
      <c r="BH127" s="52"/>
      <c r="BI127" s="52"/>
      <c r="BJ127" s="52"/>
      <c r="BK127" s="52"/>
      <c r="BL127" s="53" t="s">
        <v>1778</v>
      </c>
      <c r="BM127" s="427" t="str">
        <f>TRIM('1. Artikeldata Grund'!D127)</f>
        <v/>
      </c>
    </row>
    <row r="128" spans="1:65" x14ac:dyDescent="0.25">
      <c r="A128" s="21">
        <v>124</v>
      </c>
      <c r="B128" s="487" t="str">
        <f>'APH KIC KIA PC'!I128</f>
        <v>Välj…</v>
      </c>
      <c r="C128" s="487" t="str">
        <f>'APH KIC KIA PC'!K128</f>
        <v>Välj…</v>
      </c>
      <c r="D128" s="46">
        <f>'APH KIC KIA PC'!D128</f>
        <v>0</v>
      </c>
      <c r="E128" s="47" t="str">
        <f>TRIM(LEFT('1. Artikeldata Grund'!E128,30))</f>
        <v/>
      </c>
      <c r="F128" s="393" t="str">
        <f>IFERROR(TRIM(RIGHT('1. Artikeldata Grund'!E128,LEN('1. Artikeldata Grund'!E128)-30)),"")</f>
        <v/>
      </c>
      <c r="G128" s="48" t="str">
        <f>TRIM('APH KIC KIA PC'!L128)</f>
        <v>Välj….</v>
      </c>
      <c r="H128" s="27">
        <f>'APH KIC KIA PC'!M128</f>
        <v>910</v>
      </c>
      <c r="I128" s="27">
        <v>99</v>
      </c>
      <c r="J128" s="115"/>
      <c r="K128" s="48" t="s">
        <v>1868</v>
      </c>
      <c r="L128" s="48" t="str">
        <f>IF('APH MD APH Specifika'!BD128="J","J","N")</f>
        <v>N</v>
      </c>
      <c r="M128" s="116"/>
      <c r="N128" s="48" t="s">
        <v>1871</v>
      </c>
      <c r="O128" s="117"/>
      <c r="P128" s="48" t="s">
        <v>1870</v>
      </c>
      <c r="Q128" s="27">
        <v>0</v>
      </c>
      <c r="R128" s="115"/>
      <c r="S128" s="115"/>
      <c r="T128" s="115"/>
      <c r="U128" s="115"/>
      <c r="V128" s="115"/>
      <c r="W128" s="27">
        <v>1</v>
      </c>
      <c r="X128" s="27">
        <v>1</v>
      </c>
      <c r="Y128" s="48" t="s">
        <v>1871</v>
      </c>
      <c r="Z128" s="48" t="s">
        <v>1871</v>
      </c>
      <c r="AA128" s="48" t="s">
        <v>1871</v>
      </c>
      <c r="AB128" s="117"/>
      <c r="AC128" s="117"/>
      <c r="AD128" s="117"/>
      <c r="AE128" s="117"/>
      <c r="AF128" s="117"/>
      <c r="AG128" s="117"/>
      <c r="AH128" s="48" t="s">
        <v>1871</v>
      </c>
      <c r="AI128" s="27" t="str">
        <f>TRIM(LEFT('1. Artikeldata Grund'!G128,6))</f>
        <v/>
      </c>
      <c r="AJ128" s="460" cm="1">
        <f t="array" ref="AJ128">_xlfn.IFS(AV128="1",20,AV128="2",20,AV128="3",20,AV128="0",99,AV128="",99)</f>
        <v>99</v>
      </c>
      <c r="AK128" s="50" t="s">
        <v>103</v>
      </c>
      <c r="AL128" s="50" t="s">
        <v>103</v>
      </c>
      <c r="AM128" s="115"/>
      <c r="AN128" s="48"/>
      <c r="AO128" s="48"/>
      <c r="AP128" s="50" t="s">
        <v>103</v>
      </c>
      <c r="AQ128" s="51">
        <v>1</v>
      </c>
      <c r="AR128" s="27" t="str">
        <f>TRIM('APH KIC KIA PC'!O128)</f>
        <v/>
      </c>
      <c r="AS128" s="116"/>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4"/>
      <c r="BD128" s="48" t="s">
        <v>1871</v>
      </c>
      <c r="BE128" s="117"/>
      <c r="BF128" s="50" t="s">
        <v>103</v>
      </c>
      <c r="BG128" s="134"/>
      <c r="BH128" s="52"/>
      <c r="BI128" s="52"/>
      <c r="BJ128" s="52"/>
      <c r="BK128" s="52"/>
      <c r="BL128" s="53" t="s">
        <v>1778</v>
      </c>
      <c r="BM128" s="427" t="str">
        <f>TRIM('1. Artikeldata Grund'!D128)</f>
        <v/>
      </c>
    </row>
    <row r="129" spans="1:65" x14ac:dyDescent="0.25">
      <c r="A129" s="21">
        <v>125</v>
      </c>
      <c r="B129" s="487" t="str">
        <f>'APH KIC KIA PC'!I129</f>
        <v>Välj…</v>
      </c>
      <c r="C129" s="487" t="str">
        <f>'APH KIC KIA PC'!K129</f>
        <v>Välj…</v>
      </c>
      <c r="D129" s="46">
        <f>'APH KIC KIA PC'!D129</f>
        <v>0</v>
      </c>
      <c r="E129" s="47" t="str">
        <f>TRIM(LEFT('1. Artikeldata Grund'!E129,30))</f>
        <v/>
      </c>
      <c r="F129" s="393" t="str">
        <f>IFERROR(TRIM(RIGHT('1. Artikeldata Grund'!E129,LEN('1. Artikeldata Grund'!E129)-30)),"")</f>
        <v/>
      </c>
      <c r="G129" s="48" t="str">
        <f>TRIM('APH KIC KIA PC'!L129)</f>
        <v>Välj….</v>
      </c>
      <c r="H129" s="27">
        <f>'APH KIC KIA PC'!M129</f>
        <v>910</v>
      </c>
      <c r="I129" s="27">
        <v>99</v>
      </c>
      <c r="J129" s="115"/>
      <c r="K129" s="48" t="s">
        <v>1868</v>
      </c>
      <c r="L129" s="48" t="str">
        <f>IF('APH MD APH Specifika'!BD129="J","J","N")</f>
        <v>N</v>
      </c>
      <c r="M129" s="116"/>
      <c r="N129" s="48" t="s">
        <v>1871</v>
      </c>
      <c r="O129" s="117"/>
      <c r="P129" s="48" t="s">
        <v>1870</v>
      </c>
      <c r="Q129" s="27">
        <v>0</v>
      </c>
      <c r="R129" s="115"/>
      <c r="S129" s="115"/>
      <c r="T129" s="115"/>
      <c r="U129" s="115"/>
      <c r="V129" s="115"/>
      <c r="W129" s="27">
        <v>1</v>
      </c>
      <c r="X129" s="27">
        <v>1</v>
      </c>
      <c r="Y129" s="48" t="s">
        <v>1871</v>
      </c>
      <c r="Z129" s="48" t="s">
        <v>1871</v>
      </c>
      <c r="AA129" s="48" t="s">
        <v>1871</v>
      </c>
      <c r="AB129" s="117"/>
      <c r="AC129" s="117"/>
      <c r="AD129" s="117"/>
      <c r="AE129" s="117"/>
      <c r="AF129" s="117"/>
      <c r="AG129" s="117"/>
      <c r="AH129" s="48" t="s">
        <v>1871</v>
      </c>
      <c r="AI129" s="27" t="str">
        <f>TRIM(LEFT('1. Artikeldata Grund'!G129,6))</f>
        <v/>
      </c>
      <c r="AJ129" s="460" cm="1">
        <f t="array" ref="AJ129">_xlfn.IFS(AV129="1",20,AV129="2",20,AV129="3",20,AV129="0",99,AV129="",99)</f>
        <v>99</v>
      </c>
      <c r="AK129" s="50" t="s">
        <v>103</v>
      </c>
      <c r="AL129" s="50" t="s">
        <v>103</v>
      </c>
      <c r="AM129" s="115"/>
      <c r="AN129" s="48"/>
      <c r="AO129" s="48"/>
      <c r="AP129" s="50" t="s">
        <v>103</v>
      </c>
      <c r="AQ129" s="51">
        <v>1</v>
      </c>
      <c r="AR129" s="27" t="str">
        <f>TRIM('APH KIC KIA PC'!O129)</f>
        <v/>
      </c>
      <c r="AS129" s="116"/>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4"/>
      <c r="BD129" s="48" t="s">
        <v>1871</v>
      </c>
      <c r="BE129" s="117"/>
      <c r="BF129" s="50" t="s">
        <v>103</v>
      </c>
      <c r="BG129" s="134"/>
      <c r="BH129" s="52"/>
      <c r="BI129" s="52"/>
      <c r="BJ129" s="52"/>
      <c r="BK129" s="52"/>
      <c r="BL129" s="53" t="s">
        <v>1778</v>
      </c>
      <c r="BM129" s="427" t="str">
        <f>TRIM('1. Artikeldata Grund'!D129)</f>
        <v/>
      </c>
    </row>
    <row r="130" spans="1:65" x14ac:dyDescent="0.25">
      <c r="A130" s="21">
        <v>126</v>
      </c>
      <c r="B130" s="487" t="str">
        <f>'APH KIC KIA PC'!I130</f>
        <v>Välj…</v>
      </c>
      <c r="C130" s="487" t="str">
        <f>'APH KIC KIA PC'!K130</f>
        <v>Välj…</v>
      </c>
      <c r="D130" s="46">
        <f>'APH KIC KIA PC'!D130</f>
        <v>0</v>
      </c>
      <c r="E130" s="47" t="str">
        <f>TRIM(LEFT('1. Artikeldata Grund'!E130,30))</f>
        <v/>
      </c>
      <c r="F130" s="393" t="str">
        <f>IFERROR(TRIM(RIGHT('1. Artikeldata Grund'!E130,LEN('1. Artikeldata Grund'!E130)-30)),"")</f>
        <v/>
      </c>
      <c r="G130" s="48" t="str">
        <f>TRIM('APH KIC KIA PC'!L130)</f>
        <v>Välj….</v>
      </c>
      <c r="H130" s="27">
        <f>'APH KIC KIA PC'!M130</f>
        <v>910</v>
      </c>
      <c r="I130" s="27">
        <v>99</v>
      </c>
      <c r="J130" s="115"/>
      <c r="K130" s="48" t="s">
        <v>1868</v>
      </c>
      <c r="L130" s="48" t="str">
        <f>IF('APH MD APH Specifika'!BD130="J","J","N")</f>
        <v>N</v>
      </c>
      <c r="M130" s="116"/>
      <c r="N130" s="48" t="s">
        <v>1871</v>
      </c>
      <c r="O130" s="117"/>
      <c r="P130" s="48" t="s">
        <v>1870</v>
      </c>
      <c r="Q130" s="27">
        <v>0</v>
      </c>
      <c r="R130" s="115"/>
      <c r="S130" s="115"/>
      <c r="T130" s="115"/>
      <c r="U130" s="115"/>
      <c r="V130" s="115"/>
      <c r="W130" s="27">
        <v>1</v>
      </c>
      <c r="X130" s="27">
        <v>1</v>
      </c>
      <c r="Y130" s="48" t="s">
        <v>1871</v>
      </c>
      <c r="Z130" s="48" t="s">
        <v>1871</v>
      </c>
      <c r="AA130" s="48" t="s">
        <v>1871</v>
      </c>
      <c r="AB130" s="117"/>
      <c r="AC130" s="117"/>
      <c r="AD130" s="117"/>
      <c r="AE130" s="117"/>
      <c r="AF130" s="117"/>
      <c r="AG130" s="117"/>
      <c r="AH130" s="48" t="s">
        <v>1871</v>
      </c>
      <c r="AI130" s="27" t="str">
        <f>TRIM(LEFT('1. Artikeldata Grund'!G130,6))</f>
        <v/>
      </c>
      <c r="AJ130" s="460" cm="1">
        <f t="array" ref="AJ130">_xlfn.IFS(AV130="1",20,AV130="2",20,AV130="3",20,AV130="0",99,AV130="",99)</f>
        <v>99</v>
      </c>
      <c r="AK130" s="50" t="s">
        <v>103</v>
      </c>
      <c r="AL130" s="50" t="s">
        <v>103</v>
      </c>
      <c r="AM130" s="115"/>
      <c r="AN130" s="48"/>
      <c r="AO130" s="48"/>
      <c r="AP130" s="50" t="s">
        <v>103</v>
      </c>
      <c r="AQ130" s="51">
        <v>1</v>
      </c>
      <c r="AR130" s="27" t="str">
        <f>TRIM('APH KIC KIA PC'!O130)</f>
        <v/>
      </c>
      <c r="AS130" s="116"/>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4"/>
      <c r="BD130" s="48" t="s">
        <v>1871</v>
      </c>
      <c r="BE130" s="117"/>
      <c r="BF130" s="50" t="s">
        <v>103</v>
      </c>
      <c r="BG130" s="134"/>
      <c r="BH130" s="52"/>
      <c r="BI130" s="52"/>
      <c r="BJ130" s="52"/>
      <c r="BK130" s="52"/>
      <c r="BL130" s="53" t="s">
        <v>1778</v>
      </c>
      <c r="BM130" s="427" t="str">
        <f>TRIM('1. Artikeldata Grund'!D130)</f>
        <v/>
      </c>
    </row>
    <row r="131" spans="1:65" x14ac:dyDescent="0.25">
      <c r="A131" s="21">
        <v>127</v>
      </c>
      <c r="B131" s="487" t="str">
        <f>'APH KIC KIA PC'!I131</f>
        <v>Välj…</v>
      </c>
      <c r="C131" s="487" t="str">
        <f>'APH KIC KIA PC'!K131</f>
        <v>Välj…</v>
      </c>
      <c r="D131" s="46">
        <f>'APH KIC KIA PC'!D131</f>
        <v>0</v>
      </c>
      <c r="E131" s="47" t="str">
        <f>TRIM(LEFT('1. Artikeldata Grund'!E131,30))</f>
        <v/>
      </c>
      <c r="F131" s="393" t="str">
        <f>IFERROR(TRIM(RIGHT('1. Artikeldata Grund'!E131,LEN('1. Artikeldata Grund'!E131)-30)),"")</f>
        <v/>
      </c>
      <c r="G131" s="48" t="str">
        <f>TRIM('APH KIC KIA PC'!L131)</f>
        <v>Välj….</v>
      </c>
      <c r="H131" s="27">
        <f>'APH KIC KIA PC'!M131</f>
        <v>910</v>
      </c>
      <c r="I131" s="27">
        <v>99</v>
      </c>
      <c r="J131" s="115"/>
      <c r="K131" s="48" t="s">
        <v>1868</v>
      </c>
      <c r="L131" s="48" t="str">
        <f>IF('APH MD APH Specifika'!BD131="J","J","N")</f>
        <v>N</v>
      </c>
      <c r="M131" s="116"/>
      <c r="N131" s="48" t="s">
        <v>1871</v>
      </c>
      <c r="O131" s="117"/>
      <c r="P131" s="48" t="s">
        <v>1870</v>
      </c>
      <c r="Q131" s="27">
        <v>0</v>
      </c>
      <c r="R131" s="115"/>
      <c r="S131" s="115"/>
      <c r="T131" s="115"/>
      <c r="U131" s="115"/>
      <c r="V131" s="115"/>
      <c r="W131" s="27">
        <v>1</v>
      </c>
      <c r="X131" s="27">
        <v>1</v>
      </c>
      <c r="Y131" s="48" t="s">
        <v>1871</v>
      </c>
      <c r="Z131" s="48" t="s">
        <v>1871</v>
      </c>
      <c r="AA131" s="48" t="s">
        <v>1871</v>
      </c>
      <c r="AB131" s="117"/>
      <c r="AC131" s="117"/>
      <c r="AD131" s="117"/>
      <c r="AE131" s="117"/>
      <c r="AF131" s="117"/>
      <c r="AG131" s="117"/>
      <c r="AH131" s="48" t="s">
        <v>1871</v>
      </c>
      <c r="AI131" s="27" t="str">
        <f>TRIM(LEFT('1. Artikeldata Grund'!G131,6))</f>
        <v/>
      </c>
      <c r="AJ131" s="460" cm="1">
        <f t="array" ref="AJ131">_xlfn.IFS(AV131="1",20,AV131="2",20,AV131="3",20,AV131="0",99,AV131="",99)</f>
        <v>99</v>
      </c>
      <c r="AK131" s="50" t="s">
        <v>103</v>
      </c>
      <c r="AL131" s="50" t="s">
        <v>103</v>
      </c>
      <c r="AM131" s="115"/>
      <c r="AN131" s="48"/>
      <c r="AO131" s="48"/>
      <c r="AP131" s="50" t="s">
        <v>103</v>
      </c>
      <c r="AQ131" s="51">
        <v>1</v>
      </c>
      <c r="AR131" s="27" t="str">
        <f>TRIM('APH KIC KIA PC'!O131)</f>
        <v/>
      </c>
      <c r="AS131" s="116"/>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4"/>
      <c r="BD131" s="48" t="s">
        <v>1871</v>
      </c>
      <c r="BE131" s="117"/>
      <c r="BF131" s="50" t="s">
        <v>103</v>
      </c>
      <c r="BG131" s="134"/>
      <c r="BH131" s="52"/>
      <c r="BI131" s="52"/>
      <c r="BJ131" s="52"/>
      <c r="BK131" s="52"/>
      <c r="BL131" s="53" t="s">
        <v>1778</v>
      </c>
      <c r="BM131" s="427" t="str">
        <f>TRIM('1. Artikeldata Grund'!D131)</f>
        <v/>
      </c>
    </row>
    <row r="132" spans="1:65" x14ac:dyDescent="0.25">
      <c r="A132" s="21">
        <v>128</v>
      </c>
      <c r="B132" s="487" t="str">
        <f>'APH KIC KIA PC'!I132</f>
        <v>Välj…</v>
      </c>
      <c r="C132" s="487" t="str">
        <f>'APH KIC KIA PC'!K132</f>
        <v>Välj…</v>
      </c>
      <c r="D132" s="46">
        <f>'APH KIC KIA PC'!D132</f>
        <v>0</v>
      </c>
      <c r="E132" s="47" t="str">
        <f>TRIM(LEFT('1. Artikeldata Grund'!E132,30))</f>
        <v/>
      </c>
      <c r="F132" s="393" t="str">
        <f>IFERROR(TRIM(RIGHT('1. Artikeldata Grund'!E132,LEN('1. Artikeldata Grund'!E132)-30)),"")</f>
        <v/>
      </c>
      <c r="G132" s="48" t="str">
        <f>TRIM('APH KIC KIA PC'!L132)</f>
        <v>Välj….</v>
      </c>
      <c r="H132" s="27">
        <f>'APH KIC KIA PC'!M132</f>
        <v>910</v>
      </c>
      <c r="I132" s="27">
        <v>99</v>
      </c>
      <c r="J132" s="115"/>
      <c r="K132" s="48" t="s">
        <v>1868</v>
      </c>
      <c r="L132" s="48" t="str">
        <f>IF('APH MD APH Specifika'!BD132="J","J","N")</f>
        <v>N</v>
      </c>
      <c r="M132" s="116"/>
      <c r="N132" s="48" t="s">
        <v>1871</v>
      </c>
      <c r="O132" s="117"/>
      <c r="P132" s="48" t="s">
        <v>1870</v>
      </c>
      <c r="Q132" s="27">
        <v>0</v>
      </c>
      <c r="R132" s="115"/>
      <c r="S132" s="115"/>
      <c r="T132" s="115"/>
      <c r="U132" s="115"/>
      <c r="V132" s="115"/>
      <c r="W132" s="27">
        <v>1</v>
      </c>
      <c r="X132" s="27">
        <v>1</v>
      </c>
      <c r="Y132" s="48" t="s">
        <v>1871</v>
      </c>
      <c r="Z132" s="48" t="s">
        <v>1871</v>
      </c>
      <c r="AA132" s="48" t="s">
        <v>1871</v>
      </c>
      <c r="AB132" s="117"/>
      <c r="AC132" s="117"/>
      <c r="AD132" s="117"/>
      <c r="AE132" s="117"/>
      <c r="AF132" s="117"/>
      <c r="AG132" s="117"/>
      <c r="AH132" s="48" t="s">
        <v>1871</v>
      </c>
      <c r="AI132" s="27" t="str">
        <f>TRIM(LEFT('1. Artikeldata Grund'!G132,6))</f>
        <v/>
      </c>
      <c r="AJ132" s="460" cm="1">
        <f t="array" ref="AJ132">_xlfn.IFS(AV132="1",20,AV132="2",20,AV132="3",20,AV132="0",99,AV132="",99)</f>
        <v>99</v>
      </c>
      <c r="AK132" s="50" t="s">
        <v>103</v>
      </c>
      <c r="AL132" s="50" t="s">
        <v>103</v>
      </c>
      <c r="AM132" s="115"/>
      <c r="AN132" s="48"/>
      <c r="AO132" s="48"/>
      <c r="AP132" s="50" t="s">
        <v>103</v>
      </c>
      <c r="AQ132" s="51">
        <v>1</v>
      </c>
      <c r="AR132" s="27" t="str">
        <f>TRIM('APH KIC KIA PC'!O132)</f>
        <v/>
      </c>
      <c r="AS132" s="116"/>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4"/>
      <c r="BD132" s="48" t="s">
        <v>1871</v>
      </c>
      <c r="BE132" s="117"/>
      <c r="BF132" s="50" t="s">
        <v>103</v>
      </c>
      <c r="BG132" s="134"/>
      <c r="BH132" s="52"/>
      <c r="BI132" s="52"/>
      <c r="BJ132" s="52"/>
      <c r="BK132" s="52"/>
      <c r="BL132" s="53" t="s">
        <v>1778</v>
      </c>
      <c r="BM132" s="427" t="str">
        <f>TRIM('1. Artikeldata Grund'!D132)</f>
        <v/>
      </c>
    </row>
    <row r="133" spans="1:65" x14ac:dyDescent="0.25">
      <c r="A133" s="21">
        <v>129</v>
      </c>
      <c r="B133" s="487" t="str">
        <f>'APH KIC KIA PC'!I133</f>
        <v>Välj…</v>
      </c>
      <c r="C133" s="487" t="str">
        <f>'APH KIC KIA PC'!K133</f>
        <v>Välj…</v>
      </c>
      <c r="D133" s="46">
        <f>'APH KIC KIA PC'!D133</f>
        <v>0</v>
      </c>
      <c r="E133" s="47" t="str">
        <f>TRIM(LEFT('1. Artikeldata Grund'!E133,30))</f>
        <v/>
      </c>
      <c r="F133" s="393" t="str">
        <f>IFERROR(TRIM(RIGHT('1. Artikeldata Grund'!E133,LEN('1. Artikeldata Grund'!E133)-30)),"")</f>
        <v/>
      </c>
      <c r="G133" s="48" t="str">
        <f>TRIM('APH KIC KIA PC'!L133)</f>
        <v>Välj….</v>
      </c>
      <c r="H133" s="27">
        <f>'APH KIC KIA PC'!M133</f>
        <v>910</v>
      </c>
      <c r="I133" s="27">
        <v>99</v>
      </c>
      <c r="J133" s="115"/>
      <c r="K133" s="48" t="s">
        <v>1868</v>
      </c>
      <c r="L133" s="48" t="str">
        <f>IF('APH MD APH Specifika'!BD133="J","J","N")</f>
        <v>N</v>
      </c>
      <c r="M133" s="116"/>
      <c r="N133" s="48" t="s">
        <v>1871</v>
      </c>
      <c r="O133" s="117"/>
      <c r="P133" s="48" t="s">
        <v>1870</v>
      </c>
      <c r="Q133" s="27">
        <v>0</v>
      </c>
      <c r="R133" s="115"/>
      <c r="S133" s="115"/>
      <c r="T133" s="115"/>
      <c r="U133" s="115"/>
      <c r="V133" s="115"/>
      <c r="W133" s="27">
        <v>1</v>
      </c>
      <c r="X133" s="27">
        <v>1</v>
      </c>
      <c r="Y133" s="48" t="s">
        <v>1871</v>
      </c>
      <c r="Z133" s="48" t="s">
        <v>1871</v>
      </c>
      <c r="AA133" s="48" t="s">
        <v>1871</v>
      </c>
      <c r="AB133" s="117"/>
      <c r="AC133" s="117"/>
      <c r="AD133" s="117"/>
      <c r="AE133" s="117"/>
      <c r="AF133" s="117"/>
      <c r="AG133" s="117"/>
      <c r="AH133" s="48" t="s">
        <v>1871</v>
      </c>
      <c r="AI133" s="27" t="str">
        <f>TRIM(LEFT('1. Artikeldata Grund'!G133,6))</f>
        <v/>
      </c>
      <c r="AJ133" s="460" cm="1">
        <f t="array" ref="AJ133">_xlfn.IFS(AV133="1",20,AV133="2",20,AV133="3",20,AV133="0",99,AV133="",99)</f>
        <v>99</v>
      </c>
      <c r="AK133" s="50" t="s">
        <v>103</v>
      </c>
      <c r="AL133" s="50" t="s">
        <v>103</v>
      </c>
      <c r="AM133" s="115"/>
      <c r="AN133" s="48"/>
      <c r="AO133" s="48"/>
      <c r="AP133" s="50" t="s">
        <v>103</v>
      </c>
      <c r="AQ133" s="51">
        <v>1</v>
      </c>
      <c r="AR133" s="27" t="str">
        <f>TRIM('APH KIC KIA PC'!O133)</f>
        <v/>
      </c>
      <c r="AS133" s="116"/>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4"/>
      <c r="BD133" s="48" t="s">
        <v>1871</v>
      </c>
      <c r="BE133" s="117"/>
      <c r="BF133" s="50" t="s">
        <v>103</v>
      </c>
      <c r="BG133" s="134"/>
      <c r="BH133" s="52"/>
      <c r="BI133" s="52"/>
      <c r="BJ133" s="52"/>
      <c r="BK133" s="52"/>
      <c r="BL133" s="53" t="s">
        <v>1778</v>
      </c>
      <c r="BM133" s="427" t="str">
        <f>TRIM('1. Artikeldata Grund'!D133)</f>
        <v/>
      </c>
    </row>
    <row r="134" spans="1:65" x14ac:dyDescent="0.25">
      <c r="A134" s="21">
        <v>130</v>
      </c>
      <c r="B134" s="487" t="str">
        <f>'APH KIC KIA PC'!I134</f>
        <v>Välj…</v>
      </c>
      <c r="C134" s="487" t="str">
        <f>'APH KIC KIA PC'!K134</f>
        <v>Välj…</v>
      </c>
      <c r="D134" s="46">
        <f>'APH KIC KIA PC'!D134</f>
        <v>0</v>
      </c>
      <c r="E134" s="47" t="str">
        <f>TRIM(LEFT('1. Artikeldata Grund'!E134,30))</f>
        <v/>
      </c>
      <c r="F134" s="393" t="str">
        <f>IFERROR(TRIM(RIGHT('1. Artikeldata Grund'!E134,LEN('1. Artikeldata Grund'!E134)-30)),"")</f>
        <v/>
      </c>
      <c r="G134" s="48" t="str">
        <f>TRIM('APH KIC KIA PC'!L134)</f>
        <v>Välj….</v>
      </c>
      <c r="H134" s="27">
        <f>'APH KIC KIA PC'!M134</f>
        <v>910</v>
      </c>
      <c r="I134" s="27">
        <v>99</v>
      </c>
      <c r="J134" s="115"/>
      <c r="K134" s="48" t="s">
        <v>1868</v>
      </c>
      <c r="L134" s="48" t="str">
        <f>IF('APH MD APH Specifika'!BD134="J","J","N")</f>
        <v>N</v>
      </c>
      <c r="M134" s="116"/>
      <c r="N134" s="48" t="s">
        <v>1871</v>
      </c>
      <c r="O134" s="117"/>
      <c r="P134" s="48" t="s">
        <v>1870</v>
      </c>
      <c r="Q134" s="27">
        <v>0</v>
      </c>
      <c r="R134" s="115"/>
      <c r="S134" s="115"/>
      <c r="T134" s="115"/>
      <c r="U134" s="115"/>
      <c r="V134" s="115"/>
      <c r="W134" s="27">
        <v>1</v>
      </c>
      <c r="X134" s="27">
        <v>1</v>
      </c>
      <c r="Y134" s="48" t="s">
        <v>1871</v>
      </c>
      <c r="Z134" s="48" t="s">
        <v>1871</v>
      </c>
      <c r="AA134" s="48" t="s">
        <v>1871</v>
      </c>
      <c r="AB134" s="117"/>
      <c r="AC134" s="117"/>
      <c r="AD134" s="117"/>
      <c r="AE134" s="117"/>
      <c r="AF134" s="117"/>
      <c r="AG134" s="117"/>
      <c r="AH134" s="48" t="s">
        <v>1871</v>
      </c>
      <c r="AI134" s="27" t="str">
        <f>TRIM(LEFT('1. Artikeldata Grund'!G134,6))</f>
        <v/>
      </c>
      <c r="AJ134" s="460" cm="1">
        <f t="array" ref="AJ134">_xlfn.IFS(AV134="1",20,AV134="2",20,AV134="3",20,AV134="0",99,AV134="",99)</f>
        <v>99</v>
      </c>
      <c r="AK134" s="50" t="s">
        <v>103</v>
      </c>
      <c r="AL134" s="50" t="s">
        <v>103</v>
      </c>
      <c r="AM134" s="115"/>
      <c r="AN134" s="48"/>
      <c r="AO134" s="48"/>
      <c r="AP134" s="50" t="s">
        <v>103</v>
      </c>
      <c r="AQ134" s="51">
        <v>1</v>
      </c>
      <c r="AR134" s="27" t="str">
        <f>TRIM('APH KIC KIA PC'!O134)</f>
        <v/>
      </c>
      <c r="AS134" s="116"/>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4"/>
      <c r="BD134" s="48" t="s">
        <v>1871</v>
      </c>
      <c r="BE134" s="117"/>
      <c r="BF134" s="50" t="s">
        <v>103</v>
      </c>
      <c r="BG134" s="134"/>
      <c r="BH134" s="52"/>
      <c r="BI134" s="52"/>
      <c r="BJ134" s="52"/>
      <c r="BK134" s="52"/>
      <c r="BL134" s="53" t="s">
        <v>1778</v>
      </c>
      <c r="BM134" s="427" t="str">
        <f>TRIM('1. Artikeldata Grund'!D134)</f>
        <v/>
      </c>
    </row>
    <row r="135" spans="1:65" x14ac:dyDescent="0.25">
      <c r="A135" s="21">
        <v>131</v>
      </c>
      <c r="B135" s="487" t="str">
        <f>'APH KIC KIA PC'!I135</f>
        <v>Välj…</v>
      </c>
      <c r="C135" s="487" t="str">
        <f>'APH KIC KIA PC'!K135</f>
        <v>Välj…</v>
      </c>
      <c r="D135" s="46">
        <f>'APH KIC KIA PC'!D135</f>
        <v>0</v>
      </c>
      <c r="E135" s="47" t="str">
        <f>TRIM(LEFT('1. Artikeldata Grund'!E135,30))</f>
        <v/>
      </c>
      <c r="F135" s="393" t="str">
        <f>IFERROR(TRIM(RIGHT('1. Artikeldata Grund'!E135,LEN('1. Artikeldata Grund'!E135)-30)),"")</f>
        <v/>
      </c>
      <c r="G135" s="48" t="str">
        <f>TRIM('APH KIC KIA PC'!L135)</f>
        <v>Välj….</v>
      </c>
      <c r="H135" s="27">
        <f>'APH KIC KIA PC'!M135</f>
        <v>910</v>
      </c>
      <c r="I135" s="27">
        <v>99</v>
      </c>
      <c r="J135" s="115"/>
      <c r="K135" s="48" t="s">
        <v>1868</v>
      </c>
      <c r="L135" s="48" t="str">
        <f>IF('APH MD APH Specifika'!BD135="J","J","N")</f>
        <v>N</v>
      </c>
      <c r="M135" s="116"/>
      <c r="N135" s="48" t="s">
        <v>1871</v>
      </c>
      <c r="O135" s="117"/>
      <c r="P135" s="48" t="s">
        <v>1870</v>
      </c>
      <c r="Q135" s="27">
        <v>0</v>
      </c>
      <c r="R135" s="115"/>
      <c r="S135" s="115"/>
      <c r="T135" s="115"/>
      <c r="U135" s="115"/>
      <c r="V135" s="115"/>
      <c r="W135" s="27">
        <v>1</v>
      </c>
      <c r="X135" s="27">
        <v>1</v>
      </c>
      <c r="Y135" s="48" t="s">
        <v>1871</v>
      </c>
      <c r="Z135" s="48" t="s">
        <v>1871</v>
      </c>
      <c r="AA135" s="48" t="s">
        <v>1871</v>
      </c>
      <c r="AB135" s="117"/>
      <c r="AC135" s="117"/>
      <c r="AD135" s="117"/>
      <c r="AE135" s="117"/>
      <c r="AF135" s="117"/>
      <c r="AG135" s="117"/>
      <c r="AH135" s="48" t="s">
        <v>1871</v>
      </c>
      <c r="AI135" s="27" t="str">
        <f>TRIM(LEFT('1. Artikeldata Grund'!G135,6))</f>
        <v/>
      </c>
      <c r="AJ135" s="460" cm="1">
        <f t="array" ref="AJ135">_xlfn.IFS(AV135="1",20,AV135="2",20,AV135="3",20,AV135="0",99,AV135="",99)</f>
        <v>99</v>
      </c>
      <c r="AK135" s="50" t="s">
        <v>103</v>
      </c>
      <c r="AL135" s="50" t="s">
        <v>103</v>
      </c>
      <c r="AM135" s="115"/>
      <c r="AN135" s="48"/>
      <c r="AO135" s="48"/>
      <c r="AP135" s="50" t="s">
        <v>103</v>
      </c>
      <c r="AQ135" s="51">
        <v>1</v>
      </c>
      <c r="AR135" s="27" t="str">
        <f>TRIM('APH KIC KIA PC'!O135)</f>
        <v/>
      </c>
      <c r="AS135" s="116"/>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4"/>
      <c r="BD135" s="48" t="s">
        <v>1871</v>
      </c>
      <c r="BE135" s="117"/>
      <c r="BF135" s="50" t="s">
        <v>103</v>
      </c>
      <c r="BG135" s="134"/>
      <c r="BH135" s="52"/>
      <c r="BI135" s="52"/>
      <c r="BJ135" s="52"/>
      <c r="BK135" s="52"/>
      <c r="BL135" s="53" t="s">
        <v>1778</v>
      </c>
      <c r="BM135" s="427" t="str">
        <f>TRIM('1. Artikeldata Grund'!D135)</f>
        <v/>
      </c>
    </row>
    <row r="136" spans="1:65" x14ac:dyDescent="0.25">
      <c r="A136" s="21">
        <v>132</v>
      </c>
      <c r="B136" s="487" t="str">
        <f>'APH KIC KIA PC'!I136</f>
        <v>Välj…</v>
      </c>
      <c r="C136" s="487" t="str">
        <f>'APH KIC KIA PC'!K136</f>
        <v>Välj…</v>
      </c>
      <c r="D136" s="46">
        <f>'APH KIC KIA PC'!D136</f>
        <v>0</v>
      </c>
      <c r="E136" s="47" t="str">
        <f>TRIM(LEFT('1. Artikeldata Grund'!E136,30))</f>
        <v/>
      </c>
      <c r="F136" s="393" t="str">
        <f>IFERROR(TRIM(RIGHT('1. Artikeldata Grund'!E136,LEN('1. Artikeldata Grund'!E136)-30)),"")</f>
        <v/>
      </c>
      <c r="G136" s="48" t="str">
        <f>TRIM('APH KIC KIA PC'!L136)</f>
        <v>Välj….</v>
      </c>
      <c r="H136" s="27">
        <f>'APH KIC KIA PC'!M136</f>
        <v>910</v>
      </c>
      <c r="I136" s="27">
        <v>99</v>
      </c>
      <c r="J136" s="115"/>
      <c r="K136" s="48" t="s">
        <v>1868</v>
      </c>
      <c r="L136" s="48" t="str">
        <f>IF('APH MD APH Specifika'!BD136="J","J","N")</f>
        <v>N</v>
      </c>
      <c r="M136" s="116"/>
      <c r="N136" s="48" t="s">
        <v>1871</v>
      </c>
      <c r="O136" s="117"/>
      <c r="P136" s="48" t="s">
        <v>1870</v>
      </c>
      <c r="Q136" s="27">
        <v>0</v>
      </c>
      <c r="R136" s="115"/>
      <c r="S136" s="115"/>
      <c r="T136" s="115"/>
      <c r="U136" s="115"/>
      <c r="V136" s="115"/>
      <c r="W136" s="27">
        <v>1</v>
      </c>
      <c r="X136" s="27">
        <v>1</v>
      </c>
      <c r="Y136" s="48" t="s">
        <v>1871</v>
      </c>
      <c r="Z136" s="48" t="s">
        <v>1871</v>
      </c>
      <c r="AA136" s="48" t="s">
        <v>1871</v>
      </c>
      <c r="AB136" s="117"/>
      <c r="AC136" s="117"/>
      <c r="AD136" s="117"/>
      <c r="AE136" s="117"/>
      <c r="AF136" s="117"/>
      <c r="AG136" s="117"/>
      <c r="AH136" s="48" t="s">
        <v>1871</v>
      </c>
      <c r="AI136" s="27" t="str">
        <f>TRIM(LEFT('1. Artikeldata Grund'!G136,6))</f>
        <v/>
      </c>
      <c r="AJ136" s="460" cm="1">
        <f t="array" ref="AJ136">_xlfn.IFS(AV136="1",20,AV136="2",20,AV136="3",20,AV136="0",99,AV136="",99)</f>
        <v>99</v>
      </c>
      <c r="AK136" s="50" t="s">
        <v>103</v>
      </c>
      <c r="AL136" s="50" t="s">
        <v>103</v>
      </c>
      <c r="AM136" s="115"/>
      <c r="AN136" s="48"/>
      <c r="AO136" s="48"/>
      <c r="AP136" s="50" t="s">
        <v>103</v>
      </c>
      <c r="AQ136" s="51">
        <v>1</v>
      </c>
      <c r="AR136" s="27" t="str">
        <f>TRIM('APH KIC KIA PC'!O136)</f>
        <v/>
      </c>
      <c r="AS136" s="116"/>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4"/>
      <c r="BD136" s="48" t="s">
        <v>1871</v>
      </c>
      <c r="BE136" s="117"/>
      <c r="BF136" s="50" t="s">
        <v>103</v>
      </c>
      <c r="BG136" s="134"/>
      <c r="BH136" s="52"/>
      <c r="BI136" s="52"/>
      <c r="BJ136" s="52"/>
      <c r="BK136" s="52"/>
      <c r="BL136" s="53" t="s">
        <v>1778</v>
      </c>
      <c r="BM136" s="427" t="str">
        <f>TRIM('1. Artikeldata Grund'!D136)</f>
        <v/>
      </c>
    </row>
    <row r="137" spans="1:65" x14ac:dyDescent="0.25">
      <c r="A137" s="21">
        <v>133</v>
      </c>
      <c r="B137" s="487" t="str">
        <f>'APH KIC KIA PC'!I137</f>
        <v>Välj…</v>
      </c>
      <c r="C137" s="487" t="str">
        <f>'APH KIC KIA PC'!K137</f>
        <v>Välj…</v>
      </c>
      <c r="D137" s="46">
        <f>'APH KIC KIA PC'!D137</f>
        <v>0</v>
      </c>
      <c r="E137" s="47" t="str">
        <f>TRIM(LEFT('1. Artikeldata Grund'!E137,30))</f>
        <v/>
      </c>
      <c r="F137" s="393" t="str">
        <f>IFERROR(TRIM(RIGHT('1. Artikeldata Grund'!E137,LEN('1. Artikeldata Grund'!E137)-30)),"")</f>
        <v/>
      </c>
      <c r="G137" s="48" t="str">
        <f>TRIM('APH KIC KIA PC'!L137)</f>
        <v>Välj….</v>
      </c>
      <c r="H137" s="27">
        <f>'APH KIC KIA PC'!M137</f>
        <v>910</v>
      </c>
      <c r="I137" s="27">
        <v>99</v>
      </c>
      <c r="J137" s="115"/>
      <c r="K137" s="48" t="s">
        <v>1868</v>
      </c>
      <c r="L137" s="48" t="str">
        <f>IF('APH MD APH Specifika'!BD137="J","J","N")</f>
        <v>N</v>
      </c>
      <c r="M137" s="116"/>
      <c r="N137" s="48" t="s">
        <v>1871</v>
      </c>
      <c r="O137" s="117"/>
      <c r="P137" s="48" t="s">
        <v>1870</v>
      </c>
      <c r="Q137" s="27">
        <v>0</v>
      </c>
      <c r="R137" s="115"/>
      <c r="S137" s="115"/>
      <c r="T137" s="115"/>
      <c r="U137" s="115"/>
      <c r="V137" s="115"/>
      <c r="W137" s="27">
        <v>1</v>
      </c>
      <c r="X137" s="27">
        <v>1</v>
      </c>
      <c r="Y137" s="48" t="s">
        <v>1871</v>
      </c>
      <c r="Z137" s="48" t="s">
        <v>1871</v>
      </c>
      <c r="AA137" s="48" t="s">
        <v>1871</v>
      </c>
      <c r="AB137" s="117"/>
      <c r="AC137" s="117"/>
      <c r="AD137" s="117"/>
      <c r="AE137" s="117"/>
      <c r="AF137" s="117"/>
      <c r="AG137" s="117"/>
      <c r="AH137" s="48" t="s">
        <v>1871</v>
      </c>
      <c r="AI137" s="27" t="str">
        <f>TRIM(LEFT('1. Artikeldata Grund'!G137,6))</f>
        <v/>
      </c>
      <c r="AJ137" s="460" cm="1">
        <f t="array" ref="AJ137">_xlfn.IFS(AV137="1",20,AV137="2",20,AV137="3",20,AV137="0",99,AV137="",99)</f>
        <v>99</v>
      </c>
      <c r="AK137" s="50" t="s">
        <v>103</v>
      </c>
      <c r="AL137" s="50" t="s">
        <v>103</v>
      </c>
      <c r="AM137" s="115"/>
      <c r="AN137" s="48"/>
      <c r="AO137" s="48"/>
      <c r="AP137" s="50" t="s">
        <v>103</v>
      </c>
      <c r="AQ137" s="51">
        <v>1</v>
      </c>
      <c r="AR137" s="27" t="str">
        <f>TRIM('APH KIC KIA PC'!O137)</f>
        <v/>
      </c>
      <c r="AS137" s="116"/>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4"/>
      <c r="BD137" s="48" t="s">
        <v>1871</v>
      </c>
      <c r="BE137" s="117"/>
      <c r="BF137" s="50" t="s">
        <v>103</v>
      </c>
      <c r="BG137" s="134"/>
      <c r="BH137" s="52"/>
      <c r="BI137" s="52"/>
      <c r="BJ137" s="52"/>
      <c r="BK137" s="52"/>
      <c r="BL137" s="53" t="s">
        <v>1778</v>
      </c>
      <c r="BM137" s="427" t="str">
        <f>TRIM('1. Artikeldata Grund'!D137)</f>
        <v/>
      </c>
    </row>
    <row r="138" spans="1:65" x14ac:dyDescent="0.25">
      <c r="A138" s="21">
        <v>134</v>
      </c>
      <c r="B138" s="487" t="str">
        <f>'APH KIC KIA PC'!I138</f>
        <v>Välj…</v>
      </c>
      <c r="C138" s="487" t="str">
        <f>'APH KIC KIA PC'!K138</f>
        <v>Välj…</v>
      </c>
      <c r="D138" s="46">
        <f>'APH KIC KIA PC'!D138</f>
        <v>0</v>
      </c>
      <c r="E138" s="47" t="str">
        <f>TRIM(LEFT('1. Artikeldata Grund'!E138,30))</f>
        <v/>
      </c>
      <c r="F138" s="393" t="str">
        <f>IFERROR(TRIM(RIGHT('1. Artikeldata Grund'!E138,LEN('1. Artikeldata Grund'!E138)-30)),"")</f>
        <v/>
      </c>
      <c r="G138" s="48" t="str">
        <f>TRIM('APH KIC KIA PC'!L138)</f>
        <v>Välj….</v>
      </c>
      <c r="H138" s="27">
        <f>'APH KIC KIA PC'!M138</f>
        <v>910</v>
      </c>
      <c r="I138" s="27">
        <v>99</v>
      </c>
      <c r="J138" s="115"/>
      <c r="K138" s="48" t="s">
        <v>1868</v>
      </c>
      <c r="L138" s="48" t="str">
        <f>IF('APH MD APH Specifika'!BD138="J","J","N")</f>
        <v>N</v>
      </c>
      <c r="M138" s="116"/>
      <c r="N138" s="48" t="s">
        <v>1871</v>
      </c>
      <c r="O138" s="117"/>
      <c r="P138" s="48" t="s">
        <v>1870</v>
      </c>
      <c r="Q138" s="27">
        <v>0</v>
      </c>
      <c r="R138" s="115"/>
      <c r="S138" s="115"/>
      <c r="T138" s="115"/>
      <c r="U138" s="115"/>
      <c r="V138" s="115"/>
      <c r="W138" s="27">
        <v>1</v>
      </c>
      <c r="X138" s="27">
        <v>1</v>
      </c>
      <c r="Y138" s="48" t="s">
        <v>1871</v>
      </c>
      <c r="Z138" s="48" t="s">
        <v>1871</v>
      </c>
      <c r="AA138" s="48" t="s">
        <v>1871</v>
      </c>
      <c r="AB138" s="117"/>
      <c r="AC138" s="117"/>
      <c r="AD138" s="117"/>
      <c r="AE138" s="117"/>
      <c r="AF138" s="117"/>
      <c r="AG138" s="117"/>
      <c r="AH138" s="48" t="s">
        <v>1871</v>
      </c>
      <c r="AI138" s="27" t="str">
        <f>TRIM(LEFT('1. Artikeldata Grund'!G138,6))</f>
        <v/>
      </c>
      <c r="AJ138" s="460" cm="1">
        <f t="array" ref="AJ138">_xlfn.IFS(AV138="1",20,AV138="2",20,AV138="3",20,AV138="0",99,AV138="",99)</f>
        <v>99</v>
      </c>
      <c r="AK138" s="50" t="s">
        <v>103</v>
      </c>
      <c r="AL138" s="50" t="s">
        <v>103</v>
      </c>
      <c r="AM138" s="115"/>
      <c r="AN138" s="48"/>
      <c r="AO138" s="48"/>
      <c r="AP138" s="50" t="s">
        <v>103</v>
      </c>
      <c r="AQ138" s="51">
        <v>1</v>
      </c>
      <c r="AR138" s="27" t="str">
        <f>TRIM('APH KIC KIA PC'!O138)</f>
        <v/>
      </c>
      <c r="AS138" s="116"/>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4"/>
      <c r="BD138" s="48" t="s">
        <v>1871</v>
      </c>
      <c r="BE138" s="117"/>
      <c r="BF138" s="50" t="s">
        <v>103</v>
      </c>
      <c r="BG138" s="134"/>
      <c r="BH138" s="52"/>
      <c r="BI138" s="52"/>
      <c r="BJ138" s="52"/>
      <c r="BK138" s="52"/>
      <c r="BL138" s="53" t="s">
        <v>1778</v>
      </c>
      <c r="BM138" s="427" t="str">
        <f>TRIM('1. Artikeldata Grund'!D138)</f>
        <v/>
      </c>
    </row>
    <row r="139" spans="1:65" x14ac:dyDescent="0.25">
      <c r="A139" s="21">
        <v>135</v>
      </c>
      <c r="B139" s="487" t="str">
        <f>'APH KIC KIA PC'!I139</f>
        <v>Välj…</v>
      </c>
      <c r="C139" s="487" t="str">
        <f>'APH KIC KIA PC'!K139</f>
        <v>Välj…</v>
      </c>
      <c r="D139" s="46">
        <f>'APH KIC KIA PC'!D139</f>
        <v>0</v>
      </c>
      <c r="E139" s="47" t="str">
        <f>TRIM(LEFT('1. Artikeldata Grund'!E139,30))</f>
        <v/>
      </c>
      <c r="F139" s="393" t="str">
        <f>IFERROR(TRIM(RIGHT('1. Artikeldata Grund'!E139,LEN('1. Artikeldata Grund'!E139)-30)),"")</f>
        <v/>
      </c>
      <c r="G139" s="48" t="str">
        <f>TRIM('APH KIC KIA PC'!L139)</f>
        <v>Välj….</v>
      </c>
      <c r="H139" s="27">
        <f>'APH KIC KIA PC'!M139</f>
        <v>910</v>
      </c>
      <c r="I139" s="27">
        <v>99</v>
      </c>
      <c r="J139" s="115"/>
      <c r="K139" s="48" t="s">
        <v>1868</v>
      </c>
      <c r="L139" s="48" t="str">
        <f>IF('APH MD APH Specifika'!BD139="J","J","N")</f>
        <v>N</v>
      </c>
      <c r="M139" s="116"/>
      <c r="N139" s="48" t="s">
        <v>1871</v>
      </c>
      <c r="O139" s="117"/>
      <c r="P139" s="48" t="s">
        <v>1870</v>
      </c>
      <c r="Q139" s="27">
        <v>0</v>
      </c>
      <c r="R139" s="115"/>
      <c r="S139" s="115"/>
      <c r="T139" s="115"/>
      <c r="U139" s="115"/>
      <c r="V139" s="115"/>
      <c r="W139" s="27">
        <v>1</v>
      </c>
      <c r="X139" s="27">
        <v>1</v>
      </c>
      <c r="Y139" s="48" t="s">
        <v>1871</v>
      </c>
      <c r="Z139" s="48" t="s">
        <v>1871</v>
      </c>
      <c r="AA139" s="48" t="s">
        <v>1871</v>
      </c>
      <c r="AB139" s="117"/>
      <c r="AC139" s="117"/>
      <c r="AD139" s="117"/>
      <c r="AE139" s="117"/>
      <c r="AF139" s="117"/>
      <c r="AG139" s="117"/>
      <c r="AH139" s="48" t="s">
        <v>1871</v>
      </c>
      <c r="AI139" s="27" t="str">
        <f>TRIM(LEFT('1. Artikeldata Grund'!G139,6))</f>
        <v/>
      </c>
      <c r="AJ139" s="460" cm="1">
        <f t="array" ref="AJ139">_xlfn.IFS(AV139="1",20,AV139="2",20,AV139="3",20,AV139="0",99,AV139="",99)</f>
        <v>99</v>
      </c>
      <c r="AK139" s="50" t="s">
        <v>103</v>
      </c>
      <c r="AL139" s="50" t="s">
        <v>103</v>
      </c>
      <c r="AM139" s="115"/>
      <c r="AN139" s="48"/>
      <c r="AO139" s="48"/>
      <c r="AP139" s="50" t="s">
        <v>103</v>
      </c>
      <c r="AQ139" s="51">
        <v>1</v>
      </c>
      <c r="AR139" s="27" t="str">
        <f>TRIM('APH KIC KIA PC'!O139)</f>
        <v/>
      </c>
      <c r="AS139" s="116"/>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4"/>
      <c r="BD139" s="48" t="s">
        <v>1871</v>
      </c>
      <c r="BE139" s="117"/>
      <c r="BF139" s="50" t="s">
        <v>103</v>
      </c>
      <c r="BG139" s="134"/>
      <c r="BH139" s="52"/>
      <c r="BI139" s="52"/>
      <c r="BJ139" s="52"/>
      <c r="BK139" s="52"/>
      <c r="BL139" s="53" t="s">
        <v>1778</v>
      </c>
      <c r="BM139" s="427" t="str">
        <f>TRIM('1. Artikeldata Grund'!D139)</f>
        <v/>
      </c>
    </row>
    <row r="140" spans="1:65" x14ac:dyDescent="0.25">
      <c r="A140" s="21">
        <v>136</v>
      </c>
      <c r="B140" s="487" t="str">
        <f>'APH KIC KIA PC'!I140</f>
        <v>Välj…</v>
      </c>
      <c r="C140" s="487" t="str">
        <f>'APH KIC KIA PC'!K140</f>
        <v>Välj…</v>
      </c>
      <c r="D140" s="46">
        <f>'APH KIC KIA PC'!D140</f>
        <v>0</v>
      </c>
      <c r="E140" s="47" t="str">
        <f>TRIM(LEFT('1. Artikeldata Grund'!E140,30))</f>
        <v/>
      </c>
      <c r="F140" s="393" t="str">
        <f>IFERROR(TRIM(RIGHT('1. Artikeldata Grund'!E140,LEN('1. Artikeldata Grund'!E140)-30)),"")</f>
        <v/>
      </c>
      <c r="G140" s="48" t="str">
        <f>TRIM('APH KIC KIA PC'!L140)</f>
        <v>Välj….</v>
      </c>
      <c r="H140" s="27">
        <f>'APH KIC KIA PC'!M140</f>
        <v>910</v>
      </c>
      <c r="I140" s="27">
        <v>99</v>
      </c>
      <c r="J140" s="115"/>
      <c r="K140" s="48" t="s">
        <v>1868</v>
      </c>
      <c r="L140" s="48" t="str">
        <f>IF('APH MD APH Specifika'!BD140="J","J","N")</f>
        <v>N</v>
      </c>
      <c r="M140" s="116"/>
      <c r="N140" s="48" t="s">
        <v>1871</v>
      </c>
      <c r="O140" s="117"/>
      <c r="P140" s="48" t="s">
        <v>1870</v>
      </c>
      <c r="Q140" s="27">
        <v>0</v>
      </c>
      <c r="R140" s="115"/>
      <c r="S140" s="115"/>
      <c r="T140" s="115"/>
      <c r="U140" s="115"/>
      <c r="V140" s="115"/>
      <c r="W140" s="27">
        <v>1</v>
      </c>
      <c r="X140" s="27">
        <v>1</v>
      </c>
      <c r="Y140" s="48" t="s">
        <v>1871</v>
      </c>
      <c r="Z140" s="48" t="s">
        <v>1871</v>
      </c>
      <c r="AA140" s="48" t="s">
        <v>1871</v>
      </c>
      <c r="AB140" s="117"/>
      <c r="AC140" s="117"/>
      <c r="AD140" s="117"/>
      <c r="AE140" s="117"/>
      <c r="AF140" s="117"/>
      <c r="AG140" s="117"/>
      <c r="AH140" s="48" t="s">
        <v>1871</v>
      </c>
      <c r="AI140" s="27" t="str">
        <f>TRIM(LEFT('1. Artikeldata Grund'!G140,6))</f>
        <v/>
      </c>
      <c r="AJ140" s="460" cm="1">
        <f t="array" ref="AJ140">_xlfn.IFS(AV140="1",20,AV140="2",20,AV140="3",20,AV140="0",99,AV140="",99)</f>
        <v>99</v>
      </c>
      <c r="AK140" s="50" t="s">
        <v>103</v>
      </c>
      <c r="AL140" s="50" t="s">
        <v>103</v>
      </c>
      <c r="AM140" s="115"/>
      <c r="AN140" s="48"/>
      <c r="AO140" s="48"/>
      <c r="AP140" s="50" t="s">
        <v>103</v>
      </c>
      <c r="AQ140" s="51">
        <v>1</v>
      </c>
      <c r="AR140" s="27" t="str">
        <f>TRIM('APH KIC KIA PC'!O140)</f>
        <v/>
      </c>
      <c r="AS140" s="116"/>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4"/>
      <c r="BD140" s="48" t="s">
        <v>1871</v>
      </c>
      <c r="BE140" s="117"/>
      <c r="BF140" s="50" t="s">
        <v>103</v>
      </c>
      <c r="BG140" s="134"/>
      <c r="BH140" s="52"/>
      <c r="BI140" s="52"/>
      <c r="BJ140" s="52"/>
      <c r="BK140" s="52"/>
      <c r="BL140" s="53" t="s">
        <v>1778</v>
      </c>
      <c r="BM140" s="427" t="str">
        <f>TRIM('1. Artikeldata Grund'!D140)</f>
        <v/>
      </c>
    </row>
    <row r="141" spans="1:65" x14ac:dyDescent="0.25">
      <c r="A141" s="21">
        <v>137</v>
      </c>
      <c r="B141" s="487" t="str">
        <f>'APH KIC KIA PC'!I141</f>
        <v>Välj…</v>
      </c>
      <c r="C141" s="487" t="str">
        <f>'APH KIC KIA PC'!K141</f>
        <v>Välj…</v>
      </c>
      <c r="D141" s="46">
        <f>'APH KIC KIA PC'!D141</f>
        <v>0</v>
      </c>
      <c r="E141" s="47" t="str">
        <f>TRIM(LEFT('1. Artikeldata Grund'!E141,30))</f>
        <v/>
      </c>
      <c r="F141" s="393" t="str">
        <f>IFERROR(TRIM(RIGHT('1. Artikeldata Grund'!E141,LEN('1. Artikeldata Grund'!E141)-30)),"")</f>
        <v/>
      </c>
      <c r="G141" s="48" t="str">
        <f>TRIM('APH KIC KIA PC'!L141)</f>
        <v>Välj….</v>
      </c>
      <c r="H141" s="27">
        <f>'APH KIC KIA PC'!M141</f>
        <v>910</v>
      </c>
      <c r="I141" s="27">
        <v>99</v>
      </c>
      <c r="J141" s="115"/>
      <c r="K141" s="48" t="s">
        <v>1868</v>
      </c>
      <c r="L141" s="48" t="str">
        <f>IF('APH MD APH Specifika'!BD141="J","J","N")</f>
        <v>N</v>
      </c>
      <c r="M141" s="116"/>
      <c r="N141" s="48" t="s">
        <v>1871</v>
      </c>
      <c r="O141" s="117"/>
      <c r="P141" s="48" t="s">
        <v>1870</v>
      </c>
      <c r="Q141" s="27">
        <v>0</v>
      </c>
      <c r="R141" s="115"/>
      <c r="S141" s="115"/>
      <c r="T141" s="115"/>
      <c r="U141" s="115"/>
      <c r="V141" s="115"/>
      <c r="W141" s="27">
        <v>1</v>
      </c>
      <c r="X141" s="27">
        <v>1</v>
      </c>
      <c r="Y141" s="48" t="s">
        <v>1871</v>
      </c>
      <c r="Z141" s="48" t="s">
        <v>1871</v>
      </c>
      <c r="AA141" s="48" t="s">
        <v>1871</v>
      </c>
      <c r="AB141" s="117"/>
      <c r="AC141" s="117"/>
      <c r="AD141" s="117"/>
      <c r="AE141" s="117"/>
      <c r="AF141" s="117"/>
      <c r="AG141" s="117"/>
      <c r="AH141" s="48" t="s">
        <v>1871</v>
      </c>
      <c r="AI141" s="27" t="str">
        <f>TRIM(LEFT('1. Artikeldata Grund'!G141,6))</f>
        <v/>
      </c>
      <c r="AJ141" s="460" cm="1">
        <f t="array" ref="AJ141">_xlfn.IFS(AV141="1",20,AV141="2",20,AV141="3",20,AV141="0",99,AV141="",99)</f>
        <v>99</v>
      </c>
      <c r="AK141" s="50" t="s">
        <v>103</v>
      </c>
      <c r="AL141" s="50" t="s">
        <v>103</v>
      </c>
      <c r="AM141" s="115"/>
      <c r="AN141" s="48"/>
      <c r="AO141" s="48"/>
      <c r="AP141" s="50" t="s">
        <v>103</v>
      </c>
      <c r="AQ141" s="51">
        <v>1</v>
      </c>
      <c r="AR141" s="27" t="str">
        <f>TRIM('APH KIC KIA PC'!O141)</f>
        <v/>
      </c>
      <c r="AS141" s="116"/>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4"/>
      <c r="BD141" s="48" t="s">
        <v>1871</v>
      </c>
      <c r="BE141" s="117"/>
      <c r="BF141" s="50" t="s">
        <v>103</v>
      </c>
      <c r="BG141" s="134"/>
      <c r="BH141" s="52"/>
      <c r="BI141" s="52"/>
      <c r="BJ141" s="52"/>
      <c r="BK141" s="52"/>
      <c r="BL141" s="53" t="s">
        <v>1778</v>
      </c>
      <c r="BM141" s="427" t="str">
        <f>TRIM('1. Artikeldata Grund'!D141)</f>
        <v/>
      </c>
    </row>
    <row r="142" spans="1:65" x14ac:dyDescent="0.25">
      <c r="A142" s="21">
        <v>138</v>
      </c>
      <c r="B142" s="487" t="str">
        <f>'APH KIC KIA PC'!I142</f>
        <v>Välj…</v>
      </c>
      <c r="C142" s="487" t="str">
        <f>'APH KIC KIA PC'!K142</f>
        <v>Välj…</v>
      </c>
      <c r="D142" s="46">
        <f>'APH KIC KIA PC'!D142</f>
        <v>0</v>
      </c>
      <c r="E142" s="47" t="str">
        <f>TRIM(LEFT('1. Artikeldata Grund'!E142,30))</f>
        <v/>
      </c>
      <c r="F142" s="393" t="str">
        <f>IFERROR(TRIM(RIGHT('1. Artikeldata Grund'!E142,LEN('1. Artikeldata Grund'!E142)-30)),"")</f>
        <v/>
      </c>
      <c r="G142" s="48" t="str">
        <f>TRIM('APH KIC KIA PC'!L142)</f>
        <v>Välj….</v>
      </c>
      <c r="H142" s="27">
        <f>'APH KIC KIA PC'!M142</f>
        <v>910</v>
      </c>
      <c r="I142" s="27">
        <v>99</v>
      </c>
      <c r="J142" s="115"/>
      <c r="K142" s="48" t="s">
        <v>1868</v>
      </c>
      <c r="L142" s="48" t="str">
        <f>IF('APH MD APH Specifika'!BD142="J","J","N")</f>
        <v>N</v>
      </c>
      <c r="M142" s="116"/>
      <c r="N142" s="48" t="s">
        <v>1871</v>
      </c>
      <c r="O142" s="117"/>
      <c r="P142" s="48" t="s">
        <v>1870</v>
      </c>
      <c r="Q142" s="27">
        <v>0</v>
      </c>
      <c r="R142" s="115"/>
      <c r="S142" s="115"/>
      <c r="T142" s="115"/>
      <c r="U142" s="115"/>
      <c r="V142" s="115"/>
      <c r="W142" s="27">
        <v>1</v>
      </c>
      <c r="X142" s="27">
        <v>1</v>
      </c>
      <c r="Y142" s="48" t="s">
        <v>1871</v>
      </c>
      <c r="Z142" s="48" t="s">
        <v>1871</v>
      </c>
      <c r="AA142" s="48" t="s">
        <v>1871</v>
      </c>
      <c r="AB142" s="117"/>
      <c r="AC142" s="117"/>
      <c r="AD142" s="117"/>
      <c r="AE142" s="117"/>
      <c r="AF142" s="117"/>
      <c r="AG142" s="117"/>
      <c r="AH142" s="48" t="s">
        <v>1871</v>
      </c>
      <c r="AI142" s="27" t="str">
        <f>TRIM(LEFT('1. Artikeldata Grund'!G142,6))</f>
        <v/>
      </c>
      <c r="AJ142" s="460" cm="1">
        <f t="array" ref="AJ142">_xlfn.IFS(AV142="1",20,AV142="2",20,AV142="3",20,AV142="0",99,AV142="",99)</f>
        <v>99</v>
      </c>
      <c r="AK142" s="50" t="s">
        <v>103</v>
      </c>
      <c r="AL142" s="50" t="s">
        <v>103</v>
      </c>
      <c r="AM142" s="115"/>
      <c r="AN142" s="48"/>
      <c r="AO142" s="48"/>
      <c r="AP142" s="50" t="s">
        <v>103</v>
      </c>
      <c r="AQ142" s="51">
        <v>1</v>
      </c>
      <c r="AR142" s="27" t="str">
        <f>TRIM('APH KIC KIA PC'!O142)</f>
        <v/>
      </c>
      <c r="AS142" s="116"/>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4"/>
      <c r="BD142" s="48" t="s">
        <v>1871</v>
      </c>
      <c r="BE142" s="117"/>
      <c r="BF142" s="50" t="s">
        <v>103</v>
      </c>
      <c r="BG142" s="134"/>
      <c r="BH142" s="52"/>
      <c r="BI142" s="52"/>
      <c r="BJ142" s="52"/>
      <c r="BK142" s="52"/>
      <c r="BL142" s="53" t="s">
        <v>1778</v>
      </c>
      <c r="BM142" s="427" t="str">
        <f>TRIM('1. Artikeldata Grund'!D142)</f>
        <v/>
      </c>
    </row>
    <row r="143" spans="1:65" x14ac:dyDescent="0.25">
      <c r="A143" s="21">
        <v>139</v>
      </c>
      <c r="B143" s="487" t="str">
        <f>'APH KIC KIA PC'!I143</f>
        <v>Välj…</v>
      </c>
      <c r="C143" s="487" t="str">
        <f>'APH KIC KIA PC'!K143</f>
        <v>Välj…</v>
      </c>
      <c r="D143" s="46">
        <f>'APH KIC KIA PC'!D143</f>
        <v>0</v>
      </c>
      <c r="E143" s="47" t="str">
        <f>TRIM(LEFT('1. Artikeldata Grund'!E143,30))</f>
        <v/>
      </c>
      <c r="F143" s="393" t="str">
        <f>IFERROR(TRIM(RIGHT('1. Artikeldata Grund'!E143,LEN('1. Artikeldata Grund'!E143)-30)),"")</f>
        <v/>
      </c>
      <c r="G143" s="48" t="str">
        <f>TRIM('APH KIC KIA PC'!L143)</f>
        <v>Välj….</v>
      </c>
      <c r="H143" s="27">
        <f>'APH KIC KIA PC'!M143</f>
        <v>910</v>
      </c>
      <c r="I143" s="27">
        <v>99</v>
      </c>
      <c r="J143" s="115"/>
      <c r="K143" s="48" t="s">
        <v>1868</v>
      </c>
      <c r="L143" s="48" t="str">
        <f>IF('APH MD APH Specifika'!BD143="J","J","N")</f>
        <v>N</v>
      </c>
      <c r="M143" s="116"/>
      <c r="N143" s="48" t="s">
        <v>1871</v>
      </c>
      <c r="O143" s="117"/>
      <c r="P143" s="48" t="s">
        <v>1870</v>
      </c>
      <c r="Q143" s="27">
        <v>0</v>
      </c>
      <c r="R143" s="115"/>
      <c r="S143" s="115"/>
      <c r="T143" s="115"/>
      <c r="U143" s="115"/>
      <c r="V143" s="115"/>
      <c r="W143" s="27">
        <v>1</v>
      </c>
      <c r="X143" s="27">
        <v>1</v>
      </c>
      <c r="Y143" s="48" t="s">
        <v>1871</v>
      </c>
      <c r="Z143" s="48" t="s">
        <v>1871</v>
      </c>
      <c r="AA143" s="48" t="s">
        <v>1871</v>
      </c>
      <c r="AB143" s="117"/>
      <c r="AC143" s="117"/>
      <c r="AD143" s="117"/>
      <c r="AE143" s="117"/>
      <c r="AF143" s="117"/>
      <c r="AG143" s="117"/>
      <c r="AH143" s="48" t="s">
        <v>1871</v>
      </c>
      <c r="AI143" s="27" t="str">
        <f>TRIM(LEFT('1. Artikeldata Grund'!G143,6))</f>
        <v/>
      </c>
      <c r="AJ143" s="460" cm="1">
        <f t="array" ref="AJ143">_xlfn.IFS(AV143="1",20,AV143="2",20,AV143="3",20,AV143="0",99,AV143="",99)</f>
        <v>99</v>
      </c>
      <c r="AK143" s="50" t="s">
        <v>103</v>
      </c>
      <c r="AL143" s="50" t="s">
        <v>103</v>
      </c>
      <c r="AM143" s="115"/>
      <c r="AN143" s="48"/>
      <c r="AO143" s="48"/>
      <c r="AP143" s="50" t="s">
        <v>103</v>
      </c>
      <c r="AQ143" s="51">
        <v>1</v>
      </c>
      <c r="AR143" s="27" t="str">
        <f>TRIM('APH KIC KIA PC'!O143)</f>
        <v/>
      </c>
      <c r="AS143" s="116"/>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4"/>
      <c r="BD143" s="48" t="s">
        <v>1871</v>
      </c>
      <c r="BE143" s="117"/>
      <c r="BF143" s="50" t="s">
        <v>103</v>
      </c>
      <c r="BG143" s="134"/>
      <c r="BH143" s="52"/>
      <c r="BI143" s="52"/>
      <c r="BJ143" s="52"/>
      <c r="BK143" s="52"/>
      <c r="BL143" s="53" t="s">
        <v>1778</v>
      </c>
      <c r="BM143" s="427" t="str">
        <f>TRIM('1. Artikeldata Grund'!D143)</f>
        <v/>
      </c>
    </row>
    <row r="144" spans="1:65" x14ac:dyDescent="0.25">
      <c r="A144" s="21">
        <v>140</v>
      </c>
      <c r="B144" s="487" t="str">
        <f>'APH KIC KIA PC'!I144</f>
        <v>Välj…</v>
      </c>
      <c r="C144" s="487" t="str">
        <f>'APH KIC KIA PC'!K144</f>
        <v>Välj…</v>
      </c>
      <c r="D144" s="46">
        <f>'APH KIC KIA PC'!D144</f>
        <v>0</v>
      </c>
      <c r="E144" s="47" t="str">
        <f>TRIM(LEFT('1. Artikeldata Grund'!E144,30))</f>
        <v/>
      </c>
      <c r="F144" s="393" t="str">
        <f>IFERROR(TRIM(RIGHT('1. Artikeldata Grund'!E144,LEN('1. Artikeldata Grund'!E144)-30)),"")</f>
        <v/>
      </c>
      <c r="G144" s="48" t="str">
        <f>TRIM('APH KIC KIA PC'!L144)</f>
        <v>Välj….</v>
      </c>
      <c r="H144" s="27">
        <f>'APH KIC KIA PC'!M144</f>
        <v>910</v>
      </c>
      <c r="I144" s="27">
        <v>99</v>
      </c>
      <c r="J144" s="115"/>
      <c r="K144" s="48" t="s">
        <v>1868</v>
      </c>
      <c r="L144" s="48" t="str">
        <f>IF('APH MD APH Specifika'!BD144="J","J","N")</f>
        <v>N</v>
      </c>
      <c r="M144" s="116"/>
      <c r="N144" s="48" t="s">
        <v>1871</v>
      </c>
      <c r="O144" s="117"/>
      <c r="P144" s="48" t="s">
        <v>1870</v>
      </c>
      <c r="Q144" s="27">
        <v>0</v>
      </c>
      <c r="R144" s="115"/>
      <c r="S144" s="115"/>
      <c r="T144" s="115"/>
      <c r="U144" s="115"/>
      <c r="V144" s="115"/>
      <c r="W144" s="27">
        <v>1</v>
      </c>
      <c r="X144" s="27">
        <v>1</v>
      </c>
      <c r="Y144" s="48" t="s">
        <v>1871</v>
      </c>
      <c r="Z144" s="48" t="s">
        <v>1871</v>
      </c>
      <c r="AA144" s="48" t="s">
        <v>1871</v>
      </c>
      <c r="AB144" s="117"/>
      <c r="AC144" s="117"/>
      <c r="AD144" s="117"/>
      <c r="AE144" s="117"/>
      <c r="AF144" s="117"/>
      <c r="AG144" s="117"/>
      <c r="AH144" s="48" t="s">
        <v>1871</v>
      </c>
      <c r="AI144" s="27" t="str">
        <f>TRIM(LEFT('1. Artikeldata Grund'!G144,6))</f>
        <v/>
      </c>
      <c r="AJ144" s="460" cm="1">
        <f t="array" ref="AJ144">_xlfn.IFS(AV144="1",20,AV144="2",20,AV144="3",20,AV144="0",99,AV144="",99)</f>
        <v>99</v>
      </c>
      <c r="AK144" s="50" t="s">
        <v>103</v>
      </c>
      <c r="AL144" s="50" t="s">
        <v>103</v>
      </c>
      <c r="AM144" s="115"/>
      <c r="AN144" s="48"/>
      <c r="AO144" s="48"/>
      <c r="AP144" s="50" t="s">
        <v>103</v>
      </c>
      <c r="AQ144" s="51">
        <v>1</v>
      </c>
      <c r="AR144" s="27" t="str">
        <f>TRIM('APH KIC KIA PC'!O144)</f>
        <v/>
      </c>
      <c r="AS144" s="116"/>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4"/>
      <c r="BD144" s="48" t="s">
        <v>1871</v>
      </c>
      <c r="BE144" s="117"/>
      <c r="BF144" s="50" t="s">
        <v>103</v>
      </c>
      <c r="BG144" s="134"/>
      <c r="BH144" s="52"/>
      <c r="BI144" s="52"/>
      <c r="BJ144" s="52"/>
      <c r="BK144" s="52"/>
      <c r="BL144" s="53" t="s">
        <v>1778</v>
      </c>
      <c r="BM144" s="427" t="str">
        <f>TRIM('1. Artikeldata Grund'!D144)</f>
        <v/>
      </c>
    </row>
    <row r="145" spans="1:65" x14ac:dyDescent="0.25">
      <c r="A145" s="21">
        <v>141</v>
      </c>
      <c r="B145" s="487" t="str">
        <f>'APH KIC KIA PC'!I145</f>
        <v>Välj…</v>
      </c>
      <c r="C145" s="487" t="str">
        <f>'APH KIC KIA PC'!K145</f>
        <v>Välj…</v>
      </c>
      <c r="D145" s="46">
        <f>'APH KIC KIA PC'!D145</f>
        <v>0</v>
      </c>
      <c r="E145" s="47" t="str">
        <f>TRIM(LEFT('1. Artikeldata Grund'!E145,30))</f>
        <v/>
      </c>
      <c r="F145" s="393" t="str">
        <f>IFERROR(TRIM(RIGHT('1. Artikeldata Grund'!E145,LEN('1. Artikeldata Grund'!E145)-30)),"")</f>
        <v/>
      </c>
      <c r="G145" s="48" t="str">
        <f>TRIM('APH KIC KIA PC'!L145)</f>
        <v>Välj….</v>
      </c>
      <c r="H145" s="27">
        <f>'APH KIC KIA PC'!M145</f>
        <v>910</v>
      </c>
      <c r="I145" s="27">
        <v>99</v>
      </c>
      <c r="J145" s="115"/>
      <c r="K145" s="48" t="s">
        <v>1868</v>
      </c>
      <c r="L145" s="48" t="str">
        <f>IF('APH MD APH Specifika'!BD145="J","J","N")</f>
        <v>N</v>
      </c>
      <c r="M145" s="116"/>
      <c r="N145" s="48" t="s">
        <v>1871</v>
      </c>
      <c r="O145" s="117"/>
      <c r="P145" s="48" t="s">
        <v>1870</v>
      </c>
      <c r="Q145" s="27">
        <v>0</v>
      </c>
      <c r="R145" s="115"/>
      <c r="S145" s="115"/>
      <c r="T145" s="115"/>
      <c r="U145" s="115"/>
      <c r="V145" s="115"/>
      <c r="W145" s="27">
        <v>1</v>
      </c>
      <c r="X145" s="27">
        <v>1</v>
      </c>
      <c r="Y145" s="48" t="s">
        <v>1871</v>
      </c>
      <c r="Z145" s="48" t="s">
        <v>1871</v>
      </c>
      <c r="AA145" s="48" t="s">
        <v>1871</v>
      </c>
      <c r="AB145" s="117"/>
      <c r="AC145" s="117"/>
      <c r="AD145" s="117"/>
      <c r="AE145" s="117"/>
      <c r="AF145" s="117"/>
      <c r="AG145" s="117"/>
      <c r="AH145" s="48" t="s">
        <v>1871</v>
      </c>
      <c r="AI145" s="27" t="str">
        <f>TRIM(LEFT('1. Artikeldata Grund'!G145,6))</f>
        <v/>
      </c>
      <c r="AJ145" s="460" cm="1">
        <f t="array" ref="AJ145">_xlfn.IFS(AV145="1",20,AV145="2",20,AV145="3",20,AV145="0",99,AV145="",99)</f>
        <v>99</v>
      </c>
      <c r="AK145" s="50" t="s">
        <v>103</v>
      </c>
      <c r="AL145" s="50" t="s">
        <v>103</v>
      </c>
      <c r="AM145" s="115"/>
      <c r="AN145" s="48"/>
      <c r="AO145" s="48"/>
      <c r="AP145" s="50" t="s">
        <v>103</v>
      </c>
      <c r="AQ145" s="51">
        <v>1</v>
      </c>
      <c r="AR145" s="27" t="str">
        <f>TRIM('APH KIC KIA PC'!O145)</f>
        <v/>
      </c>
      <c r="AS145" s="116"/>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4"/>
      <c r="BD145" s="48" t="s">
        <v>1871</v>
      </c>
      <c r="BE145" s="117"/>
      <c r="BF145" s="50" t="s">
        <v>103</v>
      </c>
      <c r="BG145" s="134"/>
      <c r="BH145" s="52"/>
      <c r="BI145" s="52"/>
      <c r="BJ145" s="52"/>
      <c r="BK145" s="52"/>
      <c r="BL145" s="53" t="s">
        <v>1778</v>
      </c>
      <c r="BM145" s="427" t="str">
        <f>TRIM('1. Artikeldata Grund'!D145)</f>
        <v/>
      </c>
    </row>
    <row r="146" spans="1:65" x14ac:dyDescent="0.25">
      <c r="A146" s="21">
        <v>142</v>
      </c>
      <c r="B146" s="487" t="str">
        <f>'APH KIC KIA PC'!I146</f>
        <v>Välj…</v>
      </c>
      <c r="C146" s="487" t="str">
        <f>'APH KIC KIA PC'!K146</f>
        <v>Välj…</v>
      </c>
      <c r="D146" s="46">
        <f>'APH KIC KIA PC'!D146</f>
        <v>0</v>
      </c>
      <c r="E146" s="47" t="str">
        <f>TRIM(LEFT('1. Artikeldata Grund'!E146,30))</f>
        <v/>
      </c>
      <c r="F146" s="393" t="str">
        <f>IFERROR(TRIM(RIGHT('1. Artikeldata Grund'!E146,LEN('1. Artikeldata Grund'!E146)-30)),"")</f>
        <v/>
      </c>
      <c r="G146" s="48" t="str">
        <f>TRIM('APH KIC KIA PC'!L146)</f>
        <v>Välj….</v>
      </c>
      <c r="H146" s="27">
        <f>'APH KIC KIA PC'!M146</f>
        <v>910</v>
      </c>
      <c r="I146" s="27">
        <v>99</v>
      </c>
      <c r="J146" s="115"/>
      <c r="K146" s="48" t="s">
        <v>1868</v>
      </c>
      <c r="L146" s="48" t="str">
        <f>IF('APH MD APH Specifika'!BD146="J","J","N")</f>
        <v>N</v>
      </c>
      <c r="M146" s="116"/>
      <c r="N146" s="48" t="s">
        <v>1871</v>
      </c>
      <c r="O146" s="117"/>
      <c r="P146" s="48" t="s">
        <v>1870</v>
      </c>
      <c r="Q146" s="27">
        <v>0</v>
      </c>
      <c r="R146" s="115"/>
      <c r="S146" s="115"/>
      <c r="T146" s="115"/>
      <c r="U146" s="115"/>
      <c r="V146" s="115"/>
      <c r="W146" s="27">
        <v>1</v>
      </c>
      <c r="X146" s="27">
        <v>1</v>
      </c>
      <c r="Y146" s="48" t="s">
        <v>1871</v>
      </c>
      <c r="Z146" s="48" t="s">
        <v>1871</v>
      </c>
      <c r="AA146" s="48" t="s">
        <v>1871</v>
      </c>
      <c r="AB146" s="117"/>
      <c r="AC146" s="117"/>
      <c r="AD146" s="117"/>
      <c r="AE146" s="117"/>
      <c r="AF146" s="117"/>
      <c r="AG146" s="117"/>
      <c r="AH146" s="48" t="s">
        <v>1871</v>
      </c>
      <c r="AI146" s="27" t="str">
        <f>TRIM(LEFT('1. Artikeldata Grund'!G146,6))</f>
        <v/>
      </c>
      <c r="AJ146" s="460" cm="1">
        <f t="array" ref="AJ146">_xlfn.IFS(AV146="1",20,AV146="2",20,AV146="3",20,AV146="0",99,AV146="",99)</f>
        <v>99</v>
      </c>
      <c r="AK146" s="50" t="s">
        <v>103</v>
      </c>
      <c r="AL146" s="50" t="s">
        <v>103</v>
      </c>
      <c r="AM146" s="115"/>
      <c r="AN146" s="48"/>
      <c r="AO146" s="48"/>
      <c r="AP146" s="50" t="s">
        <v>103</v>
      </c>
      <c r="AQ146" s="51">
        <v>1</v>
      </c>
      <c r="AR146" s="27" t="str">
        <f>TRIM('APH KIC KIA PC'!O146)</f>
        <v/>
      </c>
      <c r="AS146" s="116"/>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4"/>
      <c r="BD146" s="48" t="s">
        <v>1871</v>
      </c>
      <c r="BE146" s="117"/>
      <c r="BF146" s="50" t="s">
        <v>103</v>
      </c>
      <c r="BG146" s="134"/>
      <c r="BH146" s="52"/>
      <c r="BI146" s="52"/>
      <c r="BJ146" s="52"/>
      <c r="BK146" s="52"/>
      <c r="BL146" s="53" t="s">
        <v>1778</v>
      </c>
      <c r="BM146" s="427" t="str">
        <f>TRIM('1. Artikeldata Grund'!D146)</f>
        <v/>
      </c>
    </row>
    <row r="147" spans="1:65" x14ac:dyDescent="0.25">
      <c r="A147" s="21">
        <v>143</v>
      </c>
      <c r="B147" s="487" t="str">
        <f>'APH KIC KIA PC'!I147</f>
        <v>Välj…</v>
      </c>
      <c r="C147" s="487" t="str">
        <f>'APH KIC KIA PC'!K147</f>
        <v>Välj…</v>
      </c>
      <c r="D147" s="46">
        <f>'APH KIC KIA PC'!D147</f>
        <v>0</v>
      </c>
      <c r="E147" s="47" t="str">
        <f>TRIM(LEFT('1. Artikeldata Grund'!E147,30))</f>
        <v/>
      </c>
      <c r="F147" s="393" t="str">
        <f>IFERROR(TRIM(RIGHT('1. Artikeldata Grund'!E147,LEN('1. Artikeldata Grund'!E147)-30)),"")</f>
        <v/>
      </c>
      <c r="G147" s="48" t="str">
        <f>TRIM('APH KIC KIA PC'!L147)</f>
        <v>Välj….</v>
      </c>
      <c r="H147" s="27">
        <f>'APH KIC KIA PC'!M147</f>
        <v>910</v>
      </c>
      <c r="I147" s="27">
        <v>99</v>
      </c>
      <c r="J147" s="115"/>
      <c r="K147" s="48" t="s">
        <v>1868</v>
      </c>
      <c r="L147" s="48" t="str">
        <f>IF('APH MD APH Specifika'!BD147="J","J","N")</f>
        <v>N</v>
      </c>
      <c r="M147" s="116"/>
      <c r="N147" s="48" t="s">
        <v>1871</v>
      </c>
      <c r="O147" s="117"/>
      <c r="P147" s="48" t="s">
        <v>1870</v>
      </c>
      <c r="Q147" s="27">
        <v>0</v>
      </c>
      <c r="R147" s="115"/>
      <c r="S147" s="115"/>
      <c r="T147" s="115"/>
      <c r="U147" s="115"/>
      <c r="V147" s="115"/>
      <c r="W147" s="27">
        <v>1</v>
      </c>
      <c r="X147" s="27">
        <v>1</v>
      </c>
      <c r="Y147" s="48" t="s">
        <v>1871</v>
      </c>
      <c r="Z147" s="48" t="s">
        <v>1871</v>
      </c>
      <c r="AA147" s="48" t="s">
        <v>1871</v>
      </c>
      <c r="AB147" s="117"/>
      <c r="AC147" s="117"/>
      <c r="AD147" s="117"/>
      <c r="AE147" s="117"/>
      <c r="AF147" s="117"/>
      <c r="AG147" s="117"/>
      <c r="AH147" s="48" t="s">
        <v>1871</v>
      </c>
      <c r="AI147" s="27" t="str">
        <f>TRIM(LEFT('1. Artikeldata Grund'!G147,6))</f>
        <v/>
      </c>
      <c r="AJ147" s="460" cm="1">
        <f t="array" ref="AJ147">_xlfn.IFS(AV147="1",20,AV147="2",20,AV147="3",20,AV147="0",99,AV147="",99)</f>
        <v>99</v>
      </c>
      <c r="AK147" s="50" t="s">
        <v>103</v>
      </c>
      <c r="AL147" s="50" t="s">
        <v>103</v>
      </c>
      <c r="AM147" s="115"/>
      <c r="AN147" s="48"/>
      <c r="AO147" s="48"/>
      <c r="AP147" s="50" t="s">
        <v>103</v>
      </c>
      <c r="AQ147" s="51">
        <v>1</v>
      </c>
      <c r="AR147" s="27" t="str">
        <f>TRIM('APH KIC KIA PC'!O147)</f>
        <v/>
      </c>
      <c r="AS147" s="116"/>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4"/>
      <c r="BD147" s="48" t="s">
        <v>1871</v>
      </c>
      <c r="BE147" s="117"/>
      <c r="BF147" s="50" t="s">
        <v>103</v>
      </c>
      <c r="BG147" s="134"/>
      <c r="BH147" s="52"/>
      <c r="BI147" s="52"/>
      <c r="BJ147" s="52"/>
      <c r="BK147" s="52"/>
      <c r="BL147" s="53" t="s">
        <v>1778</v>
      </c>
      <c r="BM147" s="427" t="str">
        <f>TRIM('1. Artikeldata Grund'!D147)</f>
        <v/>
      </c>
    </row>
    <row r="148" spans="1:65" x14ac:dyDescent="0.25">
      <c r="A148" s="21">
        <v>144</v>
      </c>
      <c r="B148" s="487" t="str">
        <f>'APH KIC KIA PC'!I148</f>
        <v>Välj…</v>
      </c>
      <c r="C148" s="487" t="str">
        <f>'APH KIC KIA PC'!K148</f>
        <v>Välj…</v>
      </c>
      <c r="D148" s="46">
        <f>'APH KIC KIA PC'!D148</f>
        <v>0</v>
      </c>
      <c r="E148" s="47" t="str">
        <f>TRIM(LEFT('1. Artikeldata Grund'!E148,30))</f>
        <v/>
      </c>
      <c r="F148" s="393" t="str">
        <f>IFERROR(TRIM(RIGHT('1. Artikeldata Grund'!E148,LEN('1. Artikeldata Grund'!E148)-30)),"")</f>
        <v/>
      </c>
      <c r="G148" s="48" t="str">
        <f>TRIM('APH KIC KIA PC'!L148)</f>
        <v>Välj….</v>
      </c>
      <c r="H148" s="27">
        <f>'APH KIC KIA PC'!M148</f>
        <v>910</v>
      </c>
      <c r="I148" s="27">
        <v>99</v>
      </c>
      <c r="J148" s="115"/>
      <c r="K148" s="48" t="s">
        <v>1868</v>
      </c>
      <c r="L148" s="48" t="str">
        <f>IF('APH MD APH Specifika'!BD148="J","J","N")</f>
        <v>N</v>
      </c>
      <c r="M148" s="116"/>
      <c r="N148" s="48" t="s">
        <v>1871</v>
      </c>
      <c r="O148" s="117"/>
      <c r="P148" s="48" t="s">
        <v>1870</v>
      </c>
      <c r="Q148" s="27">
        <v>0</v>
      </c>
      <c r="R148" s="115"/>
      <c r="S148" s="115"/>
      <c r="T148" s="115"/>
      <c r="U148" s="115"/>
      <c r="V148" s="115"/>
      <c r="W148" s="27">
        <v>1</v>
      </c>
      <c r="X148" s="27">
        <v>1</v>
      </c>
      <c r="Y148" s="48" t="s">
        <v>1871</v>
      </c>
      <c r="Z148" s="48" t="s">
        <v>1871</v>
      </c>
      <c r="AA148" s="48" t="s">
        <v>1871</v>
      </c>
      <c r="AB148" s="117"/>
      <c r="AC148" s="117"/>
      <c r="AD148" s="117"/>
      <c r="AE148" s="117"/>
      <c r="AF148" s="117"/>
      <c r="AG148" s="117"/>
      <c r="AH148" s="48" t="s">
        <v>1871</v>
      </c>
      <c r="AI148" s="27" t="str">
        <f>TRIM(LEFT('1. Artikeldata Grund'!G148,6))</f>
        <v/>
      </c>
      <c r="AJ148" s="460" cm="1">
        <f t="array" ref="AJ148">_xlfn.IFS(AV148="1",20,AV148="2",20,AV148="3",20,AV148="0",99,AV148="",99)</f>
        <v>99</v>
      </c>
      <c r="AK148" s="50" t="s">
        <v>103</v>
      </c>
      <c r="AL148" s="50" t="s">
        <v>103</v>
      </c>
      <c r="AM148" s="115"/>
      <c r="AN148" s="48"/>
      <c r="AO148" s="48"/>
      <c r="AP148" s="50" t="s">
        <v>103</v>
      </c>
      <c r="AQ148" s="51">
        <v>1</v>
      </c>
      <c r="AR148" s="27" t="str">
        <f>TRIM('APH KIC KIA PC'!O148)</f>
        <v/>
      </c>
      <c r="AS148" s="116"/>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4"/>
      <c r="BD148" s="48" t="s">
        <v>1871</v>
      </c>
      <c r="BE148" s="117"/>
      <c r="BF148" s="50" t="s">
        <v>103</v>
      </c>
      <c r="BG148" s="134"/>
      <c r="BH148" s="52"/>
      <c r="BI148" s="52"/>
      <c r="BJ148" s="52"/>
      <c r="BK148" s="52"/>
      <c r="BL148" s="53" t="s">
        <v>1778</v>
      </c>
      <c r="BM148" s="427" t="str">
        <f>TRIM('1. Artikeldata Grund'!D148)</f>
        <v/>
      </c>
    </row>
    <row r="149" spans="1:65" x14ac:dyDescent="0.25">
      <c r="A149" s="21">
        <v>145</v>
      </c>
      <c r="B149" s="487" t="str">
        <f>'APH KIC KIA PC'!I149</f>
        <v>Välj…</v>
      </c>
      <c r="C149" s="487" t="str">
        <f>'APH KIC KIA PC'!K149</f>
        <v>Välj…</v>
      </c>
      <c r="D149" s="46">
        <f>'APH KIC KIA PC'!D149</f>
        <v>0</v>
      </c>
      <c r="E149" s="47" t="str">
        <f>TRIM(LEFT('1. Artikeldata Grund'!E149,30))</f>
        <v/>
      </c>
      <c r="F149" s="393" t="str">
        <f>IFERROR(TRIM(RIGHT('1. Artikeldata Grund'!E149,LEN('1. Artikeldata Grund'!E149)-30)),"")</f>
        <v/>
      </c>
      <c r="G149" s="48" t="str">
        <f>TRIM('APH KIC KIA PC'!L149)</f>
        <v>Välj….</v>
      </c>
      <c r="H149" s="27">
        <f>'APH KIC KIA PC'!M149</f>
        <v>910</v>
      </c>
      <c r="I149" s="27">
        <v>99</v>
      </c>
      <c r="J149" s="115"/>
      <c r="K149" s="48" t="s">
        <v>1868</v>
      </c>
      <c r="L149" s="48" t="str">
        <f>IF('APH MD APH Specifika'!BD149="J","J","N")</f>
        <v>N</v>
      </c>
      <c r="M149" s="116"/>
      <c r="N149" s="48" t="s">
        <v>1871</v>
      </c>
      <c r="O149" s="117"/>
      <c r="P149" s="48" t="s">
        <v>1870</v>
      </c>
      <c r="Q149" s="27">
        <v>0</v>
      </c>
      <c r="R149" s="115"/>
      <c r="S149" s="115"/>
      <c r="T149" s="115"/>
      <c r="U149" s="115"/>
      <c r="V149" s="115"/>
      <c r="W149" s="27">
        <v>1</v>
      </c>
      <c r="X149" s="27">
        <v>1</v>
      </c>
      <c r="Y149" s="48" t="s">
        <v>1871</v>
      </c>
      <c r="Z149" s="48" t="s">
        <v>1871</v>
      </c>
      <c r="AA149" s="48" t="s">
        <v>1871</v>
      </c>
      <c r="AB149" s="117"/>
      <c r="AC149" s="117"/>
      <c r="AD149" s="117"/>
      <c r="AE149" s="117"/>
      <c r="AF149" s="117"/>
      <c r="AG149" s="117"/>
      <c r="AH149" s="48" t="s">
        <v>1871</v>
      </c>
      <c r="AI149" s="27" t="str">
        <f>TRIM(LEFT('1. Artikeldata Grund'!G149,6))</f>
        <v/>
      </c>
      <c r="AJ149" s="460" cm="1">
        <f t="array" ref="AJ149">_xlfn.IFS(AV149="1",20,AV149="2",20,AV149="3",20,AV149="0",99,AV149="",99)</f>
        <v>99</v>
      </c>
      <c r="AK149" s="50" t="s">
        <v>103</v>
      </c>
      <c r="AL149" s="50" t="s">
        <v>103</v>
      </c>
      <c r="AM149" s="115"/>
      <c r="AN149" s="48"/>
      <c r="AO149" s="48"/>
      <c r="AP149" s="50" t="s">
        <v>103</v>
      </c>
      <c r="AQ149" s="51">
        <v>1</v>
      </c>
      <c r="AR149" s="27" t="str">
        <f>TRIM('APH KIC KIA PC'!O149)</f>
        <v/>
      </c>
      <c r="AS149" s="116"/>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4"/>
      <c r="BD149" s="48" t="s">
        <v>1871</v>
      </c>
      <c r="BE149" s="117"/>
      <c r="BF149" s="50" t="s">
        <v>103</v>
      </c>
      <c r="BG149" s="134"/>
      <c r="BH149" s="52"/>
      <c r="BI149" s="52"/>
      <c r="BJ149" s="52"/>
      <c r="BK149" s="52"/>
      <c r="BL149" s="53" t="s">
        <v>1778</v>
      </c>
      <c r="BM149" s="427" t="str">
        <f>TRIM('1. Artikeldata Grund'!D149)</f>
        <v/>
      </c>
    </row>
    <row r="150" spans="1:65" x14ac:dyDescent="0.25">
      <c r="A150" s="21">
        <v>146</v>
      </c>
      <c r="B150" s="487" t="str">
        <f>'APH KIC KIA PC'!I150</f>
        <v>Välj…</v>
      </c>
      <c r="C150" s="487" t="str">
        <f>'APH KIC KIA PC'!K150</f>
        <v>Välj…</v>
      </c>
      <c r="D150" s="46">
        <f>'APH KIC KIA PC'!D150</f>
        <v>0</v>
      </c>
      <c r="E150" s="47" t="str">
        <f>TRIM(LEFT('1. Artikeldata Grund'!E150,30))</f>
        <v/>
      </c>
      <c r="F150" s="393" t="str">
        <f>IFERROR(TRIM(RIGHT('1. Artikeldata Grund'!E150,LEN('1. Artikeldata Grund'!E150)-30)),"")</f>
        <v/>
      </c>
      <c r="G150" s="48" t="str">
        <f>TRIM('APH KIC KIA PC'!L150)</f>
        <v>Välj….</v>
      </c>
      <c r="H150" s="27">
        <f>'APH KIC KIA PC'!M150</f>
        <v>910</v>
      </c>
      <c r="I150" s="27">
        <v>99</v>
      </c>
      <c r="J150" s="115"/>
      <c r="K150" s="48" t="s">
        <v>1868</v>
      </c>
      <c r="L150" s="48" t="str">
        <f>IF('APH MD APH Specifika'!BD150="J","J","N")</f>
        <v>N</v>
      </c>
      <c r="M150" s="116"/>
      <c r="N150" s="48" t="s">
        <v>1871</v>
      </c>
      <c r="O150" s="117"/>
      <c r="P150" s="48" t="s">
        <v>1870</v>
      </c>
      <c r="Q150" s="27">
        <v>0</v>
      </c>
      <c r="R150" s="115"/>
      <c r="S150" s="115"/>
      <c r="T150" s="115"/>
      <c r="U150" s="115"/>
      <c r="V150" s="115"/>
      <c r="W150" s="27">
        <v>1</v>
      </c>
      <c r="X150" s="27">
        <v>1</v>
      </c>
      <c r="Y150" s="48" t="s">
        <v>1871</v>
      </c>
      <c r="Z150" s="48" t="s">
        <v>1871</v>
      </c>
      <c r="AA150" s="48" t="s">
        <v>1871</v>
      </c>
      <c r="AB150" s="117"/>
      <c r="AC150" s="117"/>
      <c r="AD150" s="117"/>
      <c r="AE150" s="117"/>
      <c r="AF150" s="117"/>
      <c r="AG150" s="117"/>
      <c r="AH150" s="48" t="s">
        <v>1871</v>
      </c>
      <c r="AI150" s="27" t="str">
        <f>TRIM(LEFT('1. Artikeldata Grund'!G150,6))</f>
        <v/>
      </c>
      <c r="AJ150" s="460" cm="1">
        <f t="array" ref="AJ150">_xlfn.IFS(AV150="1",20,AV150="2",20,AV150="3",20,AV150="0",99,AV150="",99)</f>
        <v>99</v>
      </c>
      <c r="AK150" s="50" t="s">
        <v>103</v>
      </c>
      <c r="AL150" s="50" t="s">
        <v>103</v>
      </c>
      <c r="AM150" s="115"/>
      <c r="AN150" s="48"/>
      <c r="AO150" s="48"/>
      <c r="AP150" s="50" t="s">
        <v>103</v>
      </c>
      <c r="AQ150" s="51">
        <v>1</v>
      </c>
      <c r="AR150" s="27" t="str">
        <f>TRIM('APH KIC KIA PC'!O150)</f>
        <v/>
      </c>
      <c r="AS150" s="116"/>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4"/>
      <c r="BD150" s="48" t="s">
        <v>1871</v>
      </c>
      <c r="BE150" s="117"/>
      <c r="BF150" s="50" t="s">
        <v>103</v>
      </c>
      <c r="BG150" s="134"/>
      <c r="BH150" s="52"/>
      <c r="BI150" s="52"/>
      <c r="BJ150" s="52"/>
      <c r="BK150" s="52"/>
      <c r="BL150" s="53" t="s">
        <v>1778</v>
      </c>
      <c r="BM150" s="427" t="str">
        <f>TRIM('1. Artikeldata Grund'!D150)</f>
        <v/>
      </c>
    </row>
    <row r="151" spans="1:65" x14ac:dyDescent="0.25">
      <c r="A151" s="21">
        <v>147</v>
      </c>
      <c r="B151" s="487" t="str">
        <f>'APH KIC KIA PC'!I151</f>
        <v>Välj…</v>
      </c>
      <c r="C151" s="487" t="str">
        <f>'APH KIC KIA PC'!K151</f>
        <v>Välj…</v>
      </c>
      <c r="D151" s="46">
        <f>'APH KIC KIA PC'!D151</f>
        <v>0</v>
      </c>
      <c r="E151" s="47" t="str">
        <f>TRIM(LEFT('1. Artikeldata Grund'!E151,30))</f>
        <v/>
      </c>
      <c r="F151" s="393" t="str">
        <f>IFERROR(TRIM(RIGHT('1. Artikeldata Grund'!E151,LEN('1. Artikeldata Grund'!E151)-30)),"")</f>
        <v/>
      </c>
      <c r="G151" s="48" t="str">
        <f>TRIM('APH KIC KIA PC'!L151)</f>
        <v>Välj….</v>
      </c>
      <c r="H151" s="27">
        <f>'APH KIC KIA PC'!M151</f>
        <v>910</v>
      </c>
      <c r="I151" s="27">
        <v>99</v>
      </c>
      <c r="J151" s="115"/>
      <c r="K151" s="48" t="s">
        <v>1868</v>
      </c>
      <c r="L151" s="48" t="str">
        <f>IF('APH MD APH Specifika'!BD151="J","J","N")</f>
        <v>N</v>
      </c>
      <c r="M151" s="116"/>
      <c r="N151" s="48" t="s">
        <v>1871</v>
      </c>
      <c r="O151" s="117"/>
      <c r="P151" s="48" t="s">
        <v>1870</v>
      </c>
      <c r="Q151" s="27">
        <v>0</v>
      </c>
      <c r="R151" s="115"/>
      <c r="S151" s="115"/>
      <c r="T151" s="115"/>
      <c r="U151" s="115"/>
      <c r="V151" s="115"/>
      <c r="W151" s="27">
        <v>1</v>
      </c>
      <c r="X151" s="27">
        <v>1</v>
      </c>
      <c r="Y151" s="48" t="s">
        <v>1871</v>
      </c>
      <c r="Z151" s="48" t="s">
        <v>1871</v>
      </c>
      <c r="AA151" s="48" t="s">
        <v>1871</v>
      </c>
      <c r="AB151" s="117"/>
      <c r="AC151" s="117"/>
      <c r="AD151" s="117"/>
      <c r="AE151" s="117"/>
      <c r="AF151" s="117"/>
      <c r="AG151" s="117"/>
      <c r="AH151" s="48" t="s">
        <v>1871</v>
      </c>
      <c r="AI151" s="27" t="str">
        <f>TRIM(LEFT('1. Artikeldata Grund'!G151,6))</f>
        <v/>
      </c>
      <c r="AJ151" s="460" cm="1">
        <f t="array" ref="AJ151">_xlfn.IFS(AV151="1",20,AV151="2",20,AV151="3",20,AV151="0",99,AV151="",99)</f>
        <v>99</v>
      </c>
      <c r="AK151" s="50" t="s">
        <v>103</v>
      </c>
      <c r="AL151" s="50" t="s">
        <v>103</v>
      </c>
      <c r="AM151" s="115"/>
      <c r="AN151" s="48"/>
      <c r="AO151" s="48"/>
      <c r="AP151" s="50" t="s">
        <v>103</v>
      </c>
      <c r="AQ151" s="51">
        <v>1</v>
      </c>
      <c r="AR151" s="27" t="str">
        <f>TRIM('APH KIC KIA PC'!O151)</f>
        <v/>
      </c>
      <c r="AS151" s="116"/>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4"/>
      <c r="BD151" s="48" t="s">
        <v>1871</v>
      </c>
      <c r="BE151" s="117"/>
      <c r="BF151" s="50" t="s">
        <v>103</v>
      </c>
      <c r="BG151" s="134"/>
      <c r="BH151" s="52"/>
      <c r="BI151" s="52"/>
      <c r="BJ151" s="52"/>
      <c r="BK151" s="52"/>
      <c r="BL151" s="53" t="s">
        <v>1778</v>
      </c>
      <c r="BM151" s="427" t="str">
        <f>TRIM('1. Artikeldata Grund'!D151)</f>
        <v/>
      </c>
    </row>
    <row r="152" spans="1:65" x14ac:dyDescent="0.25">
      <c r="A152" s="21">
        <v>148</v>
      </c>
      <c r="B152" s="487" t="str">
        <f>'APH KIC KIA PC'!I152</f>
        <v>Välj…</v>
      </c>
      <c r="C152" s="487" t="str">
        <f>'APH KIC KIA PC'!K152</f>
        <v>Välj…</v>
      </c>
      <c r="D152" s="46">
        <f>'APH KIC KIA PC'!D152</f>
        <v>0</v>
      </c>
      <c r="E152" s="47" t="str">
        <f>TRIM(LEFT('1. Artikeldata Grund'!E152,30))</f>
        <v/>
      </c>
      <c r="F152" s="393" t="str">
        <f>IFERROR(TRIM(RIGHT('1. Artikeldata Grund'!E152,LEN('1. Artikeldata Grund'!E152)-30)),"")</f>
        <v/>
      </c>
      <c r="G152" s="48" t="str">
        <f>TRIM('APH KIC KIA PC'!L152)</f>
        <v>Välj….</v>
      </c>
      <c r="H152" s="27">
        <f>'APH KIC KIA PC'!M152</f>
        <v>910</v>
      </c>
      <c r="I152" s="27">
        <v>99</v>
      </c>
      <c r="J152" s="115"/>
      <c r="K152" s="48" t="s">
        <v>1868</v>
      </c>
      <c r="L152" s="48" t="str">
        <f>IF('APH MD APH Specifika'!BD152="J","J","N")</f>
        <v>N</v>
      </c>
      <c r="M152" s="116"/>
      <c r="N152" s="48" t="s">
        <v>1871</v>
      </c>
      <c r="O152" s="117"/>
      <c r="P152" s="48" t="s">
        <v>1870</v>
      </c>
      <c r="Q152" s="27">
        <v>0</v>
      </c>
      <c r="R152" s="115"/>
      <c r="S152" s="115"/>
      <c r="T152" s="115"/>
      <c r="U152" s="115"/>
      <c r="V152" s="115"/>
      <c r="W152" s="27">
        <v>1</v>
      </c>
      <c r="X152" s="27">
        <v>1</v>
      </c>
      <c r="Y152" s="48" t="s">
        <v>1871</v>
      </c>
      <c r="Z152" s="48" t="s">
        <v>1871</v>
      </c>
      <c r="AA152" s="48" t="s">
        <v>1871</v>
      </c>
      <c r="AB152" s="117"/>
      <c r="AC152" s="117"/>
      <c r="AD152" s="117"/>
      <c r="AE152" s="117"/>
      <c r="AF152" s="117"/>
      <c r="AG152" s="117"/>
      <c r="AH152" s="48" t="s">
        <v>1871</v>
      </c>
      <c r="AI152" s="27" t="str">
        <f>TRIM(LEFT('1. Artikeldata Grund'!G152,6))</f>
        <v/>
      </c>
      <c r="AJ152" s="460" cm="1">
        <f t="array" ref="AJ152">_xlfn.IFS(AV152="1",20,AV152="2",20,AV152="3",20,AV152="0",99,AV152="",99)</f>
        <v>99</v>
      </c>
      <c r="AK152" s="50" t="s">
        <v>103</v>
      </c>
      <c r="AL152" s="50" t="s">
        <v>103</v>
      </c>
      <c r="AM152" s="115"/>
      <c r="AN152" s="48"/>
      <c r="AO152" s="48"/>
      <c r="AP152" s="50" t="s">
        <v>103</v>
      </c>
      <c r="AQ152" s="51">
        <v>1</v>
      </c>
      <c r="AR152" s="27" t="str">
        <f>TRIM('APH KIC KIA PC'!O152)</f>
        <v/>
      </c>
      <c r="AS152" s="116"/>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4"/>
      <c r="BD152" s="48" t="s">
        <v>1871</v>
      </c>
      <c r="BE152" s="117"/>
      <c r="BF152" s="50" t="s">
        <v>103</v>
      </c>
      <c r="BG152" s="134"/>
      <c r="BH152" s="52"/>
      <c r="BI152" s="52"/>
      <c r="BJ152" s="52"/>
      <c r="BK152" s="52"/>
      <c r="BL152" s="53" t="s">
        <v>1778</v>
      </c>
      <c r="BM152" s="427" t="str">
        <f>TRIM('1. Artikeldata Grund'!D152)</f>
        <v/>
      </c>
    </row>
    <row r="153" spans="1:65" x14ac:dyDescent="0.25">
      <c r="A153" s="21">
        <v>149</v>
      </c>
      <c r="B153" s="487" t="str">
        <f>'APH KIC KIA PC'!I153</f>
        <v>Välj…</v>
      </c>
      <c r="C153" s="487" t="str">
        <f>'APH KIC KIA PC'!K153</f>
        <v>Välj…</v>
      </c>
      <c r="D153" s="46">
        <f>'APH KIC KIA PC'!D153</f>
        <v>0</v>
      </c>
      <c r="E153" s="47" t="str">
        <f>TRIM(LEFT('1. Artikeldata Grund'!E153,30))</f>
        <v/>
      </c>
      <c r="F153" s="393" t="str">
        <f>IFERROR(TRIM(RIGHT('1. Artikeldata Grund'!E153,LEN('1. Artikeldata Grund'!E153)-30)),"")</f>
        <v/>
      </c>
      <c r="G153" s="48" t="str">
        <f>TRIM('APH KIC KIA PC'!L153)</f>
        <v>Välj….</v>
      </c>
      <c r="H153" s="27">
        <f>'APH KIC KIA PC'!M153</f>
        <v>910</v>
      </c>
      <c r="I153" s="27">
        <v>99</v>
      </c>
      <c r="J153" s="115"/>
      <c r="K153" s="48" t="s">
        <v>1868</v>
      </c>
      <c r="L153" s="48" t="str">
        <f>IF('APH MD APH Specifika'!BD153="J","J","N")</f>
        <v>N</v>
      </c>
      <c r="M153" s="116"/>
      <c r="N153" s="48" t="s">
        <v>1871</v>
      </c>
      <c r="O153" s="117"/>
      <c r="P153" s="48" t="s">
        <v>1870</v>
      </c>
      <c r="Q153" s="27">
        <v>0</v>
      </c>
      <c r="R153" s="115"/>
      <c r="S153" s="115"/>
      <c r="T153" s="115"/>
      <c r="U153" s="115"/>
      <c r="V153" s="115"/>
      <c r="W153" s="27">
        <v>1</v>
      </c>
      <c r="X153" s="27">
        <v>1</v>
      </c>
      <c r="Y153" s="48" t="s">
        <v>1871</v>
      </c>
      <c r="Z153" s="48" t="s">
        <v>1871</v>
      </c>
      <c r="AA153" s="48" t="s">
        <v>1871</v>
      </c>
      <c r="AB153" s="117"/>
      <c r="AC153" s="117"/>
      <c r="AD153" s="117"/>
      <c r="AE153" s="117"/>
      <c r="AF153" s="117"/>
      <c r="AG153" s="117"/>
      <c r="AH153" s="48" t="s">
        <v>1871</v>
      </c>
      <c r="AI153" s="27" t="str">
        <f>TRIM(LEFT('1. Artikeldata Grund'!G153,6))</f>
        <v/>
      </c>
      <c r="AJ153" s="460" cm="1">
        <f t="array" ref="AJ153">_xlfn.IFS(AV153="1",20,AV153="2",20,AV153="3",20,AV153="0",99,AV153="",99)</f>
        <v>99</v>
      </c>
      <c r="AK153" s="50" t="s">
        <v>103</v>
      </c>
      <c r="AL153" s="50" t="s">
        <v>103</v>
      </c>
      <c r="AM153" s="115"/>
      <c r="AN153" s="48"/>
      <c r="AO153" s="48"/>
      <c r="AP153" s="50" t="s">
        <v>103</v>
      </c>
      <c r="AQ153" s="51">
        <v>1</v>
      </c>
      <c r="AR153" s="27" t="str">
        <f>TRIM('APH KIC KIA PC'!O153)</f>
        <v/>
      </c>
      <c r="AS153" s="116"/>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4"/>
      <c r="BD153" s="48" t="s">
        <v>1871</v>
      </c>
      <c r="BE153" s="117"/>
      <c r="BF153" s="50" t="s">
        <v>103</v>
      </c>
      <c r="BG153" s="134"/>
      <c r="BH153" s="52"/>
      <c r="BI153" s="52"/>
      <c r="BJ153" s="52"/>
      <c r="BK153" s="52"/>
      <c r="BL153" s="53" t="s">
        <v>1778</v>
      </c>
      <c r="BM153" s="427" t="str">
        <f>TRIM('1. Artikeldata Grund'!D153)</f>
        <v/>
      </c>
    </row>
    <row r="154" spans="1:65" x14ac:dyDescent="0.25">
      <c r="A154" s="21">
        <v>150</v>
      </c>
      <c r="B154" s="487" t="str">
        <f>'APH KIC KIA PC'!I154</f>
        <v>Välj…</v>
      </c>
      <c r="C154" s="487" t="str">
        <f>'APH KIC KIA PC'!K154</f>
        <v>Välj…</v>
      </c>
      <c r="D154" s="46">
        <f>'APH KIC KIA PC'!D154</f>
        <v>0</v>
      </c>
      <c r="E154" s="47" t="str">
        <f>TRIM(LEFT('1. Artikeldata Grund'!E154,30))</f>
        <v/>
      </c>
      <c r="F154" s="393" t="str">
        <f>IFERROR(TRIM(RIGHT('1. Artikeldata Grund'!E154,LEN('1. Artikeldata Grund'!E154)-30)),"")</f>
        <v/>
      </c>
      <c r="G154" s="48" t="str">
        <f>TRIM('APH KIC KIA PC'!L154)</f>
        <v>Välj….</v>
      </c>
      <c r="H154" s="27">
        <f>'APH KIC KIA PC'!M154</f>
        <v>910</v>
      </c>
      <c r="I154" s="27">
        <v>99</v>
      </c>
      <c r="J154" s="115"/>
      <c r="K154" s="48" t="s">
        <v>1868</v>
      </c>
      <c r="L154" s="48" t="str">
        <f>IF('APH MD APH Specifika'!BD154="J","J","N")</f>
        <v>N</v>
      </c>
      <c r="M154" s="116"/>
      <c r="N154" s="48" t="s">
        <v>1871</v>
      </c>
      <c r="O154" s="117"/>
      <c r="P154" s="48" t="s">
        <v>1870</v>
      </c>
      <c r="Q154" s="27">
        <v>0</v>
      </c>
      <c r="R154" s="115"/>
      <c r="S154" s="115"/>
      <c r="T154" s="115"/>
      <c r="U154" s="115"/>
      <c r="V154" s="115"/>
      <c r="W154" s="27">
        <v>1</v>
      </c>
      <c r="X154" s="27">
        <v>1</v>
      </c>
      <c r="Y154" s="48" t="s">
        <v>1871</v>
      </c>
      <c r="Z154" s="48" t="s">
        <v>1871</v>
      </c>
      <c r="AA154" s="48" t="s">
        <v>1871</v>
      </c>
      <c r="AB154" s="117"/>
      <c r="AC154" s="117"/>
      <c r="AD154" s="117"/>
      <c r="AE154" s="117"/>
      <c r="AF154" s="117"/>
      <c r="AG154" s="117"/>
      <c r="AH154" s="48" t="s">
        <v>1871</v>
      </c>
      <c r="AI154" s="27" t="str">
        <f>TRIM(LEFT('1. Artikeldata Grund'!G154,6))</f>
        <v/>
      </c>
      <c r="AJ154" s="460" cm="1">
        <f t="array" ref="AJ154">_xlfn.IFS(AV154="1",20,AV154="2",20,AV154="3",20,AV154="0",99,AV154="",99)</f>
        <v>99</v>
      </c>
      <c r="AK154" s="50" t="s">
        <v>103</v>
      </c>
      <c r="AL154" s="50" t="s">
        <v>103</v>
      </c>
      <c r="AM154" s="115"/>
      <c r="AN154" s="48"/>
      <c r="AO154" s="48"/>
      <c r="AP154" s="50" t="s">
        <v>103</v>
      </c>
      <c r="AQ154" s="51">
        <v>1</v>
      </c>
      <c r="AR154" s="27" t="str">
        <f>TRIM('APH KIC KIA PC'!O154)</f>
        <v/>
      </c>
      <c r="AS154" s="116"/>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4"/>
      <c r="BD154" s="48" t="s">
        <v>1871</v>
      </c>
      <c r="BE154" s="117"/>
      <c r="BF154" s="50" t="s">
        <v>103</v>
      </c>
      <c r="BG154" s="134"/>
      <c r="BH154" s="52"/>
      <c r="BI154" s="52"/>
      <c r="BJ154" s="52"/>
      <c r="BK154" s="52"/>
      <c r="BL154" s="53" t="s">
        <v>1778</v>
      </c>
      <c r="BM154" s="427" t="str">
        <f>TRIM('1. Artikeldata Grund'!D154)</f>
        <v/>
      </c>
    </row>
    <row r="155" spans="1:65" x14ac:dyDescent="0.25">
      <c r="A155" s="21">
        <v>151</v>
      </c>
      <c r="B155" s="487" t="str">
        <f>'APH KIC KIA PC'!I155</f>
        <v>Välj…</v>
      </c>
      <c r="C155" s="487" t="str">
        <f>'APH KIC KIA PC'!K155</f>
        <v>Välj…</v>
      </c>
      <c r="D155" s="46">
        <f>'APH KIC KIA PC'!D155</f>
        <v>0</v>
      </c>
      <c r="E155" s="47" t="str">
        <f>TRIM(LEFT('1. Artikeldata Grund'!E155,30))</f>
        <v/>
      </c>
      <c r="F155" s="393" t="str">
        <f>IFERROR(TRIM(RIGHT('1. Artikeldata Grund'!E155,LEN('1. Artikeldata Grund'!E155)-30)),"")</f>
        <v/>
      </c>
      <c r="G155" s="48" t="str">
        <f>TRIM('APH KIC KIA PC'!L155)</f>
        <v>Välj….</v>
      </c>
      <c r="H155" s="27">
        <f>'APH KIC KIA PC'!M155</f>
        <v>910</v>
      </c>
      <c r="I155" s="27">
        <v>99</v>
      </c>
      <c r="J155" s="115"/>
      <c r="K155" s="48" t="s">
        <v>1868</v>
      </c>
      <c r="L155" s="48" t="str">
        <f>IF('APH MD APH Specifika'!BD155="J","J","N")</f>
        <v>N</v>
      </c>
      <c r="M155" s="116"/>
      <c r="N155" s="48" t="s">
        <v>1871</v>
      </c>
      <c r="O155" s="117"/>
      <c r="P155" s="48" t="s">
        <v>1870</v>
      </c>
      <c r="Q155" s="27">
        <v>0</v>
      </c>
      <c r="R155" s="115"/>
      <c r="S155" s="115"/>
      <c r="T155" s="115"/>
      <c r="U155" s="115"/>
      <c r="V155" s="115"/>
      <c r="W155" s="27">
        <v>1</v>
      </c>
      <c r="X155" s="27">
        <v>1</v>
      </c>
      <c r="Y155" s="48" t="s">
        <v>1871</v>
      </c>
      <c r="Z155" s="48" t="s">
        <v>1871</v>
      </c>
      <c r="AA155" s="48" t="s">
        <v>1871</v>
      </c>
      <c r="AB155" s="117"/>
      <c r="AC155" s="117"/>
      <c r="AD155" s="117"/>
      <c r="AE155" s="117"/>
      <c r="AF155" s="117"/>
      <c r="AG155" s="117"/>
      <c r="AH155" s="48" t="s">
        <v>1871</v>
      </c>
      <c r="AI155" s="27" t="str">
        <f>TRIM(LEFT('1. Artikeldata Grund'!G155,6))</f>
        <v/>
      </c>
      <c r="AJ155" s="460" cm="1">
        <f t="array" ref="AJ155">_xlfn.IFS(AV155="1",20,AV155="2",20,AV155="3",20,AV155="0",99,AV155="",99)</f>
        <v>99</v>
      </c>
      <c r="AK155" s="50" t="s">
        <v>103</v>
      </c>
      <c r="AL155" s="50" t="s">
        <v>103</v>
      </c>
      <c r="AM155" s="115"/>
      <c r="AN155" s="48"/>
      <c r="AO155" s="48"/>
      <c r="AP155" s="50" t="s">
        <v>103</v>
      </c>
      <c r="AQ155" s="51">
        <v>1</v>
      </c>
      <c r="AR155" s="27" t="str">
        <f>TRIM('APH KIC KIA PC'!O155)</f>
        <v/>
      </c>
      <c r="AS155" s="116"/>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4"/>
      <c r="BD155" s="48" t="s">
        <v>1871</v>
      </c>
      <c r="BE155" s="117"/>
      <c r="BF155" s="50" t="s">
        <v>103</v>
      </c>
      <c r="BG155" s="134"/>
      <c r="BH155" s="52"/>
      <c r="BI155" s="52"/>
      <c r="BJ155" s="52"/>
      <c r="BK155" s="52"/>
      <c r="BL155" s="53" t="s">
        <v>1778</v>
      </c>
      <c r="BM155" s="427" t="str">
        <f>TRIM('1. Artikeldata Grund'!D155)</f>
        <v/>
      </c>
    </row>
    <row r="156" spans="1:65" x14ac:dyDescent="0.25">
      <c r="A156" s="21">
        <v>152</v>
      </c>
      <c r="B156" s="487" t="str">
        <f>'APH KIC KIA PC'!I156</f>
        <v>Välj…</v>
      </c>
      <c r="C156" s="487" t="str">
        <f>'APH KIC KIA PC'!K156</f>
        <v>Välj…</v>
      </c>
      <c r="D156" s="46">
        <f>'APH KIC KIA PC'!D156</f>
        <v>0</v>
      </c>
      <c r="E156" s="47" t="str">
        <f>TRIM(LEFT('1. Artikeldata Grund'!E156,30))</f>
        <v/>
      </c>
      <c r="F156" s="393" t="str">
        <f>IFERROR(TRIM(RIGHT('1. Artikeldata Grund'!E156,LEN('1. Artikeldata Grund'!E156)-30)),"")</f>
        <v/>
      </c>
      <c r="G156" s="48" t="str">
        <f>TRIM('APH KIC KIA PC'!L156)</f>
        <v>Välj….</v>
      </c>
      <c r="H156" s="27">
        <f>'APH KIC KIA PC'!M156</f>
        <v>910</v>
      </c>
      <c r="I156" s="27">
        <v>99</v>
      </c>
      <c r="J156" s="115"/>
      <c r="K156" s="48" t="s">
        <v>1868</v>
      </c>
      <c r="L156" s="48" t="str">
        <f>IF('APH MD APH Specifika'!BD156="J","J","N")</f>
        <v>N</v>
      </c>
      <c r="M156" s="116"/>
      <c r="N156" s="48" t="s">
        <v>1871</v>
      </c>
      <c r="O156" s="117"/>
      <c r="P156" s="48" t="s">
        <v>1870</v>
      </c>
      <c r="Q156" s="27">
        <v>0</v>
      </c>
      <c r="R156" s="115"/>
      <c r="S156" s="115"/>
      <c r="T156" s="115"/>
      <c r="U156" s="115"/>
      <c r="V156" s="115"/>
      <c r="W156" s="27">
        <v>1</v>
      </c>
      <c r="X156" s="27">
        <v>1</v>
      </c>
      <c r="Y156" s="48" t="s">
        <v>1871</v>
      </c>
      <c r="Z156" s="48" t="s">
        <v>1871</v>
      </c>
      <c r="AA156" s="48" t="s">
        <v>1871</v>
      </c>
      <c r="AB156" s="117"/>
      <c r="AC156" s="117"/>
      <c r="AD156" s="117"/>
      <c r="AE156" s="117"/>
      <c r="AF156" s="117"/>
      <c r="AG156" s="117"/>
      <c r="AH156" s="48" t="s">
        <v>1871</v>
      </c>
      <c r="AI156" s="27" t="str">
        <f>TRIM(LEFT('1. Artikeldata Grund'!G156,6))</f>
        <v/>
      </c>
      <c r="AJ156" s="460" cm="1">
        <f t="array" ref="AJ156">_xlfn.IFS(AV156="1",20,AV156="2",20,AV156="3",20,AV156="0",99,AV156="",99)</f>
        <v>99</v>
      </c>
      <c r="AK156" s="50" t="s">
        <v>103</v>
      </c>
      <c r="AL156" s="50" t="s">
        <v>103</v>
      </c>
      <c r="AM156" s="115"/>
      <c r="AN156" s="48"/>
      <c r="AO156" s="48"/>
      <c r="AP156" s="50" t="s">
        <v>103</v>
      </c>
      <c r="AQ156" s="51">
        <v>1</v>
      </c>
      <c r="AR156" s="27" t="str">
        <f>TRIM('APH KIC KIA PC'!O156)</f>
        <v/>
      </c>
      <c r="AS156" s="116"/>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4"/>
      <c r="BD156" s="48" t="s">
        <v>1871</v>
      </c>
      <c r="BE156" s="117"/>
      <c r="BF156" s="50" t="s">
        <v>103</v>
      </c>
      <c r="BG156" s="134"/>
      <c r="BH156" s="52"/>
      <c r="BI156" s="52"/>
      <c r="BJ156" s="52"/>
      <c r="BK156" s="52"/>
      <c r="BL156" s="53" t="s">
        <v>1778</v>
      </c>
      <c r="BM156" s="427" t="str">
        <f>TRIM('1. Artikeldata Grund'!D156)</f>
        <v/>
      </c>
    </row>
    <row r="157" spans="1:65" x14ac:dyDescent="0.25">
      <c r="A157" s="21">
        <v>153</v>
      </c>
      <c r="B157" s="487" t="str">
        <f>'APH KIC KIA PC'!I157</f>
        <v>Välj…</v>
      </c>
      <c r="C157" s="487" t="str">
        <f>'APH KIC KIA PC'!K157</f>
        <v>Välj…</v>
      </c>
      <c r="D157" s="46">
        <f>'APH KIC KIA PC'!D157</f>
        <v>0</v>
      </c>
      <c r="E157" s="47" t="str">
        <f>TRIM(LEFT('1. Artikeldata Grund'!E157,30))</f>
        <v/>
      </c>
      <c r="F157" s="393" t="str">
        <f>IFERROR(TRIM(RIGHT('1. Artikeldata Grund'!E157,LEN('1. Artikeldata Grund'!E157)-30)),"")</f>
        <v/>
      </c>
      <c r="G157" s="48" t="str">
        <f>TRIM('APH KIC KIA PC'!L157)</f>
        <v>Välj….</v>
      </c>
      <c r="H157" s="27">
        <f>'APH KIC KIA PC'!M157</f>
        <v>910</v>
      </c>
      <c r="I157" s="27">
        <v>99</v>
      </c>
      <c r="J157" s="115"/>
      <c r="K157" s="48" t="s">
        <v>1868</v>
      </c>
      <c r="L157" s="48" t="str">
        <f>IF('APH MD APH Specifika'!BD157="J","J","N")</f>
        <v>N</v>
      </c>
      <c r="M157" s="116"/>
      <c r="N157" s="48" t="s">
        <v>1871</v>
      </c>
      <c r="O157" s="117"/>
      <c r="P157" s="48" t="s">
        <v>1870</v>
      </c>
      <c r="Q157" s="27">
        <v>0</v>
      </c>
      <c r="R157" s="115"/>
      <c r="S157" s="115"/>
      <c r="T157" s="115"/>
      <c r="U157" s="115"/>
      <c r="V157" s="115"/>
      <c r="W157" s="27">
        <v>1</v>
      </c>
      <c r="X157" s="27">
        <v>1</v>
      </c>
      <c r="Y157" s="48" t="s">
        <v>1871</v>
      </c>
      <c r="Z157" s="48" t="s">
        <v>1871</v>
      </c>
      <c r="AA157" s="48" t="s">
        <v>1871</v>
      </c>
      <c r="AB157" s="117"/>
      <c r="AC157" s="117"/>
      <c r="AD157" s="117"/>
      <c r="AE157" s="117"/>
      <c r="AF157" s="117"/>
      <c r="AG157" s="117"/>
      <c r="AH157" s="48" t="s">
        <v>1871</v>
      </c>
      <c r="AI157" s="27" t="str">
        <f>TRIM(LEFT('1. Artikeldata Grund'!G157,6))</f>
        <v/>
      </c>
      <c r="AJ157" s="460" cm="1">
        <f t="array" ref="AJ157">_xlfn.IFS(AV157="1",20,AV157="2",20,AV157="3",20,AV157="0",99,AV157="",99)</f>
        <v>99</v>
      </c>
      <c r="AK157" s="50" t="s">
        <v>103</v>
      </c>
      <c r="AL157" s="50" t="s">
        <v>103</v>
      </c>
      <c r="AM157" s="115"/>
      <c r="AN157" s="48"/>
      <c r="AO157" s="48"/>
      <c r="AP157" s="50" t="s">
        <v>103</v>
      </c>
      <c r="AQ157" s="51">
        <v>1</v>
      </c>
      <c r="AR157" s="27" t="str">
        <f>TRIM('APH KIC KIA PC'!O157)</f>
        <v/>
      </c>
      <c r="AS157" s="116"/>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4"/>
      <c r="BD157" s="48" t="s">
        <v>1871</v>
      </c>
      <c r="BE157" s="117"/>
      <c r="BF157" s="50" t="s">
        <v>103</v>
      </c>
      <c r="BG157" s="134"/>
      <c r="BH157" s="52"/>
      <c r="BI157" s="52"/>
      <c r="BJ157" s="52"/>
      <c r="BK157" s="52"/>
      <c r="BL157" s="53" t="s">
        <v>1778</v>
      </c>
      <c r="BM157" s="427" t="str">
        <f>TRIM('1. Artikeldata Grund'!D157)</f>
        <v/>
      </c>
    </row>
    <row r="158" spans="1:65" x14ac:dyDescent="0.25">
      <c r="A158" s="21">
        <v>154</v>
      </c>
      <c r="B158" s="487" t="str">
        <f>'APH KIC KIA PC'!I158</f>
        <v>Välj…</v>
      </c>
      <c r="C158" s="487" t="str">
        <f>'APH KIC KIA PC'!K158</f>
        <v>Välj…</v>
      </c>
      <c r="D158" s="46">
        <f>'APH KIC KIA PC'!D158</f>
        <v>0</v>
      </c>
      <c r="E158" s="47" t="str">
        <f>TRIM(LEFT('1. Artikeldata Grund'!E158,30))</f>
        <v/>
      </c>
      <c r="F158" s="393" t="str">
        <f>IFERROR(TRIM(RIGHT('1. Artikeldata Grund'!E158,LEN('1. Artikeldata Grund'!E158)-30)),"")</f>
        <v/>
      </c>
      <c r="G158" s="48" t="str">
        <f>TRIM('APH KIC KIA PC'!L158)</f>
        <v>Välj….</v>
      </c>
      <c r="H158" s="27">
        <f>'APH KIC KIA PC'!M158</f>
        <v>910</v>
      </c>
      <c r="I158" s="27">
        <v>99</v>
      </c>
      <c r="J158" s="115"/>
      <c r="K158" s="48" t="s">
        <v>1868</v>
      </c>
      <c r="L158" s="48" t="str">
        <f>IF('APH MD APH Specifika'!BD158="J","J","N")</f>
        <v>N</v>
      </c>
      <c r="M158" s="116"/>
      <c r="N158" s="48" t="s">
        <v>1871</v>
      </c>
      <c r="O158" s="117"/>
      <c r="P158" s="48" t="s">
        <v>1870</v>
      </c>
      <c r="Q158" s="27">
        <v>0</v>
      </c>
      <c r="R158" s="115"/>
      <c r="S158" s="115"/>
      <c r="T158" s="115"/>
      <c r="U158" s="115"/>
      <c r="V158" s="115"/>
      <c r="W158" s="27">
        <v>1</v>
      </c>
      <c r="X158" s="27">
        <v>1</v>
      </c>
      <c r="Y158" s="48" t="s">
        <v>1871</v>
      </c>
      <c r="Z158" s="48" t="s">
        <v>1871</v>
      </c>
      <c r="AA158" s="48" t="s">
        <v>1871</v>
      </c>
      <c r="AB158" s="117"/>
      <c r="AC158" s="117"/>
      <c r="AD158" s="117"/>
      <c r="AE158" s="117"/>
      <c r="AF158" s="117"/>
      <c r="AG158" s="117"/>
      <c r="AH158" s="48" t="s">
        <v>1871</v>
      </c>
      <c r="AI158" s="27" t="str">
        <f>TRIM(LEFT('1. Artikeldata Grund'!G158,6))</f>
        <v/>
      </c>
      <c r="AJ158" s="460" cm="1">
        <f t="array" ref="AJ158">_xlfn.IFS(AV158="1",20,AV158="2",20,AV158="3",20,AV158="0",99,AV158="",99)</f>
        <v>99</v>
      </c>
      <c r="AK158" s="50" t="s">
        <v>103</v>
      </c>
      <c r="AL158" s="50" t="s">
        <v>103</v>
      </c>
      <c r="AM158" s="115"/>
      <c r="AN158" s="48"/>
      <c r="AO158" s="48"/>
      <c r="AP158" s="50" t="s">
        <v>103</v>
      </c>
      <c r="AQ158" s="51">
        <v>1</v>
      </c>
      <c r="AR158" s="27" t="str">
        <f>TRIM('APH KIC KIA PC'!O158)</f>
        <v/>
      </c>
      <c r="AS158" s="116"/>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4"/>
      <c r="BD158" s="48" t="s">
        <v>1871</v>
      </c>
      <c r="BE158" s="117"/>
      <c r="BF158" s="50" t="s">
        <v>103</v>
      </c>
      <c r="BG158" s="134"/>
      <c r="BH158" s="52"/>
      <c r="BI158" s="52"/>
      <c r="BJ158" s="52"/>
      <c r="BK158" s="52"/>
      <c r="BL158" s="53" t="s">
        <v>1778</v>
      </c>
      <c r="BM158" s="427" t="str">
        <f>TRIM('1. Artikeldata Grund'!D158)</f>
        <v/>
      </c>
    </row>
    <row r="159" spans="1:65" x14ac:dyDescent="0.25">
      <c r="A159" s="21">
        <v>155</v>
      </c>
      <c r="B159" s="487" t="str">
        <f>'APH KIC KIA PC'!I159</f>
        <v>Välj…</v>
      </c>
      <c r="C159" s="487" t="str">
        <f>'APH KIC KIA PC'!K159</f>
        <v>Välj…</v>
      </c>
      <c r="D159" s="46">
        <f>'APH KIC KIA PC'!D159</f>
        <v>0</v>
      </c>
      <c r="E159" s="47" t="str">
        <f>TRIM(LEFT('1. Artikeldata Grund'!E159,30))</f>
        <v/>
      </c>
      <c r="F159" s="393" t="str">
        <f>IFERROR(TRIM(RIGHT('1. Artikeldata Grund'!E159,LEN('1. Artikeldata Grund'!E159)-30)),"")</f>
        <v/>
      </c>
      <c r="G159" s="48" t="str">
        <f>TRIM('APH KIC KIA PC'!L159)</f>
        <v>Välj….</v>
      </c>
      <c r="H159" s="27">
        <f>'APH KIC KIA PC'!M159</f>
        <v>910</v>
      </c>
      <c r="I159" s="27">
        <v>99</v>
      </c>
      <c r="J159" s="115"/>
      <c r="K159" s="48" t="s">
        <v>1868</v>
      </c>
      <c r="L159" s="48" t="str">
        <f>IF('APH MD APH Specifika'!BD159="J","J","N")</f>
        <v>N</v>
      </c>
      <c r="M159" s="116"/>
      <c r="N159" s="48" t="s">
        <v>1871</v>
      </c>
      <c r="O159" s="117"/>
      <c r="P159" s="48" t="s">
        <v>1870</v>
      </c>
      <c r="Q159" s="27">
        <v>0</v>
      </c>
      <c r="R159" s="115"/>
      <c r="S159" s="115"/>
      <c r="T159" s="115"/>
      <c r="U159" s="115"/>
      <c r="V159" s="115"/>
      <c r="W159" s="27">
        <v>1</v>
      </c>
      <c r="X159" s="27">
        <v>1</v>
      </c>
      <c r="Y159" s="48" t="s">
        <v>1871</v>
      </c>
      <c r="Z159" s="48" t="s">
        <v>1871</v>
      </c>
      <c r="AA159" s="48" t="s">
        <v>1871</v>
      </c>
      <c r="AB159" s="117"/>
      <c r="AC159" s="117"/>
      <c r="AD159" s="117"/>
      <c r="AE159" s="117"/>
      <c r="AF159" s="117"/>
      <c r="AG159" s="117"/>
      <c r="AH159" s="48" t="s">
        <v>1871</v>
      </c>
      <c r="AI159" s="27" t="str">
        <f>TRIM(LEFT('1. Artikeldata Grund'!G159,6))</f>
        <v/>
      </c>
      <c r="AJ159" s="460" cm="1">
        <f t="array" ref="AJ159">_xlfn.IFS(AV159="1",20,AV159="2",20,AV159="3",20,AV159="0",99,AV159="",99)</f>
        <v>99</v>
      </c>
      <c r="AK159" s="50" t="s">
        <v>103</v>
      </c>
      <c r="AL159" s="50" t="s">
        <v>103</v>
      </c>
      <c r="AM159" s="115"/>
      <c r="AN159" s="48"/>
      <c r="AO159" s="48"/>
      <c r="AP159" s="50" t="s">
        <v>103</v>
      </c>
      <c r="AQ159" s="51">
        <v>1</v>
      </c>
      <c r="AR159" s="27" t="str">
        <f>TRIM('APH KIC KIA PC'!O159)</f>
        <v/>
      </c>
      <c r="AS159" s="116"/>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4"/>
      <c r="BD159" s="48" t="s">
        <v>1871</v>
      </c>
      <c r="BE159" s="117"/>
      <c r="BF159" s="50" t="s">
        <v>103</v>
      </c>
      <c r="BG159" s="134"/>
      <c r="BH159" s="52"/>
      <c r="BI159" s="52"/>
      <c r="BJ159" s="52"/>
      <c r="BK159" s="52"/>
      <c r="BL159" s="53" t="s">
        <v>1778</v>
      </c>
      <c r="BM159" s="427" t="str">
        <f>TRIM('1. Artikeldata Grund'!D159)</f>
        <v/>
      </c>
    </row>
    <row r="160" spans="1:65" x14ac:dyDescent="0.25">
      <c r="A160" s="21">
        <v>156</v>
      </c>
      <c r="B160" s="487" t="str">
        <f>'APH KIC KIA PC'!I160</f>
        <v>Välj…</v>
      </c>
      <c r="C160" s="487" t="str">
        <f>'APH KIC KIA PC'!K160</f>
        <v>Välj…</v>
      </c>
      <c r="D160" s="46">
        <f>'APH KIC KIA PC'!D160</f>
        <v>0</v>
      </c>
      <c r="E160" s="47" t="str">
        <f>TRIM(LEFT('1. Artikeldata Grund'!E160,30))</f>
        <v/>
      </c>
      <c r="F160" s="393" t="str">
        <f>IFERROR(TRIM(RIGHT('1. Artikeldata Grund'!E160,LEN('1. Artikeldata Grund'!E160)-30)),"")</f>
        <v/>
      </c>
      <c r="G160" s="48" t="str">
        <f>TRIM('APH KIC KIA PC'!L160)</f>
        <v>Välj….</v>
      </c>
      <c r="H160" s="27">
        <f>'APH KIC KIA PC'!M160</f>
        <v>910</v>
      </c>
      <c r="I160" s="27">
        <v>99</v>
      </c>
      <c r="J160" s="115"/>
      <c r="K160" s="48" t="s">
        <v>1868</v>
      </c>
      <c r="L160" s="48" t="str">
        <f>IF('APH MD APH Specifika'!BD160="J","J","N")</f>
        <v>N</v>
      </c>
      <c r="M160" s="116"/>
      <c r="N160" s="48" t="s">
        <v>1871</v>
      </c>
      <c r="O160" s="117"/>
      <c r="P160" s="48" t="s">
        <v>1870</v>
      </c>
      <c r="Q160" s="27">
        <v>0</v>
      </c>
      <c r="R160" s="115"/>
      <c r="S160" s="115"/>
      <c r="T160" s="115"/>
      <c r="U160" s="115"/>
      <c r="V160" s="115"/>
      <c r="W160" s="27">
        <v>1</v>
      </c>
      <c r="X160" s="27">
        <v>1</v>
      </c>
      <c r="Y160" s="48" t="s">
        <v>1871</v>
      </c>
      <c r="Z160" s="48" t="s">
        <v>1871</v>
      </c>
      <c r="AA160" s="48" t="s">
        <v>1871</v>
      </c>
      <c r="AB160" s="117"/>
      <c r="AC160" s="117"/>
      <c r="AD160" s="117"/>
      <c r="AE160" s="117"/>
      <c r="AF160" s="117"/>
      <c r="AG160" s="117"/>
      <c r="AH160" s="48" t="s">
        <v>1871</v>
      </c>
      <c r="AI160" s="27" t="str">
        <f>TRIM(LEFT('1. Artikeldata Grund'!G160,6))</f>
        <v/>
      </c>
      <c r="AJ160" s="460" cm="1">
        <f t="array" ref="AJ160">_xlfn.IFS(AV160="1",20,AV160="2",20,AV160="3",20,AV160="0",99,AV160="",99)</f>
        <v>99</v>
      </c>
      <c r="AK160" s="50" t="s">
        <v>103</v>
      </c>
      <c r="AL160" s="50" t="s">
        <v>103</v>
      </c>
      <c r="AM160" s="115"/>
      <c r="AN160" s="48"/>
      <c r="AO160" s="48"/>
      <c r="AP160" s="50" t="s">
        <v>103</v>
      </c>
      <c r="AQ160" s="51">
        <v>1</v>
      </c>
      <c r="AR160" s="27" t="str">
        <f>TRIM('APH KIC KIA PC'!O160)</f>
        <v/>
      </c>
      <c r="AS160" s="116"/>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4"/>
      <c r="BD160" s="48" t="s">
        <v>1871</v>
      </c>
      <c r="BE160" s="117"/>
      <c r="BF160" s="50" t="s">
        <v>103</v>
      </c>
      <c r="BG160" s="134"/>
      <c r="BH160" s="52"/>
      <c r="BI160" s="52"/>
      <c r="BJ160" s="52"/>
      <c r="BK160" s="52"/>
      <c r="BL160" s="53" t="s">
        <v>1778</v>
      </c>
      <c r="BM160" s="427" t="str">
        <f>TRIM('1. Artikeldata Grund'!D160)</f>
        <v/>
      </c>
    </row>
    <row r="161" spans="1:65" x14ac:dyDescent="0.25">
      <c r="A161" s="21">
        <v>157</v>
      </c>
      <c r="B161" s="487" t="str">
        <f>'APH KIC KIA PC'!I161</f>
        <v>Välj…</v>
      </c>
      <c r="C161" s="487" t="str">
        <f>'APH KIC KIA PC'!K161</f>
        <v>Välj…</v>
      </c>
      <c r="D161" s="46">
        <f>'APH KIC KIA PC'!D161</f>
        <v>0</v>
      </c>
      <c r="E161" s="47" t="str">
        <f>TRIM(LEFT('1. Artikeldata Grund'!E161,30))</f>
        <v/>
      </c>
      <c r="F161" s="393" t="str">
        <f>IFERROR(TRIM(RIGHT('1. Artikeldata Grund'!E161,LEN('1. Artikeldata Grund'!E161)-30)),"")</f>
        <v/>
      </c>
      <c r="G161" s="48" t="str">
        <f>TRIM('APH KIC KIA PC'!L161)</f>
        <v>Välj….</v>
      </c>
      <c r="H161" s="27">
        <f>'APH KIC KIA PC'!M161</f>
        <v>910</v>
      </c>
      <c r="I161" s="27">
        <v>99</v>
      </c>
      <c r="J161" s="115"/>
      <c r="K161" s="48" t="s">
        <v>1868</v>
      </c>
      <c r="L161" s="48" t="str">
        <f>IF('APH MD APH Specifika'!BD161="J","J","N")</f>
        <v>N</v>
      </c>
      <c r="M161" s="116"/>
      <c r="N161" s="48" t="s">
        <v>1871</v>
      </c>
      <c r="O161" s="117"/>
      <c r="P161" s="48" t="s">
        <v>1870</v>
      </c>
      <c r="Q161" s="27">
        <v>0</v>
      </c>
      <c r="R161" s="115"/>
      <c r="S161" s="115"/>
      <c r="T161" s="115"/>
      <c r="U161" s="115"/>
      <c r="V161" s="115"/>
      <c r="W161" s="27">
        <v>1</v>
      </c>
      <c r="X161" s="27">
        <v>1</v>
      </c>
      <c r="Y161" s="48" t="s">
        <v>1871</v>
      </c>
      <c r="Z161" s="48" t="s">
        <v>1871</v>
      </c>
      <c r="AA161" s="48" t="s">
        <v>1871</v>
      </c>
      <c r="AB161" s="117"/>
      <c r="AC161" s="117"/>
      <c r="AD161" s="117"/>
      <c r="AE161" s="117"/>
      <c r="AF161" s="117"/>
      <c r="AG161" s="117"/>
      <c r="AH161" s="48" t="s">
        <v>1871</v>
      </c>
      <c r="AI161" s="27" t="str">
        <f>TRIM(LEFT('1. Artikeldata Grund'!G161,6))</f>
        <v/>
      </c>
      <c r="AJ161" s="460" cm="1">
        <f t="array" ref="AJ161">_xlfn.IFS(AV161="1",20,AV161="2",20,AV161="3",20,AV161="0",99,AV161="",99)</f>
        <v>99</v>
      </c>
      <c r="AK161" s="50" t="s">
        <v>103</v>
      </c>
      <c r="AL161" s="50" t="s">
        <v>103</v>
      </c>
      <c r="AM161" s="115"/>
      <c r="AN161" s="48"/>
      <c r="AO161" s="48"/>
      <c r="AP161" s="50" t="s">
        <v>103</v>
      </c>
      <c r="AQ161" s="51">
        <v>1</v>
      </c>
      <c r="AR161" s="27" t="str">
        <f>TRIM('APH KIC KIA PC'!O161)</f>
        <v/>
      </c>
      <c r="AS161" s="116"/>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4"/>
      <c r="BD161" s="48" t="s">
        <v>1871</v>
      </c>
      <c r="BE161" s="117"/>
      <c r="BF161" s="50" t="s">
        <v>103</v>
      </c>
      <c r="BG161" s="134"/>
      <c r="BH161" s="52"/>
      <c r="BI161" s="52"/>
      <c r="BJ161" s="52"/>
      <c r="BK161" s="52"/>
      <c r="BL161" s="53" t="s">
        <v>1778</v>
      </c>
      <c r="BM161" s="427" t="str">
        <f>TRIM('1. Artikeldata Grund'!D161)</f>
        <v/>
      </c>
    </row>
    <row r="162" spans="1:65" x14ac:dyDescent="0.25">
      <c r="A162" s="21">
        <v>158</v>
      </c>
      <c r="B162" s="487" t="str">
        <f>'APH KIC KIA PC'!I162</f>
        <v>Välj…</v>
      </c>
      <c r="C162" s="487" t="str">
        <f>'APH KIC KIA PC'!K162</f>
        <v>Välj…</v>
      </c>
      <c r="D162" s="46">
        <f>'APH KIC KIA PC'!D162</f>
        <v>0</v>
      </c>
      <c r="E162" s="47" t="str">
        <f>TRIM(LEFT('1. Artikeldata Grund'!E162,30))</f>
        <v/>
      </c>
      <c r="F162" s="393" t="str">
        <f>IFERROR(TRIM(RIGHT('1. Artikeldata Grund'!E162,LEN('1. Artikeldata Grund'!E162)-30)),"")</f>
        <v/>
      </c>
      <c r="G162" s="48" t="str">
        <f>TRIM('APH KIC KIA PC'!L162)</f>
        <v>Välj….</v>
      </c>
      <c r="H162" s="27">
        <f>'APH KIC KIA PC'!M162</f>
        <v>910</v>
      </c>
      <c r="I162" s="27">
        <v>99</v>
      </c>
      <c r="J162" s="115"/>
      <c r="K162" s="48" t="s">
        <v>1868</v>
      </c>
      <c r="L162" s="48" t="str">
        <f>IF('APH MD APH Specifika'!BD162="J","J","N")</f>
        <v>N</v>
      </c>
      <c r="M162" s="116"/>
      <c r="N162" s="48" t="s">
        <v>1871</v>
      </c>
      <c r="O162" s="117"/>
      <c r="P162" s="48" t="s">
        <v>1870</v>
      </c>
      <c r="Q162" s="27">
        <v>0</v>
      </c>
      <c r="R162" s="115"/>
      <c r="S162" s="115"/>
      <c r="T162" s="115"/>
      <c r="U162" s="115"/>
      <c r="V162" s="115"/>
      <c r="W162" s="27">
        <v>1</v>
      </c>
      <c r="X162" s="27">
        <v>1</v>
      </c>
      <c r="Y162" s="48" t="s">
        <v>1871</v>
      </c>
      <c r="Z162" s="48" t="s">
        <v>1871</v>
      </c>
      <c r="AA162" s="48" t="s">
        <v>1871</v>
      </c>
      <c r="AB162" s="117"/>
      <c r="AC162" s="117"/>
      <c r="AD162" s="117"/>
      <c r="AE162" s="117"/>
      <c r="AF162" s="117"/>
      <c r="AG162" s="117"/>
      <c r="AH162" s="48" t="s">
        <v>1871</v>
      </c>
      <c r="AI162" s="27" t="str">
        <f>TRIM(LEFT('1. Artikeldata Grund'!G162,6))</f>
        <v/>
      </c>
      <c r="AJ162" s="460" cm="1">
        <f t="array" ref="AJ162">_xlfn.IFS(AV162="1",20,AV162="2",20,AV162="3",20,AV162="0",99,AV162="",99)</f>
        <v>99</v>
      </c>
      <c r="AK162" s="50" t="s">
        <v>103</v>
      </c>
      <c r="AL162" s="50" t="s">
        <v>103</v>
      </c>
      <c r="AM162" s="115"/>
      <c r="AN162" s="48"/>
      <c r="AO162" s="48"/>
      <c r="AP162" s="50" t="s">
        <v>103</v>
      </c>
      <c r="AQ162" s="51">
        <v>1</v>
      </c>
      <c r="AR162" s="27" t="str">
        <f>TRIM('APH KIC KIA PC'!O162)</f>
        <v/>
      </c>
      <c r="AS162" s="116"/>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4"/>
      <c r="BD162" s="48" t="s">
        <v>1871</v>
      </c>
      <c r="BE162" s="117"/>
      <c r="BF162" s="50" t="s">
        <v>103</v>
      </c>
      <c r="BG162" s="134"/>
      <c r="BH162" s="52"/>
      <c r="BI162" s="52"/>
      <c r="BJ162" s="52"/>
      <c r="BK162" s="52"/>
      <c r="BL162" s="53" t="s">
        <v>1778</v>
      </c>
      <c r="BM162" s="427" t="str">
        <f>TRIM('1. Artikeldata Grund'!D162)</f>
        <v/>
      </c>
    </row>
    <row r="163" spans="1:65" x14ac:dyDescent="0.25">
      <c r="A163" s="21">
        <v>159</v>
      </c>
      <c r="B163" s="487" t="str">
        <f>'APH KIC KIA PC'!I163</f>
        <v>Välj…</v>
      </c>
      <c r="C163" s="487" t="str">
        <f>'APH KIC KIA PC'!K163</f>
        <v>Välj…</v>
      </c>
      <c r="D163" s="46">
        <f>'APH KIC KIA PC'!D163</f>
        <v>0</v>
      </c>
      <c r="E163" s="47" t="str">
        <f>TRIM(LEFT('1. Artikeldata Grund'!E163,30))</f>
        <v/>
      </c>
      <c r="F163" s="393" t="str">
        <f>IFERROR(TRIM(RIGHT('1. Artikeldata Grund'!E163,LEN('1. Artikeldata Grund'!E163)-30)),"")</f>
        <v/>
      </c>
      <c r="G163" s="48" t="str">
        <f>TRIM('APH KIC KIA PC'!L163)</f>
        <v>Välj….</v>
      </c>
      <c r="H163" s="27">
        <f>'APH KIC KIA PC'!M163</f>
        <v>910</v>
      </c>
      <c r="I163" s="27">
        <v>99</v>
      </c>
      <c r="J163" s="115"/>
      <c r="K163" s="48" t="s">
        <v>1868</v>
      </c>
      <c r="L163" s="48" t="str">
        <f>IF('APH MD APH Specifika'!BD163="J","J","N")</f>
        <v>N</v>
      </c>
      <c r="M163" s="116"/>
      <c r="N163" s="48" t="s">
        <v>1871</v>
      </c>
      <c r="O163" s="117"/>
      <c r="P163" s="48" t="s">
        <v>1870</v>
      </c>
      <c r="Q163" s="27">
        <v>0</v>
      </c>
      <c r="R163" s="115"/>
      <c r="S163" s="115"/>
      <c r="T163" s="115"/>
      <c r="U163" s="115"/>
      <c r="V163" s="115"/>
      <c r="W163" s="27">
        <v>1</v>
      </c>
      <c r="X163" s="27">
        <v>1</v>
      </c>
      <c r="Y163" s="48" t="s">
        <v>1871</v>
      </c>
      <c r="Z163" s="48" t="s">
        <v>1871</v>
      </c>
      <c r="AA163" s="48" t="s">
        <v>1871</v>
      </c>
      <c r="AB163" s="117"/>
      <c r="AC163" s="117"/>
      <c r="AD163" s="117"/>
      <c r="AE163" s="117"/>
      <c r="AF163" s="117"/>
      <c r="AG163" s="117"/>
      <c r="AH163" s="48" t="s">
        <v>1871</v>
      </c>
      <c r="AI163" s="27" t="str">
        <f>TRIM(LEFT('1. Artikeldata Grund'!G163,6))</f>
        <v/>
      </c>
      <c r="AJ163" s="460" cm="1">
        <f t="array" ref="AJ163">_xlfn.IFS(AV163="1",20,AV163="2",20,AV163="3",20,AV163="0",99,AV163="",99)</f>
        <v>99</v>
      </c>
      <c r="AK163" s="50" t="s">
        <v>103</v>
      </c>
      <c r="AL163" s="50" t="s">
        <v>103</v>
      </c>
      <c r="AM163" s="115"/>
      <c r="AN163" s="48"/>
      <c r="AO163" s="48"/>
      <c r="AP163" s="50" t="s">
        <v>103</v>
      </c>
      <c r="AQ163" s="51">
        <v>1</v>
      </c>
      <c r="AR163" s="27" t="str">
        <f>TRIM('APH KIC KIA PC'!O163)</f>
        <v/>
      </c>
      <c r="AS163" s="116"/>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4"/>
      <c r="BD163" s="48" t="s">
        <v>1871</v>
      </c>
      <c r="BE163" s="117"/>
      <c r="BF163" s="50" t="s">
        <v>103</v>
      </c>
      <c r="BG163" s="134"/>
      <c r="BH163" s="52"/>
      <c r="BI163" s="52"/>
      <c r="BJ163" s="52"/>
      <c r="BK163" s="52"/>
      <c r="BL163" s="53" t="s">
        <v>1778</v>
      </c>
      <c r="BM163" s="427" t="str">
        <f>TRIM('1. Artikeldata Grund'!D163)</f>
        <v/>
      </c>
    </row>
    <row r="164" spans="1:65" x14ac:dyDescent="0.25">
      <c r="A164" s="21">
        <v>160</v>
      </c>
      <c r="B164" s="487" t="str">
        <f>'APH KIC KIA PC'!I164</f>
        <v>Välj…</v>
      </c>
      <c r="C164" s="487" t="str">
        <f>'APH KIC KIA PC'!K164</f>
        <v>Välj…</v>
      </c>
      <c r="D164" s="46">
        <f>'APH KIC KIA PC'!D164</f>
        <v>0</v>
      </c>
      <c r="E164" s="47" t="str">
        <f>TRIM(LEFT('1. Artikeldata Grund'!E164,30))</f>
        <v/>
      </c>
      <c r="F164" s="393" t="str">
        <f>IFERROR(TRIM(RIGHT('1. Artikeldata Grund'!E164,LEN('1. Artikeldata Grund'!E164)-30)),"")</f>
        <v/>
      </c>
      <c r="G164" s="48" t="str">
        <f>TRIM('APH KIC KIA PC'!L164)</f>
        <v>Välj….</v>
      </c>
      <c r="H164" s="27">
        <f>'APH KIC KIA PC'!M164</f>
        <v>910</v>
      </c>
      <c r="I164" s="27">
        <v>99</v>
      </c>
      <c r="J164" s="115"/>
      <c r="K164" s="48" t="s">
        <v>1868</v>
      </c>
      <c r="L164" s="48" t="str">
        <f>IF('APH MD APH Specifika'!BD164="J","J","N")</f>
        <v>N</v>
      </c>
      <c r="M164" s="116"/>
      <c r="N164" s="48" t="s">
        <v>1871</v>
      </c>
      <c r="O164" s="117"/>
      <c r="P164" s="48" t="s">
        <v>1870</v>
      </c>
      <c r="Q164" s="27">
        <v>0</v>
      </c>
      <c r="R164" s="115"/>
      <c r="S164" s="115"/>
      <c r="T164" s="115"/>
      <c r="U164" s="115"/>
      <c r="V164" s="115"/>
      <c r="W164" s="27">
        <v>1</v>
      </c>
      <c r="X164" s="27">
        <v>1</v>
      </c>
      <c r="Y164" s="48" t="s">
        <v>1871</v>
      </c>
      <c r="Z164" s="48" t="s">
        <v>1871</v>
      </c>
      <c r="AA164" s="48" t="s">
        <v>1871</v>
      </c>
      <c r="AB164" s="117"/>
      <c r="AC164" s="117"/>
      <c r="AD164" s="117"/>
      <c r="AE164" s="117"/>
      <c r="AF164" s="117"/>
      <c r="AG164" s="117"/>
      <c r="AH164" s="48" t="s">
        <v>1871</v>
      </c>
      <c r="AI164" s="27" t="str">
        <f>TRIM(LEFT('1. Artikeldata Grund'!G164,6))</f>
        <v/>
      </c>
      <c r="AJ164" s="460" cm="1">
        <f t="array" ref="AJ164">_xlfn.IFS(AV164="1",20,AV164="2",20,AV164="3",20,AV164="0",99,AV164="",99)</f>
        <v>99</v>
      </c>
      <c r="AK164" s="50" t="s">
        <v>103</v>
      </c>
      <c r="AL164" s="50" t="s">
        <v>103</v>
      </c>
      <c r="AM164" s="115"/>
      <c r="AN164" s="48"/>
      <c r="AO164" s="48"/>
      <c r="AP164" s="50" t="s">
        <v>103</v>
      </c>
      <c r="AQ164" s="51">
        <v>1</v>
      </c>
      <c r="AR164" s="27" t="str">
        <f>TRIM('APH KIC KIA PC'!O164)</f>
        <v/>
      </c>
      <c r="AS164" s="116"/>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4"/>
      <c r="BD164" s="48" t="s">
        <v>1871</v>
      </c>
      <c r="BE164" s="117"/>
      <c r="BF164" s="50" t="s">
        <v>103</v>
      </c>
      <c r="BG164" s="134"/>
      <c r="BH164" s="52"/>
      <c r="BI164" s="52"/>
      <c r="BJ164" s="52"/>
      <c r="BK164" s="52"/>
      <c r="BL164" s="53" t="s">
        <v>1778</v>
      </c>
      <c r="BM164" s="427" t="str">
        <f>TRIM('1. Artikeldata Grund'!D164)</f>
        <v/>
      </c>
    </row>
    <row r="165" spans="1:65" x14ac:dyDescent="0.25">
      <c r="A165" s="21">
        <v>161</v>
      </c>
      <c r="B165" s="487" t="str">
        <f>'APH KIC KIA PC'!I165</f>
        <v>Välj…</v>
      </c>
      <c r="C165" s="487" t="str">
        <f>'APH KIC KIA PC'!K165</f>
        <v>Välj…</v>
      </c>
      <c r="D165" s="46">
        <f>'APH KIC KIA PC'!D165</f>
        <v>0</v>
      </c>
      <c r="E165" s="47" t="str">
        <f>TRIM(LEFT('1. Artikeldata Grund'!E165,30))</f>
        <v/>
      </c>
      <c r="F165" s="393" t="str">
        <f>IFERROR(TRIM(RIGHT('1. Artikeldata Grund'!E165,LEN('1. Artikeldata Grund'!E165)-30)),"")</f>
        <v/>
      </c>
      <c r="G165" s="48" t="str">
        <f>TRIM('APH KIC KIA PC'!L165)</f>
        <v>Välj….</v>
      </c>
      <c r="H165" s="27">
        <f>'APH KIC KIA PC'!M165</f>
        <v>910</v>
      </c>
      <c r="I165" s="27">
        <v>99</v>
      </c>
      <c r="J165" s="115"/>
      <c r="K165" s="48" t="s">
        <v>1868</v>
      </c>
      <c r="L165" s="48" t="str">
        <f>IF('APH MD APH Specifika'!BD165="J","J","N")</f>
        <v>N</v>
      </c>
      <c r="M165" s="116"/>
      <c r="N165" s="48" t="s">
        <v>1871</v>
      </c>
      <c r="O165" s="117"/>
      <c r="P165" s="48" t="s">
        <v>1870</v>
      </c>
      <c r="Q165" s="27">
        <v>0</v>
      </c>
      <c r="R165" s="115"/>
      <c r="S165" s="115"/>
      <c r="T165" s="115"/>
      <c r="U165" s="115"/>
      <c r="V165" s="115"/>
      <c r="W165" s="27">
        <v>1</v>
      </c>
      <c r="X165" s="27">
        <v>1</v>
      </c>
      <c r="Y165" s="48" t="s">
        <v>1871</v>
      </c>
      <c r="Z165" s="48" t="s">
        <v>1871</v>
      </c>
      <c r="AA165" s="48" t="s">
        <v>1871</v>
      </c>
      <c r="AB165" s="117"/>
      <c r="AC165" s="117"/>
      <c r="AD165" s="117"/>
      <c r="AE165" s="117"/>
      <c r="AF165" s="117"/>
      <c r="AG165" s="117"/>
      <c r="AH165" s="48" t="s">
        <v>1871</v>
      </c>
      <c r="AI165" s="27" t="str">
        <f>TRIM(LEFT('1. Artikeldata Grund'!G165,6))</f>
        <v/>
      </c>
      <c r="AJ165" s="460" cm="1">
        <f t="array" ref="AJ165">_xlfn.IFS(AV165="1",20,AV165="2",20,AV165="3",20,AV165="0",99,AV165="",99)</f>
        <v>99</v>
      </c>
      <c r="AK165" s="50" t="s">
        <v>103</v>
      </c>
      <c r="AL165" s="50" t="s">
        <v>103</v>
      </c>
      <c r="AM165" s="115"/>
      <c r="AN165" s="48"/>
      <c r="AO165" s="48"/>
      <c r="AP165" s="50" t="s">
        <v>103</v>
      </c>
      <c r="AQ165" s="51">
        <v>1</v>
      </c>
      <c r="AR165" s="27" t="str">
        <f>TRIM('APH KIC KIA PC'!O165)</f>
        <v/>
      </c>
      <c r="AS165" s="116"/>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4"/>
      <c r="BD165" s="48" t="s">
        <v>1871</v>
      </c>
      <c r="BE165" s="117"/>
      <c r="BF165" s="50" t="s">
        <v>103</v>
      </c>
      <c r="BG165" s="134"/>
      <c r="BH165" s="52"/>
      <c r="BI165" s="52"/>
      <c r="BJ165" s="52"/>
      <c r="BK165" s="52"/>
      <c r="BL165" s="53" t="s">
        <v>1778</v>
      </c>
      <c r="BM165" s="427" t="str">
        <f>TRIM('1. Artikeldata Grund'!D165)</f>
        <v/>
      </c>
    </row>
    <row r="166" spans="1:65" x14ac:dyDescent="0.25">
      <c r="A166" s="21">
        <v>162</v>
      </c>
      <c r="B166" s="487" t="str">
        <f>'APH KIC KIA PC'!I166</f>
        <v>Välj…</v>
      </c>
      <c r="C166" s="487" t="str">
        <f>'APH KIC KIA PC'!K166</f>
        <v>Välj…</v>
      </c>
      <c r="D166" s="46">
        <f>'APH KIC KIA PC'!D166</f>
        <v>0</v>
      </c>
      <c r="E166" s="47" t="str">
        <f>TRIM(LEFT('1. Artikeldata Grund'!E166,30))</f>
        <v/>
      </c>
      <c r="F166" s="393" t="str">
        <f>IFERROR(TRIM(RIGHT('1. Artikeldata Grund'!E166,LEN('1. Artikeldata Grund'!E166)-30)),"")</f>
        <v/>
      </c>
      <c r="G166" s="48" t="str">
        <f>TRIM('APH KIC KIA PC'!L166)</f>
        <v>Välj….</v>
      </c>
      <c r="H166" s="27">
        <f>'APH KIC KIA PC'!M166</f>
        <v>910</v>
      </c>
      <c r="I166" s="27">
        <v>99</v>
      </c>
      <c r="J166" s="115"/>
      <c r="K166" s="48" t="s">
        <v>1868</v>
      </c>
      <c r="L166" s="48" t="str">
        <f>IF('APH MD APH Specifika'!BD166="J","J","N")</f>
        <v>N</v>
      </c>
      <c r="M166" s="116"/>
      <c r="N166" s="48" t="s">
        <v>1871</v>
      </c>
      <c r="O166" s="117"/>
      <c r="P166" s="48" t="s">
        <v>1870</v>
      </c>
      <c r="Q166" s="27">
        <v>0</v>
      </c>
      <c r="R166" s="115"/>
      <c r="S166" s="115"/>
      <c r="T166" s="115"/>
      <c r="U166" s="115"/>
      <c r="V166" s="115"/>
      <c r="W166" s="27">
        <v>1</v>
      </c>
      <c r="X166" s="27">
        <v>1</v>
      </c>
      <c r="Y166" s="48" t="s">
        <v>1871</v>
      </c>
      <c r="Z166" s="48" t="s">
        <v>1871</v>
      </c>
      <c r="AA166" s="48" t="s">
        <v>1871</v>
      </c>
      <c r="AB166" s="117"/>
      <c r="AC166" s="117"/>
      <c r="AD166" s="117"/>
      <c r="AE166" s="117"/>
      <c r="AF166" s="117"/>
      <c r="AG166" s="117"/>
      <c r="AH166" s="48" t="s">
        <v>1871</v>
      </c>
      <c r="AI166" s="27" t="str">
        <f>TRIM(LEFT('1. Artikeldata Grund'!G166,6))</f>
        <v/>
      </c>
      <c r="AJ166" s="460" cm="1">
        <f t="array" ref="AJ166">_xlfn.IFS(AV166="1",20,AV166="2",20,AV166="3",20,AV166="0",99,AV166="",99)</f>
        <v>99</v>
      </c>
      <c r="AK166" s="50" t="s">
        <v>103</v>
      </c>
      <c r="AL166" s="50" t="s">
        <v>103</v>
      </c>
      <c r="AM166" s="115"/>
      <c r="AN166" s="48"/>
      <c r="AO166" s="48"/>
      <c r="AP166" s="50" t="s">
        <v>103</v>
      </c>
      <c r="AQ166" s="51">
        <v>1</v>
      </c>
      <c r="AR166" s="27" t="str">
        <f>TRIM('APH KIC KIA PC'!O166)</f>
        <v/>
      </c>
      <c r="AS166" s="116"/>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4"/>
      <c r="BD166" s="48" t="s">
        <v>1871</v>
      </c>
      <c r="BE166" s="117"/>
      <c r="BF166" s="50" t="s">
        <v>103</v>
      </c>
      <c r="BG166" s="134"/>
      <c r="BH166" s="52"/>
      <c r="BI166" s="52"/>
      <c r="BJ166" s="52"/>
      <c r="BK166" s="52"/>
      <c r="BL166" s="53" t="s">
        <v>1778</v>
      </c>
      <c r="BM166" s="427" t="str">
        <f>TRIM('1. Artikeldata Grund'!D166)</f>
        <v/>
      </c>
    </row>
    <row r="167" spans="1:65" x14ac:dyDescent="0.25">
      <c r="A167" s="21">
        <v>163</v>
      </c>
      <c r="B167" s="487" t="str">
        <f>'APH KIC KIA PC'!I167</f>
        <v>Välj…</v>
      </c>
      <c r="C167" s="487" t="str">
        <f>'APH KIC KIA PC'!K167</f>
        <v>Välj…</v>
      </c>
      <c r="D167" s="46">
        <f>'APH KIC KIA PC'!D167</f>
        <v>0</v>
      </c>
      <c r="E167" s="47" t="str">
        <f>TRIM(LEFT('1. Artikeldata Grund'!E167,30))</f>
        <v/>
      </c>
      <c r="F167" s="393" t="str">
        <f>IFERROR(TRIM(RIGHT('1. Artikeldata Grund'!E167,LEN('1. Artikeldata Grund'!E167)-30)),"")</f>
        <v/>
      </c>
      <c r="G167" s="48" t="str">
        <f>TRIM('APH KIC KIA PC'!L167)</f>
        <v>Välj….</v>
      </c>
      <c r="H167" s="27">
        <f>'APH KIC KIA PC'!M167</f>
        <v>910</v>
      </c>
      <c r="I167" s="27">
        <v>99</v>
      </c>
      <c r="J167" s="115"/>
      <c r="K167" s="48" t="s">
        <v>1868</v>
      </c>
      <c r="L167" s="48" t="str">
        <f>IF('APH MD APH Specifika'!BD167="J","J","N")</f>
        <v>N</v>
      </c>
      <c r="M167" s="116"/>
      <c r="N167" s="48" t="s">
        <v>1871</v>
      </c>
      <c r="O167" s="117"/>
      <c r="P167" s="48" t="s">
        <v>1870</v>
      </c>
      <c r="Q167" s="27">
        <v>0</v>
      </c>
      <c r="R167" s="115"/>
      <c r="S167" s="115"/>
      <c r="T167" s="115"/>
      <c r="U167" s="115"/>
      <c r="V167" s="115"/>
      <c r="W167" s="27">
        <v>1</v>
      </c>
      <c r="X167" s="27">
        <v>1</v>
      </c>
      <c r="Y167" s="48" t="s">
        <v>1871</v>
      </c>
      <c r="Z167" s="48" t="s">
        <v>1871</v>
      </c>
      <c r="AA167" s="48" t="s">
        <v>1871</v>
      </c>
      <c r="AB167" s="117"/>
      <c r="AC167" s="117"/>
      <c r="AD167" s="117"/>
      <c r="AE167" s="117"/>
      <c r="AF167" s="117"/>
      <c r="AG167" s="117"/>
      <c r="AH167" s="48" t="s">
        <v>1871</v>
      </c>
      <c r="AI167" s="27" t="str">
        <f>TRIM(LEFT('1. Artikeldata Grund'!G167,6))</f>
        <v/>
      </c>
      <c r="AJ167" s="460" cm="1">
        <f t="array" ref="AJ167">_xlfn.IFS(AV167="1",20,AV167="2",20,AV167="3",20,AV167="0",99,AV167="",99)</f>
        <v>99</v>
      </c>
      <c r="AK167" s="50" t="s">
        <v>103</v>
      </c>
      <c r="AL167" s="50" t="s">
        <v>103</v>
      </c>
      <c r="AM167" s="115"/>
      <c r="AN167" s="48"/>
      <c r="AO167" s="48"/>
      <c r="AP167" s="50" t="s">
        <v>103</v>
      </c>
      <c r="AQ167" s="51">
        <v>1</v>
      </c>
      <c r="AR167" s="27" t="str">
        <f>TRIM('APH KIC KIA PC'!O167)</f>
        <v/>
      </c>
      <c r="AS167" s="116"/>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4"/>
      <c r="BD167" s="48" t="s">
        <v>1871</v>
      </c>
      <c r="BE167" s="117"/>
      <c r="BF167" s="50" t="s">
        <v>103</v>
      </c>
      <c r="BG167" s="134"/>
      <c r="BH167" s="52"/>
      <c r="BI167" s="52"/>
      <c r="BJ167" s="52"/>
      <c r="BK167" s="52"/>
      <c r="BL167" s="53" t="s">
        <v>1778</v>
      </c>
      <c r="BM167" s="427" t="str">
        <f>TRIM('1. Artikeldata Grund'!D167)</f>
        <v/>
      </c>
    </row>
    <row r="168" spans="1:65" x14ac:dyDescent="0.25">
      <c r="A168" s="21">
        <v>164</v>
      </c>
      <c r="B168" s="487" t="str">
        <f>'APH KIC KIA PC'!I168</f>
        <v>Välj…</v>
      </c>
      <c r="C168" s="487" t="str">
        <f>'APH KIC KIA PC'!K168</f>
        <v>Välj…</v>
      </c>
      <c r="D168" s="46">
        <f>'APH KIC KIA PC'!D168</f>
        <v>0</v>
      </c>
      <c r="E168" s="47" t="str">
        <f>TRIM(LEFT('1. Artikeldata Grund'!E168,30))</f>
        <v/>
      </c>
      <c r="F168" s="393" t="str">
        <f>IFERROR(TRIM(RIGHT('1. Artikeldata Grund'!E168,LEN('1. Artikeldata Grund'!E168)-30)),"")</f>
        <v/>
      </c>
      <c r="G168" s="48" t="str">
        <f>TRIM('APH KIC KIA PC'!L168)</f>
        <v>Välj….</v>
      </c>
      <c r="H168" s="27">
        <f>'APH KIC KIA PC'!M168</f>
        <v>910</v>
      </c>
      <c r="I168" s="27">
        <v>99</v>
      </c>
      <c r="J168" s="115"/>
      <c r="K168" s="48" t="s">
        <v>1868</v>
      </c>
      <c r="L168" s="48" t="str">
        <f>IF('APH MD APH Specifika'!BD168="J","J","N")</f>
        <v>N</v>
      </c>
      <c r="M168" s="116"/>
      <c r="N168" s="48" t="s">
        <v>1871</v>
      </c>
      <c r="O168" s="117"/>
      <c r="P168" s="48" t="s">
        <v>1870</v>
      </c>
      <c r="Q168" s="27">
        <v>0</v>
      </c>
      <c r="R168" s="115"/>
      <c r="S168" s="115"/>
      <c r="T168" s="115"/>
      <c r="U168" s="115"/>
      <c r="V168" s="115"/>
      <c r="W168" s="27">
        <v>1</v>
      </c>
      <c r="X168" s="27">
        <v>1</v>
      </c>
      <c r="Y168" s="48" t="s">
        <v>1871</v>
      </c>
      <c r="Z168" s="48" t="s">
        <v>1871</v>
      </c>
      <c r="AA168" s="48" t="s">
        <v>1871</v>
      </c>
      <c r="AB168" s="117"/>
      <c r="AC168" s="117"/>
      <c r="AD168" s="117"/>
      <c r="AE168" s="117"/>
      <c r="AF168" s="117"/>
      <c r="AG168" s="117"/>
      <c r="AH168" s="48" t="s">
        <v>1871</v>
      </c>
      <c r="AI168" s="27" t="str">
        <f>TRIM(LEFT('1. Artikeldata Grund'!G168,6))</f>
        <v/>
      </c>
      <c r="AJ168" s="460" cm="1">
        <f t="array" ref="AJ168">_xlfn.IFS(AV168="1",20,AV168="2",20,AV168="3",20,AV168="0",99,AV168="",99)</f>
        <v>99</v>
      </c>
      <c r="AK168" s="50" t="s">
        <v>103</v>
      </c>
      <c r="AL168" s="50" t="s">
        <v>103</v>
      </c>
      <c r="AM168" s="115"/>
      <c r="AN168" s="48"/>
      <c r="AO168" s="48"/>
      <c r="AP168" s="50" t="s">
        <v>103</v>
      </c>
      <c r="AQ168" s="51">
        <v>1</v>
      </c>
      <c r="AR168" s="27" t="str">
        <f>TRIM('APH KIC KIA PC'!O168)</f>
        <v/>
      </c>
      <c r="AS168" s="116"/>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4"/>
      <c r="BD168" s="48" t="s">
        <v>1871</v>
      </c>
      <c r="BE168" s="117"/>
      <c r="BF168" s="50" t="s">
        <v>103</v>
      </c>
      <c r="BG168" s="134"/>
      <c r="BH168" s="52"/>
      <c r="BI168" s="52"/>
      <c r="BJ168" s="52"/>
      <c r="BK168" s="52"/>
      <c r="BL168" s="53" t="s">
        <v>1778</v>
      </c>
      <c r="BM168" s="427" t="str">
        <f>TRIM('1. Artikeldata Grund'!D168)</f>
        <v/>
      </c>
    </row>
    <row r="169" spans="1:65" x14ac:dyDescent="0.25">
      <c r="A169" s="21">
        <v>165</v>
      </c>
      <c r="B169" s="487" t="str">
        <f>'APH KIC KIA PC'!I169</f>
        <v>Välj…</v>
      </c>
      <c r="C169" s="487" t="str">
        <f>'APH KIC KIA PC'!K169</f>
        <v>Välj…</v>
      </c>
      <c r="D169" s="46">
        <f>'APH KIC KIA PC'!D169</f>
        <v>0</v>
      </c>
      <c r="E169" s="47" t="str">
        <f>TRIM(LEFT('1. Artikeldata Grund'!E169,30))</f>
        <v/>
      </c>
      <c r="F169" s="393" t="str">
        <f>IFERROR(TRIM(RIGHT('1. Artikeldata Grund'!E169,LEN('1. Artikeldata Grund'!E169)-30)),"")</f>
        <v/>
      </c>
      <c r="G169" s="48" t="str">
        <f>TRIM('APH KIC KIA PC'!L169)</f>
        <v>Välj….</v>
      </c>
      <c r="H169" s="27">
        <f>'APH KIC KIA PC'!M169</f>
        <v>910</v>
      </c>
      <c r="I169" s="27">
        <v>99</v>
      </c>
      <c r="J169" s="115"/>
      <c r="K169" s="48" t="s">
        <v>1868</v>
      </c>
      <c r="L169" s="48" t="str">
        <f>IF('APH MD APH Specifika'!BD169="J","J","N")</f>
        <v>N</v>
      </c>
      <c r="M169" s="116"/>
      <c r="N169" s="48" t="s">
        <v>1871</v>
      </c>
      <c r="O169" s="117"/>
      <c r="P169" s="48" t="s">
        <v>1870</v>
      </c>
      <c r="Q169" s="27">
        <v>0</v>
      </c>
      <c r="R169" s="115"/>
      <c r="S169" s="115"/>
      <c r="T169" s="115"/>
      <c r="U169" s="115"/>
      <c r="V169" s="115"/>
      <c r="W169" s="27">
        <v>1</v>
      </c>
      <c r="X169" s="27">
        <v>1</v>
      </c>
      <c r="Y169" s="48" t="s">
        <v>1871</v>
      </c>
      <c r="Z169" s="48" t="s">
        <v>1871</v>
      </c>
      <c r="AA169" s="48" t="s">
        <v>1871</v>
      </c>
      <c r="AB169" s="117"/>
      <c r="AC169" s="117"/>
      <c r="AD169" s="117"/>
      <c r="AE169" s="117"/>
      <c r="AF169" s="117"/>
      <c r="AG169" s="117"/>
      <c r="AH169" s="48" t="s">
        <v>1871</v>
      </c>
      <c r="AI169" s="27" t="str">
        <f>TRIM(LEFT('1. Artikeldata Grund'!G169,6))</f>
        <v/>
      </c>
      <c r="AJ169" s="460" cm="1">
        <f t="array" ref="AJ169">_xlfn.IFS(AV169="1",20,AV169="2",20,AV169="3",20,AV169="0",99,AV169="",99)</f>
        <v>99</v>
      </c>
      <c r="AK169" s="50" t="s">
        <v>103</v>
      </c>
      <c r="AL169" s="50" t="s">
        <v>103</v>
      </c>
      <c r="AM169" s="115"/>
      <c r="AN169" s="48"/>
      <c r="AO169" s="48"/>
      <c r="AP169" s="50" t="s">
        <v>103</v>
      </c>
      <c r="AQ169" s="51">
        <v>1</v>
      </c>
      <c r="AR169" s="27" t="str">
        <f>TRIM('APH KIC KIA PC'!O169)</f>
        <v/>
      </c>
      <c r="AS169" s="116"/>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4"/>
      <c r="BD169" s="48" t="s">
        <v>1871</v>
      </c>
      <c r="BE169" s="117"/>
      <c r="BF169" s="50" t="s">
        <v>103</v>
      </c>
      <c r="BG169" s="134"/>
      <c r="BH169" s="52"/>
      <c r="BI169" s="52"/>
      <c r="BJ169" s="52"/>
      <c r="BK169" s="52"/>
      <c r="BL169" s="53" t="s">
        <v>1778</v>
      </c>
      <c r="BM169" s="427" t="str">
        <f>TRIM('1. Artikeldata Grund'!D169)</f>
        <v/>
      </c>
    </row>
    <row r="170" spans="1:65" x14ac:dyDescent="0.25">
      <c r="A170" s="21">
        <v>166</v>
      </c>
      <c r="B170" s="487" t="str">
        <f>'APH KIC KIA PC'!I170</f>
        <v>Välj…</v>
      </c>
      <c r="C170" s="487" t="str">
        <f>'APH KIC KIA PC'!K170</f>
        <v>Välj…</v>
      </c>
      <c r="D170" s="46">
        <f>'APH KIC KIA PC'!D170</f>
        <v>0</v>
      </c>
      <c r="E170" s="47" t="str">
        <f>TRIM(LEFT('1. Artikeldata Grund'!E170,30))</f>
        <v/>
      </c>
      <c r="F170" s="393" t="str">
        <f>IFERROR(TRIM(RIGHT('1. Artikeldata Grund'!E170,LEN('1. Artikeldata Grund'!E170)-30)),"")</f>
        <v/>
      </c>
      <c r="G170" s="48" t="str">
        <f>TRIM('APH KIC KIA PC'!L170)</f>
        <v>Välj….</v>
      </c>
      <c r="H170" s="27">
        <f>'APH KIC KIA PC'!M170</f>
        <v>910</v>
      </c>
      <c r="I170" s="27">
        <v>99</v>
      </c>
      <c r="J170" s="115"/>
      <c r="K170" s="48" t="s">
        <v>1868</v>
      </c>
      <c r="L170" s="48" t="str">
        <f>IF('APH MD APH Specifika'!BD170="J","J","N")</f>
        <v>N</v>
      </c>
      <c r="M170" s="116"/>
      <c r="N170" s="48" t="s">
        <v>1871</v>
      </c>
      <c r="O170" s="117"/>
      <c r="P170" s="48" t="s">
        <v>1870</v>
      </c>
      <c r="Q170" s="27">
        <v>0</v>
      </c>
      <c r="R170" s="115"/>
      <c r="S170" s="115"/>
      <c r="T170" s="115"/>
      <c r="U170" s="115"/>
      <c r="V170" s="115"/>
      <c r="W170" s="27">
        <v>1</v>
      </c>
      <c r="X170" s="27">
        <v>1</v>
      </c>
      <c r="Y170" s="48" t="s">
        <v>1871</v>
      </c>
      <c r="Z170" s="48" t="s">
        <v>1871</v>
      </c>
      <c r="AA170" s="48" t="s">
        <v>1871</v>
      </c>
      <c r="AB170" s="117"/>
      <c r="AC170" s="117"/>
      <c r="AD170" s="117"/>
      <c r="AE170" s="117"/>
      <c r="AF170" s="117"/>
      <c r="AG170" s="117"/>
      <c r="AH170" s="48" t="s">
        <v>1871</v>
      </c>
      <c r="AI170" s="27" t="str">
        <f>TRIM(LEFT('1. Artikeldata Grund'!G170,6))</f>
        <v/>
      </c>
      <c r="AJ170" s="460" cm="1">
        <f t="array" ref="AJ170">_xlfn.IFS(AV170="1",20,AV170="2",20,AV170="3",20,AV170="0",99,AV170="",99)</f>
        <v>99</v>
      </c>
      <c r="AK170" s="50" t="s">
        <v>103</v>
      </c>
      <c r="AL170" s="50" t="s">
        <v>103</v>
      </c>
      <c r="AM170" s="115"/>
      <c r="AN170" s="48"/>
      <c r="AO170" s="48"/>
      <c r="AP170" s="50" t="s">
        <v>103</v>
      </c>
      <c r="AQ170" s="51">
        <v>1</v>
      </c>
      <c r="AR170" s="27" t="str">
        <f>TRIM('APH KIC KIA PC'!O170)</f>
        <v/>
      </c>
      <c r="AS170" s="116"/>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4"/>
      <c r="BD170" s="48" t="s">
        <v>1871</v>
      </c>
      <c r="BE170" s="117"/>
      <c r="BF170" s="50" t="s">
        <v>103</v>
      </c>
      <c r="BG170" s="134"/>
      <c r="BH170" s="52"/>
      <c r="BI170" s="52"/>
      <c r="BJ170" s="52"/>
      <c r="BK170" s="52"/>
      <c r="BL170" s="53" t="s">
        <v>1778</v>
      </c>
      <c r="BM170" s="427" t="str">
        <f>TRIM('1. Artikeldata Grund'!D170)</f>
        <v/>
      </c>
    </row>
    <row r="171" spans="1:65" x14ac:dyDescent="0.25">
      <c r="A171" s="21">
        <v>167</v>
      </c>
      <c r="B171" s="487" t="str">
        <f>'APH KIC KIA PC'!I171</f>
        <v>Välj…</v>
      </c>
      <c r="C171" s="487" t="str">
        <f>'APH KIC KIA PC'!K171</f>
        <v>Välj…</v>
      </c>
      <c r="D171" s="46">
        <f>'APH KIC KIA PC'!D171</f>
        <v>0</v>
      </c>
      <c r="E171" s="47" t="str">
        <f>TRIM(LEFT('1. Artikeldata Grund'!E171,30))</f>
        <v/>
      </c>
      <c r="F171" s="393" t="str">
        <f>IFERROR(TRIM(RIGHT('1. Artikeldata Grund'!E171,LEN('1. Artikeldata Grund'!E171)-30)),"")</f>
        <v/>
      </c>
      <c r="G171" s="48" t="str">
        <f>TRIM('APH KIC KIA PC'!L171)</f>
        <v>Välj….</v>
      </c>
      <c r="H171" s="27">
        <f>'APH KIC KIA PC'!M171</f>
        <v>910</v>
      </c>
      <c r="I171" s="27">
        <v>99</v>
      </c>
      <c r="J171" s="115"/>
      <c r="K171" s="48" t="s">
        <v>1868</v>
      </c>
      <c r="L171" s="48" t="str">
        <f>IF('APH MD APH Specifika'!BD171="J","J","N")</f>
        <v>N</v>
      </c>
      <c r="M171" s="116"/>
      <c r="N171" s="48" t="s">
        <v>1871</v>
      </c>
      <c r="O171" s="117"/>
      <c r="P171" s="48" t="s">
        <v>1870</v>
      </c>
      <c r="Q171" s="27">
        <v>0</v>
      </c>
      <c r="R171" s="115"/>
      <c r="S171" s="115"/>
      <c r="T171" s="115"/>
      <c r="U171" s="115"/>
      <c r="V171" s="115"/>
      <c r="W171" s="27">
        <v>1</v>
      </c>
      <c r="X171" s="27">
        <v>1</v>
      </c>
      <c r="Y171" s="48" t="s">
        <v>1871</v>
      </c>
      <c r="Z171" s="48" t="s">
        <v>1871</v>
      </c>
      <c r="AA171" s="48" t="s">
        <v>1871</v>
      </c>
      <c r="AB171" s="117"/>
      <c r="AC171" s="117"/>
      <c r="AD171" s="117"/>
      <c r="AE171" s="117"/>
      <c r="AF171" s="117"/>
      <c r="AG171" s="117"/>
      <c r="AH171" s="48" t="s">
        <v>1871</v>
      </c>
      <c r="AI171" s="27" t="str">
        <f>TRIM(LEFT('1. Artikeldata Grund'!G171,6))</f>
        <v/>
      </c>
      <c r="AJ171" s="460" cm="1">
        <f t="array" ref="AJ171">_xlfn.IFS(AV171="1",20,AV171="2",20,AV171="3",20,AV171="0",99,AV171="",99)</f>
        <v>99</v>
      </c>
      <c r="AK171" s="50" t="s">
        <v>103</v>
      </c>
      <c r="AL171" s="50" t="s">
        <v>103</v>
      </c>
      <c r="AM171" s="115"/>
      <c r="AN171" s="48"/>
      <c r="AO171" s="48"/>
      <c r="AP171" s="50" t="s">
        <v>103</v>
      </c>
      <c r="AQ171" s="51">
        <v>1</v>
      </c>
      <c r="AR171" s="27" t="str">
        <f>TRIM('APH KIC KIA PC'!O171)</f>
        <v/>
      </c>
      <c r="AS171" s="116"/>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4"/>
      <c r="BD171" s="48" t="s">
        <v>1871</v>
      </c>
      <c r="BE171" s="117"/>
      <c r="BF171" s="50" t="s">
        <v>103</v>
      </c>
      <c r="BG171" s="134"/>
      <c r="BH171" s="52"/>
      <c r="BI171" s="52"/>
      <c r="BJ171" s="52"/>
      <c r="BK171" s="52"/>
      <c r="BL171" s="53" t="s">
        <v>1778</v>
      </c>
      <c r="BM171" s="427" t="str">
        <f>TRIM('1. Artikeldata Grund'!D171)</f>
        <v/>
      </c>
    </row>
    <row r="172" spans="1:65" x14ac:dyDescent="0.25">
      <c r="A172" s="21">
        <v>168</v>
      </c>
      <c r="B172" s="487" t="str">
        <f>'APH KIC KIA PC'!I172</f>
        <v>Välj…</v>
      </c>
      <c r="C172" s="487" t="str">
        <f>'APH KIC KIA PC'!K172</f>
        <v>Välj…</v>
      </c>
      <c r="D172" s="46">
        <f>'APH KIC KIA PC'!D172</f>
        <v>0</v>
      </c>
      <c r="E172" s="47" t="str">
        <f>TRIM(LEFT('1. Artikeldata Grund'!E172,30))</f>
        <v/>
      </c>
      <c r="F172" s="393" t="str">
        <f>IFERROR(TRIM(RIGHT('1. Artikeldata Grund'!E172,LEN('1. Artikeldata Grund'!E172)-30)),"")</f>
        <v/>
      </c>
      <c r="G172" s="48" t="str">
        <f>TRIM('APH KIC KIA PC'!L172)</f>
        <v>Välj….</v>
      </c>
      <c r="H172" s="27">
        <f>'APH KIC KIA PC'!M172</f>
        <v>910</v>
      </c>
      <c r="I172" s="27">
        <v>99</v>
      </c>
      <c r="J172" s="115"/>
      <c r="K172" s="48" t="s">
        <v>1868</v>
      </c>
      <c r="L172" s="48" t="str">
        <f>IF('APH MD APH Specifika'!BD172="J","J","N")</f>
        <v>N</v>
      </c>
      <c r="M172" s="116"/>
      <c r="N172" s="48" t="s">
        <v>1871</v>
      </c>
      <c r="O172" s="117"/>
      <c r="P172" s="48" t="s">
        <v>1870</v>
      </c>
      <c r="Q172" s="27">
        <v>0</v>
      </c>
      <c r="R172" s="115"/>
      <c r="S172" s="115"/>
      <c r="T172" s="115"/>
      <c r="U172" s="115"/>
      <c r="V172" s="115"/>
      <c r="W172" s="27">
        <v>1</v>
      </c>
      <c r="X172" s="27">
        <v>1</v>
      </c>
      <c r="Y172" s="48" t="s">
        <v>1871</v>
      </c>
      <c r="Z172" s="48" t="s">
        <v>1871</v>
      </c>
      <c r="AA172" s="48" t="s">
        <v>1871</v>
      </c>
      <c r="AB172" s="117"/>
      <c r="AC172" s="117"/>
      <c r="AD172" s="117"/>
      <c r="AE172" s="117"/>
      <c r="AF172" s="117"/>
      <c r="AG172" s="117"/>
      <c r="AH172" s="48" t="s">
        <v>1871</v>
      </c>
      <c r="AI172" s="27" t="str">
        <f>TRIM(LEFT('1. Artikeldata Grund'!G172,6))</f>
        <v/>
      </c>
      <c r="AJ172" s="460" cm="1">
        <f t="array" ref="AJ172">_xlfn.IFS(AV172="1",20,AV172="2",20,AV172="3",20,AV172="0",99,AV172="",99)</f>
        <v>99</v>
      </c>
      <c r="AK172" s="50" t="s">
        <v>103</v>
      </c>
      <c r="AL172" s="50" t="s">
        <v>103</v>
      </c>
      <c r="AM172" s="115"/>
      <c r="AN172" s="48"/>
      <c r="AO172" s="48"/>
      <c r="AP172" s="50" t="s">
        <v>103</v>
      </c>
      <c r="AQ172" s="51">
        <v>1</v>
      </c>
      <c r="AR172" s="27" t="str">
        <f>TRIM('APH KIC KIA PC'!O172)</f>
        <v/>
      </c>
      <c r="AS172" s="116"/>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4"/>
      <c r="BD172" s="48" t="s">
        <v>1871</v>
      </c>
      <c r="BE172" s="117"/>
      <c r="BF172" s="50" t="s">
        <v>103</v>
      </c>
      <c r="BG172" s="134"/>
      <c r="BH172" s="52"/>
      <c r="BI172" s="52"/>
      <c r="BJ172" s="52"/>
      <c r="BK172" s="52"/>
      <c r="BL172" s="53" t="s">
        <v>1778</v>
      </c>
      <c r="BM172" s="427" t="str">
        <f>TRIM('1. Artikeldata Grund'!D172)</f>
        <v/>
      </c>
    </row>
    <row r="173" spans="1:65" x14ac:dyDescent="0.25">
      <c r="A173" s="21">
        <v>169</v>
      </c>
      <c r="B173" s="487" t="str">
        <f>'APH KIC KIA PC'!I173</f>
        <v>Välj…</v>
      </c>
      <c r="C173" s="487" t="str">
        <f>'APH KIC KIA PC'!K173</f>
        <v>Välj…</v>
      </c>
      <c r="D173" s="46">
        <f>'APH KIC KIA PC'!D173</f>
        <v>0</v>
      </c>
      <c r="E173" s="47" t="str">
        <f>TRIM(LEFT('1. Artikeldata Grund'!E173,30))</f>
        <v/>
      </c>
      <c r="F173" s="393" t="str">
        <f>IFERROR(TRIM(RIGHT('1. Artikeldata Grund'!E173,LEN('1. Artikeldata Grund'!E173)-30)),"")</f>
        <v/>
      </c>
      <c r="G173" s="48" t="str">
        <f>TRIM('APH KIC KIA PC'!L173)</f>
        <v>Välj….</v>
      </c>
      <c r="H173" s="27">
        <f>'APH KIC KIA PC'!M173</f>
        <v>910</v>
      </c>
      <c r="I173" s="27">
        <v>99</v>
      </c>
      <c r="J173" s="115"/>
      <c r="K173" s="48" t="s">
        <v>1868</v>
      </c>
      <c r="L173" s="48" t="str">
        <f>IF('APH MD APH Specifika'!BD173="J","J","N")</f>
        <v>N</v>
      </c>
      <c r="M173" s="116"/>
      <c r="N173" s="48" t="s">
        <v>1871</v>
      </c>
      <c r="O173" s="117"/>
      <c r="P173" s="48" t="s">
        <v>1870</v>
      </c>
      <c r="Q173" s="27">
        <v>0</v>
      </c>
      <c r="R173" s="115"/>
      <c r="S173" s="115"/>
      <c r="T173" s="115"/>
      <c r="U173" s="115"/>
      <c r="V173" s="115"/>
      <c r="W173" s="27">
        <v>1</v>
      </c>
      <c r="X173" s="27">
        <v>1</v>
      </c>
      <c r="Y173" s="48" t="s">
        <v>1871</v>
      </c>
      <c r="Z173" s="48" t="s">
        <v>1871</v>
      </c>
      <c r="AA173" s="48" t="s">
        <v>1871</v>
      </c>
      <c r="AB173" s="117"/>
      <c r="AC173" s="117"/>
      <c r="AD173" s="117"/>
      <c r="AE173" s="117"/>
      <c r="AF173" s="117"/>
      <c r="AG173" s="117"/>
      <c r="AH173" s="48" t="s">
        <v>1871</v>
      </c>
      <c r="AI173" s="27" t="str">
        <f>TRIM(LEFT('1. Artikeldata Grund'!G173,6))</f>
        <v/>
      </c>
      <c r="AJ173" s="460" cm="1">
        <f t="array" ref="AJ173">_xlfn.IFS(AV173="1",20,AV173="2",20,AV173="3",20,AV173="0",99,AV173="",99)</f>
        <v>99</v>
      </c>
      <c r="AK173" s="50" t="s">
        <v>103</v>
      </c>
      <c r="AL173" s="50" t="s">
        <v>103</v>
      </c>
      <c r="AM173" s="115"/>
      <c r="AN173" s="48"/>
      <c r="AO173" s="48"/>
      <c r="AP173" s="50" t="s">
        <v>103</v>
      </c>
      <c r="AQ173" s="51">
        <v>1</v>
      </c>
      <c r="AR173" s="27" t="str">
        <f>TRIM('APH KIC KIA PC'!O173)</f>
        <v/>
      </c>
      <c r="AS173" s="116"/>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4"/>
      <c r="BD173" s="48" t="s">
        <v>1871</v>
      </c>
      <c r="BE173" s="117"/>
      <c r="BF173" s="50" t="s">
        <v>103</v>
      </c>
      <c r="BG173" s="134"/>
      <c r="BH173" s="52"/>
      <c r="BI173" s="52"/>
      <c r="BJ173" s="52"/>
      <c r="BK173" s="52"/>
      <c r="BL173" s="53" t="s">
        <v>1778</v>
      </c>
      <c r="BM173" s="427" t="str">
        <f>TRIM('1. Artikeldata Grund'!D173)</f>
        <v/>
      </c>
    </row>
    <row r="174" spans="1:65" x14ac:dyDescent="0.25">
      <c r="A174" s="21">
        <v>170</v>
      </c>
      <c r="B174" s="487" t="str">
        <f>'APH KIC KIA PC'!I174</f>
        <v>Välj…</v>
      </c>
      <c r="C174" s="487" t="str">
        <f>'APH KIC KIA PC'!K174</f>
        <v>Välj…</v>
      </c>
      <c r="D174" s="46">
        <f>'APH KIC KIA PC'!D174</f>
        <v>0</v>
      </c>
      <c r="E174" s="47" t="str">
        <f>TRIM(LEFT('1. Artikeldata Grund'!E174,30))</f>
        <v/>
      </c>
      <c r="F174" s="393" t="str">
        <f>IFERROR(TRIM(RIGHT('1. Artikeldata Grund'!E174,LEN('1. Artikeldata Grund'!E174)-30)),"")</f>
        <v/>
      </c>
      <c r="G174" s="48" t="str">
        <f>TRIM('APH KIC KIA PC'!L174)</f>
        <v>Välj….</v>
      </c>
      <c r="H174" s="27">
        <f>'APH KIC KIA PC'!M174</f>
        <v>910</v>
      </c>
      <c r="I174" s="27">
        <v>99</v>
      </c>
      <c r="J174" s="115"/>
      <c r="K174" s="48" t="s">
        <v>1868</v>
      </c>
      <c r="L174" s="48" t="str">
        <f>IF('APH MD APH Specifika'!BD174="J","J","N")</f>
        <v>N</v>
      </c>
      <c r="M174" s="116"/>
      <c r="N174" s="48" t="s">
        <v>1871</v>
      </c>
      <c r="O174" s="117"/>
      <c r="P174" s="48" t="s">
        <v>1870</v>
      </c>
      <c r="Q174" s="27">
        <v>0</v>
      </c>
      <c r="R174" s="115"/>
      <c r="S174" s="115"/>
      <c r="T174" s="115"/>
      <c r="U174" s="115"/>
      <c r="V174" s="115"/>
      <c r="W174" s="27">
        <v>1</v>
      </c>
      <c r="X174" s="27">
        <v>1</v>
      </c>
      <c r="Y174" s="48" t="s">
        <v>1871</v>
      </c>
      <c r="Z174" s="48" t="s">
        <v>1871</v>
      </c>
      <c r="AA174" s="48" t="s">
        <v>1871</v>
      </c>
      <c r="AB174" s="117"/>
      <c r="AC174" s="117"/>
      <c r="AD174" s="117"/>
      <c r="AE174" s="117"/>
      <c r="AF174" s="117"/>
      <c r="AG174" s="117"/>
      <c r="AH174" s="48" t="s">
        <v>1871</v>
      </c>
      <c r="AI174" s="27" t="str">
        <f>TRIM(LEFT('1. Artikeldata Grund'!G174,6))</f>
        <v/>
      </c>
      <c r="AJ174" s="460" cm="1">
        <f t="array" ref="AJ174">_xlfn.IFS(AV174="1",20,AV174="2",20,AV174="3",20,AV174="0",99,AV174="",99)</f>
        <v>99</v>
      </c>
      <c r="AK174" s="50" t="s">
        <v>103</v>
      </c>
      <c r="AL174" s="50" t="s">
        <v>103</v>
      </c>
      <c r="AM174" s="115"/>
      <c r="AN174" s="48"/>
      <c r="AO174" s="48"/>
      <c r="AP174" s="50" t="s">
        <v>103</v>
      </c>
      <c r="AQ174" s="51">
        <v>1</v>
      </c>
      <c r="AR174" s="27" t="str">
        <f>TRIM('APH KIC KIA PC'!O174)</f>
        <v/>
      </c>
      <c r="AS174" s="116"/>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4"/>
      <c r="BD174" s="48" t="s">
        <v>1871</v>
      </c>
      <c r="BE174" s="117"/>
      <c r="BF174" s="50" t="s">
        <v>103</v>
      </c>
      <c r="BG174" s="134"/>
      <c r="BH174" s="52"/>
      <c r="BI174" s="52"/>
      <c r="BJ174" s="52"/>
      <c r="BK174" s="52"/>
      <c r="BL174" s="53" t="s">
        <v>1778</v>
      </c>
      <c r="BM174" s="427" t="str">
        <f>TRIM('1. Artikeldata Grund'!D174)</f>
        <v/>
      </c>
    </row>
    <row r="175" spans="1:65" x14ac:dyDescent="0.25">
      <c r="A175" s="21">
        <v>171</v>
      </c>
      <c r="B175" s="487" t="str">
        <f>'APH KIC KIA PC'!I175</f>
        <v>Välj…</v>
      </c>
      <c r="C175" s="487" t="str">
        <f>'APH KIC KIA PC'!K175</f>
        <v>Välj…</v>
      </c>
      <c r="D175" s="46">
        <f>'APH KIC KIA PC'!D175</f>
        <v>0</v>
      </c>
      <c r="E175" s="47" t="str">
        <f>TRIM(LEFT('1. Artikeldata Grund'!E175,30))</f>
        <v/>
      </c>
      <c r="F175" s="393" t="str">
        <f>IFERROR(TRIM(RIGHT('1. Artikeldata Grund'!E175,LEN('1. Artikeldata Grund'!E175)-30)),"")</f>
        <v/>
      </c>
      <c r="G175" s="48" t="str">
        <f>TRIM('APH KIC KIA PC'!L175)</f>
        <v>Välj….</v>
      </c>
      <c r="H175" s="27">
        <f>'APH KIC KIA PC'!M175</f>
        <v>910</v>
      </c>
      <c r="I175" s="27">
        <v>99</v>
      </c>
      <c r="J175" s="115"/>
      <c r="K175" s="48" t="s">
        <v>1868</v>
      </c>
      <c r="L175" s="48" t="str">
        <f>IF('APH MD APH Specifika'!BD175="J","J","N")</f>
        <v>N</v>
      </c>
      <c r="M175" s="116"/>
      <c r="N175" s="48" t="s">
        <v>1871</v>
      </c>
      <c r="O175" s="117"/>
      <c r="P175" s="48" t="s">
        <v>1870</v>
      </c>
      <c r="Q175" s="27">
        <v>0</v>
      </c>
      <c r="R175" s="115"/>
      <c r="S175" s="115"/>
      <c r="T175" s="115"/>
      <c r="U175" s="115"/>
      <c r="V175" s="115"/>
      <c r="W175" s="27">
        <v>1</v>
      </c>
      <c r="X175" s="27">
        <v>1</v>
      </c>
      <c r="Y175" s="48" t="s">
        <v>1871</v>
      </c>
      <c r="Z175" s="48" t="s">
        <v>1871</v>
      </c>
      <c r="AA175" s="48" t="s">
        <v>1871</v>
      </c>
      <c r="AB175" s="117"/>
      <c r="AC175" s="117"/>
      <c r="AD175" s="117"/>
      <c r="AE175" s="117"/>
      <c r="AF175" s="117"/>
      <c r="AG175" s="117"/>
      <c r="AH175" s="48" t="s">
        <v>1871</v>
      </c>
      <c r="AI175" s="27" t="str">
        <f>TRIM(LEFT('1. Artikeldata Grund'!G175,6))</f>
        <v/>
      </c>
      <c r="AJ175" s="460" cm="1">
        <f t="array" ref="AJ175">_xlfn.IFS(AV175="1",20,AV175="2",20,AV175="3",20,AV175="0",99,AV175="",99)</f>
        <v>99</v>
      </c>
      <c r="AK175" s="50" t="s">
        <v>103</v>
      </c>
      <c r="AL175" s="50" t="s">
        <v>103</v>
      </c>
      <c r="AM175" s="115"/>
      <c r="AN175" s="48"/>
      <c r="AO175" s="48"/>
      <c r="AP175" s="50" t="s">
        <v>103</v>
      </c>
      <c r="AQ175" s="51">
        <v>1</v>
      </c>
      <c r="AR175" s="27" t="str">
        <f>TRIM('APH KIC KIA PC'!O175)</f>
        <v/>
      </c>
      <c r="AS175" s="116"/>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4"/>
      <c r="BD175" s="48" t="s">
        <v>1871</v>
      </c>
      <c r="BE175" s="117"/>
      <c r="BF175" s="50" t="s">
        <v>103</v>
      </c>
      <c r="BG175" s="134"/>
      <c r="BH175" s="52"/>
      <c r="BI175" s="52"/>
      <c r="BJ175" s="52"/>
      <c r="BK175" s="52"/>
      <c r="BL175" s="53" t="s">
        <v>1778</v>
      </c>
      <c r="BM175" s="427" t="str">
        <f>TRIM('1. Artikeldata Grund'!D175)</f>
        <v/>
      </c>
    </row>
    <row r="176" spans="1:65" x14ac:dyDescent="0.25">
      <c r="A176" s="21">
        <v>172</v>
      </c>
      <c r="B176" s="487" t="str">
        <f>'APH KIC KIA PC'!I176</f>
        <v>Välj…</v>
      </c>
      <c r="C176" s="487" t="str">
        <f>'APH KIC KIA PC'!K176</f>
        <v>Välj…</v>
      </c>
      <c r="D176" s="46">
        <f>'APH KIC KIA PC'!D176</f>
        <v>0</v>
      </c>
      <c r="E176" s="47" t="str">
        <f>TRIM(LEFT('1. Artikeldata Grund'!E176,30))</f>
        <v/>
      </c>
      <c r="F176" s="393" t="str">
        <f>IFERROR(TRIM(RIGHT('1. Artikeldata Grund'!E176,LEN('1. Artikeldata Grund'!E176)-30)),"")</f>
        <v/>
      </c>
      <c r="G176" s="48" t="str">
        <f>TRIM('APH KIC KIA PC'!L176)</f>
        <v>Välj….</v>
      </c>
      <c r="H176" s="27">
        <f>'APH KIC KIA PC'!M176</f>
        <v>910</v>
      </c>
      <c r="I176" s="27">
        <v>99</v>
      </c>
      <c r="J176" s="115"/>
      <c r="K176" s="48" t="s">
        <v>1868</v>
      </c>
      <c r="L176" s="48" t="str">
        <f>IF('APH MD APH Specifika'!BD176="J","J","N")</f>
        <v>N</v>
      </c>
      <c r="M176" s="116"/>
      <c r="N176" s="48" t="s">
        <v>1871</v>
      </c>
      <c r="O176" s="117"/>
      <c r="P176" s="48" t="s">
        <v>1870</v>
      </c>
      <c r="Q176" s="27">
        <v>0</v>
      </c>
      <c r="R176" s="115"/>
      <c r="S176" s="115"/>
      <c r="T176" s="115"/>
      <c r="U176" s="115"/>
      <c r="V176" s="115"/>
      <c r="W176" s="27">
        <v>1</v>
      </c>
      <c r="X176" s="27">
        <v>1</v>
      </c>
      <c r="Y176" s="48" t="s">
        <v>1871</v>
      </c>
      <c r="Z176" s="48" t="s">
        <v>1871</v>
      </c>
      <c r="AA176" s="48" t="s">
        <v>1871</v>
      </c>
      <c r="AB176" s="117"/>
      <c r="AC176" s="117"/>
      <c r="AD176" s="117"/>
      <c r="AE176" s="117"/>
      <c r="AF176" s="117"/>
      <c r="AG176" s="117"/>
      <c r="AH176" s="48" t="s">
        <v>1871</v>
      </c>
      <c r="AI176" s="27" t="str">
        <f>TRIM(LEFT('1. Artikeldata Grund'!G176,6))</f>
        <v/>
      </c>
      <c r="AJ176" s="460" cm="1">
        <f t="array" ref="AJ176">_xlfn.IFS(AV176="1",20,AV176="2",20,AV176="3",20,AV176="0",99,AV176="",99)</f>
        <v>99</v>
      </c>
      <c r="AK176" s="50" t="s">
        <v>103</v>
      </c>
      <c r="AL176" s="50" t="s">
        <v>103</v>
      </c>
      <c r="AM176" s="115"/>
      <c r="AN176" s="48"/>
      <c r="AO176" s="48"/>
      <c r="AP176" s="50" t="s">
        <v>103</v>
      </c>
      <c r="AQ176" s="51">
        <v>1</v>
      </c>
      <c r="AR176" s="27" t="str">
        <f>TRIM('APH KIC KIA PC'!O176)</f>
        <v/>
      </c>
      <c r="AS176" s="116"/>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4"/>
      <c r="BD176" s="48" t="s">
        <v>1871</v>
      </c>
      <c r="BE176" s="117"/>
      <c r="BF176" s="50" t="s">
        <v>103</v>
      </c>
      <c r="BG176" s="134"/>
      <c r="BH176" s="52"/>
      <c r="BI176" s="52"/>
      <c r="BJ176" s="52"/>
      <c r="BK176" s="52"/>
      <c r="BL176" s="53" t="s">
        <v>1778</v>
      </c>
      <c r="BM176" s="427" t="str">
        <f>TRIM('1. Artikeldata Grund'!D176)</f>
        <v/>
      </c>
    </row>
    <row r="177" spans="1:65" x14ac:dyDescent="0.25">
      <c r="A177" s="21">
        <v>173</v>
      </c>
      <c r="B177" s="487" t="str">
        <f>'APH KIC KIA PC'!I177</f>
        <v>Välj…</v>
      </c>
      <c r="C177" s="487" t="str">
        <f>'APH KIC KIA PC'!K177</f>
        <v>Välj…</v>
      </c>
      <c r="D177" s="46">
        <f>'APH KIC KIA PC'!D177</f>
        <v>0</v>
      </c>
      <c r="E177" s="47" t="str">
        <f>TRIM(LEFT('1. Artikeldata Grund'!E177,30))</f>
        <v/>
      </c>
      <c r="F177" s="393" t="str">
        <f>IFERROR(TRIM(RIGHT('1. Artikeldata Grund'!E177,LEN('1. Artikeldata Grund'!E177)-30)),"")</f>
        <v/>
      </c>
      <c r="G177" s="48" t="str">
        <f>TRIM('APH KIC KIA PC'!L177)</f>
        <v>Välj….</v>
      </c>
      <c r="H177" s="27">
        <f>'APH KIC KIA PC'!M177</f>
        <v>910</v>
      </c>
      <c r="I177" s="27">
        <v>99</v>
      </c>
      <c r="J177" s="115"/>
      <c r="K177" s="48" t="s">
        <v>1868</v>
      </c>
      <c r="L177" s="48" t="str">
        <f>IF('APH MD APH Specifika'!BD177="J","J","N")</f>
        <v>N</v>
      </c>
      <c r="M177" s="116"/>
      <c r="N177" s="48" t="s">
        <v>1871</v>
      </c>
      <c r="O177" s="117"/>
      <c r="P177" s="48" t="s">
        <v>1870</v>
      </c>
      <c r="Q177" s="27">
        <v>0</v>
      </c>
      <c r="R177" s="115"/>
      <c r="S177" s="115"/>
      <c r="T177" s="115"/>
      <c r="U177" s="115"/>
      <c r="V177" s="115"/>
      <c r="W177" s="27">
        <v>1</v>
      </c>
      <c r="X177" s="27">
        <v>1</v>
      </c>
      <c r="Y177" s="48" t="s">
        <v>1871</v>
      </c>
      <c r="Z177" s="48" t="s">
        <v>1871</v>
      </c>
      <c r="AA177" s="48" t="s">
        <v>1871</v>
      </c>
      <c r="AB177" s="117"/>
      <c r="AC177" s="117"/>
      <c r="AD177" s="117"/>
      <c r="AE177" s="117"/>
      <c r="AF177" s="117"/>
      <c r="AG177" s="117"/>
      <c r="AH177" s="48" t="s">
        <v>1871</v>
      </c>
      <c r="AI177" s="27" t="str">
        <f>TRIM(LEFT('1. Artikeldata Grund'!G177,6))</f>
        <v/>
      </c>
      <c r="AJ177" s="460" cm="1">
        <f t="array" ref="AJ177">_xlfn.IFS(AV177="1",20,AV177="2",20,AV177="3",20,AV177="0",99,AV177="",99)</f>
        <v>99</v>
      </c>
      <c r="AK177" s="50" t="s">
        <v>103</v>
      </c>
      <c r="AL177" s="50" t="s">
        <v>103</v>
      </c>
      <c r="AM177" s="115"/>
      <c r="AN177" s="48"/>
      <c r="AO177" s="48"/>
      <c r="AP177" s="50" t="s">
        <v>103</v>
      </c>
      <c r="AQ177" s="51">
        <v>1</v>
      </c>
      <c r="AR177" s="27" t="str">
        <f>TRIM('APH KIC KIA PC'!O177)</f>
        <v/>
      </c>
      <c r="AS177" s="116"/>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4"/>
      <c r="BD177" s="48" t="s">
        <v>1871</v>
      </c>
      <c r="BE177" s="117"/>
      <c r="BF177" s="50" t="s">
        <v>103</v>
      </c>
      <c r="BG177" s="134"/>
      <c r="BH177" s="52"/>
      <c r="BI177" s="52"/>
      <c r="BJ177" s="52"/>
      <c r="BK177" s="52"/>
      <c r="BL177" s="53" t="s">
        <v>1778</v>
      </c>
      <c r="BM177" s="427" t="str">
        <f>TRIM('1. Artikeldata Grund'!D177)</f>
        <v/>
      </c>
    </row>
    <row r="178" spans="1:65" x14ac:dyDescent="0.25">
      <c r="A178" s="21">
        <v>174</v>
      </c>
      <c r="B178" s="487" t="str">
        <f>'APH KIC KIA PC'!I178</f>
        <v>Välj…</v>
      </c>
      <c r="C178" s="487" t="str">
        <f>'APH KIC KIA PC'!K178</f>
        <v>Välj…</v>
      </c>
      <c r="D178" s="46">
        <f>'APH KIC KIA PC'!D178</f>
        <v>0</v>
      </c>
      <c r="E178" s="47" t="str">
        <f>TRIM(LEFT('1. Artikeldata Grund'!E178,30))</f>
        <v/>
      </c>
      <c r="F178" s="393" t="str">
        <f>IFERROR(TRIM(RIGHT('1. Artikeldata Grund'!E178,LEN('1. Artikeldata Grund'!E178)-30)),"")</f>
        <v/>
      </c>
      <c r="G178" s="48" t="str">
        <f>TRIM('APH KIC KIA PC'!L178)</f>
        <v>Välj….</v>
      </c>
      <c r="H178" s="27">
        <f>'APH KIC KIA PC'!M178</f>
        <v>910</v>
      </c>
      <c r="I178" s="27">
        <v>99</v>
      </c>
      <c r="J178" s="115"/>
      <c r="K178" s="48" t="s">
        <v>1868</v>
      </c>
      <c r="L178" s="48" t="str">
        <f>IF('APH MD APH Specifika'!BD178="J","J","N")</f>
        <v>N</v>
      </c>
      <c r="M178" s="116"/>
      <c r="N178" s="48" t="s">
        <v>1871</v>
      </c>
      <c r="O178" s="117"/>
      <c r="P178" s="48" t="s">
        <v>1870</v>
      </c>
      <c r="Q178" s="27">
        <v>0</v>
      </c>
      <c r="R178" s="115"/>
      <c r="S178" s="115"/>
      <c r="T178" s="115"/>
      <c r="U178" s="115"/>
      <c r="V178" s="115"/>
      <c r="W178" s="27">
        <v>1</v>
      </c>
      <c r="X178" s="27">
        <v>1</v>
      </c>
      <c r="Y178" s="48" t="s">
        <v>1871</v>
      </c>
      <c r="Z178" s="48" t="s">
        <v>1871</v>
      </c>
      <c r="AA178" s="48" t="s">
        <v>1871</v>
      </c>
      <c r="AB178" s="117"/>
      <c r="AC178" s="117"/>
      <c r="AD178" s="117"/>
      <c r="AE178" s="117"/>
      <c r="AF178" s="117"/>
      <c r="AG178" s="117"/>
      <c r="AH178" s="48" t="s">
        <v>1871</v>
      </c>
      <c r="AI178" s="27" t="str">
        <f>TRIM(LEFT('1. Artikeldata Grund'!G178,6))</f>
        <v/>
      </c>
      <c r="AJ178" s="460" cm="1">
        <f t="array" ref="AJ178">_xlfn.IFS(AV178="1",20,AV178="2",20,AV178="3",20,AV178="0",99,AV178="",99)</f>
        <v>99</v>
      </c>
      <c r="AK178" s="50" t="s">
        <v>103</v>
      </c>
      <c r="AL178" s="50" t="s">
        <v>103</v>
      </c>
      <c r="AM178" s="115"/>
      <c r="AN178" s="48"/>
      <c r="AO178" s="48"/>
      <c r="AP178" s="50" t="s">
        <v>103</v>
      </c>
      <c r="AQ178" s="51">
        <v>1</v>
      </c>
      <c r="AR178" s="27" t="str">
        <f>TRIM('APH KIC KIA PC'!O178)</f>
        <v/>
      </c>
      <c r="AS178" s="116"/>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4"/>
      <c r="BD178" s="48" t="s">
        <v>1871</v>
      </c>
      <c r="BE178" s="117"/>
      <c r="BF178" s="50" t="s">
        <v>103</v>
      </c>
      <c r="BG178" s="134"/>
      <c r="BH178" s="52"/>
      <c r="BI178" s="52"/>
      <c r="BJ178" s="52"/>
      <c r="BK178" s="52"/>
      <c r="BL178" s="53" t="s">
        <v>1778</v>
      </c>
      <c r="BM178" s="427" t="str">
        <f>TRIM('1. Artikeldata Grund'!D178)</f>
        <v/>
      </c>
    </row>
    <row r="179" spans="1:65" x14ac:dyDescent="0.25">
      <c r="A179" s="21">
        <v>175</v>
      </c>
      <c r="B179" s="487" t="str">
        <f>'APH KIC KIA PC'!I179</f>
        <v>Välj…</v>
      </c>
      <c r="C179" s="487" t="str">
        <f>'APH KIC KIA PC'!K179</f>
        <v>Välj…</v>
      </c>
      <c r="D179" s="46">
        <f>'APH KIC KIA PC'!D179</f>
        <v>0</v>
      </c>
      <c r="E179" s="47" t="str">
        <f>TRIM(LEFT('1. Artikeldata Grund'!E179,30))</f>
        <v/>
      </c>
      <c r="F179" s="393" t="str">
        <f>IFERROR(TRIM(RIGHT('1. Artikeldata Grund'!E179,LEN('1. Artikeldata Grund'!E179)-30)),"")</f>
        <v/>
      </c>
      <c r="G179" s="48" t="str">
        <f>TRIM('APH KIC KIA PC'!L179)</f>
        <v>Välj….</v>
      </c>
      <c r="H179" s="27">
        <f>'APH KIC KIA PC'!M179</f>
        <v>910</v>
      </c>
      <c r="I179" s="27">
        <v>99</v>
      </c>
      <c r="J179" s="115"/>
      <c r="K179" s="48" t="s">
        <v>1868</v>
      </c>
      <c r="L179" s="48" t="str">
        <f>IF('APH MD APH Specifika'!BD179="J","J","N")</f>
        <v>N</v>
      </c>
      <c r="M179" s="116"/>
      <c r="N179" s="48" t="s">
        <v>1871</v>
      </c>
      <c r="O179" s="117"/>
      <c r="P179" s="48" t="s">
        <v>1870</v>
      </c>
      <c r="Q179" s="27">
        <v>0</v>
      </c>
      <c r="R179" s="115"/>
      <c r="S179" s="115"/>
      <c r="T179" s="115"/>
      <c r="U179" s="115"/>
      <c r="V179" s="115"/>
      <c r="W179" s="27">
        <v>1</v>
      </c>
      <c r="X179" s="27">
        <v>1</v>
      </c>
      <c r="Y179" s="48" t="s">
        <v>1871</v>
      </c>
      <c r="Z179" s="48" t="s">
        <v>1871</v>
      </c>
      <c r="AA179" s="48" t="s">
        <v>1871</v>
      </c>
      <c r="AB179" s="117"/>
      <c r="AC179" s="117"/>
      <c r="AD179" s="117"/>
      <c r="AE179" s="117"/>
      <c r="AF179" s="117"/>
      <c r="AG179" s="117"/>
      <c r="AH179" s="48" t="s">
        <v>1871</v>
      </c>
      <c r="AI179" s="27" t="str">
        <f>TRIM(LEFT('1. Artikeldata Grund'!G179,6))</f>
        <v/>
      </c>
      <c r="AJ179" s="460" cm="1">
        <f t="array" ref="AJ179">_xlfn.IFS(AV179="1",20,AV179="2",20,AV179="3",20,AV179="0",99,AV179="",99)</f>
        <v>99</v>
      </c>
      <c r="AK179" s="50" t="s">
        <v>103</v>
      </c>
      <c r="AL179" s="50" t="s">
        <v>103</v>
      </c>
      <c r="AM179" s="115"/>
      <c r="AN179" s="48"/>
      <c r="AO179" s="48"/>
      <c r="AP179" s="50" t="s">
        <v>103</v>
      </c>
      <c r="AQ179" s="51">
        <v>1</v>
      </c>
      <c r="AR179" s="27" t="str">
        <f>TRIM('APH KIC KIA PC'!O179)</f>
        <v/>
      </c>
      <c r="AS179" s="116"/>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4"/>
      <c r="BD179" s="48" t="s">
        <v>1871</v>
      </c>
      <c r="BE179" s="117"/>
      <c r="BF179" s="50" t="s">
        <v>103</v>
      </c>
      <c r="BG179" s="134"/>
      <c r="BH179" s="52"/>
      <c r="BI179" s="52"/>
      <c r="BJ179" s="52"/>
      <c r="BK179" s="52"/>
      <c r="BL179" s="53" t="s">
        <v>1778</v>
      </c>
      <c r="BM179" s="427" t="str">
        <f>TRIM('1. Artikeldata Grund'!D179)</f>
        <v/>
      </c>
    </row>
    <row r="180" spans="1:65" x14ac:dyDescent="0.25">
      <c r="A180" s="21">
        <v>176</v>
      </c>
      <c r="B180" s="487" t="str">
        <f>'APH KIC KIA PC'!I180</f>
        <v>Välj…</v>
      </c>
      <c r="C180" s="487" t="str">
        <f>'APH KIC KIA PC'!K180</f>
        <v>Välj…</v>
      </c>
      <c r="D180" s="46">
        <f>'APH KIC KIA PC'!D180</f>
        <v>0</v>
      </c>
      <c r="E180" s="47" t="str">
        <f>TRIM(LEFT('1. Artikeldata Grund'!E180,30))</f>
        <v/>
      </c>
      <c r="F180" s="393" t="str">
        <f>IFERROR(TRIM(RIGHT('1. Artikeldata Grund'!E180,LEN('1. Artikeldata Grund'!E180)-30)),"")</f>
        <v/>
      </c>
      <c r="G180" s="48" t="str">
        <f>TRIM('APH KIC KIA PC'!L180)</f>
        <v>Välj….</v>
      </c>
      <c r="H180" s="27">
        <f>'APH KIC KIA PC'!M180</f>
        <v>910</v>
      </c>
      <c r="I180" s="27">
        <v>99</v>
      </c>
      <c r="J180" s="115"/>
      <c r="K180" s="48" t="s">
        <v>1868</v>
      </c>
      <c r="L180" s="48" t="str">
        <f>IF('APH MD APH Specifika'!BD180="J","J","N")</f>
        <v>N</v>
      </c>
      <c r="M180" s="116"/>
      <c r="N180" s="48" t="s">
        <v>1871</v>
      </c>
      <c r="O180" s="117"/>
      <c r="P180" s="48" t="s">
        <v>1870</v>
      </c>
      <c r="Q180" s="27">
        <v>0</v>
      </c>
      <c r="R180" s="115"/>
      <c r="S180" s="115"/>
      <c r="T180" s="115"/>
      <c r="U180" s="115"/>
      <c r="V180" s="115"/>
      <c r="W180" s="27">
        <v>1</v>
      </c>
      <c r="X180" s="27">
        <v>1</v>
      </c>
      <c r="Y180" s="48" t="s">
        <v>1871</v>
      </c>
      <c r="Z180" s="48" t="s">
        <v>1871</v>
      </c>
      <c r="AA180" s="48" t="s">
        <v>1871</v>
      </c>
      <c r="AB180" s="117"/>
      <c r="AC180" s="117"/>
      <c r="AD180" s="117"/>
      <c r="AE180" s="117"/>
      <c r="AF180" s="117"/>
      <c r="AG180" s="117"/>
      <c r="AH180" s="48" t="s">
        <v>1871</v>
      </c>
      <c r="AI180" s="27" t="str">
        <f>TRIM(LEFT('1. Artikeldata Grund'!G180,6))</f>
        <v/>
      </c>
      <c r="AJ180" s="460" cm="1">
        <f t="array" ref="AJ180">_xlfn.IFS(AV180="1",20,AV180="2",20,AV180="3",20,AV180="0",99,AV180="",99)</f>
        <v>99</v>
      </c>
      <c r="AK180" s="50" t="s">
        <v>103</v>
      </c>
      <c r="AL180" s="50" t="s">
        <v>103</v>
      </c>
      <c r="AM180" s="115"/>
      <c r="AN180" s="48"/>
      <c r="AO180" s="48"/>
      <c r="AP180" s="50" t="s">
        <v>103</v>
      </c>
      <c r="AQ180" s="51">
        <v>1</v>
      </c>
      <c r="AR180" s="27" t="str">
        <f>TRIM('APH KIC KIA PC'!O180)</f>
        <v/>
      </c>
      <c r="AS180" s="116"/>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4"/>
      <c r="BD180" s="48" t="s">
        <v>1871</v>
      </c>
      <c r="BE180" s="117"/>
      <c r="BF180" s="50" t="s">
        <v>103</v>
      </c>
      <c r="BG180" s="134"/>
      <c r="BH180" s="52"/>
      <c r="BI180" s="52"/>
      <c r="BJ180" s="52"/>
      <c r="BK180" s="52"/>
      <c r="BL180" s="53" t="s">
        <v>1778</v>
      </c>
      <c r="BM180" s="427" t="str">
        <f>TRIM('1. Artikeldata Grund'!D180)</f>
        <v/>
      </c>
    </row>
    <row r="181" spans="1:65" x14ac:dyDescent="0.25">
      <c r="A181" s="21">
        <v>177</v>
      </c>
      <c r="B181" s="487" t="str">
        <f>'APH KIC KIA PC'!I181</f>
        <v>Välj…</v>
      </c>
      <c r="C181" s="487" t="str">
        <f>'APH KIC KIA PC'!K181</f>
        <v>Välj…</v>
      </c>
      <c r="D181" s="46">
        <f>'APH KIC KIA PC'!D181</f>
        <v>0</v>
      </c>
      <c r="E181" s="47" t="str">
        <f>TRIM(LEFT('1. Artikeldata Grund'!E181,30))</f>
        <v/>
      </c>
      <c r="F181" s="393" t="str">
        <f>IFERROR(TRIM(RIGHT('1. Artikeldata Grund'!E181,LEN('1. Artikeldata Grund'!E181)-30)),"")</f>
        <v/>
      </c>
      <c r="G181" s="48" t="str">
        <f>TRIM('APH KIC KIA PC'!L181)</f>
        <v>Välj….</v>
      </c>
      <c r="H181" s="27">
        <f>'APH KIC KIA PC'!M181</f>
        <v>910</v>
      </c>
      <c r="I181" s="27">
        <v>99</v>
      </c>
      <c r="J181" s="115"/>
      <c r="K181" s="48" t="s">
        <v>1868</v>
      </c>
      <c r="L181" s="48" t="str">
        <f>IF('APH MD APH Specifika'!BD181="J","J","N")</f>
        <v>N</v>
      </c>
      <c r="M181" s="116"/>
      <c r="N181" s="48" t="s">
        <v>1871</v>
      </c>
      <c r="O181" s="117"/>
      <c r="P181" s="48" t="s">
        <v>1870</v>
      </c>
      <c r="Q181" s="27">
        <v>0</v>
      </c>
      <c r="R181" s="115"/>
      <c r="S181" s="115"/>
      <c r="T181" s="115"/>
      <c r="U181" s="115"/>
      <c r="V181" s="115"/>
      <c r="W181" s="27">
        <v>1</v>
      </c>
      <c r="X181" s="27">
        <v>1</v>
      </c>
      <c r="Y181" s="48" t="s">
        <v>1871</v>
      </c>
      <c r="Z181" s="48" t="s">
        <v>1871</v>
      </c>
      <c r="AA181" s="48" t="s">
        <v>1871</v>
      </c>
      <c r="AB181" s="117"/>
      <c r="AC181" s="117"/>
      <c r="AD181" s="117"/>
      <c r="AE181" s="117"/>
      <c r="AF181" s="117"/>
      <c r="AG181" s="117"/>
      <c r="AH181" s="48" t="s">
        <v>1871</v>
      </c>
      <c r="AI181" s="27" t="str">
        <f>TRIM(LEFT('1. Artikeldata Grund'!G181,6))</f>
        <v/>
      </c>
      <c r="AJ181" s="460" cm="1">
        <f t="array" ref="AJ181">_xlfn.IFS(AV181="1",20,AV181="2",20,AV181="3",20,AV181="0",99,AV181="",99)</f>
        <v>99</v>
      </c>
      <c r="AK181" s="50" t="s">
        <v>103</v>
      </c>
      <c r="AL181" s="50" t="s">
        <v>103</v>
      </c>
      <c r="AM181" s="115"/>
      <c r="AN181" s="48"/>
      <c r="AO181" s="48"/>
      <c r="AP181" s="50" t="s">
        <v>103</v>
      </c>
      <c r="AQ181" s="51">
        <v>1</v>
      </c>
      <c r="AR181" s="27" t="str">
        <f>TRIM('APH KIC KIA PC'!O181)</f>
        <v/>
      </c>
      <c r="AS181" s="116"/>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4"/>
      <c r="BD181" s="48" t="s">
        <v>1871</v>
      </c>
      <c r="BE181" s="117"/>
      <c r="BF181" s="50" t="s">
        <v>103</v>
      </c>
      <c r="BG181" s="134"/>
      <c r="BH181" s="52"/>
      <c r="BI181" s="52"/>
      <c r="BJ181" s="52"/>
      <c r="BK181" s="52"/>
      <c r="BL181" s="53" t="s">
        <v>1778</v>
      </c>
      <c r="BM181" s="427" t="str">
        <f>TRIM('1. Artikeldata Grund'!D181)</f>
        <v/>
      </c>
    </row>
    <row r="182" spans="1:65" x14ac:dyDescent="0.25">
      <c r="A182" s="21">
        <v>178</v>
      </c>
      <c r="B182" s="487" t="str">
        <f>'APH KIC KIA PC'!I182</f>
        <v>Välj…</v>
      </c>
      <c r="C182" s="487" t="str">
        <f>'APH KIC KIA PC'!K182</f>
        <v>Välj…</v>
      </c>
      <c r="D182" s="46">
        <f>'APH KIC KIA PC'!D182</f>
        <v>0</v>
      </c>
      <c r="E182" s="47" t="str">
        <f>TRIM(LEFT('1. Artikeldata Grund'!E182,30))</f>
        <v/>
      </c>
      <c r="F182" s="393" t="str">
        <f>IFERROR(TRIM(RIGHT('1. Artikeldata Grund'!E182,LEN('1. Artikeldata Grund'!E182)-30)),"")</f>
        <v/>
      </c>
      <c r="G182" s="48" t="str">
        <f>TRIM('APH KIC KIA PC'!L182)</f>
        <v>Välj….</v>
      </c>
      <c r="H182" s="27">
        <f>'APH KIC KIA PC'!M182</f>
        <v>910</v>
      </c>
      <c r="I182" s="27">
        <v>99</v>
      </c>
      <c r="J182" s="115"/>
      <c r="K182" s="48" t="s">
        <v>1868</v>
      </c>
      <c r="L182" s="48" t="str">
        <f>IF('APH MD APH Specifika'!BD182="J","J","N")</f>
        <v>N</v>
      </c>
      <c r="M182" s="116"/>
      <c r="N182" s="48" t="s">
        <v>1871</v>
      </c>
      <c r="O182" s="117"/>
      <c r="P182" s="48" t="s">
        <v>1870</v>
      </c>
      <c r="Q182" s="27">
        <v>0</v>
      </c>
      <c r="R182" s="115"/>
      <c r="S182" s="115"/>
      <c r="T182" s="115"/>
      <c r="U182" s="115"/>
      <c r="V182" s="115"/>
      <c r="W182" s="27">
        <v>1</v>
      </c>
      <c r="X182" s="27">
        <v>1</v>
      </c>
      <c r="Y182" s="48" t="s">
        <v>1871</v>
      </c>
      <c r="Z182" s="48" t="s">
        <v>1871</v>
      </c>
      <c r="AA182" s="48" t="s">
        <v>1871</v>
      </c>
      <c r="AB182" s="117"/>
      <c r="AC182" s="117"/>
      <c r="AD182" s="117"/>
      <c r="AE182" s="117"/>
      <c r="AF182" s="117"/>
      <c r="AG182" s="117"/>
      <c r="AH182" s="48" t="s">
        <v>1871</v>
      </c>
      <c r="AI182" s="27" t="str">
        <f>TRIM(LEFT('1. Artikeldata Grund'!G182,6))</f>
        <v/>
      </c>
      <c r="AJ182" s="460" cm="1">
        <f t="array" ref="AJ182">_xlfn.IFS(AV182="1",20,AV182="2",20,AV182="3",20,AV182="0",99,AV182="",99)</f>
        <v>99</v>
      </c>
      <c r="AK182" s="50" t="s">
        <v>103</v>
      </c>
      <c r="AL182" s="50" t="s">
        <v>103</v>
      </c>
      <c r="AM182" s="115"/>
      <c r="AN182" s="48"/>
      <c r="AO182" s="48"/>
      <c r="AP182" s="50" t="s">
        <v>103</v>
      </c>
      <c r="AQ182" s="51">
        <v>1</v>
      </c>
      <c r="AR182" s="27" t="str">
        <f>TRIM('APH KIC KIA PC'!O182)</f>
        <v/>
      </c>
      <c r="AS182" s="116"/>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4"/>
      <c r="BD182" s="48" t="s">
        <v>1871</v>
      </c>
      <c r="BE182" s="117"/>
      <c r="BF182" s="50" t="s">
        <v>103</v>
      </c>
      <c r="BG182" s="134"/>
      <c r="BH182" s="52"/>
      <c r="BI182" s="52"/>
      <c r="BJ182" s="52"/>
      <c r="BK182" s="52"/>
      <c r="BL182" s="53" t="s">
        <v>1778</v>
      </c>
      <c r="BM182" s="427" t="str">
        <f>TRIM('1. Artikeldata Grund'!D182)</f>
        <v/>
      </c>
    </row>
    <row r="183" spans="1:65" x14ac:dyDescent="0.25">
      <c r="A183" s="21">
        <v>179</v>
      </c>
      <c r="B183" s="487" t="str">
        <f>'APH KIC KIA PC'!I183</f>
        <v>Välj…</v>
      </c>
      <c r="C183" s="487" t="str">
        <f>'APH KIC KIA PC'!K183</f>
        <v>Välj…</v>
      </c>
      <c r="D183" s="46">
        <f>'APH KIC KIA PC'!D183</f>
        <v>0</v>
      </c>
      <c r="E183" s="47" t="str">
        <f>TRIM(LEFT('1. Artikeldata Grund'!E183,30))</f>
        <v/>
      </c>
      <c r="F183" s="393" t="str">
        <f>IFERROR(TRIM(RIGHT('1. Artikeldata Grund'!E183,LEN('1. Artikeldata Grund'!E183)-30)),"")</f>
        <v/>
      </c>
      <c r="G183" s="48" t="str">
        <f>TRIM('APH KIC KIA PC'!L183)</f>
        <v>Välj….</v>
      </c>
      <c r="H183" s="27">
        <f>'APH KIC KIA PC'!M183</f>
        <v>910</v>
      </c>
      <c r="I183" s="27">
        <v>99</v>
      </c>
      <c r="J183" s="115"/>
      <c r="K183" s="48" t="s">
        <v>1868</v>
      </c>
      <c r="L183" s="48" t="str">
        <f>IF('APH MD APH Specifika'!BD183="J","J","N")</f>
        <v>N</v>
      </c>
      <c r="M183" s="116"/>
      <c r="N183" s="48" t="s">
        <v>1871</v>
      </c>
      <c r="O183" s="117"/>
      <c r="P183" s="48" t="s">
        <v>1870</v>
      </c>
      <c r="Q183" s="27">
        <v>0</v>
      </c>
      <c r="R183" s="115"/>
      <c r="S183" s="115"/>
      <c r="T183" s="115"/>
      <c r="U183" s="115"/>
      <c r="V183" s="115"/>
      <c r="W183" s="27">
        <v>1</v>
      </c>
      <c r="X183" s="27">
        <v>1</v>
      </c>
      <c r="Y183" s="48" t="s">
        <v>1871</v>
      </c>
      <c r="Z183" s="48" t="s">
        <v>1871</v>
      </c>
      <c r="AA183" s="48" t="s">
        <v>1871</v>
      </c>
      <c r="AB183" s="117"/>
      <c r="AC183" s="117"/>
      <c r="AD183" s="117"/>
      <c r="AE183" s="117"/>
      <c r="AF183" s="117"/>
      <c r="AG183" s="117"/>
      <c r="AH183" s="48" t="s">
        <v>1871</v>
      </c>
      <c r="AI183" s="27" t="str">
        <f>TRIM(LEFT('1. Artikeldata Grund'!G183,6))</f>
        <v/>
      </c>
      <c r="AJ183" s="460" cm="1">
        <f t="array" ref="AJ183">_xlfn.IFS(AV183="1",20,AV183="2",20,AV183="3",20,AV183="0",99,AV183="",99)</f>
        <v>99</v>
      </c>
      <c r="AK183" s="50" t="s">
        <v>103</v>
      </c>
      <c r="AL183" s="50" t="s">
        <v>103</v>
      </c>
      <c r="AM183" s="115"/>
      <c r="AN183" s="48"/>
      <c r="AO183" s="48"/>
      <c r="AP183" s="50" t="s">
        <v>103</v>
      </c>
      <c r="AQ183" s="51">
        <v>1</v>
      </c>
      <c r="AR183" s="27" t="str">
        <f>TRIM('APH KIC KIA PC'!O183)</f>
        <v/>
      </c>
      <c r="AS183" s="116"/>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4"/>
      <c r="BD183" s="48" t="s">
        <v>1871</v>
      </c>
      <c r="BE183" s="117"/>
      <c r="BF183" s="50" t="s">
        <v>103</v>
      </c>
      <c r="BG183" s="134"/>
      <c r="BH183" s="52"/>
      <c r="BI183" s="52"/>
      <c r="BJ183" s="52"/>
      <c r="BK183" s="52"/>
      <c r="BL183" s="53" t="s">
        <v>1778</v>
      </c>
      <c r="BM183" s="427" t="str">
        <f>TRIM('1. Artikeldata Grund'!D183)</f>
        <v/>
      </c>
    </row>
    <row r="184" spans="1:65" x14ac:dyDescent="0.25">
      <c r="A184" s="21">
        <v>180</v>
      </c>
      <c r="B184" s="487" t="str">
        <f>'APH KIC KIA PC'!I184</f>
        <v>Välj…</v>
      </c>
      <c r="C184" s="487" t="str">
        <f>'APH KIC KIA PC'!K184</f>
        <v>Välj…</v>
      </c>
      <c r="D184" s="46">
        <f>'APH KIC KIA PC'!D184</f>
        <v>0</v>
      </c>
      <c r="E184" s="47" t="str">
        <f>TRIM(LEFT('1. Artikeldata Grund'!E184,30))</f>
        <v/>
      </c>
      <c r="F184" s="393" t="str">
        <f>IFERROR(TRIM(RIGHT('1. Artikeldata Grund'!E184,LEN('1. Artikeldata Grund'!E184)-30)),"")</f>
        <v/>
      </c>
      <c r="G184" s="48" t="str">
        <f>TRIM('APH KIC KIA PC'!L184)</f>
        <v>Välj….</v>
      </c>
      <c r="H184" s="27">
        <f>'APH KIC KIA PC'!M184</f>
        <v>910</v>
      </c>
      <c r="I184" s="27">
        <v>99</v>
      </c>
      <c r="J184" s="115"/>
      <c r="K184" s="48" t="s">
        <v>1868</v>
      </c>
      <c r="L184" s="48" t="str">
        <f>IF('APH MD APH Specifika'!BD184="J","J","N")</f>
        <v>N</v>
      </c>
      <c r="M184" s="116"/>
      <c r="N184" s="48" t="s">
        <v>1871</v>
      </c>
      <c r="O184" s="117"/>
      <c r="P184" s="48" t="s">
        <v>1870</v>
      </c>
      <c r="Q184" s="27">
        <v>0</v>
      </c>
      <c r="R184" s="115"/>
      <c r="S184" s="115"/>
      <c r="T184" s="115"/>
      <c r="U184" s="115"/>
      <c r="V184" s="115"/>
      <c r="W184" s="27">
        <v>1</v>
      </c>
      <c r="X184" s="27">
        <v>1</v>
      </c>
      <c r="Y184" s="48" t="s">
        <v>1871</v>
      </c>
      <c r="Z184" s="48" t="s">
        <v>1871</v>
      </c>
      <c r="AA184" s="48" t="s">
        <v>1871</v>
      </c>
      <c r="AB184" s="117"/>
      <c r="AC184" s="117"/>
      <c r="AD184" s="117"/>
      <c r="AE184" s="117"/>
      <c r="AF184" s="117"/>
      <c r="AG184" s="117"/>
      <c r="AH184" s="48" t="s">
        <v>1871</v>
      </c>
      <c r="AI184" s="27" t="str">
        <f>TRIM(LEFT('1. Artikeldata Grund'!G184,6))</f>
        <v/>
      </c>
      <c r="AJ184" s="460" cm="1">
        <f t="array" ref="AJ184">_xlfn.IFS(AV184="1",20,AV184="2",20,AV184="3",20,AV184="0",99,AV184="",99)</f>
        <v>99</v>
      </c>
      <c r="AK184" s="50" t="s">
        <v>103</v>
      </c>
      <c r="AL184" s="50" t="s">
        <v>103</v>
      </c>
      <c r="AM184" s="115"/>
      <c r="AN184" s="48"/>
      <c r="AO184" s="48"/>
      <c r="AP184" s="50" t="s">
        <v>103</v>
      </c>
      <c r="AQ184" s="51">
        <v>1</v>
      </c>
      <c r="AR184" s="27" t="str">
        <f>TRIM('APH KIC KIA PC'!O184)</f>
        <v/>
      </c>
      <c r="AS184" s="116"/>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4"/>
      <c r="BD184" s="48" t="s">
        <v>1871</v>
      </c>
      <c r="BE184" s="117"/>
      <c r="BF184" s="50" t="s">
        <v>103</v>
      </c>
      <c r="BG184" s="134"/>
      <c r="BH184" s="52"/>
      <c r="BI184" s="52"/>
      <c r="BJ184" s="52"/>
      <c r="BK184" s="52"/>
      <c r="BL184" s="53" t="s">
        <v>1778</v>
      </c>
      <c r="BM184" s="427" t="str">
        <f>TRIM('1. Artikeldata Grund'!D184)</f>
        <v/>
      </c>
    </row>
    <row r="185" spans="1:65" x14ac:dyDescent="0.25">
      <c r="A185" s="21">
        <v>181</v>
      </c>
      <c r="B185" s="487" t="str">
        <f>'APH KIC KIA PC'!I185</f>
        <v>Välj…</v>
      </c>
      <c r="C185" s="487" t="str">
        <f>'APH KIC KIA PC'!K185</f>
        <v>Välj…</v>
      </c>
      <c r="D185" s="46">
        <f>'APH KIC KIA PC'!D185</f>
        <v>0</v>
      </c>
      <c r="E185" s="47" t="str">
        <f>TRIM(LEFT('1. Artikeldata Grund'!E185,30))</f>
        <v/>
      </c>
      <c r="F185" s="393" t="str">
        <f>IFERROR(TRIM(RIGHT('1. Artikeldata Grund'!E185,LEN('1. Artikeldata Grund'!E185)-30)),"")</f>
        <v/>
      </c>
      <c r="G185" s="48" t="str">
        <f>TRIM('APH KIC KIA PC'!L185)</f>
        <v>Välj….</v>
      </c>
      <c r="H185" s="27">
        <f>'APH KIC KIA PC'!M185</f>
        <v>910</v>
      </c>
      <c r="I185" s="27">
        <v>99</v>
      </c>
      <c r="J185" s="115"/>
      <c r="K185" s="48" t="s">
        <v>1868</v>
      </c>
      <c r="L185" s="48" t="str">
        <f>IF('APH MD APH Specifika'!BD185="J","J","N")</f>
        <v>N</v>
      </c>
      <c r="M185" s="116"/>
      <c r="N185" s="48" t="s">
        <v>1871</v>
      </c>
      <c r="O185" s="117"/>
      <c r="P185" s="48" t="s">
        <v>1870</v>
      </c>
      <c r="Q185" s="27">
        <v>0</v>
      </c>
      <c r="R185" s="115"/>
      <c r="S185" s="115"/>
      <c r="T185" s="115"/>
      <c r="U185" s="115"/>
      <c r="V185" s="115"/>
      <c r="W185" s="27">
        <v>1</v>
      </c>
      <c r="X185" s="27">
        <v>1</v>
      </c>
      <c r="Y185" s="48" t="s">
        <v>1871</v>
      </c>
      <c r="Z185" s="48" t="s">
        <v>1871</v>
      </c>
      <c r="AA185" s="48" t="s">
        <v>1871</v>
      </c>
      <c r="AB185" s="117"/>
      <c r="AC185" s="117"/>
      <c r="AD185" s="117"/>
      <c r="AE185" s="117"/>
      <c r="AF185" s="117"/>
      <c r="AG185" s="117"/>
      <c r="AH185" s="48" t="s">
        <v>1871</v>
      </c>
      <c r="AI185" s="27" t="str">
        <f>TRIM(LEFT('1. Artikeldata Grund'!G185,6))</f>
        <v/>
      </c>
      <c r="AJ185" s="460" cm="1">
        <f t="array" ref="AJ185">_xlfn.IFS(AV185="1",20,AV185="2",20,AV185="3",20,AV185="0",99,AV185="",99)</f>
        <v>99</v>
      </c>
      <c r="AK185" s="50" t="s">
        <v>103</v>
      </c>
      <c r="AL185" s="50" t="s">
        <v>103</v>
      </c>
      <c r="AM185" s="115"/>
      <c r="AN185" s="48"/>
      <c r="AO185" s="48"/>
      <c r="AP185" s="50" t="s">
        <v>103</v>
      </c>
      <c r="AQ185" s="51">
        <v>1</v>
      </c>
      <c r="AR185" s="27" t="str">
        <f>TRIM('APH KIC KIA PC'!O185)</f>
        <v/>
      </c>
      <c r="AS185" s="116"/>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4"/>
      <c r="BD185" s="48" t="s">
        <v>1871</v>
      </c>
      <c r="BE185" s="117"/>
      <c r="BF185" s="50" t="s">
        <v>103</v>
      </c>
      <c r="BG185" s="134"/>
      <c r="BH185" s="52"/>
      <c r="BI185" s="52"/>
      <c r="BJ185" s="52"/>
      <c r="BK185" s="52"/>
      <c r="BL185" s="53" t="s">
        <v>1778</v>
      </c>
      <c r="BM185" s="427" t="str">
        <f>TRIM('1. Artikeldata Grund'!D185)</f>
        <v/>
      </c>
    </row>
    <row r="186" spans="1:65" x14ac:dyDescent="0.25">
      <c r="A186" s="21">
        <v>182</v>
      </c>
      <c r="B186" s="487" t="str">
        <f>'APH KIC KIA PC'!I186</f>
        <v>Välj…</v>
      </c>
      <c r="C186" s="487" t="str">
        <f>'APH KIC KIA PC'!K186</f>
        <v>Välj…</v>
      </c>
      <c r="D186" s="46">
        <f>'APH KIC KIA PC'!D186</f>
        <v>0</v>
      </c>
      <c r="E186" s="47" t="str">
        <f>TRIM(LEFT('1. Artikeldata Grund'!E186,30))</f>
        <v/>
      </c>
      <c r="F186" s="393" t="str">
        <f>IFERROR(TRIM(RIGHT('1. Artikeldata Grund'!E186,LEN('1. Artikeldata Grund'!E186)-30)),"")</f>
        <v/>
      </c>
      <c r="G186" s="48" t="str">
        <f>TRIM('APH KIC KIA PC'!L186)</f>
        <v>Välj….</v>
      </c>
      <c r="H186" s="27">
        <f>'APH KIC KIA PC'!M186</f>
        <v>910</v>
      </c>
      <c r="I186" s="27">
        <v>99</v>
      </c>
      <c r="J186" s="115"/>
      <c r="K186" s="48" t="s">
        <v>1868</v>
      </c>
      <c r="L186" s="48" t="str">
        <f>IF('APH MD APH Specifika'!BD186="J","J","N")</f>
        <v>N</v>
      </c>
      <c r="M186" s="116"/>
      <c r="N186" s="48" t="s">
        <v>1871</v>
      </c>
      <c r="O186" s="117"/>
      <c r="P186" s="48" t="s">
        <v>1870</v>
      </c>
      <c r="Q186" s="27">
        <v>0</v>
      </c>
      <c r="R186" s="115"/>
      <c r="S186" s="115"/>
      <c r="T186" s="115"/>
      <c r="U186" s="115"/>
      <c r="V186" s="115"/>
      <c r="W186" s="27">
        <v>1</v>
      </c>
      <c r="X186" s="27">
        <v>1</v>
      </c>
      <c r="Y186" s="48" t="s">
        <v>1871</v>
      </c>
      <c r="Z186" s="48" t="s">
        <v>1871</v>
      </c>
      <c r="AA186" s="48" t="s">
        <v>1871</v>
      </c>
      <c r="AB186" s="117"/>
      <c r="AC186" s="117"/>
      <c r="AD186" s="117"/>
      <c r="AE186" s="117"/>
      <c r="AF186" s="117"/>
      <c r="AG186" s="117"/>
      <c r="AH186" s="48" t="s">
        <v>1871</v>
      </c>
      <c r="AI186" s="27" t="str">
        <f>TRIM(LEFT('1. Artikeldata Grund'!G186,6))</f>
        <v/>
      </c>
      <c r="AJ186" s="460" cm="1">
        <f t="array" ref="AJ186">_xlfn.IFS(AV186="1",20,AV186="2",20,AV186="3",20,AV186="0",99,AV186="",99)</f>
        <v>99</v>
      </c>
      <c r="AK186" s="50" t="s">
        <v>103</v>
      </c>
      <c r="AL186" s="50" t="s">
        <v>103</v>
      </c>
      <c r="AM186" s="115"/>
      <c r="AN186" s="48"/>
      <c r="AO186" s="48"/>
      <c r="AP186" s="50" t="s">
        <v>103</v>
      </c>
      <c r="AQ186" s="51">
        <v>1</v>
      </c>
      <c r="AR186" s="27" t="str">
        <f>TRIM('APH KIC KIA PC'!O186)</f>
        <v/>
      </c>
      <c r="AS186" s="116"/>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4"/>
      <c r="BD186" s="48" t="s">
        <v>1871</v>
      </c>
      <c r="BE186" s="117"/>
      <c r="BF186" s="50" t="s">
        <v>103</v>
      </c>
      <c r="BG186" s="134"/>
      <c r="BH186" s="52"/>
      <c r="BI186" s="52"/>
      <c r="BJ186" s="52"/>
      <c r="BK186" s="52"/>
      <c r="BL186" s="53" t="s">
        <v>1778</v>
      </c>
      <c r="BM186" s="427" t="str">
        <f>TRIM('1. Artikeldata Grund'!D186)</f>
        <v/>
      </c>
    </row>
    <row r="187" spans="1:65" x14ac:dyDescent="0.25">
      <c r="A187" s="21">
        <v>183</v>
      </c>
      <c r="B187" s="487" t="str">
        <f>'APH KIC KIA PC'!I187</f>
        <v>Välj…</v>
      </c>
      <c r="C187" s="487" t="str">
        <f>'APH KIC KIA PC'!K187</f>
        <v>Välj…</v>
      </c>
      <c r="D187" s="46">
        <f>'APH KIC KIA PC'!D187</f>
        <v>0</v>
      </c>
      <c r="E187" s="47" t="str">
        <f>TRIM(LEFT('1. Artikeldata Grund'!E187,30))</f>
        <v/>
      </c>
      <c r="F187" s="393" t="str">
        <f>IFERROR(TRIM(RIGHT('1. Artikeldata Grund'!E187,LEN('1. Artikeldata Grund'!E187)-30)),"")</f>
        <v/>
      </c>
      <c r="G187" s="48" t="str">
        <f>TRIM('APH KIC KIA PC'!L187)</f>
        <v>Välj….</v>
      </c>
      <c r="H187" s="27">
        <f>'APH KIC KIA PC'!M187</f>
        <v>910</v>
      </c>
      <c r="I187" s="27">
        <v>99</v>
      </c>
      <c r="J187" s="115"/>
      <c r="K187" s="48" t="s">
        <v>1868</v>
      </c>
      <c r="L187" s="48" t="str">
        <f>IF('APH MD APH Specifika'!BD187="J","J","N")</f>
        <v>N</v>
      </c>
      <c r="M187" s="116"/>
      <c r="N187" s="48" t="s">
        <v>1871</v>
      </c>
      <c r="O187" s="117"/>
      <c r="P187" s="48" t="s">
        <v>1870</v>
      </c>
      <c r="Q187" s="27">
        <v>0</v>
      </c>
      <c r="R187" s="115"/>
      <c r="S187" s="115"/>
      <c r="T187" s="115"/>
      <c r="U187" s="115"/>
      <c r="V187" s="115"/>
      <c r="W187" s="27">
        <v>1</v>
      </c>
      <c r="X187" s="27">
        <v>1</v>
      </c>
      <c r="Y187" s="48" t="s">
        <v>1871</v>
      </c>
      <c r="Z187" s="48" t="s">
        <v>1871</v>
      </c>
      <c r="AA187" s="48" t="s">
        <v>1871</v>
      </c>
      <c r="AB187" s="117"/>
      <c r="AC187" s="117"/>
      <c r="AD187" s="117"/>
      <c r="AE187" s="117"/>
      <c r="AF187" s="117"/>
      <c r="AG187" s="117"/>
      <c r="AH187" s="48" t="s">
        <v>1871</v>
      </c>
      <c r="AI187" s="27" t="str">
        <f>TRIM(LEFT('1. Artikeldata Grund'!G187,6))</f>
        <v/>
      </c>
      <c r="AJ187" s="460" cm="1">
        <f t="array" ref="AJ187">_xlfn.IFS(AV187="1",20,AV187="2",20,AV187="3",20,AV187="0",99,AV187="",99)</f>
        <v>99</v>
      </c>
      <c r="AK187" s="50" t="s">
        <v>103</v>
      </c>
      <c r="AL187" s="50" t="s">
        <v>103</v>
      </c>
      <c r="AM187" s="115"/>
      <c r="AN187" s="48"/>
      <c r="AO187" s="48"/>
      <c r="AP187" s="50" t="s">
        <v>103</v>
      </c>
      <c r="AQ187" s="51">
        <v>1</v>
      </c>
      <c r="AR187" s="27" t="str">
        <f>TRIM('APH KIC KIA PC'!O187)</f>
        <v/>
      </c>
      <c r="AS187" s="116"/>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4"/>
      <c r="BD187" s="48" t="s">
        <v>1871</v>
      </c>
      <c r="BE187" s="117"/>
      <c r="BF187" s="50" t="s">
        <v>103</v>
      </c>
      <c r="BG187" s="134"/>
      <c r="BH187" s="52"/>
      <c r="BI187" s="52"/>
      <c r="BJ187" s="52"/>
      <c r="BK187" s="52"/>
      <c r="BL187" s="53" t="s">
        <v>1778</v>
      </c>
      <c r="BM187" s="427" t="str">
        <f>TRIM('1. Artikeldata Grund'!D187)</f>
        <v/>
      </c>
    </row>
    <row r="188" spans="1:65" x14ac:dyDescent="0.25">
      <c r="A188" s="21">
        <v>184</v>
      </c>
      <c r="B188" s="487" t="str">
        <f>'APH KIC KIA PC'!I188</f>
        <v>Välj…</v>
      </c>
      <c r="C188" s="487" t="str">
        <f>'APH KIC KIA PC'!K188</f>
        <v>Välj…</v>
      </c>
      <c r="D188" s="46">
        <f>'APH KIC KIA PC'!D188</f>
        <v>0</v>
      </c>
      <c r="E188" s="47" t="str">
        <f>TRIM(LEFT('1. Artikeldata Grund'!E188,30))</f>
        <v/>
      </c>
      <c r="F188" s="393" t="str">
        <f>IFERROR(TRIM(RIGHT('1. Artikeldata Grund'!E188,LEN('1. Artikeldata Grund'!E188)-30)),"")</f>
        <v/>
      </c>
      <c r="G188" s="48" t="str">
        <f>TRIM('APH KIC KIA PC'!L188)</f>
        <v>Välj….</v>
      </c>
      <c r="H188" s="27">
        <f>'APH KIC KIA PC'!M188</f>
        <v>910</v>
      </c>
      <c r="I188" s="27">
        <v>99</v>
      </c>
      <c r="J188" s="115"/>
      <c r="K188" s="48" t="s">
        <v>1868</v>
      </c>
      <c r="L188" s="48" t="str">
        <f>IF('APH MD APH Specifika'!BD188="J","J","N")</f>
        <v>N</v>
      </c>
      <c r="M188" s="116"/>
      <c r="N188" s="48" t="s">
        <v>1871</v>
      </c>
      <c r="O188" s="117"/>
      <c r="P188" s="48" t="s">
        <v>1870</v>
      </c>
      <c r="Q188" s="27">
        <v>0</v>
      </c>
      <c r="R188" s="115"/>
      <c r="S188" s="115"/>
      <c r="T188" s="115"/>
      <c r="U188" s="115"/>
      <c r="V188" s="115"/>
      <c r="W188" s="27">
        <v>1</v>
      </c>
      <c r="X188" s="27">
        <v>1</v>
      </c>
      <c r="Y188" s="48" t="s">
        <v>1871</v>
      </c>
      <c r="Z188" s="48" t="s">
        <v>1871</v>
      </c>
      <c r="AA188" s="48" t="s">
        <v>1871</v>
      </c>
      <c r="AB188" s="117"/>
      <c r="AC188" s="117"/>
      <c r="AD188" s="117"/>
      <c r="AE188" s="117"/>
      <c r="AF188" s="117"/>
      <c r="AG188" s="117"/>
      <c r="AH188" s="48" t="s">
        <v>1871</v>
      </c>
      <c r="AI188" s="27" t="str">
        <f>TRIM(LEFT('1. Artikeldata Grund'!G188,6))</f>
        <v/>
      </c>
      <c r="AJ188" s="460" cm="1">
        <f t="array" ref="AJ188">_xlfn.IFS(AV188="1",20,AV188="2",20,AV188="3",20,AV188="0",99,AV188="",99)</f>
        <v>99</v>
      </c>
      <c r="AK188" s="50" t="s">
        <v>103</v>
      </c>
      <c r="AL188" s="50" t="s">
        <v>103</v>
      </c>
      <c r="AM188" s="115"/>
      <c r="AN188" s="48"/>
      <c r="AO188" s="48"/>
      <c r="AP188" s="50" t="s">
        <v>103</v>
      </c>
      <c r="AQ188" s="51">
        <v>1</v>
      </c>
      <c r="AR188" s="27" t="str">
        <f>TRIM('APH KIC KIA PC'!O188)</f>
        <v/>
      </c>
      <c r="AS188" s="116"/>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4"/>
      <c r="BD188" s="48" t="s">
        <v>1871</v>
      </c>
      <c r="BE188" s="117"/>
      <c r="BF188" s="50" t="s">
        <v>103</v>
      </c>
      <c r="BG188" s="134"/>
      <c r="BH188" s="52"/>
      <c r="BI188" s="52"/>
      <c r="BJ188" s="52"/>
      <c r="BK188" s="52"/>
      <c r="BL188" s="53" t="s">
        <v>1778</v>
      </c>
      <c r="BM188" s="427" t="str">
        <f>TRIM('1. Artikeldata Grund'!D188)</f>
        <v/>
      </c>
    </row>
    <row r="189" spans="1:65" x14ac:dyDescent="0.25">
      <c r="A189" s="21">
        <v>185</v>
      </c>
      <c r="B189" s="487" t="str">
        <f>'APH KIC KIA PC'!I189</f>
        <v>Välj…</v>
      </c>
      <c r="C189" s="487" t="str">
        <f>'APH KIC KIA PC'!K189</f>
        <v>Välj…</v>
      </c>
      <c r="D189" s="46">
        <f>'APH KIC KIA PC'!D189</f>
        <v>0</v>
      </c>
      <c r="E189" s="47" t="str">
        <f>TRIM(LEFT('1. Artikeldata Grund'!E189,30))</f>
        <v/>
      </c>
      <c r="F189" s="393" t="str">
        <f>IFERROR(TRIM(RIGHT('1. Artikeldata Grund'!E189,LEN('1. Artikeldata Grund'!E189)-30)),"")</f>
        <v/>
      </c>
      <c r="G189" s="48" t="str">
        <f>TRIM('APH KIC KIA PC'!L189)</f>
        <v>Välj….</v>
      </c>
      <c r="H189" s="27">
        <f>'APH KIC KIA PC'!M189</f>
        <v>910</v>
      </c>
      <c r="I189" s="27">
        <v>99</v>
      </c>
      <c r="J189" s="115"/>
      <c r="K189" s="48" t="s">
        <v>1868</v>
      </c>
      <c r="L189" s="48" t="str">
        <f>IF('APH MD APH Specifika'!BD189="J","J","N")</f>
        <v>N</v>
      </c>
      <c r="M189" s="116"/>
      <c r="N189" s="48" t="s">
        <v>1871</v>
      </c>
      <c r="O189" s="117"/>
      <c r="P189" s="48" t="s">
        <v>1870</v>
      </c>
      <c r="Q189" s="27">
        <v>0</v>
      </c>
      <c r="R189" s="115"/>
      <c r="S189" s="115"/>
      <c r="T189" s="115"/>
      <c r="U189" s="115"/>
      <c r="V189" s="115"/>
      <c r="W189" s="27">
        <v>1</v>
      </c>
      <c r="X189" s="27">
        <v>1</v>
      </c>
      <c r="Y189" s="48" t="s">
        <v>1871</v>
      </c>
      <c r="Z189" s="48" t="s">
        <v>1871</v>
      </c>
      <c r="AA189" s="48" t="s">
        <v>1871</v>
      </c>
      <c r="AB189" s="117"/>
      <c r="AC189" s="117"/>
      <c r="AD189" s="117"/>
      <c r="AE189" s="117"/>
      <c r="AF189" s="117"/>
      <c r="AG189" s="117"/>
      <c r="AH189" s="48" t="s">
        <v>1871</v>
      </c>
      <c r="AI189" s="27" t="str">
        <f>TRIM(LEFT('1. Artikeldata Grund'!G189,6))</f>
        <v/>
      </c>
      <c r="AJ189" s="460" cm="1">
        <f t="array" ref="AJ189">_xlfn.IFS(AV189="1",20,AV189="2",20,AV189="3",20,AV189="0",99,AV189="",99)</f>
        <v>99</v>
      </c>
      <c r="AK189" s="50" t="s">
        <v>103</v>
      </c>
      <c r="AL189" s="50" t="s">
        <v>103</v>
      </c>
      <c r="AM189" s="115"/>
      <c r="AN189" s="48"/>
      <c r="AO189" s="48"/>
      <c r="AP189" s="50" t="s">
        <v>103</v>
      </c>
      <c r="AQ189" s="51">
        <v>1</v>
      </c>
      <c r="AR189" s="27" t="str">
        <f>TRIM('APH KIC KIA PC'!O189)</f>
        <v/>
      </c>
      <c r="AS189" s="116"/>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4"/>
      <c r="BD189" s="48" t="s">
        <v>1871</v>
      </c>
      <c r="BE189" s="117"/>
      <c r="BF189" s="50" t="s">
        <v>103</v>
      </c>
      <c r="BG189" s="134"/>
      <c r="BH189" s="52"/>
      <c r="BI189" s="52"/>
      <c r="BJ189" s="52"/>
      <c r="BK189" s="52"/>
      <c r="BL189" s="53" t="s">
        <v>1778</v>
      </c>
      <c r="BM189" s="427" t="str">
        <f>TRIM('1. Artikeldata Grund'!D189)</f>
        <v/>
      </c>
    </row>
    <row r="190" spans="1:65" x14ac:dyDescent="0.25">
      <c r="A190" s="21">
        <v>186</v>
      </c>
      <c r="B190" s="487" t="str">
        <f>'APH KIC KIA PC'!I190</f>
        <v>Välj…</v>
      </c>
      <c r="C190" s="487" t="str">
        <f>'APH KIC KIA PC'!K190</f>
        <v>Välj…</v>
      </c>
      <c r="D190" s="46">
        <f>'APH KIC KIA PC'!D190</f>
        <v>0</v>
      </c>
      <c r="E190" s="47" t="str">
        <f>TRIM(LEFT('1. Artikeldata Grund'!E190,30))</f>
        <v/>
      </c>
      <c r="F190" s="393" t="str">
        <f>IFERROR(TRIM(RIGHT('1. Artikeldata Grund'!E190,LEN('1. Artikeldata Grund'!E190)-30)),"")</f>
        <v/>
      </c>
      <c r="G190" s="48" t="str">
        <f>TRIM('APH KIC KIA PC'!L190)</f>
        <v>Välj….</v>
      </c>
      <c r="H190" s="27">
        <f>'APH KIC KIA PC'!M190</f>
        <v>910</v>
      </c>
      <c r="I190" s="27">
        <v>99</v>
      </c>
      <c r="J190" s="115"/>
      <c r="K190" s="48" t="s">
        <v>1868</v>
      </c>
      <c r="L190" s="48" t="str">
        <f>IF('APH MD APH Specifika'!BD190="J","J","N")</f>
        <v>N</v>
      </c>
      <c r="M190" s="116"/>
      <c r="N190" s="48" t="s">
        <v>1871</v>
      </c>
      <c r="O190" s="117"/>
      <c r="P190" s="48" t="s">
        <v>1870</v>
      </c>
      <c r="Q190" s="27">
        <v>0</v>
      </c>
      <c r="R190" s="115"/>
      <c r="S190" s="115"/>
      <c r="T190" s="115"/>
      <c r="U190" s="115"/>
      <c r="V190" s="115"/>
      <c r="W190" s="27">
        <v>1</v>
      </c>
      <c r="X190" s="27">
        <v>1</v>
      </c>
      <c r="Y190" s="48" t="s">
        <v>1871</v>
      </c>
      <c r="Z190" s="48" t="s">
        <v>1871</v>
      </c>
      <c r="AA190" s="48" t="s">
        <v>1871</v>
      </c>
      <c r="AB190" s="117"/>
      <c r="AC190" s="117"/>
      <c r="AD190" s="117"/>
      <c r="AE190" s="117"/>
      <c r="AF190" s="117"/>
      <c r="AG190" s="117"/>
      <c r="AH190" s="48" t="s">
        <v>1871</v>
      </c>
      <c r="AI190" s="27" t="str">
        <f>TRIM(LEFT('1. Artikeldata Grund'!G190,6))</f>
        <v/>
      </c>
      <c r="AJ190" s="460" cm="1">
        <f t="array" ref="AJ190">_xlfn.IFS(AV190="1",20,AV190="2",20,AV190="3",20,AV190="0",99,AV190="",99)</f>
        <v>99</v>
      </c>
      <c r="AK190" s="50" t="s">
        <v>103</v>
      </c>
      <c r="AL190" s="50" t="s">
        <v>103</v>
      </c>
      <c r="AM190" s="115"/>
      <c r="AN190" s="48"/>
      <c r="AO190" s="48"/>
      <c r="AP190" s="50" t="s">
        <v>103</v>
      </c>
      <c r="AQ190" s="51">
        <v>1</v>
      </c>
      <c r="AR190" s="27" t="str">
        <f>TRIM('APH KIC KIA PC'!O190)</f>
        <v/>
      </c>
      <c r="AS190" s="116"/>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4"/>
      <c r="BD190" s="48" t="s">
        <v>1871</v>
      </c>
      <c r="BE190" s="117"/>
      <c r="BF190" s="50" t="s">
        <v>103</v>
      </c>
      <c r="BG190" s="134"/>
      <c r="BH190" s="52"/>
      <c r="BI190" s="52"/>
      <c r="BJ190" s="52"/>
      <c r="BK190" s="52"/>
      <c r="BL190" s="53" t="s">
        <v>1778</v>
      </c>
      <c r="BM190" s="427" t="str">
        <f>TRIM('1. Artikeldata Grund'!D190)</f>
        <v/>
      </c>
    </row>
    <row r="191" spans="1:65" x14ac:dyDescent="0.25">
      <c r="A191" s="21">
        <v>187</v>
      </c>
      <c r="B191" s="487" t="str">
        <f>'APH KIC KIA PC'!I191</f>
        <v>Välj…</v>
      </c>
      <c r="C191" s="487" t="str">
        <f>'APH KIC KIA PC'!K191</f>
        <v>Välj…</v>
      </c>
      <c r="D191" s="46">
        <f>'APH KIC KIA PC'!D191</f>
        <v>0</v>
      </c>
      <c r="E191" s="47" t="str">
        <f>TRIM(LEFT('1. Artikeldata Grund'!E191,30))</f>
        <v/>
      </c>
      <c r="F191" s="393" t="str">
        <f>IFERROR(TRIM(RIGHT('1. Artikeldata Grund'!E191,LEN('1. Artikeldata Grund'!E191)-30)),"")</f>
        <v/>
      </c>
      <c r="G191" s="48" t="str">
        <f>TRIM('APH KIC KIA PC'!L191)</f>
        <v>Välj….</v>
      </c>
      <c r="H191" s="27">
        <f>'APH KIC KIA PC'!M191</f>
        <v>910</v>
      </c>
      <c r="I191" s="27">
        <v>99</v>
      </c>
      <c r="J191" s="115"/>
      <c r="K191" s="48" t="s">
        <v>1868</v>
      </c>
      <c r="L191" s="48" t="str">
        <f>IF('APH MD APH Specifika'!BD191="J","J","N")</f>
        <v>N</v>
      </c>
      <c r="M191" s="116"/>
      <c r="N191" s="48" t="s">
        <v>1871</v>
      </c>
      <c r="O191" s="117"/>
      <c r="P191" s="48" t="s">
        <v>1870</v>
      </c>
      <c r="Q191" s="27">
        <v>0</v>
      </c>
      <c r="R191" s="115"/>
      <c r="S191" s="115"/>
      <c r="T191" s="115"/>
      <c r="U191" s="115"/>
      <c r="V191" s="115"/>
      <c r="W191" s="27">
        <v>1</v>
      </c>
      <c r="X191" s="27">
        <v>1</v>
      </c>
      <c r="Y191" s="48" t="s">
        <v>1871</v>
      </c>
      <c r="Z191" s="48" t="s">
        <v>1871</v>
      </c>
      <c r="AA191" s="48" t="s">
        <v>1871</v>
      </c>
      <c r="AB191" s="117"/>
      <c r="AC191" s="117"/>
      <c r="AD191" s="117"/>
      <c r="AE191" s="117"/>
      <c r="AF191" s="117"/>
      <c r="AG191" s="117"/>
      <c r="AH191" s="48" t="s">
        <v>1871</v>
      </c>
      <c r="AI191" s="27" t="str">
        <f>TRIM(LEFT('1. Artikeldata Grund'!G191,6))</f>
        <v/>
      </c>
      <c r="AJ191" s="460" cm="1">
        <f t="array" ref="AJ191">_xlfn.IFS(AV191="1",20,AV191="2",20,AV191="3",20,AV191="0",99,AV191="",99)</f>
        <v>99</v>
      </c>
      <c r="AK191" s="50" t="s">
        <v>103</v>
      </c>
      <c r="AL191" s="50" t="s">
        <v>103</v>
      </c>
      <c r="AM191" s="115"/>
      <c r="AN191" s="48"/>
      <c r="AO191" s="48"/>
      <c r="AP191" s="50" t="s">
        <v>103</v>
      </c>
      <c r="AQ191" s="51">
        <v>1</v>
      </c>
      <c r="AR191" s="27" t="str">
        <f>TRIM('APH KIC KIA PC'!O191)</f>
        <v/>
      </c>
      <c r="AS191" s="116"/>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4"/>
      <c r="BD191" s="48" t="s">
        <v>1871</v>
      </c>
      <c r="BE191" s="117"/>
      <c r="BF191" s="50" t="s">
        <v>103</v>
      </c>
      <c r="BG191" s="134"/>
      <c r="BH191" s="52"/>
      <c r="BI191" s="52"/>
      <c r="BJ191" s="52"/>
      <c r="BK191" s="52"/>
      <c r="BL191" s="53" t="s">
        <v>1778</v>
      </c>
      <c r="BM191" s="427" t="str">
        <f>TRIM('1. Artikeldata Grund'!D191)</f>
        <v/>
      </c>
    </row>
    <row r="192" spans="1:65" x14ac:dyDescent="0.25">
      <c r="A192" s="21">
        <v>188</v>
      </c>
      <c r="B192" s="487" t="str">
        <f>'APH KIC KIA PC'!I192</f>
        <v>Välj…</v>
      </c>
      <c r="C192" s="487" t="str">
        <f>'APH KIC KIA PC'!K192</f>
        <v>Välj…</v>
      </c>
      <c r="D192" s="46">
        <f>'APH KIC KIA PC'!D192</f>
        <v>0</v>
      </c>
      <c r="E192" s="47" t="str">
        <f>TRIM(LEFT('1. Artikeldata Grund'!E192,30))</f>
        <v/>
      </c>
      <c r="F192" s="393" t="str">
        <f>IFERROR(TRIM(RIGHT('1. Artikeldata Grund'!E192,LEN('1. Artikeldata Grund'!E192)-30)),"")</f>
        <v/>
      </c>
      <c r="G192" s="48" t="str">
        <f>TRIM('APH KIC KIA PC'!L192)</f>
        <v>Välj….</v>
      </c>
      <c r="H192" s="27">
        <f>'APH KIC KIA PC'!M192</f>
        <v>910</v>
      </c>
      <c r="I192" s="27">
        <v>99</v>
      </c>
      <c r="J192" s="115"/>
      <c r="K192" s="48" t="s">
        <v>1868</v>
      </c>
      <c r="L192" s="48" t="str">
        <f>IF('APH MD APH Specifika'!BD192="J","J","N")</f>
        <v>N</v>
      </c>
      <c r="M192" s="116"/>
      <c r="N192" s="48" t="s">
        <v>1871</v>
      </c>
      <c r="O192" s="117"/>
      <c r="P192" s="48" t="s">
        <v>1870</v>
      </c>
      <c r="Q192" s="27">
        <v>0</v>
      </c>
      <c r="R192" s="115"/>
      <c r="S192" s="115"/>
      <c r="T192" s="115"/>
      <c r="U192" s="115"/>
      <c r="V192" s="115"/>
      <c r="W192" s="27">
        <v>1</v>
      </c>
      <c r="X192" s="27">
        <v>1</v>
      </c>
      <c r="Y192" s="48" t="s">
        <v>1871</v>
      </c>
      <c r="Z192" s="48" t="s">
        <v>1871</v>
      </c>
      <c r="AA192" s="48" t="s">
        <v>1871</v>
      </c>
      <c r="AB192" s="117"/>
      <c r="AC192" s="117"/>
      <c r="AD192" s="117"/>
      <c r="AE192" s="117"/>
      <c r="AF192" s="117"/>
      <c r="AG192" s="117"/>
      <c r="AH192" s="48" t="s">
        <v>1871</v>
      </c>
      <c r="AI192" s="27" t="str">
        <f>TRIM(LEFT('1. Artikeldata Grund'!G192,6))</f>
        <v/>
      </c>
      <c r="AJ192" s="460" cm="1">
        <f t="array" ref="AJ192">_xlfn.IFS(AV192="1",20,AV192="2",20,AV192="3",20,AV192="0",99,AV192="",99)</f>
        <v>99</v>
      </c>
      <c r="AK192" s="50" t="s">
        <v>103</v>
      </c>
      <c r="AL192" s="50" t="s">
        <v>103</v>
      </c>
      <c r="AM192" s="115"/>
      <c r="AN192" s="48"/>
      <c r="AO192" s="48"/>
      <c r="AP192" s="50" t="s">
        <v>103</v>
      </c>
      <c r="AQ192" s="51">
        <v>1</v>
      </c>
      <c r="AR192" s="27" t="str">
        <f>TRIM('APH KIC KIA PC'!O192)</f>
        <v/>
      </c>
      <c r="AS192" s="116"/>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4"/>
      <c r="BD192" s="48" t="s">
        <v>1871</v>
      </c>
      <c r="BE192" s="117"/>
      <c r="BF192" s="50" t="s">
        <v>103</v>
      </c>
      <c r="BG192" s="134"/>
      <c r="BH192" s="52"/>
      <c r="BI192" s="52"/>
      <c r="BJ192" s="52"/>
      <c r="BK192" s="52"/>
      <c r="BL192" s="53" t="s">
        <v>1778</v>
      </c>
      <c r="BM192" s="427" t="str">
        <f>TRIM('1. Artikeldata Grund'!D192)</f>
        <v/>
      </c>
    </row>
    <row r="193" spans="1:65" x14ac:dyDescent="0.25">
      <c r="A193" s="21">
        <v>189</v>
      </c>
      <c r="B193" s="487" t="str">
        <f>'APH KIC KIA PC'!I193</f>
        <v>Välj…</v>
      </c>
      <c r="C193" s="487" t="str">
        <f>'APH KIC KIA PC'!K193</f>
        <v>Välj…</v>
      </c>
      <c r="D193" s="46">
        <f>'APH KIC KIA PC'!D193</f>
        <v>0</v>
      </c>
      <c r="E193" s="47" t="str">
        <f>TRIM(LEFT('1. Artikeldata Grund'!E193,30))</f>
        <v/>
      </c>
      <c r="F193" s="393" t="str">
        <f>IFERROR(TRIM(RIGHT('1. Artikeldata Grund'!E193,LEN('1. Artikeldata Grund'!E193)-30)),"")</f>
        <v/>
      </c>
      <c r="G193" s="48" t="str">
        <f>TRIM('APH KIC KIA PC'!L193)</f>
        <v>Välj….</v>
      </c>
      <c r="H193" s="27">
        <f>'APH KIC KIA PC'!M193</f>
        <v>910</v>
      </c>
      <c r="I193" s="27">
        <v>99</v>
      </c>
      <c r="J193" s="115"/>
      <c r="K193" s="48" t="s">
        <v>1868</v>
      </c>
      <c r="L193" s="48" t="str">
        <f>IF('APH MD APH Specifika'!BD193="J","J","N")</f>
        <v>N</v>
      </c>
      <c r="M193" s="116"/>
      <c r="N193" s="48" t="s">
        <v>1871</v>
      </c>
      <c r="O193" s="117"/>
      <c r="P193" s="48" t="s">
        <v>1870</v>
      </c>
      <c r="Q193" s="27">
        <v>0</v>
      </c>
      <c r="R193" s="115"/>
      <c r="S193" s="115"/>
      <c r="T193" s="115"/>
      <c r="U193" s="115"/>
      <c r="V193" s="115"/>
      <c r="W193" s="27">
        <v>1</v>
      </c>
      <c r="X193" s="27">
        <v>1</v>
      </c>
      <c r="Y193" s="48" t="s">
        <v>1871</v>
      </c>
      <c r="Z193" s="48" t="s">
        <v>1871</v>
      </c>
      <c r="AA193" s="48" t="s">
        <v>1871</v>
      </c>
      <c r="AB193" s="117"/>
      <c r="AC193" s="117"/>
      <c r="AD193" s="117"/>
      <c r="AE193" s="117"/>
      <c r="AF193" s="117"/>
      <c r="AG193" s="117"/>
      <c r="AH193" s="48" t="s">
        <v>1871</v>
      </c>
      <c r="AI193" s="27" t="str">
        <f>TRIM(LEFT('1. Artikeldata Grund'!G193,6))</f>
        <v/>
      </c>
      <c r="AJ193" s="460" cm="1">
        <f t="array" ref="AJ193">_xlfn.IFS(AV193="1",20,AV193="2",20,AV193="3",20,AV193="0",99,AV193="",99)</f>
        <v>99</v>
      </c>
      <c r="AK193" s="50" t="s">
        <v>103</v>
      </c>
      <c r="AL193" s="50" t="s">
        <v>103</v>
      </c>
      <c r="AM193" s="115"/>
      <c r="AN193" s="48"/>
      <c r="AO193" s="48"/>
      <c r="AP193" s="50" t="s">
        <v>103</v>
      </c>
      <c r="AQ193" s="51">
        <v>1</v>
      </c>
      <c r="AR193" s="27" t="str">
        <f>TRIM('APH KIC KIA PC'!O193)</f>
        <v/>
      </c>
      <c r="AS193" s="116"/>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4"/>
      <c r="BD193" s="48" t="s">
        <v>1871</v>
      </c>
      <c r="BE193" s="117"/>
      <c r="BF193" s="50" t="s">
        <v>103</v>
      </c>
      <c r="BG193" s="134"/>
      <c r="BH193" s="52"/>
      <c r="BI193" s="52"/>
      <c r="BJ193" s="52"/>
      <c r="BK193" s="52"/>
      <c r="BL193" s="53" t="s">
        <v>1778</v>
      </c>
      <c r="BM193" s="427" t="str">
        <f>TRIM('1. Artikeldata Grund'!D193)</f>
        <v/>
      </c>
    </row>
    <row r="194" spans="1:65" x14ac:dyDescent="0.25">
      <c r="A194" s="21">
        <v>190</v>
      </c>
      <c r="B194" s="487" t="str">
        <f>'APH KIC KIA PC'!I194</f>
        <v>Välj…</v>
      </c>
      <c r="C194" s="487" t="str">
        <f>'APH KIC KIA PC'!K194</f>
        <v>Välj…</v>
      </c>
      <c r="D194" s="46">
        <f>'APH KIC KIA PC'!D194</f>
        <v>0</v>
      </c>
      <c r="E194" s="47" t="str">
        <f>TRIM(LEFT('1. Artikeldata Grund'!E194,30))</f>
        <v/>
      </c>
      <c r="F194" s="393" t="str">
        <f>IFERROR(TRIM(RIGHT('1. Artikeldata Grund'!E194,LEN('1. Artikeldata Grund'!E194)-30)),"")</f>
        <v/>
      </c>
      <c r="G194" s="48" t="str">
        <f>TRIM('APH KIC KIA PC'!L194)</f>
        <v>Välj….</v>
      </c>
      <c r="H194" s="27">
        <f>'APH KIC KIA PC'!M194</f>
        <v>910</v>
      </c>
      <c r="I194" s="27">
        <v>99</v>
      </c>
      <c r="J194" s="115"/>
      <c r="K194" s="48" t="s">
        <v>1868</v>
      </c>
      <c r="L194" s="48" t="str">
        <f>IF('APH MD APH Specifika'!BD194="J","J","N")</f>
        <v>N</v>
      </c>
      <c r="M194" s="116"/>
      <c r="N194" s="48" t="s">
        <v>1871</v>
      </c>
      <c r="O194" s="117"/>
      <c r="P194" s="48" t="s">
        <v>1870</v>
      </c>
      <c r="Q194" s="27">
        <v>0</v>
      </c>
      <c r="R194" s="115"/>
      <c r="S194" s="115"/>
      <c r="T194" s="115"/>
      <c r="U194" s="115"/>
      <c r="V194" s="115"/>
      <c r="W194" s="27">
        <v>1</v>
      </c>
      <c r="X194" s="27">
        <v>1</v>
      </c>
      <c r="Y194" s="48" t="s">
        <v>1871</v>
      </c>
      <c r="Z194" s="48" t="s">
        <v>1871</v>
      </c>
      <c r="AA194" s="48" t="s">
        <v>1871</v>
      </c>
      <c r="AB194" s="117"/>
      <c r="AC194" s="117"/>
      <c r="AD194" s="117"/>
      <c r="AE194" s="117"/>
      <c r="AF194" s="117"/>
      <c r="AG194" s="117"/>
      <c r="AH194" s="48" t="s">
        <v>1871</v>
      </c>
      <c r="AI194" s="27" t="str">
        <f>TRIM(LEFT('1. Artikeldata Grund'!G194,6))</f>
        <v/>
      </c>
      <c r="AJ194" s="460" cm="1">
        <f t="array" ref="AJ194">_xlfn.IFS(AV194="1",20,AV194="2",20,AV194="3",20,AV194="0",99,AV194="",99)</f>
        <v>99</v>
      </c>
      <c r="AK194" s="50" t="s">
        <v>103</v>
      </c>
      <c r="AL194" s="50" t="s">
        <v>103</v>
      </c>
      <c r="AM194" s="115"/>
      <c r="AN194" s="48"/>
      <c r="AO194" s="48"/>
      <c r="AP194" s="50" t="s">
        <v>103</v>
      </c>
      <c r="AQ194" s="51">
        <v>1</v>
      </c>
      <c r="AR194" s="27" t="str">
        <f>TRIM('APH KIC KIA PC'!O194)</f>
        <v/>
      </c>
      <c r="AS194" s="116"/>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4"/>
      <c r="BD194" s="48" t="s">
        <v>1871</v>
      </c>
      <c r="BE194" s="117"/>
      <c r="BF194" s="50" t="s">
        <v>103</v>
      </c>
      <c r="BG194" s="134"/>
      <c r="BH194" s="52"/>
      <c r="BI194" s="52"/>
      <c r="BJ194" s="52"/>
      <c r="BK194" s="52"/>
      <c r="BL194" s="53" t="s">
        <v>1778</v>
      </c>
      <c r="BM194" s="427" t="str">
        <f>TRIM('1. Artikeldata Grund'!D194)</f>
        <v/>
      </c>
    </row>
    <row r="195" spans="1:65" x14ac:dyDescent="0.25">
      <c r="A195" s="21">
        <v>191</v>
      </c>
      <c r="B195" s="487" t="str">
        <f>'APH KIC KIA PC'!I195</f>
        <v>Välj…</v>
      </c>
      <c r="C195" s="487" t="str">
        <f>'APH KIC KIA PC'!K195</f>
        <v>Välj…</v>
      </c>
      <c r="D195" s="46">
        <f>'APH KIC KIA PC'!D195</f>
        <v>0</v>
      </c>
      <c r="E195" s="47" t="str">
        <f>TRIM(LEFT('1. Artikeldata Grund'!E195,30))</f>
        <v/>
      </c>
      <c r="F195" s="393" t="str">
        <f>IFERROR(TRIM(RIGHT('1. Artikeldata Grund'!E195,LEN('1. Artikeldata Grund'!E195)-30)),"")</f>
        <v/>
      </c>
      <c r="G195" s="48" t="str">
        <f>TRIM('APH KIC KIA PC'!L195)</f>
        <v>Välj….</v>
      </c>
      <c r="H195" s="27">
        <f>'APH KIC KIA PC'!M195</f>
        <v>910</v>
      </c>
      <c r="I195" s="27">
        <v>99</v>
      </c>
      <c r="J195" s="115"/>
      <c r="K195" s="48" t="s">
        <v>1868</v>
      </c>
      <c r="L195" s="48" t="str">
        <f>IF('APH MD APH Specifika'!BD195="J","J","N")</f>
        <v>N</v>
      </c>
      <c r="M195" s="116"/>
      <c r="N195" s="48" t="s">
        <v>1871</v>
      </c>
      <c r="O195" s="117"/>
      <c r="P195" s="48" t="s">
        <v>1870</v>
      </c>
      <c r="Q195" s="27">
        <v>0</v>
      </c>
      <c r="R195" s="115"/>
      <c r="S195" s="115"/>
      <c r="T195" s="115"/>
      <c r="U195" s="115"/>
      <c r="V195" s="115"/>
      <c r="W195" s="27">
        <v>1</v>
      </c>
      <c r="X195" s="27">
        <v>1</v>
      </c>
      <c r="Y195" s="48" t="s">
        <v>1871</v>
      </c>
      <c r="Z195" s="48" t="s">
        <v>1871</v>
      </c>
      <c r="AA195" s="48" t="s">
        <v>1871</v>
      </c>
      <c r="AB195" s="117"/>
      <c r="AC195" s="117"/>
      <c r="AD195" s="117"/>
      <c r="AE195" s="117"/>
      <c r="AF195" s="117"/>
      <c r="AG195" s="117"/>
      <c r="AH195" s="48" t="s">
        <v>1871</v>
      </c>
      <c r="AI195" s="27" t="str">
        <f>TRIM(LEFT('1. Artikeldata Grund'!G195,6))</f>
        <v/>
      </c>
      <c r="AJ195" s="460" cm="1">
        <f t="array" ref="AJ195">_xlfn.IFS(AV195="1",20,AV195="2",20,AV195="3",20,AV195="0",99,AV195="",99)</f>
        <v>99</v>
      </c>
      <c r="AK195" s="50" t="s">
        <v>103</v>
      </c>
      <c r="AL195" s="50" t="s">
        <v>103</v>
      </c>
      <c r="AM195" s="115"/>
      <c r="AN195" s="48"/>
      <c r="AO195" s="48"/>
      <c r="AP195" s="50" t="s">
        <v>103</v>
      </c>
      <c r="AQ195" s="51">
        <v>1</v>
      </c>
      <c r="AR195" s="27" t="str">
        <f>TRIM('APH KIC KIA PC'!O195)</f>
        <v/>
      </c>
      <c r="AS195" s="116"/>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4"/>
      <c r="BD195" s="48" t="s">
        <v>1871</v>
      </c>
      <c r="BE195" s="117"/>
      <c r="BF195" s="50" t="s">
        <v>103</v>
      </c>
      <c r="BG195" s="134"/>
      <c r="BH195" s="52"/>
      <c r="BI195" s="52"/>
      <c r="BJ195" s="52"/>
      <c r="BK195" s="52"/>
      <c r="BL195" s="53" t="s">
        <v>1778</v>
      </c>
      <c r="BM195" s="427" t="str">
        <f>TRIM('1. Artikeldata Grund'!D195)</f>
        <v/>
      </c>
    </row>
    <row r="196" spans="1:65" x14ac:dyDescent="0.25">
      <c r="A196" s="21">
        <v>192</v>
      </c>
      <c r="B196" s="487" t="str">
        <f>'APH KIC KIA PC'!I196</f>
        <v>Välj…</v>
      </c>
      <c r="C196" s="487" t="str">
        <f>'APH KIC KIA PC'!K196</f>
        <v>Välj…</v>
      </c>
      <c r="D196" s="46">
        <f>'APH KIC KIA PC'!D196</f>
        <v>0</v>
      </c>
      <c r="E196" s="47" t="str">
        <f>TRIM(LEFT('1. Artikeldata Grund'!E196,30))</f>
        <v/>
      </c>
      <c r="F196" s="393" t="str">
        <f>IFERROR(TRIM(RIGHT('1. Artikeldata Grund'!E196,LEN('1. Artikeldata Grund'!E196)-30)),"")</f>
        <v/>
      </c>
      <c r="G196" s="48" t="str">
        <f>TRIM('APH KIC KIA PC'!L196)</f>
        <v>Välj….</v>
      </c>
      <c r="H196" s="27">
        <f>'APH KIC KIA PC'!M196</f>
        <v>910</v>
      </c>
      <c r="I196" s="27">
        <v>99</v>
      </c>
      <c r="J196" s="115"/>
      <c r="K196" s="48" t="s">
        <v>1868</v>
      </c>
      <c r="L196" s="48" t="str">
        <f>IF('APH MD APH Specifika'!BD196="J","J","N")</f>
        <v>N</v>
      </c>
      <c r="M196" s="116"/>
      <c r="N196" s="48" t="s">
        <v>1871</v>
      </c>
      <c r="O196" s="117"/>
      <c r="P196" s="48" t="s">
        <v>1870</v>
      </c>
      <c r="Q196" s="27">
        <v>0</v>
      </c>
      <c r="R196" s="115"/>
      <c r="S196" s="115"/>
      <c r="T196" s="115"/>
      <c r="U196" s="115"/>
      <c r="V196" s="115"/>
      <c r="W196" s="27">
        <v>1</v>
      </c>
      <c r="X196" s="27">
        <v>1</v>
      </c>
      <c r="Y196" s="48" t="s">
        <v>1871</v>
      </c>
      <c r="Z196" s="48" t="s">
        <v>1871</v>
      </c>
      <c r="AA196" s="48" t="s">
        <v>1871</v>
      </c>
      <c r="AB196" s="117"/>
      <c r="AC196" s="117"/>
      <c r="AD196" s="117"/>
      <c r="AE196" s="117"/>
      <c r="AF196" s="117"/>
      <c r="AG196" s="117"/>
      <c r="AH196" s="48" t="s">
        <v>1871</v>
      </c>
      <c r="AI196" s="27" t="str">
        <f>TRIM(LEFT('1. Artikeldata Grund'!G196,6))</f>
        <v/>
      </c>
      <c r="AJ196" s="460" cm="1">
        <f t="array" ref="AJ196">_xlfn.IFS(AV196="1",20,AV196="2",20,AV196="3",20,AV196="0",99,AV196="",99)</f>
        <v>99</v>
      </c>
      <c r="AK196" s="50" t="s">
        <v>103</v>
      </c>
      <c r="AL196" s="50" t="s">
        <v>103</v>
      </c>
      <c r="AM196" s="115"/>
      <c r="AN196" s="48"/>
      <c r="AO196" s="48"/>
      <c r="AP196" s="50" t="s">
        <v>103</v>
      </c>
      <c r="AQ196" s="51">
        <v>1</v>
      </c>
      <c r="AR196" s="27" t="str">
        <f>TRIM('APH KIC KIA PC'!O196)</f>
        <v/>
      </c>
      <c r="AS196" s="116"/>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4"/>
      <c r="BD196" s="48" t="s">
        <v>1871</v>
      </c>
      <c r="BE196" s="117"/>
      <c r="BF196" s="50" t="s">
        <v>103</v>
      </c>
      <c r="BG196" s="134"/>
      <c r="BH196" s="52"/>
      <c r="BI196" s="52"/>
      <c r="BJ196" s="52"/>
      <c r="BK196" s="52"/>
      <c r="BL196" s="53" t="s">
        <v>1778</v>
      </c>
      <c r="BM196" s="427" t="str">
        <f>TRIM('1. Artikeldata Grund'!D196)</f>
        <v/>
      </c>
    </row>
    <row r="197" spans="1:65" x14ac:dyDescent="0.25">
      <c r="A197" s="21">
        <v>193</v>
      </c>
      <c r="B197" s="487" t="str">
        <f>'APH KIC KIA PC'!I197</f>
        <v>Välj…</v>
      </c>
      <c r="C197" s="487" t="str">
        <f>'APH KIC KIA PC'!K197</f>
        <v>Välj…</v>
      </c>
      <c r="D197" s="46">
        <f>'APH KIC KIA PC'!D197</f>
        <v>0</v>
      </c>
      <c r="E197" s="47" t="str">
        <f>TRIM(LEFT('1. Artikeldata Grund'!E197,30))</f>
        <v/>
      </c>
      <c r="F197" s="393" t="str">
        <f>IFERROR(TRIM(RIGHT('1. Artikeldata Grund'!E197,LEN('1. Artikeldata Grund'!E197)-30)),"")</f>
        <v/>
      </c>
      <c r="G197" s="48" t="str">
        <f>TRIM('APH KIC KIA PC'!L197)</f>
        <v>Välj….</v>
      </c>
      <c r="H197" s="27">
        <f>'APH KIC KIA PC'!M197</f>
        <v>910</v>
      </c>
      <c r="I197" s="27">
        <v>99</v>
      </c>
      <c r="J197" s="115"/>
      <c r="K197" s="48" t="s">
        <v>1868</v>
      </c>
      <c r="L197" s="48" t="str">
        <f>IF('APH MD APH Specifika'!BD197="J","J","N")</f>
        <v>N</v>
      </c>
      <c r="M197" s="116"/>
      <c r="N197" s="48" t="s">
        <v>1871</v>
      </c>
      <c r="O197" s="117"/>
      <c r="P197" s="48" t="s">
        <v>1870</v>
      </c>
      <c r="Q197" s="27">
        <v>0</v>
      </c>
      <c r="R197" s="115"/>
      <c r="S197" s="115"/>
      <c r="T197" s="115"/>
      <c r="U197" s="115"/>
      <c r="V197" s="115"/>
      <c r="W197" s="27">
        <v>1</v>
      </c>
      <c r="X197" s="27">
        <v>1</v>
      </c>
      <c r="Y197" s="48" t="s">
        <v>1871</v>
      </c>
      <c r="Z197" s="48" t="s">
        <v>1871</v>
      </c>
      <c r="AA197" s="48" t="s">
        <v>1871</v>
      </c>
      <c r="AB197" s="117"/>
      <c r="AC197" s="117"/>
      <c r="AD197" s="117"/>
      <c r="AE197" s="117"/>
      <c r="AF197" s="117"/>
      <c r="AG197" s="117"/>
      <c r="AH197" s="48" t="s">
        <v>1871</v>
      </c>
      <c r="AI197" s="27" t="str">
        <f>TRIM(LEFT('1. Artikeldata Grund'!G197,6))</f>
        <v/>
      </c>
      <c r="AJ197" s="460" cm="1">
        <f t="array" ref="AJ197">_xlfn.IFS(AV197="1",20,AV197="2",20,AV197="3",20,AV197="0",99,AV197="",99)</f>
        <v>99</v>
      </c>
      <c r="AK197" s="50" t="s">
        <v>103</v>
      </c>
      <c r="AL197" s="50" t="s">
        <v>103</v>
      </c>
      <c r="AM197" s="115"/>
      <c r="AN197" s="48"/>
      <c r="AO197" s="48"/>
      <c r="AP197" s="50" t="s">
        <v>103</v>
      </c>
      <c r="AQ197" s="51">
        <v>1</v>
      </c>
      <c r="AR197" s="27" t="str">
        <f>TRIM('APH KIC KIA PC'!O197)</f>
        <v/>
      </c>
      <c r="AS197" s="116"/>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4"/>
      <c r="BD197" s="48" t="s">
        <v>1871</v>
      </c>
      <c r="BE197" s="117"/>
      <c r="BF197" s="50" t="s">
        <v>103</v>
      </c>
      <c r="BG197" s="134"/>
      <c r="BH197" s="52"/>
      <c r="BI197" s="52"/>
      <c r="BJ197" s="52"/>
      <c r="BK197" s="52"/>
      <c r="BL197" s="53" t="s">
        <v>1778</v>
      </c>
      <c r="BM197" s="427" t="str">
        <f>TRIM('1. Artikeldata Grund'!D197)</f>
        <v/>
      </c>
    </row>
    <row r="198" spans="1:65" x14ac:dyDescent="0.25">
      <c r="A198" s="21">
        <v>194</v>
      </c>
      <c r="B198" s="487" t="str">
        <f>'APH KIC KIA PC'!I198</f>
        <v>Välj…</v>
      </c>
      <c r="C198" s="487" t="str">
        <f>'APH KIC KIA PC'!K198</f>
        <v>Välj…</v>
      </c>
      <c r="D198" s="46">
        <f>'APH KIC KIA PC'!D198</f>
        <v>0</v>
      </c>
      <c r="E198" s="47" t="str">
        <f>TRIM(LEFT('1. Artikeldata Grund'!E198,30))</f>
        <v/>
      </c>
      <c r="F198" s="393" t="str">
        <f>IFERROR(TRIM(RIGHT('1. Artikeldata Grund'!E198,LEN('1. Artikeldata Grund'!E198)-30)),"")</f>
        <v/>
      </c>
      <c r="G198" s="48" t="str">
        <f>TRIM('APH KIC KIA PC'!L198)</f>
        <v>Välj….</v>
      </c>
      <c r="H198" s="27">
        <f>'APH KIC KIA PC'!M198</f>
        <v>910</v>
      </c>
      <c r="I198" s="27">
        <v>99</v>
      </c>
      <c r="J198" s="115"/>
      <c r="K198" s="48" t="s">
        <v>1868</v>
      </c>
      <c r="L198" s="48" t="str">
        <f>IF('APH MD APH Specifika'!BD198="J","J","N")</f>
        <v>N</v>
      </c>
      <c r="M198" s="116"/>
      <c r="N198" s="48" t="s">
        <v>1871</v>
      </c>
      <c r="O198" s="117"/>
      <c r="P198" s="48" t="s">
        <v>1870</v>
      </c>
      <c r="Q198" s="27">
        <v>0</v>
      </c>
      <c r="R198" s="115"/>
      <c r="S198" s="115"/>
      <c r="T198" s="115"/>
      <c r="U198" s="115"/>
      <c r="V198" s="115"/>
      <c r="W198" s="27">
        <v>1</v>
      </c>
      <c r="X198" s="27">
        <v>1</v>
      </c>
      <c r="Y198" s="48" t="s">
        <v>1871</v>
      </c>
      <c r="Z198" s="48" t="s">
        <v>1871</v>
      </c>
      <c r="AA198" s="48" t="s">
        <v>1871</v>
      </c>
      <c r="AB198" s="117"/>
      <c r="AC198" s="117"/>
      <c r="AD198" s="117"/>
      <c r="AE198" s="117"/>
      <c r="AF198" s="117"/>
      <c r="AG198" s="117"/>
      <c r="AH198" s="48" t="s">
        <v>1871</v>
      </c>
      <c r="AI198" s="27" t="str">
        <f>TRIM(LEFT('1. Artikeldata Grund'!G198,6))</f>
        <v/>
      </c>
      <c r="AJ198" s="460" cm="1">
        <f t="array" ref="AJ198">_xlfn.IFS(AV198="1",20,AV198="2",20,AV198="3",20,AV198="0",99,AV198="",99)</f>
        <v>99</v>
      </c>
      <c r="AK198" s="50" t="s">
        <v>103</v>
      </c>
      <c r="AL198" s="50" t="s">
        <v>103</v>
      </c>
      <c r="AM198" s="115"/>
      <c r="AN198" s="48"/>
      <c r="AO198" s="48"/>
      <c r="AP198" s="50" t="s">
        <v>103</v>
      </c>
      <c r="AQ198" s="51">
        <v>1</v>
      </c>
      <c r="AR198" s="27" t="str">
        <f>TRIM('APH KIC KIA PC'!O198)</f>
        <v/>
      </c>
      <c r="AS198" s="116"/>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4"/>
      <c r="BD198" s="48" t="s">
        <v>1871</v>
      </c>
      <c r="BE198" s="117"/>
      <c r="BF198" s="50" t="s">
        <v>103</v>
      </c>
      <c r="BG198" s="134"/>
      <c r="BH198" s="52"/>
      <c r="BI198" s="52"/>
      <c r="BJ198" s="52"/>
      <c r="BK198" s="52"/>
      <c r="BL198" s="53" t="s">
        <v>1778</v>
      </c>
      <c r="BM198" s="427" t="str">
        <f>TRIM('1. Artikeldata Grund'!D198)</f>
        <v/>
      </c>
    </row>
    <row r="199" spans="1:65" x14ac:dyDescent="0.25">
      <c r="A199" s="21">
        <v>195</v>
      </c>
      <c r="B199" s="487" t="str">
        <f>'APH KIC KIA PC'!I199</f>
        <v>Välj…</v>
      </c>
      <c r="C199" s="487" t="str">
        <f>'APH KIC KIA PC'!K199</f>
        <v>Välj…</v>
      </c>
      <c r="D199" s="46">
        <f>'APH KIC KIA PC'!D199</f>
        <v>0</v>
      </c>
      <c r="E199" s="47" t="str">
        <f>TRIM(LEFT('1. Artikeldata Grund'!E199,30))</f>
        <v/>
      </c>
      <c r="F199" s="393" t="str">
        <f>IFERROR(TRIM(RIGHT('1. Artikeldata Grund'!E199,LEN('1. Artikeldata Grund'!E199)-30)),"")</f>
        <v/>
      </c>
      <c r="G199" s="48" t="str">
        <f>TRIM('APH KIC KIA PC'!L199)</f>
        <v>Välj….</v>
      </c>
      <c r="H199" s="27">
        <f>'APH KIC KIA PC'!M199</f>
        <v>910</v>
      </c>
      <c r="I199" s="27">
        <v>99</v>
      </c>
      <c r="J199" s="115"/>
      <c r="K199" s="48" t="s">
        <v>1868</v>
      </c>
      <c r="L199" s="48" t="str">
        <f>IF('APH MD APH Specifika'!BD199="J","J","N")</f>
        <v>N</v>
      </c>
      <c r="M199" s="116"/>
      <c r="N199" s="48" t="s">
        <v>1871</v>
      </c>
      <c r="O199" s="117"/>
      <c r="P199" s="48" t="s">
        <v>1870</v>
      </c>
      <c r="Q199" s="27">
        <v>0</v>
      </c>
      <c r="R199" s="115"/>
      <c r="S199" s="115"/>
      <c r="T199" s="115"/>
      <c r="U199" s="115"/>
      <c r="V199" s="115"/>
      <c r="W199" s="27">
        <v>1</v>
      </c>
      <c r="X199" s="27">
        <v>1</v>
      </c>
      <c r="Y199" s="48" t="s">
        <v>1871</v>
      </c>
      <c r="Z199" s="48" t="s">
        <v>1871</v>
      </c>
      <c r="AA199" s="48" t="s">
        <v>1871</v>
      </c>
      <c r="AB199" s="117"/>
      <c r="AC199" s="117"/>
      <c r="AD199" s="117"/>
      <c r="AE199" s="117"/>
      <c r="AF199" s="117"/>
      <c r="AG199" s="117"/>
      <c r="AH199" s="48" t="s">
        <v>1871</v>
      </c>
      <c r="AI199" s="27" t="str">
        <f>TRIM(LEFT('1. Artikeldata Grund'!G199,6))</f>
        <v/>
      </c>
      <c r="AJ199" s="460" cm="1">
        <f t="array" ref="AJ199">_xlfn.IFS(AV199="1",20,AV199="2",20,AV199="3",20,AV199="0",99,AV199="",99)</f>
        <v>99</v>
      </c>
      <c r="AK199" s="50" t="s">
        <v>103</v>
      </c>
      <c r="AL199" s="50" t="s">
        <v>103</v>
      </c>
      <c r="AM199" s="115"/>
      <c r="AN199" s="48"/>
      <c r="AO199" s="48"/>
      <c r="AP199" s="50" t="s">
        <v>103</v>
      </c>
      <c r="AQ199" s="51">
        <v>1</v>
      </c>
      <c r="AR199" s="27" t="str">
        <f>TRIM('APH KIC KIA PC'!O199)</f>
        <v/>
      </c>
      <c r="AS199" s="116"/>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4"/>
      <c r="BD199" s="48" t="s">
        <v>1871</v>
      </c>
      <c r="BE199" s="117"/>
      <c r="BF199" s="50" t="s">
        <v>103</v>
      </c>
      <c r="BG199" s="134"/>
      <c r="BH199" s="52"/>
      <c r="BI199" s="52"/>
      <c r="BJ199" s="52"/>
      <c r="BK199" s="52"/>
      <c r="BL199" s="53" t="s">
        <v>1778</v>
      </c>
      <c r="BM199" s="427" t="str">
        <f>TRIM('1. Artikeldata Grund'!D199)</f>
        <v/>
      </c>
    </row>
    <row r="200" spans="1:65" x14ac:dyDescent="0.25">
      <c r="A200" s="21">
        <v>196</v>
      </c>
      <c r="B200" s="487" t="str">
        <f>'APH KIC KIA PC'!I200</f>
        <v>Välj…</v>
      </c>
      <c r="C200" s="487" t="str">
        <f>'APH KIC KIA PC'!K200</f>
        <v>Välj…</v>
      </c>
      <c r="D200" s="46">
        <f>'APH KIC KIA PC'!D200</f>
        <v>0</v>
      </c>
      <c r="E200" s="47" t="str">
        <f>TRIM(LEFT('1. Artikeldata Grund'!E200,30))</f>
        <v/>
      </c>
      <c r="F200" s="393" t="str">
        <f>IFERROR(TRIM(RIGHT('1. Artikeldata Grund'!E200,LEN('1. Artikeldata Grund'!E200)-30)),"")</f>
        <v/>
      </c>
      <c r="G200" s="48" t="str">
        <f>TRIM('APH KIC KIA PC'!L200)</f>
        <v>Välj….</v>
      </c>
      <c r="H200" s="27">
        <f>'APH KIC KIA PC'!M200</f>
        <v>910</v>
      </c>
      <c r="I200" s="27">
        <v>99</v>
      </c>
      <c r="J200" s="115"/>
      <c r="K200" s="48" t="s">
        <v>1868</v>
      </c>
      <c r="L200" s="48" t="str">
        <f>IF('APH MD APH Specifika'!BD200="J","J","N")</f>
        <v>N</v>
      </c>
      <c r="M200" s="116"/>
      <c r="N200" s="48" t="s">
        <v>1871</v>
      </c>
      <c r="O200" s="117"/>
      <c r="P200" s="48" t="s">
        <v>1870</v>
      </c>
      <c r="Q200" s="27">
        <v>0</v>
      </c>
      <c r="R200" s="115"/>
      <c r="S200" s="115"/>
      <c r="T200" s="115"/>
      <c r="U200" s="115"/>
      <c r="V200" s="115"/>
      <c r="W200" s="27">
        <v>1</v>
      </c>
      <c r="X200" s="27">
        <v>1</v>
      </c>
      <c r="Y200" s="48" t="s">
        <v>1871</v>
      </c>
      <c r="Z200" s="48" t="s">
        <v>1871</v>
      </c>
      <c r="AA200" s="48" t="s">
        <v>1871</v>
      </c>
      <c r="AB200" s="117"/>
      <c r="AC200" s="117"/>
      <c r="AD200" s="117"/>
      <c r="AE200" s="117"/>
      <c r="AF200" s="117"/>
      <c r="AG200" s="117"/>
      <c r="AH200" s="48" t="s">
        <v>1871</v>
      </c>
      <c r="AI200" s="27" t="str">
        <f>TRIM(LEFT('1. Artikeldata Grund'!G200,6))</f>
        <v/>
      </c>
      <c r="AJ200" s="460" cm="1">
        <f t="array" ref="AJ200">_xlfn.IFS(AV200="1",20,AV200="2",20,AV200="3",20,AV200="0",99,AV200="",99)</f>
        <v>99</v>
      </c>
      <c r="AK200" s="50" t="s">
        <v>103</v>
      </c>
      <c r="AL200" s="50" t="s">
        <v>103</v>
      </c>
      <c r="AM200" s="115"/>
      <c r="AN200" s="48"/>
      <c r="AO200" s="48"/>
      <c r="AP200" s="50" t="s">
        <v>103</v>
      </c>
      <c r="AQ200" s="51">
        <v>1</v>
      </c>
      <c r="AR200" s="27" t="str">
        <f>TRIM('APH KIC KIA PC'!O200)</f>
        <v/>
      </c>
      <c r="AS200" s="116"/>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4"/>
      <c r="BD200" s="48" t="s">
        <v>1871</v>
      </c>
      <c r="BE200" s="117"/>
      <c r="BF200" s="50" t="s">
        <v>103</v>
      </c>
      <c r="BG200" s="134"/>
      <c r="BH200" s="52"/>
      <c r="BI200" s="52"/>
      <c r="BJ200" s="52"/>
      <c r="BK200" s="52"/>
      <c r="BL200" s="53" t="s">
        <v>1778</v>
      </c>
      <c r="BM200" s="427" t="str">
        <f>TRIM('1. Artikeldata Grund'!D200)</f>
        <v/>
      </c>
    </row>
    <row r="201" spans="1:65" x14ac:dyDescent="0.25">
      <c r="A201" s="21">
        <v>197</v>
      </c>
      <c r="B201" s="487" t="str">
        <f>'APH KIC KIA PC'!I201</f>
        <v>Välj…</v>
      </c>
      <c r="C201" s="487" t="str">
        <f>'APH KIC KIA PC'!K201</f>
        <v>Välj…</v>
      </c>
      <c r="D201" s="46">
        <f>'APH KIC KIA PC'!D201</f>
        <v>0</v>
      </c>
      <c r="E201" s="47" t="str">
        <f>TRIM(LEFT('1. Artikeldata Grund'!E201,30))</f>
        <v/>
      </c>
      <c r="F201" s="393" t="str">
        <f>IFERROR(TRIM(RIGHT('1. Artikeldata Grund'!E201,LEN('1. Artikeldata Grund'!E201)-30)),"")</f>
        <v/>
      </c>
      <c r="G201" s="48" t="str">
        <f>TRIM('APH KIC KIA PC'!L201)</f>
        <v>Välj….</v>
      </c>
      <c r="H201" s="27">
        <f>'APH KIC KIA PC'!M201</f>
        <v>910</v>
      </c>
      <c r="I201" s="27">
        <v>99</v>
      </c>
      <c r="J201" s="115"/>
      <c r="K201" s="48" t="s">
        <v>1868</v>
      </c>
      <c r="L201" s="48" t="str">
        <f>IF('APH MD APH Specifika'!BD201="J","J","N")</f>
        <v>N</v>
      </c>
      <c r="M201" s="116"/>
      <c r="N201" s="48" t="s">
        <v>1871</v>
      </c>
      <c r="O201" s="117"/>
      <c r="P201" s="48" t="s">
        <v>1870</v>
      </c>
      <c r="Q201" s="27">
        <v>0</v>
      </c>
      <c r="R201" s="115"/>
      <c r="S201" s="115"/>
      <c r="T201" s="115"/>
      <c r="U201" s="115"/>
      <c r="V201" s="115"/>
      <c r="W201" s="27">
        <v>1</v>
      </c>
      <c r="X201" s="27">
        <v>1</v>
      </c>
      <c r="Y201" s="48" t="s">
        <v>1871</v>
      </c>
      <c r="Z201" s="48" t="s">
        <v>1871</v>
      </c>
      <c r="AA201" s="48" t="s">
        <v>1871</v>
      </c>
      <c r="AB201" s="117"/>
      <c r="AC201" s="117"/>
      <c r="AD201" s="117"/>
      <c r="AE201" s="117"/>
      <c r="AF201" s="117"/>
      <c r="AG201" s="117"/>
      <c r="AH201" s="48" t="s">
        <v>1871</v>
      </c>
      <c r="AI201" s="27" t="str">
        <f>TRIM(LEFT('1. Artikeldata Grund'!G201,6))</f>
        <v/>
      </c>
      <c r="AJ201" s="460" cm="1">
        <f t="array" ref="AJ201">_xlfn.IFS(AV201="1",20,AV201="2",20,AV201="3",20,AV201="0",99,AV201="",99)</f>
        <v>99</v>
      </c>
      <c r="AK201" s="50" t="s">
        <v>103</v>
      </c>
      <c r="AL201" s="50" t="s">
        <v>103</v>
      </c>
      <c r="AM201" s="115"/>
      <c r="AN201" s="48"/>
      <c r="AO201" s="48"/>
      <c r="AP201" s="50" t="s">
        <v>103</v>
      </c>
      <c r="AQ201" s="51">
        <v>1</v>
      </c>
      <c r="AR201" s="27" t="str">
        <f>TRIM('APH KIC KIA PC'!O201)</f>
        <v/>
      </c>
      <c r="AS201" s="116"/>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4"/>
      <c r="BD201" s="48" t="s">
        <v>1871</v>
      </c>
      <c r="BE201" s="117"/>
      <c r="BF201" s="50" t="s">
        <v>103</v>
      </c>
      <c r="BG201" s="134"/>
      <c r="BH201" s="52"/>
      <c r="BI201" s="52"/>
      <c r="BJ201" s="52"/>
      <c r="BK201" s="52"/>
      <c r="BL201" s="53" t="s">
        <v>1778</v>
      </c>
      <c r="BM201" s="427" t="str">
        <f>TRIM('1. Artikeldata Grund'!D201)</f>
        <v/>
      </c>
    </row>
    <row r="202" spans="1:65" x14ac:dyDescent="0.25">
      <c r="A202" s="21">
        <v>198</v>
      </c>
      <c r="B202" s="487" t="str">
        <f>'APH KIC KIA PC'!I202</f>
        <v>Välj…</v>
      </c>
      <c r="C202" s="487" t="str">
        <f>'APH KIC KIA PC'!K202</f>
        <v>Välj…</v>
      </c>
      <c r="D202" s="46">
        <f>'APH KIC KIA PC'!D202</f>
        <v>0</v>
      </c>
      <c r="E202" s="47" t="str">
        <f>TRIM(LEFT('1. Artikeldata Grund'!E202,30))</f>
        <v/>
      </c>
      <c r="F202" s="393" t="str">
        <f>IFERROR(TRIM(RIGHT('1. Artikeldata Grund'!E202,LEN('1. Artikeldata Grund'!E202)-30)),"")</f>
        <v/>
      </c>
      <c r="G202" s="48" t="str">
        <f>TRIM('APH KIC KIA PC'!L202)</f>
        <v>Välj….</v>
      </c>
      <c r="H202" s="27">
        <f>'APH KIC KIA PC'!M202</f>
        <v>910</v>
      </c>
      <c r="I202" s="27">
        <v>99</v>
      </c>
      <c r="J202" s="115"/>
      <c r="K202" s="48" t="s">
        <v>1868</v>
      </c>
      <c r="L202" s="48" t="str">
        <f>IF('APH MD APH Specifika'!BD202="J","J","N")</f>
        <v>N</v>
      </c>
      <c r="M202" s="116"/>
      <c r="N202" s="48" t="s">
        <v>1871</v>
      </c>
      <c r="O202" s="117"/>
      <c r="P202" s="48" t="s">
        <v>1870</v>
      </c>
      <c r="Q202" s="27">
        <v>0</v>
      </c>
      <c r="R202" s="115"/>
      <c r="S202" s="115"/>
      <c r="T202" s="115"/>
      <c r="U202" s="115"/>
      <c r="V202" s="115"/>
      <c r="W202" s="27">
        <v>1</v>
      </c>
      <c r="X202" s="27">
        <v>1</v>
      </c>
      <c r="Y202" s="48" t="s">
        <v>1871</v>
      </c>
      <c r="Z202" s="48" t="s">
        <v>1871</v>
      </c>
      <c r="AA202" s="48" t="s">
        <v>1871</v>
      </c>
      <c r="AB202" s="117"/>
      <c r="AC202" s="117"/>
      <c r="AD202" s="117"/>
      <c r="AE202" s="117"/>
      <c r="AF202" s="117"/>
      <c r="AG202" s="117"/>
      <c r="AH202" s="48" t="s">
        <v>1871</v>
      </c>
      <c r="AI202" s="27" t="str">
        <f>TRIM(LEFT('1. Artikeldata Grund'!G202,6))</f>
        <v/>
      </c>
      <c r="AJ202" s="460" cm="1">
        <f t="array" ref="AJ202">_xlfn.IFS(AV202="1",20,AV202="2",20,AV202="3",20,AV202="0",99,AV202="",99)</f>
        <v>99</v>
      </c>
      <c r="AK202" s="50" t="s">
        <v>103</v>
      </c>
      <c r="AL202" s="50" t="s">
        <v>103</v>
      </c>
      <c r="AM202" s="115"/>
      <c r="AN202" s="48"/>
      <c r="AO202" s="48"/>
      <c r="AP202" s="50" t="s">
        <v>103</v>
      </c>
      <c r="AQ202" s="51">
        <v>1</v>
      </c>
      <c r="AR202" s="27" t="str">
        <f>TRIM('APH KIC KIA PC'!O202)</f>
        <v/>
      </c>
      <c r="AS202" s="116"/>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4"/>
      <c r="BD202" s="48" t="s">
        <v>1871</v>
      </c>
      <c r="BE202" s="117"/>
      <c r="BF202" s="50" t="s">
        <v>103</v>
      </c>
      <c r="BG202" s="134"/>
      <c r="BH202" s="52"/>
      <c r="BI202" s="52"/>
      <c r="BJ202" s="52"/>
      <c r="BK202" s="52"/>
      <c r="BL202" s="53" t="s">
        <v>1778</v>
      </c>
      <c r="BM202" s="427" t="str">
        <f>TRIM('1. Artikeldata Grund'!D202)</f>
        <v/>
      </c>
    </row>
    <row r="203" spans="1:65" x14ac:dyDescent="0.25">
      <c r="A203" s="21">
        <v>199</v>
      </c>
      <c r="B203" s="487" t="str">
        <f>'APH KIC KIA PC'!I203</f>
        <v>Välj…</v>
      </c>
      <c r="C203" s="487" t="str">
        <f>'APH KIC KIA PC'!K203</f>
        <v>Välj…</v>
      </c>
      <c r="D203" s="46">
        <f>'APH KIC KIA PC'!D203</f>
        <v>0</v>
      </c>
      <c r="E203" s="47" t="str">
        <f>TRIM(LEFT('1. Artikeldata Grund'!E203,30))</f>
        <v/>
      </c>
      <c r="F203" s="393" t="str">
        <f>IFERROR(TRIM(RIGHT('1. Artikeldata Grund'!E203,LEN('1. Artikeldata Grund'!E203)-30)),"")</f>
        <v/>
      </c>
      <c r="G203" s="48" t="str">
        <f>TRIM('APH KIC KIA PC'!L203)</f>
        <v>Välj….</v>
      </c>
      <c r="H203" s="27">
        <f>'APH KIC KIA PC'!M203</f>
        <v>910</v>
      </c>
      <c r="I203" s="27">
        <v>99</v>
      </c>
      <c r="J203" s="115"/>
      <c r="K203" s="48" t="s">
        <v>1868</v>
      </c>
      <c r="L203" s="48" t="str">
        <f>IF('APH MD APH Specifika'!BD203="J","J","N")</f>
        <v>N</v>
      </c>
      <c r="M203" s="116"/>
      <c r="N203" s="48" t="s">
        <v>1871</v>
      </c>
      <c r="O203" s="117"/>
      <c r="P203" s="48" t="s">
        <v>1870</v>
      </c>
      <c r="Q203" s="27">
        <v>0</v>
      </c>
      <c r="R203" s="115"/>
      <c r="S203" s="115"/>
      <c r="T203" s="115"/>
      <c r="U203" s="115"/>
      <c r="V203" s="115"/>
      <c r="W203" s="27">
        <v>1</v>
      </c>
      <c r="X203" s="27">
        <v>1</v>
      </c>
      <c r="Y203" s="48" t="s">
        <v>1871</v>
      </c>
      <c r="Z203" s="48" t="s">
        <v>1871</v>
      </c>
      <c r="AA203" s="48" t="s">
        <v>1871</v>
      </c>
      <c r="AB203" s="117"/>
      <c r="AC203" s="117"/>
      <c r="AD203" s="117"/>
      <c r="AE203" s="117"/>
      <c r="AF203" s="117"/>
      <c r="AG203" s="117"/>
      <c r="AH203" s="48" t="s">
        <v>1871</v>
      </c>
      <c r="AI203" s="27" t="str">
        <f>TRIM(LEFT('1. Artikeldata Grund'!G203,6))</f>
        <v/>
      </c>
      <c r="AJ203" s="460" cm="1">
        <f t="array" ref="AJ203">_xlfn.IFS(AV203="1",20,AV203="2",20,AV203="3",20,AV203="0",99,AV203="",99)</f>
        <v>99</v>
      </c>
      <c r="AK203" s="50" t="s">
        <v>103</v>
      </c>
      <c r="AL203" s="50" t="s">
        <v>103</v>
      </c>
      <c r="AM203" s="115"/>
      <c r="AN203" s="48"/>
      <c r="AO203" s="48"/>
      <c r="AP203" s="50" t="s">
        <v>103</v>
      </c>
      <c r="AQ203" s="51">
        <v>1</v>
      </c>
      <c r="AR203" s="27" t="str">
        <f>TRIM('APH KIC KIA PC'!O203)</f>
        <v/>
      </c>
      <c r="AS203" s="116"/>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4"/>
      <c r="BD203" s="48" t="s">
        <v>1871</v>
      </c>
      <c r="BE203" s="117"/>
      <c r="BF203" s="50" t="s">
        <v>103</v>
      </c>
      <c r="BG203" s="134"/>
      <c r="BH203" s="52"/>
      <c r="BI203" s="52"/>
      <c r="BJ203" s="52"/>
      <c r="BK203" s="52"/>
      <c r="BL203" s="53" t="s">
        <v>1778</v>
      </c>
      <c r="BM203" s="427" t="str">
        <f>TRIM('1. Artikeldata Grund'!D203)</f>
        <v/>
      </c>
    </row>
    <row r="204" spans="1:65" x14ac:dyDescent="0.25">
      <c r="A204" s="21">
        <v>200</v>
      </c>
      <c r="B204" s="487" t="str">
        <f>'APH KIC KIA PC'!I204</f>
        <v>Välj…</v>
      </c>
      <c r="C204" s="487" t="str">
        <f>'APH KIC KIA PC'!K204</f>
        <v>Välj…</v>
      </c>
      <c r="D204" s="46">
        <f>'APH KIC KIA PC'!D204</f>
        <v>0</v>
      </c>
      <c r="E204" s="47" t="str">
        <f>TRIM(LEFT('1. Artikeldata Grund'!E204,30))</f>
        <v/>
      </c>
      <c r="F204" s="393" t="str">
        <f>IFERROR(TRIM(RIGHT('1. Artikeldata Grund'!E204,LEN('1. Artikeldata Grund'!E204)-30)),"")</f>
        <v/>
      </c>
      <c r="G204" s="48" t="str">
        <f>TRIM('APH KIC KIA PC'!L204)</f>
        <v>Välj….</v>
      </c>
      <c r="H204" s="27">
        <f>'APH KIC KIA PC'!M204</f>
        <v>910</v>
      </c>
      <c r="I204" s="27">
        <v>99</v>
      </c>
      <c r="J204" s="115"/>
      <c r="K204" s="48" t="s">
        <v>1868</v>
      </c>
      <c r="L204" s="48" t="str">
        <f>IF('APH MD APH Specifika'!BD204="J","J","N")</f>
        <v>N</v>
      </c>
      <c r="M204" s="116"/>
      <c r="N204" s="48" t="s">
        <v>1871</v>
      </c>
      <c r="O204" s="117"/>
      <c r="P204" s="48" t="s">
        <v>1870</v>
      </c>
      <c r="Q204" s="27">
        <v>0</v>
      </c>
      <c r="R204" s="115"/>
      <c r="S204" s="115"/>
      <c r="T204" s="115"/>
      <c r="U204" s="115"/>
      <c r="V204" s="115"/>
      <c r="W204" s="27">
        <v>1</v>
      </c>
      <c r="X204" s="27">
        <v>1</v>
      </c>
      <c r="Y204" s="48" t="s">
        <v>1871</v>
      </c>
      <c r="Z204" s="48" t="s">
        <v>1871</v>
      </c>
      <c r="AA204" s="48" t="s">
        <v>1871</v>
      </c>
      <c r="AB204" s="117"/>
      <c r="AC204" s="117"/>
      <c r="AD204" s="117"/>
      <c r="AE204" s="117"/>
      <c r="AF204" s="117"/>
      <c r="AG204" s="117"/>
      <c r="AH204" s="48" t="s">
        <v>1871</v>
      </c>
      <c r="AI204" s="27" t="str">
        <f>TRIM(LEFT('1. Artikeldata Grund'!G204,6))</f>
        <v/>
      </c>
      <c r="AJ204" s="460" cm="1">
        <f t="array" ref="AJ204">_xlfn.IFS(AV204="1",20,AV204="2",20,AV204="3",20,AV204="0",99,AV204="",99)</f>
        <v>99</v>
      </c>
      <c r="AK204" s="50" t="s">
        <v>103</v>
      </c>
      <c r="AL204" s="50" t="s">
        <v>103</v>
      </c>
      <c r="AM204" s="115"/>
      <c r="AN204" s="48"/>
      <c r="AO204" s="48"/>
      <c r="AP204" s="50" t="s">
        <v>103</v>
      </c>
      <c r="AQ204" s="51">
        <v>1</v>
      </c>
      <c r="AR204" s="27" t="str">
        <f>TRIM('APH KIC KIA PC'!O204)</f>
        <v/>
      </c>
      <c r="AS204" s="116"/>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4"/>
      <c r="BD204" s="48" t="s">
        <v>1871</v>
      </c>
      <c r="BE204" s="117"/>
      <c r="BF204" s="50" t="s">
        <v>103</v>
      </c>
      <c r="BG204" s="134"/>
      <c r="BH204" s="52"/>
      <c r="BI204" s="52"/>
      <c r="BJ204" s="52"/>
      <c r="BK204" s="52"/>
      <c r="BL204" s="53" t="s">
        <v>1778</v>
      </c>
      <c r="BM204" s="427" t="str">
        <f>TRIM('1. Artikeldata Grund'!D204)</f>
        <v/>
      </c>
    </row>
  </sheetData>
  <sheetProtection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10.42578125" style="40" customWidth="1"/>
    <col min="2" max="3" width="10.5703125" style="40" customWidth="1"/>
    <col min="4" max="4" width="11.7109375" style="170" bestFit="1" customWidth="1"/>
    <col min="5" max="5" width="10.85546875" style="171" customWidth="1"/>
    <col min="6" max="6" width="10.42578125" style="171" customWidth="1"/>
    <col min="7" max="7" width="9.42578125" style="172" bestFit="1" customWidth="1"/>
    <col min="8" max="8" width="17.140625" style="173" customWidth="1"/>
    <col min="9" max="9" width="10.28515625" style="173" customWidth="1"/>
    <col min="10" max="10" width="10.7109375" style="173" customWidth="1"/>
    <col min="11" max="11" width="9.85546875" style="173" customWidth="1"/>
    <col min="12" max="12" width="10.42578125" style="173" customWidth="1"/>
    <col min="13" max="13" width="10.140625" style="171" customWidth="1"/>
    <col min="14" max="14" width="14.5703125" style="171" customWidth="1"/>
    <col min="15" max="15" width="9.28515625" style="174" customWidth="1"/>
    <col min="16" max="16" width="17.7109375" style="175" bestFit="1" customWidth="1"/>
    <col min="17" max="17" width="17.85546875" style="171" customWidth="1"/>
    <col min="18" max="18" width="10.85546875" style="171" customWidth="1"/>
    <col min="19" max="19" width="17.85546875" style="172" customWidth="1"/>
    <col min="20" max="20" width="10" style="173" customWidth="1"/>
    <col min="21" max="21" width="9.140625" style="173" customWidth="1"/>
    <col min="22" max="22" width="10.42578125" style="173" customWidth="1"/>
    <col min="23" max="23" width="10" style="173" customWidth="1"/>
    <col min="24" max="24" width="10.5703125" style="173" customWidth="1"/>
    <col min="25" max="25" width="13.140625" style="148" bestFit="1" customWidth="1"/>
    <col min="26" max="26" width="11" style="181" customWidth="1"/>
    <col min="27" max="27" width="11.5703125" style="174" customWidth="1"/>
    <col min="28" max="28" width="17.7109375" style="175" bestFit="1" customWidth="1"/>
    <col min="29" max="29" width="20.140625" style="171" bestFit="1" customWidth="1"/>
    <col min="30" max="30" width="13.42578125" style="181" bestFit="1" customWidth="1"/>
    <col min="31" max="31" width="17.7109375" style="172" bestFit="1" customWidth="1"/>
    <col min="32" max="32" width="12.28515625" style="173" bestFit="1" customWidth="1"/>
    <col min="33" max="33" width="11.7109375" style="173" bestFit="1" customWidth="1"/>
    <col min="34" max="34" width="12.140625" style="173" bestFit="1" customWidth="1"/>
    <col min="35" max="35" width="11.42578125" style="173" bestFit="1" customWidth="1"/>
    <col min="36" max="36" width="13" style="173" bestFit="1" customWidth="1"/>
    <col min="37" max="37" width="13.140625" style="147" bestFit="1" customWidth="1"/>
    <col min="38" max="38" width="18.140625" style="181" bestFit="1" customWidth="1"/>
    <col min="39" max="39" width="17.28515625" style="174" bestFit="1" customWidth="1"/>
    <col min="40" max="40" width="17.7109375" style="175" bestFit="1" customWidth="1"/>
    <col min="41" max="41" width="19.5703125" style="171" bestFit="1" customWidth="1"/>
    <col min="42" max="42" width="14.5703125" style="181" bestFit="1" customWidth="1"/>
    <col min="43" max="43" width="17.7109375" style="172" bestFit="1" customWidth="1"/>
    <col min="44" max="44" width="12.28515625" style="173" bestFit="1" customWidth="1"/>
    <col min="45" max="45" width="11.7109375" style="173" bestFit="1" customWidth="1"/>
    <col min="46" max="46" width="12.140625" style="173" bestFit="1" customWidth="1"/>
    <col min="47" max="47" width="11.42578125" style="173" bestFit="1" customWidth="1"/>
    <col min="48" max="48" width="13" style="173" bestFit="1" customWidth="1"/>
    <col min="49" max="49" width="13.140625" style="148" bestFit="1" customWidth="1"/>
    <col min="50" max="50" width="18.140625" style="181" bestFit="1" customWidth="1"/>
    <col min="51" max="51" width="17.28515625" style="174" bestFit="1" customWidth="1"/>
    <col min="52" max="52" width="17.7109375" style="175" bestFit="1" customWidth="1"/>
    <col min="53" max="53" width="19.5703125" style="189" bestFit="1" customWidth="1"/>
    <col min="54" max="54" width="14.5703125" style="189"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49"/>
      <c r="E1" s="150"/>
      <c r="F1" s="150"/>
      <c r="G1" s="151"/>
      <c r="H1" s="152"/>
      <c r="I1" s="152"/>
      <c r="J1" s="152"/>
      <c r="K1" s="152"/>
      <c r="L1" s="152"/>
      <c r="M1" s="150"/>
      <c r="N1" s="150"/>
      <c r="O1" s="153"/>
      <c r="P1" s="154"/>
      <c r="Q1" s="150"/>
      <c r="R1" s="150"/>
      <c r="S1" s="151"/>
      <c r="T1" s="152"/>
      <c r="U1" s="152"/>
      <c r="V1" s="152"/>
      <c r="W1" s="152"/>
      <c r="X1" s="152"/>
      <c r="Y1" s="141"/>
      <c r="Z1" s="176"/>
      <c r="AA1" s="153"/>
      <c r="AB1" s="154"/>
      <c r="AC1" s="150"/>
      <c r="AD1" s="176"/>
      <c r="AE1" s="151"/>
      <c r="AF1" s="152"/>
      <c r="AG1" s="152"/>
      <c r="AH1" s="152"/>
      <c r="AI1" s="152"/>
      <c r="AJ1" s="152"/>
      <c r="AK1" s="140"/>
      <c r="AL1" s="176"/>
      <c r="AM1" s="153"/>
      <c r="AN1" s="154"/>
      <c r="AO1" s="150"/>
      <c r="AP1" s="176"/>
      <c r="AQ1" s="151"/>
      <c r="AR1" s="152"/>
      <c r="AS1" s="152"/>
      <c r="AT1" s="152"/>
      <c r="AU1" s="152"/>
      <c r="AV1" s="152"/>
      <c r="AW1" s="141"/>
      <c r="AX1" s="176"/>
      <c r="AY1" s="153"/>
      <c r="AZ1" s="154"/>
      <c r="BA1" s="184"/>
      <c r="BB1" s="184"/>
      <c r="BC1" s="38"/>
      <c r="BD1" s="38"/>
      <c r="BE1" s="38"/>
      <c r="BF1" s="38"/>
      <c r="BG1" s="38"/>
      <c r="BH1" s="38"/>
      <c r="BJ1" s="38"/>
      <c r="BK1" s="38"/>
      <c r="BL1" s="38"/>
    </row>
    <row r="2" spans="1:64" x14ac:dyDescent="0.25">
      <c r="D2" s="155" t="s">
        <v>1936</v>
      </c>
      <c r="E2" s="156" t="s">
        <v>1936</v>
      </c>
      <c r="F2" s="156" t="s">
        <v>1936</v>
      </c>
      <c r="G2" s="156" t="s">
        <v>1936</v>
      </c>
      <c r="H2" s="156" t="s">
        <v>1936</v>
      </c>
      <c r="I2" s="156" t="s">
        <v>1936</v>
      </c>
      <c r="J2" s="156" t="s">
        <v>1936</v>
      </c>
      <c r="K2" s="156" t="s">
        <v>1936</v>
      </c>
      <c r="L2" s="156" t="s">
        <v>1936</v>
      </c>
      <c r="M2" s="156" t="s">
        <v>1936</v>
      </c>
      <c r="N2" s="156" t="s">
        <v>1936</v>
      </c>
      <c r="O2" s="156" t="s">
        <v>1936</v>
      </c>
      <c r="P2" s="156" t="s">
        <v>1936</v>
      </c>
      <c r="Q2" s="448" t="s">
        <v>1937</v>
      </c>
      <c r="R2" s="158" t="s">
        <v>1937</v>
      </c>
      <c r="S2" s="158" t="s">
        <v>1937</v>
      </c>
      <c r="T2" s="158" t="s">
        <v>1937</v>
      </c>
      <c r="U2" s="158" t="s">
        <v>1937</v>
      </c>
      <c r="V2" s="158" t="s">
        <v>1937</v>
      </c>
      <c r="W2" s="158" t="s">
        <v>1937</v>
      </c>
      <c r="X2" s="158" t="s">
        <v>1937</v>
      </c>
      <c r="Y2" s="142" t="s">
        <v>1937</v>
      </c>
      <c r="Z2" s="158" t="s">
        <v>1937</v>
      </c>
      <c r="AA2" s="158" t="s">
        <v>1937</v>
      </c>
      <c r="AB2" s="177" t="s">
        <v>1937</v>
      </c>
      <c r="AC2" s="178" t="s">
        <v>1938</v>
      </c>
      <c r="AD2" s="179" t="s">
        <v>1938</v>
      </c>
      <c r="AE2" s="179" t="s">
        <v>1938</v>
      </c>
      <c r="AF2" s="179" t="s">
        <v>1938</v>
      </c>
      <c r="AG2" s="179" t="s">
        <v>1938</v>
      </c>
      <c r="AH2" s="179" t="s">
        <v>1938</v>
      </c>
      <c r="AI2" s="179" t="s">
        <v>1938</v>
      </c>
      <c r="AJ2" s="179" t="s">
        <v>1938</v>
      </c>
      <c r="AK2" s="143" t="s">
        <v>1938</v>
      </c>
      <c r="AL2" s="179" t="s">
        <v>1938</v>
      </c>
      <c r="AM2" s="179" t="s">
        <v>1938</v>
      </c>
      <c r="AN2" s="182" t="s">
        <v>1938</v>
      </c>
      <c r="AO2" s="157" t="s">
        <v>1939</v>
      </c>
      <c r="AP2" s="158" t="s">
        <v>1939</v>
      </c>
      <c r="AQ2" s="158" t="s">
        <v>1939</v>
      </c>
      <c r="AR2" s="158" t="s">
        <v>1939</v>
      </c>
      <c r="AS2" s="158" t="s">
        <v>1939</v>
      </c>
      <c r="AT2" s="158" t="s">
        <v>1939</v>
      </c>
      <c r="AU2" s="158" t="s">
        <v>1939</v>
      </c>
      <c r="AV2" s="158" t="s">
        <v>1939</v>
      </c>
      <c r="AW2" s="142" t="s">
        <v>1939</v>
      </c>
      <c r="AX2" s="158" t="s">
        <v>1939</v>
      </c>
      <c r="AY2" s="158" t="s">
        <v>1939</v>
      </c>
      <c r="AZ2" s="177" t="s">
        <v>1939</v>
      </c>
      <c r="BA2" s="185" t="s">
        <v>1940</v>
      </c>
      <c r="BB2" s="186" t="s">
        <v>1940</v>
      </c>
      <c r="BC2" s="186" t="s">
        <v>1940</v>
      </c>
      <c r="BD2" s="186" t="s">
        <v>1940</v>
      </c>
      <c r="BE2" s="186" t="s">
        <v>1940</v>
      </c>
      <c r="BF2" s="186" t="s">
        <v>1940</v>
      </c>
      <c r="BG2" s="186" t="s">
        <v>1940</v>
      </c>
      <c r="BH2" s="186" t="s">
        <v>1940</v>
      </c>
      <c r="BI2" s="144" t="s">
        <v>1940</v>
      </c>
      <c r="BJ2" s="186" t="s">
        <v>1940</v>
      </c>
      <c r="BK2" s="186" t="s">
        <v>1940</v>
      </c>
      <c r="BL2" s="190" t="s">
        <v>1940</v>
      </c>
    </row>
    <row r="3" spans="1:64" s="8" customFormat="1" ht="25.5" x14ac:dyDescent="0.25">
      <c r="A3" s="83" t="s">
        <v>1864</v>
      </c>
      <c r="B3" s="5" t="s">
        <v>1864</v>
      </c>
      <c r="C3" s="5" t="s">
        <v>1864</v>
      </c>
      <c r="D3" s="159" t="s">
        <v>1865</v>
      </c>
      <c r="E3" s="17" t="s">
        <v>1941</v>
      </c>
      <c r="F3" s="24" t="s">
        <v>1867</v>
      </c>
      <c r="G3" s="9" t="s">
        <v>1941</v>
      </c>
      <c r="H3" s="399" t="s">
        <v>1942</v>
      </c>
      <c r="I3" s="399" t="s">
        <v>1943</v>
      </c>
      <c r="J3" s="399" t="s">
        <v>1944</v>
      </c>
      <c r="K3" s="399" t="s">
        <v>1945</v>
      </c>
      <c r="L3" s="24" t="s">
        <v>1867</v>
      </c>
      <c r="M3" s="17" t="s">
        <v>1941</v>
      </c>
      <c r="N3" s="160" t="s">
        <v>1865</v>
      </c>
      <c r="O3" s="9" t="s">
        <v>1941</v>
      </c>
      <c r="P3" s="425" t="s">
        <v>1946</v>
      </c>
      <c r="Q3" s="449" t="s">
        <v>1946</v>
      </c>
      <c r="R3" s="24" t="s">
        <v>1867</v>
      </c>
      <c r="S3" s="161" t="s">
        <v>1946</v>
      </c>
      <c r="T3" s="24" t="s">
        <v>1867</v>
      </c>
      <c r="U3" s="24" t="s">
        <v>1867</v>
      </c>
      <c r="V3" s="24" t="s">
        <v>1867</v>
      </c>
      <c r="W3" s="24" t="s">
        <v>1867</v>
      </c>
      <c r="X3" s="24" t="s">
        <v>1867</v>
      </c>
      <c r="Y3" s="106" t="s">
        <v>1872</v>
      </c>
      <c r="Z3" s="24" t="s">
        <v>1867</v>
      </c>
      <c r="AA3" s="9" t="s">
        <v>1941</v>
      </c>
      <c r="AB3" s="161" t="s">
        <v>1946</v>
      </c>
      <c r="AC3" s="161" t="s">
        <v>1946</v>
      </c>
      <c r="AD3" s="24" t="s">
        <v>1867</v>
      </c>
      <c r="AE3" s="161" t="s">
        <v>1946</v>
      </c>
      <c r="AF3" s="24" t="s">
        <v>1867</v>
      </c>
      <c r="AG3" s="24" t="s">
        <v>1867</v>
      </c>
      <c r="AH3" s="24" t="s">
        <v>1867</v>
      </c>
      <c r="AI3" s="24" t="s">
        <v>1867</v>
      </c>
      <c r="AJ3" s="24" t="s">
        <v>1867</v>
      </c>
      <c r="AK3" s="106" t="s">
        <v>1872</v>
      </c>
      <c r="AL3" s="24" t="s">
        <v>1867</v>
      </c>
      <c r="AM3" s="9" t="s">
        <v>1941</v>
      </c>
      <c r="AN3" s="161" t="s">
        <v>1946</v>
      </c>
      <c r="AO3" s="161" t="s">
        <v>1946</v>
      </c>
      <c r="AP3" s="24" t="s">
        <v>1867</v>
      </c>
      <c r="AQ3" s="161" t="s">
        <v>1946</v>
      </c>
      <c r="AR3" s="24" t="s">
        <v>1867</v>
      </c>
      <c r="AS3" s="24" t="s">
        <v>1867</v>
      </c>
      <c r="AT3" s="24" t="s">
        <v>1867</v>
      </c>
      <c r="AU3" s="24" t="s">
        <v>1867</v>
      </c>
      <c r="AV3" s="24" t="s">
        <v>1867</v>
      </c>
      <c r="AW3" s="106" t="s">
        <v>1872</v>
      </c>
      <c r="AX3" s="24" t="s">
        <v>1867</v>
      </c>
      <c r="AY3" s="10" t="s">
        <v>1941</v>
      </c>
      <c r="AZ3" s="161" t="s">
        <v>1946</v>
      </c>
      <c r="BA3" s="161" t="s">
        <v>1946</v>
      </c>
      <c r="BB3" s="24" t="s">
        <v>1867</v>
      </c>
      <c r="BC3" s="161" t="s">
        <v>1946</v>
      </c>
      <c r="BD3" s="24" t="s">
        <v>1867</v>
      </c>
      <c r="BE3" s="24" t="s">
        <v>1867</v>
      </c>
      <c r="BF3" s="24" t="s">
        <v>1867</v>
      </c>
      <c r="BG3" s="24" t="s">
        <v>1867</v>
      </c>
      <c r="BH3" s="24" t="s">
        <v>1867</v>
      </c>
      <c r="BI3" s="106" t="s">
        <v>1872</v>
      </c>
      <c r="BJ3" s="24" t="s">
        <v>1867</v>
      </c>
      <c r="BK3" s="10" t="s">
        <v>1941</v>
      </c>
      <c r="BL3" s="161" t="s">
        <v>1946</v>
      </c>
    </row>
    <row r="4" spans="1:64" s="15" customFormat="1" ht="38.25" x14ac:dyDescent="0.25">
      <c r="A4" s="72" t="s">
        <v>70</v>
      </c>
      <c r="B4" s="4" t="s">
        <v>1877</v>
      </c>
      <c r="C4" s="4" t="s">
        <v>1878</v>
      </c>
      <c r="D4" s="74" t="s">
        <v>1879</v>
      </c>
      <c r="E4" s="162" t="s">
        <v>1947</v>
      </c>
      <c r="F4" s="163" t="s">
        <v>1948</v>
      </c>
      <c r="G4" s="164" t="s">
        <v>1949</v>
      </c>
      <c r="H4" s="398" t="s">
        <v>1950</v>
      </c>
      <c r="I4" s="398" t="s">
        <v>1951</v>
      </c>
      <c r="J4" s="398" t="s">
        <v>1952</v>
      </c>
      <c r="K4" s="398" t="s">
        <v>1953</v>
      </c>
      <c r="L4" s="165" t="s">
        <v>1954</v>
      </c>
      <c r="M4" s="166" t="s">
        <v>1955</v>
      </c>
      <c r="N4" s="20" t="s">
        <v>1813</v>
      </c>
      <c r="O4" s="166" t="s">
        <v>1934</v>
      </c>
      <c r="P4" s="168" t="s">
        <v>1935</v>
      </c>
      <c r="Q4" s="450" t="s">
        <v>1947</v>
      </c>
      <c r="R4" s="165" t="s">
        <v>1948</v>
      </c>
      <c r="S4" s="168" t="s">
        <v>1949</v>
      </c>
      <c r="T4" s="169" t="s">
        <v>1950</v>
      </c>
      <c r="U4" s="169" t="s">
        <v>1951</v>
      </c>
      <c r="V4" s="169" t="s">
        <v>1952</v>
      </c>
      <c r="W4" s="169" t="s">
        <v>1953</v>
      </c>
      <c r="X4" s="169" t="s">
        <v>1954</v>
      </c>
      <c r="Y4" s="145" t="s">
        <v>1956</v>
      </c>
      <c r="Z4" s="169" t="s">
        <v>1813</v>
      </c>
      <c r="AA4" s="162" t="s">
        <v>1934</v>
      </c>
      <c r="AB4" s="167" t="s">
        <v>1935</v>
      </c>
      <c r="AC4" s="180" t="s">
        <v>1957</v>
      </c>
      <c r="AD4" s="165" t="s">
        <v>1948</v>
      </c>
      <c r="AE4" s="168" t="s">
        <v>1949</v>
      </c>
      <c r="AF4" s="169" t="s">
        <v>1950</v>
      </c>
      <c r="AG4" s="169" t="s">
        <v>1951</v>
      </c>
      <c r="AH4" s="169" t="s">
        <v>1952</v>
      </c>
      <c r="AI4" s="169" t="s">
        <v>1953</v>
      </c>
      <c r="AJ4" s="169" t="s">
        <v>1954</v>
      </c>
      <c r="AK4" s="145" t="s">
        <v>1956</v>
      </c>
      <c r="AL4" s="169" t="s">
        <v>1813</v>
      </c>
      <c r="AM4" s="162" t="s">
        <v>1934</v>
      </c>
      <c r="AN4" s="167" t="s">
        <v>1935</v>
      </c>
      <c r="AO4" s="183" t="s">
        <v>1947</v>
      </c>
      <c r="AP4" s="165" t="s">
        <v>1948</v>
      </c>
      <c r="AQ4" s="168" t="s">
        <v>1949</v>
      </c>
      <c r="AR4" s="165" t="s">
        <v>1950</v>
      </c>
      <c r="AS4" s="169" t="s">
        <v>1951</v>
      </c>
      <c r="AT4" s="169" t="s">
        <v>1952</v>
      </c>
      <c r="AU4" s="165" t="s">
        <v>1953</v>
      </c>
      <c r="AV4" s="169" t="s">
        <v>1954</v>
      </c>
      <c r="AW4" s="145" t="s">
        <v>1956</v>
      </c>
      <c r="AX4" s="169" t="s">
        <v>1813</v>
      </c>
      <c r="AY4" s="162" t="s">
        <v>1934</v>
      </c>
      <c r="AZ4" s="187" t="s">
        <v>1935</v>
      </c>
      <c r="BA4" s="183" t="s">
        <v>1947</v>
      </c>
      <c r="BB4" s="165" t="s">
        <v>1948</v>
      </c>
      <c r="BC4" s="188" t="s">
        <v>1949</v>
      </c>
      <c r="BD4" s="169" t="s">
        <v>1950</v>
      </c>
      <c r="BE4" s="169" t="s">
        <v>1951</v>
      </c>
      <c r="BF4" s="169" t="s">
        <v>1952</v>
      </c>
      <c r="BG4" s="169" t="s">
        <v>1953</v>
      </c>
      <c r="BH4" s="169" t="s">
        <v>1954</v>
      </c>
      <c r="BI4" s="145" t="s">
        <v>1956</v>
      </c>
      <c r="BJ4" s="165" t="s">
        <v>1813</v>
      </c>
      <c r="BK4" s="191" t="s">
        <v>1934</v>
      </c>
      <c r="BL4" s="187" t="s">
        <v>1935</v>
      </c>
    </row>
    <row r="5" spans="1:64" s="7" customFormat="1" ht="12.75" x14ac:dyDescent="0.2">
      <c r="A5" s="73">
        <v>1</v>
      </c>
      <c r="B5" s="73" t="str">
        <f>'APH KIC KIA PC'!I5</f>
        <v>Välj…</v>
      </c>
      <c r="C5" s="73" t="str">
        <f>'APH KIC KIA PC'!K5</f>
        <v>Välj…</v>
      </c>
      <c r="D5" s="445">
        <f>'APH KIC KIA PC'!D5</f>
        <v>0</v>
      </c>
      <c r="E5" s="68" t="s">
        <v>103</v>
      </c>
      <c r="F5" s="68"/>
      <c r="G5" s="69">
        <v>1</v>
      </c>
      <c r="H5" s="529">
        <f>'3. Förpackningsdata'!F5</f>
        <v>0</v>
      </c>
      <c r="I5" s="529">
        <f>'3. Förpackningsdata'!G5</f>
        <v>0</v>
      </c>
      <c r="J5" s="529">
        <f>'3. Förpackningsdata'!I5</f>
        <v>0</v>
      </c>
      <c r="K5" s="529">
        <f>'3. Förpackningsdata'!H5</f>
        <v>0</v>
      </c>
      <c r="L5" s="81"/>
      <c r="M5" s="68" t="s">
        <v>1958</v>
      </c>
      <c r="N5" s="69" t="str">
        <f>IF('APH KIC KIA PC'!X5="","",'APH KIC KIA PC'!X5)</f>
        <v/>
      </c>
      <c r="O5" s="70" t="s">
        <v>1778</v>
      </c>
      <c r="P5" s="447" t="str">
        <f>TRIM('1. Artikeldata Grund'!D5)</f>
        <v/>
      </c>
      <c r="Q5" s="446" t="str">
        <f>IF(S5="","",IF('3. Förpackningsdata'!K5="","",'3. Förpackningsdata'!K5))</f>
        <v/>
      </c>
      <c r="R5" s="35"/>
      <c r="S5" s="28" t="str">
        <f>IF('3. Förpackningsdata'!L5="","",'3. Förpackningsdata'!L5)</f>
        <v/>
      </c>
      <c r="T5" s="26"/>
      <c r="U5" s="26"/>
      <c r="V5" s="26"/>
      <c r="W5" s="26"/>
      <c r="X5" s="26"/>
      <c r="Y5" s="354" t="str" cm="1">
        <f t="array" ref="Y5">IF(AC5&lt;&gt;Tabeller!$AJ$4,_xlfn.IFS(Q5=Tabeller!$AJ$3,"",Q5=Tabeller!$AM$4,"C",Q5=Tabeller!$AM$5,"L",Q5=Tabeller!$AM$6,"P",Q5="",""),"1")</f>
        <v/>
      </c>
      <c r="Z5" s="29"/>
      <c r="AA5" s="353"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4" t="str" cm="1">
        <f t="array" ref="AK5">_xlfn.IFS(AC5=Tabeller!$AJ$4,"C",AC5=Tabeller!$AJ$5,"L",AC5=Tabeller!$AJ$6,"P",AC5="","")</f>
        <v/>
      </c>
      <c r="AL5" s="71"/>
      <c r="AM5" s="192"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4" t="str" cm="1">
        <f t="array" ref="AW5">_xlfn.IFS(AO5=Tabeller!$AK$5,"P",AO5=Tabeller!$AK$4,"L",AO5="","")</f>
        <v/>
      </c>
      <c r="AX5" s="29"/>
      <c r="AY5" s="353" t="str">
        <f>IF(AZ5="","","EAN")</f>
        <v/>
      </c>
      <c r="AZ5" s="76" t="str">
        <f>TRIM(IF('3. Förpackningsdata'!U5="","",'3. Förpackningsdata'!U5))</f>
        <v/>
      </c>
      <c r="BA5" s="79" t="str">
        <f>IF(BC5="","",IF('3. Förpackningsdata'!W5="","",'3. Förpackningsdata'!W5))</f>
        <v/>
      </c>
      <c r="BB5" s="85"/>
      <c r="BC5" s="71" t="str">
        <f>IF('3. Förpackningsdata'!X5="","",'3. Förpackningsdata'!X5)</f>
        <v/>
      </c>
      <c r="BD5" s="85"/>
      <c r="BE5" s="85"/>
      <c r="BF5" s="85"/>
      <c r="BG5" s="85"/>
      <c r="BH5" s="85"/>
      <c r="BI5" s="146" t="str" cm="1">
        <f t="array" ref="BI5">_xlfn.IFS(BA5=Tabeller!$AK$5,"P",BA5=Tabeller!$AK$4,"L",BA5="","")</f>
        <v/>
      </c>
      <c r="BJ5" s="85"/>
      <c r="BK5" s="192" t="str">
        <f>IF(BL5="","","EAN")</f>
        <v/>
      </c>
      <c r="BL5" s="75" t="str">
        <f>TRIM(IF('3. Förpackningsdata'!Y5="","",'3. Förpackningsdata'!Y5))</f>
        <v/>
      </c>
    </row>
    <row r="6" spans="1:64" s="7" customFormat="1" ht="12.75" x14ac:dyDescent="0.2">
      <c r="A6" s="73">
        <v>2</v>
      </c>
      <c r="B6" s="73" t="str">
        <f>'APH KIC KIA PC'!I6</f>
        <v>Välj…</v>
      </c>
      <c r="C6" s="73" t="str">
        <f>'APH KIC KIA PC'!K6</f>
        <v>Välj…</v>
      </c>
      <c r="D6" s="445">
        <f>'APH KIC KIA PC'!D6</f>
        <v>0</v>
      </c>
      <c r="E6" s="68" t="s">
        <v>103</v>
      </c>
      <c r="F6" s="68"/>
      <c r="G6" s="69">
        <v>1</v>
      </c>
      <c r="H6" s="529">
        <f>'3. Förpackningsdata'!F6</f>
        <v>0</v>
      </c>
      <c r="I6" s="529">
        <f>'3. Förpackningsdata'!G6</f>
        <v>0</v>
      </c>
      <c r="J6" s="529">
        <f>'3. Förpackningsdata'!I6</f>
        <v>0</v>
      </c>
      <c r="K6" s="529">
        <f>'3. Förpackningsdata'!H6</f>
        <v>0</v>
      </c>
      <c r="L6" s="81"/>
      <c r="M6" s="68" t="s">
        <v>1958</v>
      </c>
      <c r="N6" s="69" t="str">
        <f>IF('APH KIC KIA PC'!X6="","",'APH KIC KIA PC'!X6)</f>
        <v/>
      </c>
      <c r="O6" s="70" t="s">
        <v>1778</v>
      </c>
      <c r="P6" s="447" t="str">
        <f>TRIM('1. Artikeldata Grund'!D6)</f>
        <v/>
      </c>
      <c r="Q6" s="446" t="str">
        <f>IF(S6="","",IF('3. Förpackningsdata'!K6="","",'3. Förpackningsdata'!K6))</f>
        <v/>
      </c>
      <c r="R6" s="35"/>
      <c r="S6" s="28" t="str">
        <f>IF('3. Förpackningsdata'!L6="","",'3. Förpackningsdata'!L6)</f>
        <v/>
      </c>
      <c r="T6" s="26"/>
      <c r="U6" s="26"/>
      <c r="V6" s="26"/>
      <c r="W6" s="26"/>
      <c r="X6" s="26"/>
      <c r="Y6" s="354" t="str" cm="1">
        <f t="array" ref="Y6">IF(AC6&lt;&gt;Tabeller!$AJ$4,_xlfn.IFS(Q6=Tabeller!$AJ$3,"",Q6=Tabeller!$AM$4,"C",Q6=Tabeller!$AM$5,"L",Q6=Tabeller!$AM$6,"P",Q6="",""),"1")</f>
        <v/>
      </c>
      <c r="Z6" s="29"/>
      <c r="AA6" s="353"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4" t="str" cm="1">
        <f t="array" ref="AK6">_xlfn.IFS(AC6=Tabeller!$AJ$4,"C",AC6=Tabeller!$AJ$5,"L",AC6=Tabeller!$AJ$6,"P",AC6="","")</f>
        <v/>
      </c>
      <c r="AL6" s="71"/>
      <c r="AM6" s="192"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4" t="str" cm="1">
        <f t="array" ref="AW6">_xlfn.IFS(AO6=Tabeller!$AK$5,"P",AO6=Tabeller!$AK$4,"L",AO6="","")</f>
        <v/>
      </c>
      <c r="AX6" s="29"/>
      <c r="AY6" s="353" t="str">
        <f t="shared" ref="AY6:AY44" si="2">IF(AZ6="","","EAN")</f>
        <v/>
      </c>
      <c r="AZ6" s="76" t="str">
        <f>TRIM(IF('3. Förpackningsdata'!U6="","",'3. Förpackningsdata'!U6))</f>
        <v/>
      </c>
      <c r="BA6" s="79" t="str">
        <f>IF(BC6="","",IF('3. Förpackningsdata'!W6="","",'3. Förpackningsdata'!W6))</f>
        <v/>
      </c>
      <c r="BB6" s="85"/>
      <c r="BC6" s="71" t="str">
        <f>IF('3. Förpackningsdata'!X6="","",'3. Förpackningsdata'!X6)</f>
        <v/>
      </c>
      <c r="BD6" s="85"/>
      <c r="BE6" s="85"/>
      <c r="BF6" s="85"/>
      <c r="BG6" s="85"/>
      <c r="BH6" s="85"/>
      <c r="BI6" s="146" t="str" cm="1">
        <f t="array" ref="BI6">_xlfn.IFS(BA6=Tabeller!$AK$5,"P",BA6=Tabeller!$AK$4,"L",BA6="","")</f>
        <v/>
      </c>
      <c r="BJ6" s="85"/>
      <c r="BK6" s="192"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5">
        <f>'APH KIC KIA PC'!D7</f>
        <v>0</v>
      </c>
      <c r="E7" s="68" t="s">
        <v>103</v>
      </c>
      <c r="F7" s="68"/>
      <c r="G7" s="69">
        <v>1</v>
      </c>
      <c r="H7" s="529">
        <f>'3. Förpackningsdata'!F7</f>
        <v>0</v>
      </c>
      <c r="I7" s="529">
        <f>'3. Förpackningsdata'!G7</f>
        <v>0</v>
      </c>
      <c r="J7" s="529">
        <f>'3. Förpackningsdata'!I7</f>
        <v>0</v>
      </c>
      <c r="K7" s="529">
        <f>'3. Förpackningsdata'!H7</f>
        <v>0</v>
      </c>
      <c r="L7" s="81"/>
      <c r="M7" s="68" t="s">
        <v>1958</v>
      </c>
      <c r="N7" s="69" t="str">
        <f>IF('APH KIC KIA PC'!X7="","",'APH KIC KIA PC'!X7)</f>
        <v/>
      </c>
      <c r="O7" s="70" t="s">
        <v>1778</v>
      </c>
      <c r="P7" s="447" t="str">
        <f>TRIM('1. Artikeldata Grund'!D7)</f>
        <v/>
      </c>
      <c r="Q7" s="446" t="str">
        <f>IF(S7="","",IF('3. Förpackningsdata'!K7="","",'3. Förpackningsdata'!K7))</f>
        <v/>
      </c>
      <c r="R7" s="35"/>
      <c r="S7" s="28" t="str">
        <f>IF('3. Förpackningsdata'!L7="","",'3. Förpackningsdata'!L7)</f>
        <v/>
      </c>
      <c r="T7" s="26"/>
      <c r="U7" s="26"/>
      <c r="V7" s="26"/>
      <c r="W7" s="26"/>
      <c r="X7" s="26"/>
      <c r="Y7" s="354" t="str" cm="1">
        <f t="array" ref="Y7">IF(AC7&lt;&gt;Tabeller!$AJ$4,_xlfn.IFS(Q7=Tabeller!$AJ$3,"",Q7=Tabeller!$AM$4,"C",Q7=Tabeller!$AM$5,"L",Q7=Tabeller!$AM$6,"P",Q7="",""),"1")</f>
        <v/>
      </c>
      <c r="Z7" s="29"/>
      <c r="AA7" s="353"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4" t="str" cm="1">
        <f t="array" ref="AK7">_xlfn.IFS(AC7=Tabeller!$AJ$4,"C",AC7=Tabeller!$AJ$5,"L",AC7=Tabeller!$AJ$6,"P",AC7="","")</f>
        <v/>
      </c>
      <c r="AL7" s="71"/>
      <c r="AM7" s="192"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4" t="str" cm="1">
        <f t="array" ref="AW7">_xlfn.IFS(AO7=Tabeller!$AK$5,"P",AO7=Tabeller!$AK$4,"L",AO7="","")</f>
        <v/>
      </c>
      <c r="AX7" s="29"/>
      <c r="AY7" s="353" t="str">
        <f t="shared" si="2"/>
        <v/>
      </c>
      <c r="AZ7" s="76" t="str">
        <f>TRIM(IF('3. Förpackningsdata'!U7="","",'3. Förpackningsdata'!U7))</f>
        <v/>
      </c>
      <c r="BA7" s="79" t="str">
        <f>IF(BC7="","",IF('3. Förpackningsdata'!W7="","",'3. Förpackningsdata'!W7))</f>
        <v/>
      </c>
      <c r="BB7" s="85"/>
      <c r="BC7" s="71" t="str">
        <f>IF('3. Förpackningsdata'!X7="","",'3. Förpackningsdata'!X7)</f>
        <v/>
      </c>
      <c r="BD7" s="85"/>
      <c r="BE7" s="85"/>
      <c r="BF7" s="85"/>
      <c r="BG7" s="85"/>
      <c r="BH7" s="85"/>
      <c r="BI7" s="146" t="str" cm="1">
        <f t="array" ref="BI7">_xlfn.IFS(BA7=Tabeller!$AK$5,"P",BA7=Tabeller!$AK$4,"L",BA7="","")</f>
        <v/>
      </c>
      <c r="BJ7" s="85"/>
      <c r="BK7" s="192" t="str">
        <f t="shared" si="3"/>
        <v/>
      </c>
      <c r="BL7" s="75" t="str">
        <f>TRIM(IF('3. Förpackningsdata'!Y7="","",'3. Förpackningsdata'!Y7))</f>
        <v/>
      </c>
    </row>
    <row r="8" spans="1:64" s="7" customFormat="1" ht="12.75" x14ac:dyDescent="0.2">
      <c r="A8" s="73">
        <v>4</v>
      </c>
      <c r="B8" s="73" t="str">
        <f>'APH KIC KIA PC'!I8</f>
        <v>Välj…</v>
      </c>
      <c r="C8" s="73" t="str">
        <f>'APH KIC KIA PC'!K8</f>
        <v>Välj…</v>
      </c>
      <c r="D8" s="445">
        <f>'APH KIC KIA PC'!D8</f>
        <v>0</v>
      </c>
      <c r="E8" s="68" t="s">
        <v>103</v>
      </c>
      <c r="F8" s="68"/>
      <c r="G8" s="69">
        <v>1</v>
      </c>
      <c r="H8" s="529">
        <f>'3. Förpackningsdata'!F8</f>
        <v>0</v>
      </c>
      <c r="I8" s="529">
        <f>'3. Förpackningsdata'!G8</f>
        <v>0</v>
      </c>
      <c r="J8" s="529">
        <f>'3. Förpackningsdata'!I8</f>
        <v>0</v>
      </c>
      <c r="K8" s="529">
        <f>'3. Förpackningsdata'!H8</f>
        <v>0</v>
      </c>
      <c r="L8" s="81"/>
      <c r="M8" s="68" t="s">
        <v>1958</v>
      </c>
      <c r="N8" s="69" t="str">
        <f>IF('APH KIC KIA PC'!X8="","",'APH KIC KIA PC'!X8)</f>
        <v/>
      </c>
      <c r="O8" s="70" t="s">
        <v>1778</v>
      </c>
      <c r="P8" s="447" t="str">
        <f>TRIM('1. Artikeldata Grund'!D8)</f>
        <v/>
      </c>
      <c r="Q8" s="446" t="str">
        <f>IF(S8="","",IF('3. Förpackningsdata'!K8="","",'3. Förpackningsdata'!K8))</f>
        <v/>
      </c>
      <c r="R8" s="35"/>
      <c r="S8" s="28" t="str">
        <f>IF('3. Förpackningsdata'!L8="","",'3. Förpackningsdata'!L8)</f>
        <v/>
      </c>
      <c r="T8" s="26"/>
      <c r="U8" s="26"/>
      <c r="V8" s="26"/>
      <c r="W8" s="26"/>
      <c r="X8" s="26"/>
      <c r="Y8" s="354" t="str" cm="1">
        <f t="array" ref="Y8">IF(AC8&lt;&gt;Tabeller!$AJ$4,_xlfn.IFS(Q8=Tabeller!$AJ$3,"",Q8=Tabeller!$AM$4,"C",Q8=Tabeller!$AM$5,"L",Q8=Tabeller!$AM$6,"P",Q8="",""),"1")</f>
        <v/>
      </c>
      <c r="Z8" s="29"/>
      <c r="AA8" s="353"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4" t="str" cm="1">
        <f t="array" ref="AK8">_xlfn.IFS(AC8=Tabeller!$AJ$4,"C",AC8=Tabeller!$AJ$5,"L",AC8=Tabeller!$AJ$6,"P",AC8="","")</f>
        <v/>
      </c>
      <c r="AL8" s="71"/>
      <c r="AM8" s="192"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4" t="str" cm="1">
        <f t="array" ref="AW8">_xlfn.IFS(AO8=Tabeller!$AK$5,"P",AO8=Tabeller!$AK$4,"L",AO8="","")</f>
        <v/>
      </c>
      <c r="AX8" s="29"/>
      <c r="AY8" s="353" t="str">
        <f t="shared" si="2"/>
        <v/>
      </c>
      <c r="AZ8" s="76" t="str">
        <f>TRIM(IF('3. Förpackningsdata'!U8="","",'3. Förpackningsdata'!U8))</f>
        <v/>
      </c>
      <c r="BA8" s="79" t="str">
        <f>IF(BC8="","",IF('3. Förpackningsdata'!W8="","",'3. Förpackningsdata'!W8))</f>
        <v/>
      </c>
      <c r="BB8" s="85"/>
      <c r="BC8" s="71" t="str">
        <f>IF('3. Förpackningsdata'!X8="","",'3. Förpackningsdata'!X8)</f>
        <v/>
      </c>
      <c r="BD8" s="85"/>
      <c r="BE8" s="85"/>
      <c r="BF8" s="85"/>
      <c r="BG8" s="85"/>
      <c r="BH8" s="85"/>
      <c r="BI8" s="146" t="str" cm="1">
        <f t="array" ref="BI8">_xlfn.IFS(BA8=Tabeller!$AK$5,"P",BA8=Tabeller!$AK$4,"L",BA8="","")</f>
        <v/>
      </c>
      <c r="BJ8" s="85"/>
      <c r="BK8" s="192" t="str">
        <f t="shared" si="3"/>
        <v/>
      </c>
      <c r="BL8" s="75" t="str">
        <f>TRIM(IF('3. Förpackningsdata'!Y8="","",'3. Förpackningsdata'!Y8))</f>
        <v/>
      </c>
    </row>
    <row r="9" spans="1:64" s="7" customFormat="1" ht="12.75" x14ac:dyDescent="0.2">
      <c r="A9" s="73">
        <v>5</v>
      </c>
      <c r="B9" s="73" t="str">
        <f>'APH KIC KIA PC'!I9</f>
        <v>Välj…</v>
      </c>
      <c r="C9" s="73" t="str">
        <f>'APH KIC KIA PC'!K9</f>
        <v>Välj…</v>
      </c>
      <c r="D9" s="445">
        <f>'APH KIC KIA PC'!D9</f>
        <v>0</v>
      </c>
      <c r="E9" s="68" t="s">
        <v>103</v>
      </c>
      <c r="F9" s="68"/>
      <c r="G9" s="69">
        <v>1</v>
      </c>
      <c r="H9" s="529">
        <f>'3. Förpackningsdata'!F9</f>
        <v>0</v>
      </c>
      <c r="I9" s="529">
        <f>'3. Förpackningsdata'!G9</f>
        <v>0</v>
      </c>
      <c r="J9" s="529">
        <f>'3. Förpackningsdata'!I9</f>
        <v>0</v>
      </c>
      <c r="K9" s="529">
        <f>'3. Förpackningsdata'!H9</f>
        <v>0</v>
      </c>
      <c r="L9" s="81"/>
      <c r="M9" s="68" t="s">
        <v>1958</v>
      </c>
      <c r="N9" s="69" t="str">
        <f>IF('APH KIC KIA PC'!X9="","",'APH KIC KIA PC'!X9)</f>
        <v/>
      </c>
      <c r="O9" s="70" t="s">
        <v>1778</v>
      </c>
      <c r="P9" s="447" t="str">
        <f>TRIM('1. Artikeldata Grund'!D9)</f>
        <v/>
      </c>
      <c r="Q9" s="446" t="str">
        <f>IF(S9="","",IF('3. Förpackningsdata'!K9="","",'3. Förpackningsdata'!K9))</f>
        <v/>
      </c>
      <c r="R9" s="35"/>
      <c r="S9" s="28" t="str">
        <f>IF('3. Förpackningsdata'!L9="","",'3. Förpackningsdata'!L9)</f>
        <v/>
      </c>
      <c r="T9" s="26"/>
      <c r="U9" s="26"/>
      <c r="V9" s="26"/>
      <c r="W9" s="26"/>
      <c r="X9" s="26"/>
      <c r="Y9" s="354" t="str" cm="1">
        <f t="array" ref="Y9">IF(AC9&lt;&gt;Tabeller!$AJ$4,_xlfn.IFS(Q9=Tabeller!$AJ$3,"",Q9=Tabeller!$AM$4,"C",Q9=Tabeller!$AM$5,"L",Q9=Tabeller!$AM$6,"P",Q9="",""),"1")</f>
        <v/>
      </c>
      <c r="Z9" s="29"/>
      <c r="AA9" s="353"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4" t="str" cm="1">
        <f t="array" ref="AK9">_xlfn.IFS(AC9=Tabeller!$AJ$4,"C",AC9=Tabeller!$AJ$5,"L",AC9=Tabeller!$AJ$6,"P",AC9="","")</f>
        <v/>
      </c>
      <c r="AL9" s="71"/>
      <c r="AM9" s="192"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4" t="str" cm="1">
        <f t="array" ref="AW9">_xlfn.IFS(AO9=Tabeller!$AK$5,"P",AO9=Tabeller!$AK$4,"L",AO9="","")</f>
        <v/>
      </c>
      <c r="AX9" s="29"/>
      <c r="AY9" s="353" t="str">
        <f t="shared" si="2"/>
        <v/>
      </c>
      <c r="AZ9" s="76" t="str">
        <f>TRIM(IF('3. Förpackningsdata'!U9="","",'3. Förpackningsdata'!U9))</f>
        <v/>
      </c>
      <c r="BA9" s="79" t="str">
        <f>IF(BC9="","",IF('3. Förpackningsdata'!W9="","",'3. Förpackningsdata'!W9))</f>
        <v/>
      </c>
      <c r="BB9" s="85"/>
      <c r="BC9" s="71" t="str">
        <f>IF('3. Förpackningsdata'!X9="","",'3. Förpackningsdata'!X9)</f>
        <v/>
      </c>
      <c r="BD9" s="85"/>
      <c r="BE9" s="85"/>
      <c r="BF9" s="85"/>
      <c r="BG9" s="85"/>
      <c r="BH9" s="85"/>
      <c r="BI9" s="146" t="str" cm="1">
        <f t="array" ref="BI9">_xlfn.IFS(BA9=Tabeller!$AK$5,"P",BA9=Tabeller!$AK$4,"L",BA9="","")</f>
        <v/>
      </c>
      <c r="BJ9" s="85"/>
      <c r="BK9" s="192" t="str">
        <f t="shared" si="3"/>
        <v/>
      </c>
      <c r="BL9" s="75" t="str">
        <f>TRIM(IF('3. Förpackningsdata'!Y9="","",'3. Förpackningsdata'!Y9))</f>
        <v/>
      </c>
    </row>
    <row r="10" spans="1:64" s="7" customFormat="1" ht="12.75" x14ac:dyDescent="0.2">
      <c r="A10" s="73">
        <v>6</v>
      </c>
      <c r="B10" s="73" t="str">
        <f>'APH KIC KIA PC'!I10</f>
        <v>Välj…</v>
      </c>
      <c r="C10" s="73" t="str">
        <f>'APH KIC KIA PC'!K10</f>
        <v>Välj…</v>
      </c>
      <c r="D10" s="445">
        <f>'APH KIC KIA PC'!D10</f>
        <v>0</v>
      </c>
      <c r="E10" s="68" t="s">
        <v>103</v>
      </c>
      <c r="F10" s="68"/>
      <c r="G10" s="69">
        <v>1</v>
      </c>
      <c r="H10" s="529">
        <f>'3. Förpackningsdata'!F10</f>
        <v>0</v>
      </c>
      <c r="I10" s="529">
        <f>'3. Förpackningsdata'!G10</f>
        <v>0</v>
      </c>
      <c r="J10" s="529">
        <f>'3. Förpackningsdata'!I10</f>
        <v>0</v>
      </c>
      <c r="K10" s="529">
        <f>'3. Förpackningsdata'!H10</f>
        <v>0</v>
      </c>
      <c r="L10" s="81"/>
      <c r="M10" s="68" t="s">
        <v>1958</v>
      </c>
      <c r="N10" s="69" t="str">
        <f>IF('APH KIC KIA PC'!X10="","",'APH KIC KIA PC'!X10)</f>
        <v/>
      </c>
      <c r="O10" s="70" t="s">
        <v>1778</v>
      </c>
      <c r="P10" s="447" t="str">
        <f>TRIM('1. Artikeldata Grund'!D10)</f>
        <v/>
      </c>
      <c r="Q10" s="446" t="str">
        <f>IF(S10="","",IF('3. Förpackningsdata'!K10="","",'3. Förpackningsdata'!K10))</f>
        <v/>
      </c>
      <c r="R10" s="35"/>
      <c r="S10" s="28" t="str">
        <f>IF('3. Förpackningsdata'!L10="","",'3. Förpackningsdata'!L10)</f>
        <v/>
      </c>
      <c r="T10" s="26"/>
      <c r="U10" s="26"/>
      <c r="V10" s="26"/>
      <c r="W10" s="26"/>
      <c r="X10" s="26"/>
      <c r="Y10" s="354" t="str" cm="1">
        <f t="array" ref="Y10">IF(AC10&lt;&gt;Tabeller!$AJ$4,_xlfn.IFS(Q10=Tabeller!$AJ$3,"",Q10=Tabeller!$AM$4,"C",Q10=Tabeller!$AM$5,"L",Q10=Tabeller!$AM$6,"P",Q10="",""),"1")</f>
        <v/>
      </c>
      <c r="Z10" s="29"/>
      <c r="AA10" s="353"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4" t="str" cm="1">
        <f t="array" ref="AK10">_xlfn.IFS(AC10=Tabeller!$AJ$4,"C",AC10=Tabeller!$AJ$5,"L",AC10=Tabeller!$AJ$6,"P",AC10="","")</f>
        <v/>
      </c>
      <c r="AL10" s="71"/>
      <c r="AM10" s="192"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4" t="str" cm="1">
        <f t="array" ref="AW10">_xlfn.IFS(AO10=Tabeller!$AK$5,"P",AO10=Tabeller!$AK$4,"L",AO10="","")</f>
        <v/>
      </c>
      <c r="AX10" s="29"/>
      <c r="AY10" s="353" t="str">
        <f t="shared" si="2"/>
        <v/>
      </c>
      <c r="AZ10" s="76" t="str">
        <f>TRIM(IF('3. Förpackningsdata'!U10="","",'3. Förpackningsdata'!U10))</f>
        <v/>
      </c>
      <c r="BA10" s="79" t="str">
        <f>IF(BC10="","",IF('3. Förpackningsdata'!W10="","",'3. Förpackningsdata'!W10))</f>
        <v/>
      </c>
      <c r="BB10" s="85"/>
      <c r="BC10" s="71" t="str">
        <f>IF('3. Förpackningsdata'!X10="","",'3. Förpackningsdata'!X10)</f>
        <v/>
      </c>
      <c r="BD10" s="85"/>
      <c r="BE10" s="85"/>
      <c r="BF10" s="85"/>
      <c r="BG10" s="85"/>
      <c r="BH10" s="85"/>
      <c r="BI10" s="146" t="str" cm="1">
        <f t="array" ref="BI10">_xlfn.IFS(BA10=Tabeller!$AK$5,"P",BA10=Tabeller!$AK$4,"L",BA10="","")</f>
        <v/>
      </c>
      <c r="BJ10" s="85"/>
      <c r="BK10" s="192" t="str">
        <f t="shared" si="3"/>
        <v/>
      </c>
      <c r="BL10" s="75" t="str">
        <f>TRIM(IF('3. Förpackningsdata'!Y10="","",'3. Förpackningsdata'!Y10))</f>
        <v/>
      </c>
    </row>
    <row r="11" spans="1:64" s="7" customFormat="1" ht="12.75" x14ac:dyDescent="0.2">
      <c r="A11" s="73">
        <v>7</v>
      </c>
      <c r="B11" s="73" t="str">
        <f>'APH KIC KIA PC'!I11</f>
        <v>Välj…</v>
      </c>
      <c r="C11" s="73" t="str">
        <f>'APH KIC KIA PC'!K11</f>
        <v>Välj…</v>
      </c>
      <c r="D11" s="445">
        <f>'APH KIC KIA PC'!D11</f>
        <v>0</v>
      </c>
      <c r="E11" s="68" t="s">
        <v>103</v>
      </c>
      <c r="F11" s="68"/>
      <c r="G11" s="69">
        <v>1</v>
      </c>
      <c r="H11" s="529">
        <f>'3. Förpackningsdata'!F11</f>
        <v>0</v>
      </c>
      <c r="I11" s="529">
        <f>'3. Förpackningsdata'!G11</f>
        <v>0</v>
      </c>
      <c r="J11" s="529">
        <f>'3. Förpackningsdata'!I11</f>
        <v>0</v>
      </c>
      <c r="K11" s="529">
        <f>'3. Förpackningsdata'!H11</f>
        <v>0</v>
      </c>
      <c r="L11" s="81"/>
      <c r="M11" s="68" t="s">
        <v>1958</v>
      </c>
      <c r="N11" s="69" t="str">
        <f>IF('APH KIC KIA PC'!X11="","",'APH KIC KIA PC'!X11)</f>
        <v/>
      </c>
      <c r="O11" s="70" t="s">
        <v>1778</v>
      </c>
      <c r="P11" s="447" t="str">
        <f>TRIM('1. Artikeldata Grund'!D11)</f>
        <v/>
      </c>
      <c r="Q11" s="446" t="str">
        <f>IF(S11="","",IF('3. Förpackningsdata'!K11="","",'3. Förpackningsdata'!K11))</f>
        <v/>
      </c>
      <c r="R11" s="35"/>
      <c r="S11" s="28" t="str">
        <f>IF('3. Förpackningsdata'!L11="","",'3. Förpackningsdata'!L11)</f>
        <v/>
      </c>
      <c r="T11" s="26"/>
      <c r="U11" s="26"/>
      <c r="V11" s="26"/>
      <c r="W11" s="26"/>
      <c r="X11" s="26"/>
      <c r="Y11" s="354" t="str" cm="1">
        <f t="array" ref="Y11">IF(AC11&lt;&gt;Tabeller!$AJ$4,_xlfn.IFS(Q11=Tabeller!$AJ$3,"",Q11=Tabeller!$AM$4,"C",Q11=Tabeller!$AM$5,"L",Q11=Tabeller!$AM$6,"P",Q11="",""),"1")</f>
        <v/>
      </c>
      <c r="Z11" s="29"/>
      <c r="AA11" s="353"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4" t="str" cm="1">
        <f t="array" ref="AK11">_xlfn.IFS(AC11=Tabeller!$AJ$4,"C",AC11=Tabeller!$AJ$5,"L",AC11=Tabeller!$AJ$6,"P",AC11="","")</f>
        <v/>
      </c>
      <c r="AL11" s="71"/>
      <c r="AM11" s="192"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4" t="str" cm="1">
        <f t="array" ref="AW11">_xlfn.IFS(AO11=Tabeller!$AK$5,"P",AO11=Tabeller!$AK$4,"L",AO11="","")</f>
        <v/>
      </c>
      <c r="AX11" s="29"/>
      <c r="AY11" s="353" t="str">
        <f t="shared" si="2"/>
        <v/>
      </c>
      <c r="AZ11" s="76" t="str">
        <f>TRIM(IF('3. Förpackningsdata'!U11="","",'3. Förpackningsdata'!U11))</f>
        <v/>
      </c>
      <c r="BA11" s="79" t="str">
        <f>IF(BC11="","",IF('3. Förpackningsdata'!W11="","",'3. Förpackningsdata'!W11))</f>
        <v/>
      </c>
      <c r="BB11" s="85"/>
      <c r="BC11" s="71" t="str">
        <f>IF('3. Förpackningsdata'!X11="","",'3. Förpackningsdata'!X11)</f>
        <v/>
      </c>
      <c r="BD11" s="85"/>
      <c r="BE11" s="85"/>
      <c r="BF11" s="85"/>
      <c r="BG11" s="85"/>
      <c r="BH11" s="85"/>
      <c r="BI11" s="146" t="str" cm="1">
        <f t="array" ref="BI11">_xlfn.IFS(BA11=Tabeller!$AK$5,"P",BA11=Tabeller!$AK$4,"L",BA11="","")</f>
        <v/>
      </c>
      <c r="BJ11" s="85"/>
      <c r="BK11" s="192" t="str">
        <f t="shared" si="3"/>
        <v/>
      </c>
      <c r="BL11" s="75" t="str">
        <f>TRIM(IF('3. Förpackningsdata'!Y11="","",'3. Förpackningsdata'!Y11))</f>
        <v/>
      </c>
    </row>
    <row r="12" spans="1:64" s="7" customFormat="1" ht="12.75" x14ac:dyDescent="0.2">
      <c r="A12" s="73">
        <v>8</v>
      </c>
      <c r="B12" s="73" t="str">
        <f>'APH KIC KIA PC'!I12</f>
        <v>Välj…</v>
      </c>
      <c r="C12" s="73" t="str">
        <f>'APH KIC KIA PC'!K12</f>
        <v>Välj…</v>
      </c>
      <c r="D12" s="445">
        <f>'APH KIC KIA PC'!D12</f>
        <v>0</v>
      </c>
      <c r="E12" s="68" t="s">
        <v>103</v>
      </c>
      <c r="F12" s="68"/>
      <c r="G12" s="69">
        <v>1</v>
      </c>
      <c r="H12" s="529">
        <f>'3. Förpackningsdata'!F12</f>
        <v>0</v>
      </c>
      <c r="I12" s="529">
        <f>'3. Förpackningsdata'!G12</f>
        <v>0</v>
      </c>
      <c r="J12" s="529">
        <f>'3. Förpackningsdata'!I12</f>
        <v>0</v>
      </c>
      <c r="K12" s="529">
        <f>'3. Förpackningsdata'!H12</f>
        <v>0</v>
      </c>
      <c r="L12" s="81"/>
      <c r="M12" s="68" t="s">
        <v>1958</v>
      </c>
      <c r="N12" s="69" t="str">
        <f>IF('APH KIC KIA PC'!X12="","",'APH KIC KIA PC'!X12)</f>
        <v/>
      </c>
      <c r="O12" s="70" t="s">
        <v>1778</v>
      </c>
      <c r="P12" s="447" t="str">
        <f>TRIM('1. Artikeldata Grund'!D12)</f>
        <v/>
      </c>
      <c r="Q12" s="446" t="str">
        <f>IF(S12="","",IF('3. Förpackningsdata'!K12="","",'3. Förpackningsdata'!K12))</f>
        <v/>
      </c>
      <c r="R12" s="35"/>
      <c r="S12" s="28" t="str">
        <f>IF('3. Förpackningsdata'!L12="","",'3. Förpackningsdata'!L12)</f>
        <v/>
      </c>
      <c r="T12" s="26"/>
      <c r="U12" s="26"/>
      <c r="V12" s="26"/>
      <c r="W12" s="26"/>
      <c r="X12" s="26"/>
      <c r="Y12" s="354" t="str" cm="1">
        <f t="array" ref="Y12">IF(AC12&lt;&gt;Tabeller!$AJ$4,_xlfn.IFS(Q12=Tabeller!$AJ$3,"",Q12=Tabeller!$AM$4,"C",Q12=Tabeller!$AM$5,"L",Q12=Tabeller!$AM$6,"P",Q12="",""),"1")</f>
        <v/>
      </c>
      <c r="Z12" s="29"/>
      <c r="AA12" s="353"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4" t="str" cm="1">
        <f t="array" ref="AK12">_xlfn.IFS(AC12=Tabeller!$AJ$4,"C",AC12=Tabeller!$AJ$5,"L",AC12=Tabeller!$AJ$6,"P",AC12="","")</f>
        <v/>
      </c>
      <c r="AL12" s="71"/>
      <c r="AM12" s="192"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4" t="str" cm="1">
        <f t="array" ref="AW12">_xlfn.IFS(AO12=Tabeller!$AK$5,"P",AO12=Tabeller!$AK$4,"L",AO12="","")</f>
        <v/>
      </c>
      <c r="AX12" s="29"/>
      <c r="AY12" s="353" t="str">
        <f t="shared" si="2"/>
        <v/>
      </c>
      <c r="AZ12" s="76" t="str">
        <f>TRIM(IF('3. Förpackningsdata'!U12="","",'3. Förpackningsdata'!U12))</f>
        <v/>
      </c>
      <c r="BA12" s="79" t="str">
        <f>IF(BC12="","",IF('3. Förpackningsdata'!W12="","",'3. Förpackningsdata'!W12))</f>
        <v/>
      </c>
      <c r="BB12" s="85"/>
      <c r="BC12" s="71" t="str">
        <f>IF('3. Förpackningsdata'!X12="","",'3. Förpackningsdata'!X12)</f>
        <v/>
      </c>
      <c r="BD12" s="85"/>
      <c r="BE12" s="85"/>
      <c r="BF12" s="85"/>
      <c r="BG12" s="85"/>
      <c r="BH12" s="85"/>
      <c r="BI12" s="146" t="str" cm="1">
        <f t="array" ref="BI12">_xlfn.IFS(BA12=Tabeller!$AK$5,"P",BA12=Tabeller!$AK$4,"L",BA12="","")</f>
        <v/>
      </c>
      <c r="BJ12" s="85"/>
      <c r="BK12" s="192" t="str">
        <f t="shared" si="3"/>
        <v/>
      </c>
      <c r="BL12" s="75" t="str">
        <f>TRIM(IF('3. Förpackningsdata'!Y12="","",'3. Förpackningsdata'!Y12))</f>
        <v/>
      </c>
    </row>
    <row r="13" spans="1:64" s="7" customFormat="1" ht="12.75" x14ac:dyDescent="0.2">
      <c r="A13" s="73">
        <v>9</v>
      </c>
      <c r="B13" s="73" t="str">
        <f>'APH KIC KIA PC'!I13</f>
        <v>Välj…</v>
      </c>
      <c r="C13" s="73" t="str">
        <f>'APH KIC KIA PC'!K13</f>
        <v>Välj…</v>
      </c>
      <c r="D13" s="445">
        <f>'APH KIC KIA PC'!D13</f>
        <v>0</v>
      </c>
      <c r="E13" s="68" t="s">
        <v>103</v>
      </c>
      <c r="F13" s="68"/>
      <c r="G13" s="69">
        <v>1</v>
      </c>
      <c r="H13" s="529">
        <f>'3. Förpackningsdata'!F13</f>
        <v>0</v>
      </c>
      <c r="I13" s="529">
        <f>'3. Förpackningsdata'!G13</f>
        <v>0</v>
      </c>
      <c r="J13" s="529">
        <f>'3. Förpackningsdata'!I13</f>
        <v>0</v>
      </c>
      <c r="K13" s="529">
        <f>'3. Förpackningsdata'!H13</f>
        <v>0</v>
      </c>
      <c r="L13" s="81"/>
      <c r="M13" s="68" t="s">
        <v>1958</v>
      </c>
      <c r="N13" s="69" t="str">
        <f>IF('APH KIC KIA PC'!X13="","",'APH KIC KIA PC'!X13)</f>
        <v/>
      </c>
      <c r="O13" s="70" t="s">
        <v>1778</v>
      </c>
      <c r="P13" s="447" t="str">
        <f>TRIM('1. Artikeldata Grund'!D13)</f>
        <v/>
      </c>
      <c r="Q13" s="446" t="str">
        <f>IF(S13="","",IF('3. Förpackningsdata'!K13="","",'3. Förpackningsdata'!K13))</f>
        <v/>
      </c>
      <c r="R13" s="35"/>
      <c r="S13" s="28" t="str">
        <f>IF('3. Förpackningsdata'!L13="","",'3. Förpackningsdata'!L13)</f>
        <v/>
      </c>
      <c r="T13" s="26"/>
      <c r="U13" s="26"/>
      <c r="V13" s="26"/>
      <c r="W13" s="26"/>
      <c r="X13" s="26"/>
      <c r="Y13" s="354" t="str" cm="1">
        <f t="array" ref="Y13">IF(AC13&lt;&gt;Tabeller!$AJ$4,_xlfn.IFS(Q13=Tabeller!$AJ$3,"",Q13=Tabeller!$AM$4,"C",Q13=Tabeller!$AM$5,"L",Q13=Tabeller!$AM$6,"P",Q13="",""),"1")</f>
        <v/>
      </c>
      <c r="Z13" s="29"/>
      <c r="AA13" s="353"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4" t="str" cm="1">
        <f t="array" ref="AK13">_xlfn.IFS(AC13=Tabeller!$AJ$4,"C",AC13=Tabeller!$AJ$5,"L",AC13=Tabeller!$AJ$6,"P",AC13="","")</f>
        <v/>
      </c>
      <c r="AL13" s="71"/>
      <c r="AM13" s="192"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4" t="str" cm="1">
        <f t="array" ref="AW13">_xlfn.IFS(AO13=Tabeller!$AK$5,"P",AO13=Tabeller!$AK$4,"L",AO13="","")</f>
        <v/>
      </c>
      <c r="AX13" s="29"/>
      <c r="AY13" s="353" t="str">
        <f t="shared" si="2"/>
        <v/>
      </c>
      <c r="AZ13" s="76" t="str">
        <f>TRIM(IF('3. Förpackningsdata'!U13="","",'3. Förpackningsdata'!U13))</f>
        <v/>
      </c>
      <c r="BA13" s="79" t="str">
        <f>IF(BC13="","",IF('3. Förpackningsdata'!W13="","",'3. Förpackningsdata'!W13))</f>
        <v/>
      </c>
      <c r="BB13" s="85"/>
      <c r="BC13" s="71" t="str">
        <f>IF('3. Förpackningsdata'!X13="","",'3. Förpackningsdata'!X13)</f>
        <v/>
      </c>
      <c r="BD13" s="85"/>
      <c r="BE13" s="85"/>
      <c r="BF13" s="85"/>
      <c r="BG13" s="85"/>
      <c r="BH13" s="85"/>
      <c r="BI13" s="146" t="str" cm="1">
        <f t="array" ref="BI13">_xlfn.IFS(BA13=Tabeller!$AK$5,"P",BA13=Tabeller!$AK$4,"L",BA13="","")</f>
        <v/>
      </c>
      <c r="BJ13" s="85"/>
      <c r="BK13" s="192"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5">
        <f>'APH KIC KIA PC'!D14</f>
        <v>0</v>
      </c>
      <c r="E14" s="68" t="s">
        <v>103</v>
      </c>
      <c r="F14" s="68"/>
      <c r="G14" s="69">
        <v>1</v>
      </c>
      <c r="H14" s="529">
        <f>'3. Förpackningsdata'!F14</f>
        <v>0</v>
      </c>
      <c r="I14" s="529">
        <f>'3. Förpackningsdata'!G14</f>
        <v>0</v>
      </c>
      <c r="J14" s="529">
        <f>'3. Förpackningsdata'!I14</f>
        <v>0</v>
      </c>
      <c r="K14" s="529">
        <f>'3. Förpackningsdata'!H14</f>
        <v>0</v>
      </c>
      <c r="L14" s="81"/>
      <c r="M14" s="68" t="s">
        <v>1958</v>
      </c>
      <c r="N14" s="69" t="str">
        <f>IF('APH KIC KIA PC'!X14="","",'APH KIC KIA PC'!X14)</f>
        <v/>
      </c>
      <c r="O14" s="70" t="s">
        <v>1778</v>
      </c>
      <c r="P14" s="447" t="str">
        <f>TRIM('1. Artikeldata Grund'!D14)</f>
        <v/>
      </c>
      <c r="Q14" s="446" t="str">
        <f>IF(S14="","",IF('3. Förpackningsdata'!K14="","",'3. Förpackningsdata'!K14))</f>
        <v/>
      </c>
      <c r="R14" s="35"/>
      <c r="S14" s="28" t="str">
        <f>IF('3. Förpackningsdata'!L14="","",'3. Förpackningsdata'!L14)</f>
        <v/>
      </c>
      <c r="T14" s="26"/>
      <c r="U14" s="26"/>
      <c r="V14" s="26"/>
      <c r="W14" s="26"/>
      <c r="X14" s="26"/>
      <c r="Y14" s="354" t="str" cm="1">
        <f t="array" ref="Y14">IF(AC14&lt;&gt;Tabeller!$AJ$4,_xlfn.IFS(Q14=Tabeller!$AJ$3,"",Q14=Tabeller!$AM$4,"C",Q14=Tabeller!$AM$5,"L",Q14=Tabeller!$AM$6,"P",Q14="",""),"1")</f>
        <v/>
      </c>
      <c r="Z14" s="29"/>
      <c r="AA14" s="353"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4" t="str" cm="1">
        <f t="array" ref="AK14">_xlfn.IFS(AC14=Tabeller!$AJ$4,"C",AC14=Tabeller!$AJ$5,"L",AC14=Tabeller!$AJ$6,"P",AC14="","")</f>
        <v/>
      </c>
      <c r="AL14" s="71"/>
      <c r="AM14" s="192"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4" t="str" cm="1">
        <f t="array" ref="AW14">_xlfn.IFS(AO14=Tabeller!$AK$5,"P",AO14=Tabeller!$AK$4,"L",AO14="","")</f>
        <v/>
      </c>
      <c r="AX14" s="29"/>
      <c r="AY14" s="353" t="str">
        <f t="shared" si="2"/>
        <v/>
      </c>
      <c r="AZ14" s="76" t="str">
        <f>TRIM(IF('3. Förpackningsdata'!U14="","",'3. Förpackningsdata'!U14))</f>
        <v/>
      </c>
      <c r="BA14" s="79" t="str">
        <f>IF(BC14="","",IF('3. Förpackningsdata'!W14="","",'3. Förpackningsdata'!W14))</f>
        <v/>
      </c>
      <c r="BB14" s="85"/>
      <c r="BC14" s="71" t="str">
        <f>IF('3. Förpackningsdata'!X14="","",'3. Förpackningsdata'!X14)</f>
        <v/>
      </c>
      <c r="BD14" s="85"/>
      <c r="BE14" s="85"/>
      <c r="BF14" s="85"/>
      <c r="BG14" s="85"/>
      <c r="BH14" s="85"/>
      <c r="BI14" s="146" t="str" cm="1">
        <f t="array" ref="BI14">_xlfn.IFS(BA14=Tabeller!$AK$5,"P",BA14=Tabeller!$AK$4,"L",BA14="","")</f>
        <v/>
      </c>
      <c r="BJ14" s="85"/>
      <c r="BK14" s="192"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5">
        <f>'APH KIC KIA PC'!D15</f>
        <v>0</v>
      </c>
      <c r="E15" s="68" t="s">
        <v>103</v>
      </c>
      <c r="F15" s="68"/>
      <c r="G15" s="69">
        <v>1</v>
      </c>
      <c r="H15" s="529">
        <f>'3. Förpackningsdata'!F15</f>
        <v>0</v>
      </c>
      <c r="I15" s="529">
        <f>'3. Förpackningsdata'!G15</f>
        <v>0</v>
      </c>
      <c r="J15" s="529">
        <f>'3. Förpackningsdata'!I15</f>
        <v>0</v>
      </c>
      <c r="K15" s="529">
        <f>'3. Förpackningsdata'!H15</f>
        <v>0</v>
      </c>
      <c r="L15" s="81"/>
      <c r="M15" s="68" t="s">
        <v>1958</v>
      </c>
      <c r="N15" s="69" t="str">
        <f>IF('APH KIC KIA PC'!X15="","",'APH KIC KIA PC'!X15)</f>
        <v/>
      </c>
      <c r="O15" s="70" t="s">
        <v>1778</v>
      </c>
      <c r="P15" s="447" t="str">
        <f>TRIM('1. Artikeldata Grund'!D15)</f>
        <v/>
      </c>
      <c r="Q15" s="446" t="str">
        <f>IF(S15="","",IF('3. Förpackningsdata'!K15="","",'3. Förpackningsdata'!K15))</f>
        <v/>
      </c>
      <c r="R15" s="35"/>
      <c r="S15" s="28" t="str">
        <f>IF('3. Förpackningsdata'!L15="","",'3. Förpackningsdata'!L15)</f>
        <v/>
      </c>
      <c r="T15" s="26"/>
      <c r="U15" s="26"/>
      <c r="V15" s="26"/>
      <c r="W15" s="26"/>
      <c r="X15" s="26"/>
      <c r="Y15" s="354" t="str" cm="1">
        <f t="array" ref="Y15">IF(AC15&lt;&gt;Tabeller!$AJ$4,_xlfn.IFS(Q15=Tabeller!$AJ$3,"",Q15=Tabeller!$AM$4,"C",Q15=Tabeller!$AM$5,"L",Q15=Tabeller!$AM$6,"P",Q15="",""),"1")</f>
        <v/>
      </c>
      <c r="Z15" s="29"/>
      <c r="AA15" s="353"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4" t="str" cm="1">
        <f t="array" ref="AK15">_xlfn.IFS(AC15=Tabeller!$AJ$4,"C",AC15=Tabeller!$AJ$5,"L",AC15=Tabeller!$AJ$6,"P",AC15="","")</f>
        <v/>
      </c>
      <c r="AL15" s="71"/>
      <c r="AM15" s="192"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4" t="str" cm="1">
        <f t="array" ref="AW15">_xlfn.IFS(AO15=Tabeller!$AK$5,"P",AO15=Tabeller!$AK$4,"L",AO15="","")</f>
        <v/>
      </c>
      <c r="AX15" s="29"/>
      <c r="AY15" s="353" t="str">
        <f t="shared" si="2"/>
        <v/>
      </c>
      <c r="AZ15" s="76" t="str">
        <f>TRIM(IF('3. Förpackningsdata'!U15="","",'3. Förpackningsdata'!U15))</f>
        <v/>
      </c>
      <c r="BA15" s="79" t="str">
        <f>IF(BC15="","",IF('3. Förpackningsdata'!W15="","",'3. Förpackningsdata'!W15))</f>
        <v/>
      </c>
      <c r="BB15" s="85"/>
      <c r="BC15" s="71" t="str">
        <f>IF('3. Förpackningsdata'!X15="","",'3. Förpackningsdata'!X15)</f>
        <v/>
      </c>
      <c r="BD15" s="85"/>
      <c r="BE15" s="85"/>
      <c r="BF15" s="85"/>
      <c r="BG15" s="85"/>
      <c r="BH15" s="85"/>
      <c r="BI15" s="146" t="str" cm="1">
        <f t="array" ref="BI15">_xlfn.IFS(BA15=Tabeller!$AK$5,"P",BA15=Tabeller!$AK$4,"L",BA15="","")</f>
        <v/>
      </c>
      <c r="BJ15" s="85"/>
      <c r="BK15" s="192"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5">
        <f>'APH KIC KIA PC'!D16</f>
        <v>0</v>
      </c>
      <c r="E16" s="68" t="s">
        <v>103</v>
      </c>
      <c r="F16" s="68"/>
      <c r="G16" s="69">
        <v>1</v>
      </c>
      <c r="H16" s="529">
        <f>'3. Förpackningsdata'!F16</f>
        <v>0</v>
      </c>
      <c r="I16" s="529">
        <f>'3. Förpackningsdata'!G16</f>
        <v>0</v>
      </c>
      <c r="J16" s="529">
        <f>'3. Förpackningsdata'!I16</f>
        <v>0</v>
      </c>
      <c r="K16" s="529">
        <f>'3. Förpackningsdata'!H16</f>
        <v>0</v>
      </c>
      <c r="L16" s="81"/>
      <c r="M16" s="68" t="s">
        <v>1958</v>
      </c>
      <c r="N16" s="69" t="str">
        <f>IF('APH KIC KIA PC'!X16="","",'APH KIC KIA PC'!X16)</f>
        <v/>
      </c>
      <c r="O16" s="70" t="s">
        <v>1778</v>
      </c>
      <c r="P16" s="447" t="str">
        <f>TRIM('1. Artikeldata Grund'!D16)</f>
        <v/>
      </c>
      <c r="Q16" s="446" t="str">
        <f>IF(S16="","",IF('3. Förpackningsdata'!K16="","",'3. Förpackningsdata'!K16))</f>
        <v/>
      </c>
      <c r="R16" s="35"/>
      <c r="S16" s="28" t="str">
        <f>IF('3. Förpackningsdata'!L16="","",'3. Förpackningsdata'!L16)</f>
        <v/>
      </c>
      <c r="T16" s="26"/>
      <c r="U16" s="26"/>
      <c r="V16" s="26"/>
      <c r="W16" s="26"/>
      <c r="X16" s="26"/>
      <c r="Y16" s="354" t="str" cm="1">
        <f t="array" ref="Y16">IF(AC16&lt;&gt;Tabeller!$AJ$4,_xlfn.IFS(Q16=Tabeller!$AJ$3,"",Q16=Tabeller!$AM$4,"C",Q16=Tabeller!$AM$5,"L",Q16=Tabeller!$AM$6,"P",Q16="",""),"1")</f>
        <v/>
      </c>
      <c r="Z16" s="29"/>
      <c r="AA16" s="353"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4" t="str" cm="1">
        <f t="array" ref="AK16">_xlfn.IFS(AC16=Tabeller!$AJ$4,"C",AC16=Tabeller!$AJ$5,"L",AC16=Tabeller!$AJ$6,"P",AC16="","")</f>
        <v/>
      </c>
      <c r="AL16" s="71"/>
      <c r="AM16" s="192"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4" t="str" cm="1">
        <f t="array" ref="AW16">_xlfn.IFS(AO16=Tabeller!$AK$5,"P",AO16=Tabeller!$AK$4,"L",AO16="","")</f>
        <v/>
      </c>
      <c r="AX16" s="29"/>
      <c r="AY16" s="353" t="str">
        <f t="shared" si="2"/>
        <v/>
      </c>
      <c r="AZ16" s="76" t="str">
        <f>TRIM(IF('3. Förpackningsdata'!U16="","",'3. Förpackningsdata'!U16))</f>
        <v/>
      </c>
      <c r="BA16" s="79" t="str">
        <f>IF(BC16="","",IF('3. Förpackningsdata'!W16="","",'3. Förpackningsdata'!W16))</f>
        <v/>
      </c>
      <c r="BB16" s="85"/>
      <c r="BC16" s="71" t="str">
        <f>IF('3. Förpackningsdata'!X16="","",'3. Förpackningsdata'!X16)</f>
        <v/>
      </c>
      <c r="BD16" s="85"/>
      <c r="BE16" s="85"/>
      <c r="BF16" s="85"/>
      <c r="BG16" s="85"/>
      <c r="BH16" s="85"/>
      <c r="BI16" s="146" t="str" cm="1">
        <f t="array" ref="BI16">_xlfn.IFS(BA16=Tabeller!$AK$5,"P",BA16=Tabeller!$AK$4,"L",BA16="","")</f>
        <v/>
      </c>
      <c r="BJ16" s="85"/>
      <c r="BK16" s="192"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5">
        <f>'APH KIC KIA PC'!D17</f>
        <v>0</v>
      </c>
      <c r="E17" s="68" t="s">
        <v>103</v>
      </c>
      <c r="F17" s="68"/>
      <c r="G17" s="69">
        <v>1</v>
      </c>
      <c r="H17" s="529">
        <f>'3. Förpackningsdata'!F17</f>
        <v>0</v>
      </c>
      <c r="I17" s="529">
        <f>'3. Förpackningsdata'!G17</f>
        <v>0</v>
      </c>
      <c r="J17" s="529">
        <f>'3. Förpackningsdata'!I17</f>
        <v>0</v>
      </c>
      <c r="K17" s="529">
        <f>'3. Förpackningsdata'!H17</f>
        <v>0</v>
      </c>
      <c r="L17" s="81"/>
      <c r="M17" s="68" t="s">
        <v>1958</v>
      </c>
      <c r="N17" s="69" t="str">
        <f>IF('APH KIC KIA PC'!X17="","",'APH KIC KIA PC'!X17)</f>
        <v/>
      </c>
      <c r="O17" s="70" t="s">
        <v>1778</v>
      </c>
      <c r="P17" s="447" t="str">
        <f>TRIM('1. Artikeldata Grund'!D17)</f>
        <v/>
      </c>
      <c r="Q17" s="446" t="str">
        <f>IF(S17="","",IF('3. Förpackningsdata'!K17="","",'3. Förpackningsdata'!K17))</f>
        <v/>
      </c>
      <c r="R17" s="35"/>
      <c r="S17" s="28" t="str">
        <f>IF('3. Förpackningsdata'!L17="","",'3. Förpackningsdata'!L17)</f>
        <v/>
      </c>
      <c r="T17" s="26"/>
      <c r="U17" s="26"/>
      <c r="V17" s="26"/>
      <c r="W17" s="26"/>
      <c r="X17" s="26"/>
      <c r="Y17" s="354" t="str" cm="1">
        <f t="array" ref="Y17">IF(AC17&lt;&gt;Tabeller!$AJ$4,_xlfn.IFS(Q17=Tabeller!$AJ$3,"",Q17=Tabeller!$AM$4,"C",Q17=Tabeller!$AM$5,"L",Q17=Tabeller!$AM$6,"P",Q17="",""),"1")</f>
        <v/>
      </c>
      <c r="Z17" s="29"/>
      <c r="AA17" s="353"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4" t="str" cm="1">
        <f t="array" ref="AK17">_xlfn.IFS(AC17=Tabeller!$AJ$4,"C",AC17=Tabeller!$AJ$5,"L",AC17=Tabeller!$AJ$6,"P",AC17="","")</f>
        <v/>
      </c>
      <c r="AL17" s="71"/>
      <c r="AM17" s="192"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4" t="str" cm="1">
        <f t="array" ref="AW17">_xlfn.IFS(AO17=Tabeller!$AK$5,"P",AO17=Tabeller!$AK$4,"L",AO17="","")</f>
        <v/>
      </c>
      <c r="AX17" s="29"/>
      <c r="AY17" s="353" t="str">
        <f t="shared" si="2"/>
        <v/>
      </c>
      <c r="AZ17" s="76" t="str">
        <f>TRIM(IF('3. Förpackningsdata'!U17="","",'3. Förpackningsdata'!U17))</f>
        <v/>
      </c>
      <c r="BA17" s="79" t="str">
        <f>IF(BC17="","",IF('3. Förpackningsdata'!W17="","",'3. Förpackningsdata'!W17))</f>
        <v/>
      </c>
      <c r="BB17" s="85"/>
      <c r="BC17" s="71" t="str">
        <f>IF('3. Förpackningsdata'!X17="","",'3. Förpackningsdata'!X17)</f>
        <v/>
      </c>
      <c r="BD17" s="85"/>
      <c r="BE17" s="85"/>
      <c r="BF17" s="85"/>
      <c r="BG17" s="85"/>
      <c r="BH17" s="85"/>
      <c r="BI17" s="146" t="str" cm="1">
        <f t="array" ref="BI17">_xlfn.IFS(BA17=Tabeller!$AK$5,"P",BA17=Tabeller!$AK$4,"L",BA17="","")</f>
        <v/>
      </c>
      <c r="BJ17" s="85"/>
      <c r="BK17" s="192"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5">
        <f>'APH KIC KIA PC'!D18</f>
        <v>0</v>
      </c>
      <c r="E18" s="68" t="s">
        <v>103</v>
      </c>
      <c r="F18" s="68"/>
      <c r="G18" s="69">
        <v>1</v>
      </c>
      <c r="H18" s="529">
        <f>'3. Förpackningsdata'!F18</f>
        <v>0</v>
      </c>
      <c r="I18" s="529">
        <f>'3. Förpackningsdata'!G18</f>
        <v>0</v>
      </c>
      <c r="J18" s="529">
        <f>'3. Förpackningsdata'!I18</f>
        <v>0</v>
      </c>
      <c r="K18" s="529">
        <f>'3. Förpackningsdata'!H18</f>
        <v>0</v>
      </c>
      <c r="L18" s="81"/>
      <c r="M18" s="68" t="s">
        <v>1958</v>
      </c>
      <c r="N18" s="69" t="str">
        <f>IF('APH KIC KIA PC'!X18="","",'APH KIC KIA PC'!X18)</f>
        <v/>
      </c>
      <c r="O18" s="70" t="s">
        <v>1778</v>
      </c>
      <c r="P18" s="447" t="str">
        <f>TRIM('1. Artikeldata Grund'!D18)</f>
        <v/>
      </c>
      <c r="Q18" s="446" t="str">
        <f>IF(S18="","",IF('3. Förpackningsdata'!K18="","",'3. Förpackningsdata'!K18))</f>
        <v/>
      </c>
      <c r="R18" s="35"/>
      <c r="S18" s="28" t="str">
        <f>IF('3. Förpackningsdata'!L18="","",'3. Förpackningsdata'!L18)</f>
        <v/>
      </c>
      <c r="T18" s="26"/>
      <c r="U18" s="26"/>
      <c r="V18" s="26"/>
      <c r="W18" s="26"/>
      <c r="X18" s="26"/>
      <c r="Y18" s="354" t="str" cm="1">
        <f t="array" ref="Y18">IF(AC18&lt;&gt;Tabeller!$AJ$4,_xlfn.IFS(Q18=Tabeller!$AJ$3,"",Q18=Tabeller!$AM$4,"C",Q18=Tabeller!$AM$5,"L",Q18=Tabeller!$AM$6,"P",Q18="",""),"1")</f>
        <v/>
      </c>
      <c r="Z18" s="29"/>
      <c r="AA18" s="353"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4" t="str" cm="1">
        <f t="array" ref="AK18">_xlfn.IFS(AC18=Tabeller!$AJ$4,"C",AC18=Tabeller!$AJ$5,"L",AC18=Tabeller!$AJ$6,"P",AC18="","")</f>
        <v/>
      </c>
      <c r="AL18" s="71"/>
      <c r="AM18" s="192"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4" t="str" cm="1">
        <f t="array" ref="AW18">_xlfn.IFS(AO18=Tabeller!$AK$5,"P",AO18=Tabeller!$AK$4,"L",AO18="","")</f>
        <v/>
      </c>
      <c r="AX18" s="29"/>
      <c r="AY18" s="353" t="str">
        <f t="shared" si="2"/>
        <v/>
      </c>
      <c r="AZ18" s="76" t="str">
        <f>TRIM(IF('3. Förpackningsdata'!U18="","",'3. Förpackningsdata'!U18))</f>
        <v/>
      </c>
      <c r="BA18" s="79" t="str">
        <f>IF(BC18="","",IF('3. Förpackningsdata'!W18="","",'3. Förpackningsdata'!W18))</f>
        <v/>
      </c>
      <c r="BB18" s="85"/>
      <c r="BC18" s="71" t="str">
        <f>IF('3. Förpackningsdata'!X18="","",'3. Förpackningsdata'!X18)</f>
        <v/>
      </c>
      <c r="BD18" s="85"/>
      <c r="BE18" s="85"/>
      <c r="BF18" s="85"/>
      <c r="BG18" s="85"/>
      <c r="BH18" s="85"/>
      <c r="BI18" s="146" t="str" cm="1">
        <f t="array" ref="BI18">_xlfn.IFS(BA18=Tabeller!$AK$5,"P",BA18=Tabeller!$AK$4,"L",BA18="","")</f>
        <v/>
      </c>
      <c r="BJ18" s="85"/>
      <c r="BK18" s="192"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5">
        <f>'APH KIC KIA PC'!D19</f>
        <v>0</v>
      </c>
      <c r="E19" s="68" t="s">
        <v>103</v>
      </c>
      <c r="F19" s="68"/>
      <c r="G19" s="69">
        <v>1</v>
      </c>
      <c r="H19" s="529">
        <f>'3. Förpackningsdata'!F19</f>
        <v>0</v>
      </c>
      <c r="I19" s="529">
        <f>'3. Förpackningsdata'!G19</f>
        <v>0</v>
      </c>
      <c r="J19" s="529">
        <f>'3. Förpackningsdata'!I19</f>
        <v>0</v>
      </c>
      <c r="K19" s="529">
        <f>'3. Förpackningsdata'!H19</f>
        <v>0</v>
      </c>
      <c r="L19" s="81"/>
      <c r="M19" s="68" t="s">
        <v>1958</v>
      </c>
      <c r="N19" s="69" t="str">
        <f>IF('APH KIC KIA PC'!X19="","",'APH KIC KIA PC'!X19)</f>
        <v/>
      </c>
      <c r="O19" s="70" t="s">
        <v>1778</v>
      </c>
      <c r="P19" s="447" t="str">
        <f>TRIM('1. Artikeldata Grund'!D19)</f>
        <v/>
      </c>
      <c r="Q19" s="446" t="str">
        <f>IF(S19="","",IF('3. Förpackningsdata'!K19="","",'3. Förpackningsdata'!K19))</f>
        <v/>
      </c>
      <c r="R19" s="35"/>
      <c r="S19" s="28" t="str">
        <f>IF('3. Förpackningsdata'!L19="","",'3. Förpackningsdata'!L19)</f>
        <v/>
      </c>
      <c r="T19" s="26"/>
      <c r="U19" s="26"/>
      <c r="V19" s="26"/>
      <c r="W19" s="26"/>
      <c r="X19" s="26"/>
      <c r="Y19" s="354" t="str" cm="1">
        <f t="array" ref="Y19">IF(AC19&lt;&gt;Tabeller!$AJ$4,_xlfn.IFS(Q19=Tabeller!$AJ$3,"",Q19=Tabeller!$AM$4,"C",Q19=Tabeller!$AM$5,"L",Q19=Tabeller!$AM$6,"P",Q19="",""),"1")</f>
        <v/>
      </c>
      <c r="Z19" s="29"/>
      <c r="AA19" s="353"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4" t="str" cm="1">
        <f t="array" ref="AK19">_xlfn.IFS(AC19=Tabeller!$AJ$4,"C",AC19=Tabeller!$AJ$5,"L",AC19=Tabeller!$AJ$6,"P",AC19="","")</f>
        <v/>
      </c>
      <c r="AL19" s="71"/>
      <c r="AM19" s="192"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4" t="str" cm="1">
        <f t="array" ref="AW19">_xlfn.IFS(AO19=Tabeller!$AK$5,"P",AO19=Tabeller!$AK$4,"L",AO19="","")</f>
        <v/>
      </c>
      <c r="AX19" s="29"/>
      <c r="AY19" s="353" t="str">
        <f t="shared" si="2"/>
        <v/>
      </c>
      <c r="AZ19" s="76" t="str">
        <f>TRIM(IF('3. Förpackningsdata'!U19="","",'3. Förpackningsdata'!U19))</f>
        <v/>
      </c>
      <c r="BA19" s="79" t="str">
        <f>IF(BC19="","",IF('3. Förpackningsdata'!W19="","",'3. Förpackningsdata'!W19))</f>
        <v/>
      </c>
      <c r="BB19" s="85"/>
      <c r="BC19" s="71" t="str">
        <f>IF('3. Förpackningsdata'!X19="","",'3. Förpackningsdata'!X19)</f>
        <v/>
      </c>
      <c r="BD19" s="85"/>
      <c r="BE19" s="85"/>
      <c r="BF19" s="85"/>
      <c r="BG19" s="85"/>
      <c r="BH19" s="85"/>
      <c r="BI19" s="146" t="str" cm="1">
        <f t="array" ref="BI19">_xlfn.IFS(BA19=Tabeller!$AK$5,"P",BA19=Tabeller!$AK$4,"L",BA19="","")</f>
        <v/>
      </c>
      <c r="BJ19" s="85"/>
      <c r="BK19" s="192"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5">
        <f>'APH KIC KIA PC'!D20</f>
        <v>0</v>
      </c>
      <c r="E20" s="68" t="s">
        <v>103</v>
      </c>
      <c r="F20" s="68"/>
      <c r="G20" s="69">
        <v>1</v>
      </c>
      <c r="H20" s="529">
        <f>'3. Förpackningsdata'!F20</f>
        <v>0</v>
      </c>
      <c r="I20" s="529">
        <f>'3. Förpackningsdata'!G20</f>
        <v>0</v>
      </c>
      <c r="J20" s="529">
        <f>'3. Förpackningsdata'!I20</f>
        <v>0</v>
      </c>
      <c r="K20" s="529">
        <f>'3. Förpackningsdata'!H20</f>
        <v>0</v>
      </c>
      <c r="L20" s="81"/>
      <c r="M20" s="68" t="s">
        <v>1958</v>
      </c>
      <c r="N20" s="69" t="str">
        <f>IF('APH KIC KIA PC'!X20="","",'APH KIC KIA PC'!X20)</f>
        <v/>
      </c>
      <c r="O20" s="70" t="s">
        <v>1778</v>
      </c>
      <c r="P20" s="447" t="str">
        <f>TRIM('1. Artikeldata Grund'!D20)</f>
        <v/>
      </c>
      <c r="Q20" s="446" t="str">
        <f>IF(S20="","",IF('3. Förpackningsdata'!K20="","",'3. Förpackningsdata'!K20))</f>
        <v/>
      </c>
      <c r="R20" s="35"/>
      <c r="S20" s="28" t="str">
        <f>IF('3. Förpackningsdata'!L20="","",'3. Förpackningsdata'!L20)</f>
        <v/>
      </c>
      <c r="T20" s="26"/>
      <c r="U20" s="26"/>
      <c r="V20" s="26"/>
      <c r="W20" s="26"/>
      <c r="X20" s="26"/>
      <c r="Y20" s="354" t="str" cm="1">
        <f t="array" ref="Y20">IF(AC20&lt;&gt;Tabeller!$AJ$4,_xlfn.IFS(Q20=Tabeller!$AJ$3,"",Q20=Tabeller!$AM$4,"C",Q20=Tabeller!$AM$5,"L",Q20=Tabeller!$AM$6,"P",Q20="",""),"1")</f>
        <v/>
      </c>
      <c r="Z20" s="29"/>
      <c r="AA20" s="353"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4" t="str" cm="1">
        <f t="array" ref="AK20">_xlfn.IFS(AC20=Tabeller!$AJ$4,"C",AC20=Tabeller!$AJ$5,"L",AC20=Tabeller!$AJ$6,"P",AC20="","")</f>
        <v/>
      </c>
      <c r="AL20" s="71"/>
      <c r="AM20" s="192"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4" t="str" cm="1">
        <f t="array" ref="AW20">_xlfn.IFS(AO20=Tabeller!$AK$5,"P",AO20=Tabeller!$AK$4,"L",AO20="","")</f>
        <v/>
      </c>
      <c r="AX20" s="29"/>
      <c r="AY20" s="353" t="str">
        <f t="shared" si="2"/>
        <v/>
      </c>
      <c r="AZ20" s="76" t="str">
        <f>TRIM(IF('3. Förpackningsdata'!U20="","",'3. Förpackningsdata'!U20))</f>
        <v/>
      </c>
      <c r="BA20" s="79" t="str">
        <f>IF(BC20="","",IF('3. Förpackningsdata'!W20="","",'3. Förpackningsdata'!W20))</f>
        <v/>
      </c>
      <c r="BB20" s="85"/>
      <c r="BC20" s="71" t="str">
        <f>IF('3. Förpackningsdata'!X20="","",'3. Förpackningsdata'!X20)</f>
        <v/>
      </c>
      <c r="BD20" s="85"/>
      <c r="BE20" s="85"/>
      <c r="BF20" s="85"/>
      <c r="BG20" s="85"/>
      <c r="BH20" s="85"/>
      <c r="BI20" s="146" t="str" cm="1">
        <f t="array" ref="BI20">_xlfn.IFS(BA20=Tabeller!$AK$5,"P",BA20=Tabeller!$AK$4,"L",BA20="","")</f>
        <v/>
      </c>
      <c r="BJ20" s="85"/>
      <c r="BK20" s="192"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5">
        <f>'APH KIC KIA PC'!D21</f>
        <v>0</v>
      </c>
      <c r="E21" s="68" t="s">
        <v>103</v>
      </c>
      <c r="F21" s="68"/>
      <c r="G21" s="69">
        <v>1</v>
      </c>
      <c r="H21" s="529">
        <f>'3. Förpackningsdata'!F21</f>
        <v>0</v>
      </c>
      <c r="I21" s="529">
        <f>'3. Förpackningsdata'!G21</f>
        <v>0</v>
      </c>
      <c r="J21" s="529">
        <f>'3. Förpackningsdata'!I21</f>
        <v>0</v>
      </c>
      <c r="K21" s="529">
        <f>'3. Förpackningsdata'!H21</f>
        <v>0</v>
      </c>
      <c r="L21" s="81"/>
      <c r="M21" s="68" t="s">
        <v>1958</v>
      </c>
      <c r="N21" s="69" t="str">
        <f>IF('APH KIC KIA PC'!X21="","",'APH KIC KIA PC'!X21)</f>
        <v/>
      </c>
      <c r="O21" s="70" t="s">
        <v>1778</v>
      </c>
      <c r="P21" s="447" t="str">
        <f>TRIM('1. Artikeldata Grund'!D21)</f>
        <v/>
      </c>
      <c r="Q21" s="446" t="str">
        <f>IF(S21="","",IF('3. Förpackningsdata'!K21="","",'3. Förpackningsdata'!K21))</f>
        <v/>
      </c>
      <c r="R21" s="35"/>
      <c r="S21" s="28" t="str">
        <f>IF('3. Förpackningsdata'!L21="","",'3. Förpackningsdata'!L21)</f>
        <v/>
      </c>
      <c r="T21" s="26"/>
      <c r="U21" s="26"/>
      <c r="V21" s="26"/>
      <c r="W21" s="26"/>
      <c r="X21" s="26"/>
      <c r="Y21" s="354" t="str" cm="1">
        <f t="array" ref="Y21">IF(AC21&lt;&gt;Tabeller!$AJ$4,_xlfn.IFS(Q21=Tabeller!$AJ$3,"",Q21=Tabeller!$AM$4,"C",Q21=Tabeller!$AM$5,"L",Q21=Tabeller!$AM$6,"P",Q21="",""),"1")</f>
        <v/>
      </c>
      <c r="Z21" s="29"/>
      <c r="AA21" s="353"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4" t="str" cm="1">
        <f t="array" ref="AK21">_xlfn.IFS(AC21=Tabeller!$AJ$4,"C",AC21=Tabeller!$AJ$5,"L",AC21=Tabeller!$AJ$6,"P",AC21="","")</f>
        <v/>
      </c>
      <c r="AL21" s="71"/>
      <c r="AM21" s="192"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4" t="str" cm="1">
        <f t="array" ref="AW21">_xlfn.IFS(AO21=Tabeller!$AK$5,"P",AO21=Tabeller!$AK$4,"L",AO21="","")</f>
        <v/>
      </c>
      <c r="AX21" s="29"/>
      <c r="AY21" s="353" t="str">
        <f t="shared" si="2"/>
        <v/>
      </c>
      <c r="AZ21" s="76" t="str">
        <f>TRIM(IF('3. Förpackningsdata'!U21="","",'3. Förpackningsdata'!U21))</f>
        <v/>
      </c>
      <c r="BA21" s="79" t="str">
        <f>IF(BC21="","",IF('3. Förpackningsdata'!W21="","",'3. Förpackningsdata'!W21))</f>
        <v/>
      </c>
      <c r="BB21" s="85"/>
      <c r="BC21" s="71" t="str">
        <f>IF('3. Förpackningsdata'!X21="","",'3. Förpackningsdata'!X21)</f>
        <v/>
      </c>
      <c r="BD21" s="85"/>
      <c r="BE21" s="85"/>
      <c r="BF21" s="85"/>
      <c r="BG21" s="85"/>
      <c r="BH21" s="85"/>
      <c r="BI21" s="146" t="str" cm="1">
        <f t="array" ref="BI21">_xlfn.IFS(BA21=Tabeller!$AK$5,"P",BA21=Tabeller!$AK$4,"L",BA21="","")</f>
        <v/>
      </c>
      <c r="BJ21" s="85"/>
      <c r="BK21" s="192"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5">
        <f>'APH KIC KIA PC'!D22</f>
        <v>0</v>
      </c>
      <c r="E22" s="68" t="s">
        <v>103</v>
      </c>
      <c r="F22" s="68"/>
      <c r="G22" s="69">
        <v>1</v>
      </c>
      <c r="H22" s="529">
        <f>'3. Förpackningsdata'!F22</f>
        <v>0</v>
      </c>
      <c r="I22" s="529">
        <f>'3. Förpackningsdata'!G22</f>
        <v>0</v>
      </c>
      <c r="J22" s="529">
        <f>'3. Förpackningsdata'!I22</f>
        <v>0</v>
      </c>
      <c r="K22" s="529">
        <f>'3. Förpackningsdata'!H22</f>
        <v>0</v>
      </c>
      <c r="L22" s="81"/>
      <c r="M22" s="68" t="s">
        <v>1958</v>
      </c>
      <c r="N22" s="69" t="str">
        <f>IF('APH KIC KIA PC'!X22="","",'APH KIC KIA PC'!X22)</f>
        <v/>
      </c>
      <c r="O22" s="70" t="s">
        <v>1778</v>
      </c>
      <c r="P22" s="447" t="str">
        <f>TRIM('1. Artikeldata Grund'!D22)</f>
        <v/>
      </c>
      <c r="Q22" s="446" t="str">
        <f>IF(S22="","",IF('3. Förpackningsdata'!K22="","",'3. Förpackningsdata'!K22))</f>
        <v/>
      </c>
      <c r="R22" s="35"/>
      <c r="S22" s="28" t="str">
        <f>IF('3. Förpackningsdata'!L22="","",'3. Förpackningsdata'!L22)</f>
        <v/>
      </c>
      <c r="T22" s="26"/>
      <c r="U22" s="26"/>
      <c r="V22" s="26"/>
      <c r="W22" s="26"/>
      <c r="X22" s="26"/>
      <c r="Y22" s="354" t="str" cm="1">
        <f t="array" ref="Y22">IF(AC22&lt;&gt;Tabeller!$AJ$4,_xlfn.IFS(Q22=Tabeller!$AJ$3,"",Q22=Tabeller!$AM$4,"C",Q22=Tabeller!$AM$5,"L",Q22=Tabeller!$AM$6,"P",Q22="",""),"1")</f>
        <v/>
      </c>
      <c r="Z22" s="29"/>
      <c r="AA22" s="353"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4" t="str" cm="1">
        <f t="array" ref="AK22">_xlfn.IFS(AC22=Tabeller!$AJ$4,"C",AC22=Tabeller!$AJ$5,"L",AC22=Tabeller!$AJ$6,"P",AC22="","")</f>
        <v/>
      </c>
      <c r="AL22" s="71"/>
      <c r="AM22" s="192"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4" t="str" cm="1">
        <f t="array" ref="AW22">_xlfn.IFS(AO22=Tabeller!$AK$5,"P",AO22=Tabeller!$AK$4,"L",AO22="","")</f>
        <v/>
      </c>
      <c r="AX22" s="29"/>
      <c r="AY22" s="353" t="str">
        <f t="shared" si="2"/>
        <v/>
      </c>
      <c r="AZ22" s="76" t="str">
        <f>TRIM(IF('3. Förpackningsdata'!U22="","",'3. Förpackningsdata'!U22))</f>
        <v/>
      </c>
      <c r="BA22" s="79" t="str">
        <f>IF(BC22="","",IF('3. Förpackningsdata'!W22="","",'3. Förpackningsdata'!W22))</f>
        <v/>
      </c>
      <c r="BB22" s="85"/>
      <c r="BC22" s="71" t="str">
        <f>IF('3. Förpackningsdata'!X22="","",'3. Förpackningsdata'!X22)</f>
        <v/>
      </c>
      <c r="BD22" s="85"/>
      <c r="BE22" s="85"/>
      <c r="BF22" s="85"/>
      <c r="BG22" s="85"/>
      <c r="BH22" s="85"/>
      <c r="BI22" s="146" t="str" cm="1">
        <f t="array" ref="BI22">_xlfn.IFS(BA22=Tabeller!$AK$5,"P",BA22=Tabeller!$AK$4,"L",BA22="","")</f>
        <v/>
      </c>
      <c r="BJ22" s="85"/>
      <c r="BK22" s="192"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5">
        <f>'APH KIC KIA PC'!D23</f>
        <v>0</v>
      </c>
      <c r="E23" s="68" t="s">
        <v>103</v>
      </c>
      <c r="F23" s="68"/>
      <c r="G23" s="69">
        <v>1</v>
      </c>
      <c r="H23" s="529">
        <f>'3. Förpackningsdata'!F23</f>
        <v>0</v>
      </c>
      <c r="I23" s="529">
        <f>'3. Förpackningsdata'!G23</f>
        <v>0</v>
      </c>
      <c r="J23" s="529">
        <f>'3. Förpackningsdata'!I23</f>
        <v>0</v>
      </c>
      <c r="K23" s="529">
        <f>'3. Förpackningsdata'!H23</f>
        <v>0</v>
      </c>
      <c r="L23" s="81"/>
      <c r="M23" s="68" t="s">
        <v>1958</v>
      </c>
      <c r="N23" s="69" t="str">
        <f>IF('APH KIC KIA PC'!X23="","",'APH KIC KIA PC'!X23)</f>
        <v/>
      </c>
      <c r="O23" s="70" t="s">
        <v>1778</v>
      </c>
      <c r="P23" s="447" t="str">
        <f>TRIM('1. Artikeldata Grund'!D23)</f>
        <v/>
      </c>
      <c r="Q23" s="446" t="str">
        <f>IF(S23="","",IF('3. Förpackningsdata'!K23="","",'3. Förpackningsdata'!K23))</f>
        <v/>
      </c>
      <c r="R23" s="35"/>
      <c r="S23" s="28" t="str">
        <f>IF('3. Förpackningsdata'!L23="","",'3. Förpackningsdata'!L23)</f>
        <v/>
      </c>
      <c r="T23" s="26"/>
      <c r="U23" s="26"/>
      <c r="V23" s="26"/>
      <c r="W23" s="26"/>
      <c r="X23" s="26"/>
      <c r="Y23" s="354" t="str" cm="1">
        <f t="array" ref="Y23">IF(AC23&lt;&gt;Tabeller!$AJ$4,_xlfn.IFS(Q23=Tabeller!$AJ$3,"",Q23=Tabeller!$AM$4,"C",Q23=Tabeller!$AM$5,"L",Q23=Tabeller!$AM$6,"P",Q23="",""),"1")</f>
        <v/>
      </c>
      <c r="Z23" s="29"/>
      <c r="AA23" s="353"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4" t="str" cm="1">
        <f t="array" ref="AK23">_xlfn.IFS(AC23=Tabeller!$AJ$4,"C",AC23=Tabeller!$AJ$5,"L",AC23=Tabeller!$AJ$6,"P",AC23="","")</f>
        <v/>
      </c>
      <c r="AL23" s="71"/>
      <c r="AM23" s="192"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4" t="str" cm="1">
        <f t="array" ref="AW23">_xlfn.IFS(AO23=Tabeller!$AK$5,"P",AO23=Tabeller!$AK$4,"L",AO23="","")</f>
        <v/>
      </c>
      <c r="AX23" s="29"/>
      <c r="AY23" s="353" t="str">
        <f t="shared" si="2"/>
        <v/>
      </c>
      <c r="AZ23" s="76" t="str">
        <f>TRIM(IF('3. Förpackningsdata'!U23="","",'3. Förpackningsdata'!U23))</f>
        <v/>
      </c>
      <c r="BA23" s="79" t="str">
        <f>IF(BC23="","",IF('3. Förpackningsdata'!W23="","",'3. Förpackningsdata'!W23))</f>
        <v/>
      </c>
      <c r="BB23" s="85"/>
      <c r="BC23" s="71" t="str">
        <f>IF('3. Förpackningsdata'!X23="","",'3. Förpackningsdata'!X23)</f>
        <v/>
      </c>
      <c r="BD23" s="85"/>
      <c r="BE23" s="85"/>
      <c r="BF23" s="85"/>
      <c r="BG23" s="85"/>
      <c r="BH23" s="85"/>
      <c r="BI23" s="146" t="str" cm="1">
        <f t="array" ref="BI23">_xlfn.IFS(BA23=Tabeller!$AK$5,"P",BA23=Tabeller!$AK$4,"L",BA23="","")</f>
        <v/>
      </c>
      <c r="BJ23" s="85"/>
      <c r="BK23" s="192"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5">
        <f>'APH KIC KIA PC'!D24</f>
        <v>0</v>
      </c>
      <c r="E24" s="68" t="s">
        <v>103</v>
      </c>
      <c r="F24" s="68"/>
      <c r="G24" s="69">
        <v>1</v>
      </c>
      <c r="H24" s="529">
        <f>'3. Förpackningsdata'!F24</f>
        <v>0</v>
      </c>
      <c r="I24" s="529">
        <f>'3. Förpackningsdata'!G24</f>
        <v>0</v>
      </c>
      <c r="J24" s="529">
        <f>'3. Förpackningsdata'!I24</f>
        <v>0</v>
      </c>
      <c r="K24" s="529">
        <f>'3. Förpackningsdata'!H24</f>
        <v>0</v>
      </c>
      <c r="L24" s="81"/>
      <c r="M24" s="68" t="s">
        <v>1958</v>
      </c>
      <c r="N24" s="69" t="str">
        <f>IF('APH KIC KIA PC'!X24="","",'APH KIC KIA PC'!X24)</f>
        <v/>
      </c>
      <c r="O24" s="70" t="s">
        <v>1778</v>
      </c>
      <c r="P24" s="447" t="str">
        <f>TRIM('1. Artikeldata Grund'!D24)</f>
        <v/>
      </c>
      <c r="Q24" s="446" t="str">
        <f>IF(S24="","",IF('3. Förpackningsdata'!K24="","",'3. Förpackningsdata'!K24))</f>
        <v/>
      </c>
      <c r="R24" s="35"/>
      <c r="S24" s="28" t="str">
        <f>IF('3. Förpackningsdata'!L24="","",'3. Förpackningsdata'!L24)</f>
        <v/>
      </c>
      <c r="T24" s="26"/>
      <c r="U24" s="26"/>
      <c r="V24" s="26"/>
      <c r="W24" s="26"/>
      <c r="X24" s="26"/>
      <c r="Y24" s="354" t="str" cm="1">
        <f t="array" ref="Y24">IF(AC24&lt;&gt;Tabeller!$AJ$4,_xlfn.IFS(Q24=Tabeller!$AJ$3,"",Q24=Tabeller!$AM$4,"C",Q24=Tabeller!$AM$5,"L",Q24=Tabeller!$AM$6,"P",Q24="",""),"1")</f>
        <v/>
      </c>
      <c r="Z24" s="29"/>
      <c r="AA24" s="353"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4" t="str" cm="1">
        <f t="array" ref="AK24">_xlfn.IFS(AC24=Tabeller!$AJ$4,"C",AC24=Tabeller!$AJ$5,"L",AC24=Tabeller!$AJ$6,"P",AC24="","")</f>
        <v/>
      </c>
      <c r="AL24" s="71"/>
      <c r="AM24" s="192"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4" t="str" cm="1">
        <f t="array" ref="AW24">_xlfn.IFS(AO24=Tabeller!$AK$5,"P",AO24=Tabeller!$AK$4,"L",AO24="","")</f>
        <v/>
      </c>
      <c r="AX24" s="29"/>
      <c r="AY24" s="353" t="str">
        <f t="shared" si="2"/>
        <v/>
      </c>
      <c r="AZ24" s="76" t="str">
        <f>TRIM(IF('3. Förpackningsdata'!U24="","",'3. Förpackningsdata'!U24))</f>
        <v/>
      </c>
      <c r="BA24" s="79" t="str">
        <f>IF(BC24="","",IF('3. Förpackningsdata'!W24="","",'3. Förpackningsdata'!W24))</f>
        <v/>
      </c>
      <c r="BB24" s="85"/>
      <c r="BC24" s="71" t="str">
        <f>IF('3. Förpackningsdata'!X24="","",'3. Förpackningsdata'!X24)</f>
        <v/>
      </c>
      <c r="BD24" s="85"/>
      <c r="BE24" s="85"/>
      <c r="BF24" s="85"/>
      <c r="BG24" s="85"/>
      <c r="BH24" s="85"/>
      <c r="BI24" s="146" t="str" cm="1">
        <f t="array" ref="BI24">_xlfn.IFS(BA24=Tabeller!$AK$5,"P",BA24=Tabeller!$AK$4,"L",BA24="","")</f>
        <v/>
      </c>
      <c r="BJ24" s="85"/>
      <c r="BK24" s="192"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5">
        <f>'APH KIC KIA PC'!D25</f>
        <v>0</v>
      </c>
      <c r="E25" s="68" t="s">
        <v>103</v>
      </c>
      <c r="F25" s="68"/>
      <c r="G25" s="69">
        <v>1</v>
      </c>
      <c r="H25" s="529">
        <f>'3. Förpackningsdata'!F25</f>
        <v>0</v>
      </c>
      <c r="I25" s="529">
        <f>'3. Förpackningsdata'!G25</f>
        <v>0</v>
      </c>
      <c r="J25" s="529">
        <f>'3. Förpackningsdata'!I25</f>
        <v>0</v>
      </c>
      <c r="K25" s="529">
        <f>'3. Förpackningsdata'!H25</f>
        <v>0</v>
      </c>
      <c r="L25" s="81"/>
      <c r="M25" s="68" t="s">
        <v>1958</v>
      </c>
      <c r="N25" s="69" t="str">
        <f>IF('APH KIC KIA PC'!X25="","",'APH KIC KIA PC'!X25)</f>
        <v/>
      </c>
      <c r="O25" s="70" t="s">
        <v>1778</v>
      </c>
      <c r="P25" s="447" t="str">
        <f>TRIM('1. Artikeldata Grund'!D25)</f>
        <v/>
      </c>
      <c r="Q25" s="446" t="str">
        <f>IF(S25="","",IF('3. Förpackningsdata'!K25="","",'3. Förpackningsdata'!K25))</f>
        <v/>
      </c>
      <c r="R25" s="35"/>
      <c r="S25" s="28" t="str">
        <f>IF('3. Förpackningsdata'!L25="","",'3. Förpackningsdata'!L25)</f>
        <v/>
      </c>
      <c r="T25" s="26"/>
      <c r="U25" s="26"/>
      <c r="V25" s="26"/>
      <c r="W25" s="26"/>
      <c r="X25" s="26"/>
      <c r="Y25" s="354" t="str" cm="1">
        <f t="array" ref="Y25">IF(AC25&lt;&gt;Tabeller!$AJ$4,_xlfn.IFS(Q25=Tabeller!$AJ$3,"",Q25=Tabeller!$AM$4,"C",Q25=Tabeller!$AM$5,"L",Q25=Tabeller!$AM$6,"P",Q25="",""),"1")</f>
        <v/>
      </c>
      <c r="Z25" s="29"/>
      <c r="AA25" s="353"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4" t="str" cm="1">
        <f t="array" ref="AK25">_xlfn.IFS(AC25=Tabeller!$AJ$4,"C",AC25=Tabeller!$AJ$5,"L",AC25=Tabeller!$AJ$6,"P",AC25="","")</f>
        <v/>
      </c>
      <c r="AL25" s="71"/>
      <c r="AM25" s="192"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4" t="str" cm="1">
        <f t="array" ref="AW25">_xlfn.IFS(AO25=Tabeller!$AK$5,"P",AO25=Tabeller!$AK$4,"L",AO25="","")</f>
        <v/>
      </c>
      <c r="AX25" s="29"/>
      <c r="AY25" s="353" t="str">
        <f t="shared" si="2"/>
        <v/>
      </c>
      <c r="AZ25" s="76" t="str">
        <f>TRIM(IF('3. Förpackningsdata'!U25="","",'3. Förpackningsdata'!U25))</f>
        <v/>
      </c>
      <c r="BA25" s="79" t="str">
        <f>IF(BC25="","",IF('3. Förpackningsdata'!W25="","",'3. Förpackningsdata'!W25))</f>
        <v/>
      </c>
      <c r="BB25" s="85"/>
      <c r="BC25" s="71" t="str">
        <f>IF('3. Förpackningsdata'!X25="","",'3. Förpackningsdata'!X25)</f>
        <v/>
      </c>
      <c r="BD25" s="85"/>
      <c r="BE25" s="85"/>
      <c r="BF25" s="85"/>
      <c r="BG25" s="85"/>
      <c r="BH25" s="85"/>
      <c r="BI25" s="146" t="str" cm="1">
        <f t="array" ref="BI25">_xlfn.IFS(BA25=Tabeller!$AK$5,"P",BA25=Tabeller!$AK$4,"L",BA25="","")</f>
        <v/>
      </c>
      <c r="BJ25" s="85"/>
      <c r="BK25" s="192"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5">
        <f>'APH KIC KIA PC'!D26</f>
        <v>0</v>
      </c>
      <c r="E26" s="68" t="s">
        <v>103</v>
      </c>
      <c r="F26" s="68"/>
      <c r="G26" s="69">
        <v>1</v>
      </c>
      <c r="H26" s="529">
        <f>'3. Förpackningsdata'!F26</f>
        <v>0</v>
      </c>
      <c r="I26" s="529">
        <f>'3. Förpackningsdata'!G26</f>
        <v>0</v>
      </c>
      <c r="J26" s="529">
        <f>'3. Förpackningsdata'!I26</f>
        <v>0</v>
      </c>
      <c r="K26" s="529">
        <f>'3. Förpackningsdata'!H26</f>
        <v>0</v>
      </c>
      <c r="L26" s="81"/>
      <c r="M26" s="68" t="s">
        <v>1958</v>
      </c>
      <c r="N26" s="69" t="str">
        <f>IF('APH KIC KIA PC'!X26="","",'APH KIC KIA PC'!X26)</f>
        <v/>
      </c>
      <c r="O26" s="70" t="s">
        <v>1778</v>
      </c>
      <c r="P26" s="447" t="str">
        <f>TRIM('1. Artikeldata Grund'!D26)</f>
        <v/>
      </c>
      <c r="Q26" s="446" t="str">
        <f>IF(S26="","",IF('3. Förpackningsdata'!K26="","",'3. Förpackningsdata'!K26))</f>
        <v/>
      </c>
      <c r="R26" s="35"/>
      <c r="S26" s="28" t="str">
        <f>IF('3. Förpackningsdata'!L26="","",'3. Förpackningsdata'!L26)</f>
        <v/>
      </c>
      <c r="T26" s="26"/>
      <c r="U26" s="26"/>
      <c r="V26" s="26"/>
      <c r="W26" s="26"/>
      <c r="X26" s="26"/>
      <c r="Y26" s="354" t="str" cm="1">
        <f t="array" ref="Y26">IF(AC26&lt;&gt;Tabeller!$AJ$4,_xlfn.IFS(Q26=Tabeller!$AJ$3,"",Q26=Tabeller!$AM$4,"C",Q26=Tabeller!$AM$5,"L",Q26=Tabeller!$AM$6,"P",Q26="",""),"1")</f>
        <v/>
      </c>
      <c r="Z26" s="29"/>
      <c r="AA26" s="353"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4" t="str" cm="1">
        <f t="array" ref="AK26">_xlfn.IFS(AC26=Tabeller!$AJ$4,"C",AC26=Tabeller!$AJ$5,"L",AC26=Tabeller!$AJ$6,"P",AC26="","")</f>
        <v/>
      </c>
      <c r="AL26" s="71"/>
      <c r="AM26" s="192"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4" t="str" cm="1">
        <f t="array" ref="AW26">_xlfn.IFS(AO26=Tabeller!$AK$5,"P",AO26=Tabeller!$AK$4,"L",AO26="","")</f>
        <v/>
      </c>
      <c r="AX26" s="29"/>
      <c r="AY26" s="353" t="str">
        <f t="shared" si="2"/>
        <v/>
      </c>
      <c r="AZ26" s="76" t="str">
        <f>TRIM(IF('3. Förpackningsdata'!U26="","",'3. Förpackningsdata'!U26))</f>
        <v/>
      </c>
      <c r="BA26" s="79" t="str">
        <f>IF(BC26="","",IF('3. Förpackningsdata'!W26="","",'3. Förpackningsdata'!W26))</f>
        <v/>
      </c>
      <c r="BB26" s="85"/>
      <c r="BC26" s="71" t="str">
        <f>IF('3. Förpackningsdata'!X26="","",'3. Förpackningsdata'!X26)</f>
        <v/>
      </c>
      <c r="BD26" s="85"/>
      <c r="BE26" s="85"/>
      <c r="BF26" s="85"/>
      <c r="BG26" s="85"/>
      <c r="BH26" s="85"/>
      <c r="BI26" s="146" t="str" cm="1">
        <f t="array" ref="BI26">_xlfn.IFS(BA26=Tabeller!$AK$5,"P",BA26=Tabeller!$AK$4,"L",BA26="","")</f>
        <v/>
      </c>
      <c r="BJ26" s="85"/>
      <c r="BK26" s="192"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5">
        <f>'APH KIC KIA PC'!D27</f>
        <v>0</v>
      </c>
      <c r="E27" s="68" t="s">
        <v>103</v>
      </c>
      <c r="F27" s="68"/>
      <c r="G27" s="69">
        <v>1</v>
      </c>
      <c r="H27" s="529">
        <f>'3. Förpackningsdata'!F27</f>
        <v>0</v>
      </c>
      <c r="I27" s="529">
        <f>'3. Förpackningsdata'!G27</f>
        <v>0</v>
      </c>
      <c r="J27" s="529">
        <f>'3. Förpackningsdata'!I27</f>
        <v>0</v>
      </c>
      <c r="K27" s="529">
        <f>'3. Förpackningsdata'!H27</f>
        <v>0</v>
      </c>
      <c r="L27" s="81"/>
      <c r="M27" s="68" t="s">
        <v>1958</v>
      </c>
      <c r="N27" s="69" t="str">
        <f>IF('APH KIC KIA PC'!X27="","",'APH KIC KIA PC'!X27)</f>
        <v/>
      </c>
      <c r="O27" s="70" t="s">
        <v>1778</v>
      </c>
      <c r="P27" s="447" t="str">
        <f>TRIM('1. Artikeldata Grund'!D27)</f>
        <v/>
      </c>
      <c r="Q27" s="446" t="str">
        <f>IF(S27="","",IF('3. Förpackningsdata'!K27="","",'3. Förpackningsdata'!K27))</f>
        <v/>
      </c>
      <c r="R27" s="35"/>
      <c r="S27" s="28" t="str">
        <f>IF('3. Förpackningsdata'!L27="","",'3. Förpackningsdata'!L27)</f>
        <v/>
      </c>
      <c r="T27" s="26"/>
      <c r="U27" s="26"/>
      <c r="V27" s="26"/>
      <c r="W27" s="26"/>
      <c r="X27" s="26"/>
      <c r="Y27" s="354" t="str" cm="1">
        <f t="array" ref="Y27">IF(AC27&lt;&gt;Tabeller!$AJ$4,_xlfn.IFS(Q27=Tabeller!$AJ$3,"",Q27=Tabeller!$AM$4,"C",Q27=Tabeller!$AM$5,"L",Q27=Tabeller!$AM$6,"P",Q27="",""),"1")</f>
        <v/>
      </c>
      <c r="Z27" s="29"/>
      <c r="AA27" s="353"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4" t="str" cm="1">
        <f t="array" ref="AK27">_xlfn.IFS(AC27=Tabeller!$AJ$4,"C",AC27=Tabeller!$AJ$5,"L",AC27=Tabeller!$AJ$6,"P",AC27="","")</f>
        <v/>
      </c>
      <c r="AL27" s="71"/>
      <c r="AM27" s="192"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4" t="str" cm="1">
        <f t="array" ref="AW27">_xlfn.IFS(AO27=Tabeller!$AK$5,"P",AO27=Tabeller!$AK$4,"L",AO27="","")</f>
        <v/>
      </c>
      <c r="AX27" s="29"/>
      <c r="AY27" s="353" t="str">
        <f t="shared" si="2"/>
        <v/>
      </c>
      <c r="AZ27" s="76" t="str">
        <f>TRIM(IF('3. Förpackningsdata'!U27="","",'3. Förpackningsdata'!U27))</f>
        <v/>
      </c>
      <c r="BA27" s="79" t="str">
        <f>IF(BC27="","",IF('3. Förpackningsdata'!W27="","",'3. Förpackningsdata'!W27))</f>
        <v/>
      </c>
      <c r="BB27" s="85"/>
      <c r="BC27" s="71" t="str">
        <f>IF('3. Förpackningsdata'!X27="","",'3. Förpackningsdata'!X27)</f>
        <v/>
      </c>
      <c r="BD27" s="85"/>
      <c r="BE27" s="85"/>
      <c r="BF27" s="85"/>
      <c r="BG27" s="85"/>
      <c r="BH27" s="85"/>
      <c r="BI27" s="146" t="str" cm="1">
        <f t="array" ref="BI27">_xlfn.IFS(BA27=Tabeller!$AK$5,"P",BA27=Tabeller!$AK$4,"L",BA27="","")</f>
        <v/>
      </c>
      <c r="BJ27" s="85"/>
      <c r="BK27" s="192"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5">
        <f>'APH KIC KIA PC'!D28</f>
        <v>0</v>
      </c>
      <c r="E28" s="68" t="s">
        <v>103</v>
      </c>
      <c r="F28" s="68"/>
      <c r="G28" s="69">
        <v>1</v>
      </c>
      <c r="H28" s="529">
        <f>'3. Förpackningsdata'!F28</f>
        <v>0</v>
      </c>
      <c r="I28" s="529">
        <f>'3. Förpackningsdata'!G28</f>
        <v>0</v>
      </c>
      <c r="J28" s="529">
        <f>'3. Förpackningsdata'!I28</f>
        <v>0</v>
      </c>
      <c r="K28" s="529">
        <f>'3. Förpackningsdata'!H28</f>
        <v>0</v>
      </c>
      <c r="L28" s="81"/>
      <c r="M28" s="68" t="s">
        <v>1958</v>
      </c>
      <c r="N28" s="69" t="str">
        <f>IF('APH KIC KIA PC'!X28="","",'APH KIC KIA PC'!X28)</f>
        <v/>
      </c>
      <c r="O28" s="70" t="s">
        <v>1778</v>
      </c>
      <c r="P28" s="447" t="str">
        <f>TRIM('1. Artikeldata Grund'!D28)</f>
        <v/>
      </c>
      <c r="Q28" s="446" t="str">
        <f>IF(S28="","",IF('3. Förpackningsdata'!K28="","",'3. Förpackningsdata'!K28))</f>
        <v/>
      </c>
      <c r="R28" s="35"/>
      <c r="S28" s="28" t="str">
        <f>IF('3. Förpackningsdata'!L28="","",'3. Förpackningsdata'!L28)</f>
        <v/>
      </c>
      <c r="T28" s="26"/>
      <c r="U28" s="26"/>
      <c r="V28" s="26"/>
      <c r="W28" s="26"/>
      <c r="X28" s="26"/>
      <c r="Y28" s="354" t="str" cm="1">
        <f t="array" ref="Y28">IF(AC28&lt;&gt;Tabeller!$AJ$4,_xlfn.IFS(Q28=Tabeller!$AJ$3,"",Q28=Tabeller!$AM$4,"C",Q28=Tabeller!$AM$5,"L",Q28=Tabeller!$AM$6,"P",Q28="",""),"1")</f>
        <v/>
      </c>
      <c r="Z28" s="29"/>
      <c r="AA28" s="353"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4" t="str" cm="1">
        <f t="array" ref="AK28">_xlfn.IFS(AC28=Tabeller!$AJ$4,"C",AC28=Tabeller!$AJ$5,"L",AC28=Tabeller!$AJ$6,"P",AC28="","")</f>
        <v/>
      </c>
      <c r="AL28" s="71"/>
      <c r="AM28" s="192"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4" t="str" cm="1">
        <f t="array" ref="AW28">_xlfn.IFS(AO28=Tabeller!$AK$5,"P",AO28=Tabeller!$AK$4,"L",AO28="","")</f>
        <v/>
      </c>
      <c r="AX28" s="29"/>
      <c r="AY28" s="353" t="str">
        <f t="shared" si="2"/>
        <v/>
      </c>
      <c r="AZ28" s="76" t="str">
        <f>TRIM(IF('3. Förpackningsdata'!U28="","",'3. Förpackningsdata'!U28))</f>
        <v/>
      </c>
      <c r="BA28" s="79" t="str">
        <f>IF(BC28="","",IF('3. Förpackningsdata'!W28="","",'3. Förpackningsdata'!W28))</f>
        <v/>
      </c>
      <c r="BB28" s="85"/>
      <c r="BC28" s="71" t="str">
        <f>IF('3. Förpackningsdata'!X28="","",'3. Förpackningsdata'!X28)</f>
        <v/>
      </c>
      <c r="BD28" s="85"/>
      <c r="BE28" s="85"/>
      <c r="BF28" s="85"/>
      <c r="BG28" s="85"/>
      <c r="BH28" s="85"/>
      <c r="BI28" s="146" t="str" cm="1">
        <f t="array" ref="BI28">_xlfn.IFS(BA28=Tabeller!$AK$5,"P",BA28=Tabeller!$AK$4,"L",BA28="","")</f>
        <v/>
      </c>
      <c r="BJ28" s="85"/>
      <c r="BK28" s="192"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5">
        <f>'APH KIC KIA PC'!D29</f>
        <v>0</v>
      </c>
      <c r="E29" s="68" t="s">
        <v>103</v>
      </c>
      <c r="F29" s="68"/>
      <c r="G29" s="69">
        <v>1</v>
      </c>
      <c r="H29" s="529">
        <f>'3. Förpackningsdata'!F29</f>
        <v>0</v>
      </c>
      <c r="I29" s="529">
        <f>'3. Förpackningsdata'!G29</f>
        <v>0</v>
      </c>
      <c r="J29" s="529">
        <f>'3. Förpackningsdata'!I29</f>
        <v>0</v>
      </c>
      <c r="K29" s="529">
        <f>'3. Förpackningsdata'!H29</f>
        <v>0</v>
      </c>
      <c r="L29" s="81"/>
      <c r="M29" s="68" t="s">
        <v>1958</v>
      </c>
      <c r="N29" s="69" t="str">
        <f>IF('APH KIC KIA PC'!X29="","",'APH KIC KIA PC'!X29)</f>
        <v/>
      </c>
      <c r="O29" s="70" t="s">
        <v>1778</v>
      </c>
      <c r="P29" s="447" t="str">
        <f>TRIM('1. Artikeldata Grund'!D29)</f>
        <v/>
      </c>
      <c r="Q29" s="446" t="str">
        <f>IF(S29="","",IF('3. Förpackningsdata'!K29="","",'3. Förpackningsdata'!K29))</f>
        <v/>
      </c>
      <c r="R29" s="35"/>
      <c r="S29" s="28" t="str">
        <f>IF('3. Förpackningsdata'!L29="","",'3. Förpackningsdata'!L29)</f>
        <v/>
      </c>
      <c r="T29" s="26"/>
      <c r="U29" s="26"/>
      <c r="V29" s="26"/>
      <c r="W29" s="26"/>
      <c r="X29" s="26"/>
      <c r="Y29" s="354" t="str" cm="1">
        <f t="array" ref="Y29">IF(AC29&lt;&gt;Tabeller!$AJ$4,_xlfn.IFS(Q29=Tabeller!$AJ$3,"",Q29=Tabeller!$AM$4,"C",Q29=Tabeller!$AM$5,"L",Q29=Tabeller!$AM$6,"P",Q29="",""),"1")</f>
        <v/>
      </c>
      <c r="Z29" s="29"/>
      <c r="AA29" s="353"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4" t="str" cm="1">
        <f t="array" ref="AK29">_xlfn.IFS(AC29=Tabeller!$AJ$4,"C",AC29=Tabeller!$AJ$5,"L",AC29=Tabeller!$AJ$6,"P",AC29="","")</f>
        <v/>
      </c>
      <c r="AL29" s="71"/>
      <c r="AM29" s="192"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4" t="str" cm="1">
        <f t="array" ref="AW29">_xlfn.IFS(AO29=Tabeller!$AK$5,"P",AO29=Tabeller!$AK$4,"L",AO29="","")</f>
        <v/>
      </c>
      <c r="AX29" s="29"/>
      <c r="AY29" s="353" t="str">
        <f t="shared" si="2"/>
        <v/>
      </c>
      <c r="AZ29" s="76" t="str">
        <f>TRIM(IF('3. Förpackningsdata'!U29="","",'3. Förpackningsdata'!U29))</f>
        <v/>
      </c>
      <c r="BA29" s="79" t="str">
        <f>IF(BC29="","",IF('3. Förpackningsdata'!W29="","",'3. Förpackningsdata'!W29))</f>
        <v/>
      </c>
      <c r="BB29" s="85"/>
      <c r="BC29" s="71" t="str">
        <f>IF('3. Förpackningsdata'!X29="","",'3. Förpackningsdata'!X29)</f>
        <v/>
      </c>
      <c r="BD29" s="85"/>
      <c r="BE29" s="85"/>
      <c r="BF29" s="85"/>
      <c r="BG29" s="85"/>
      <c r="BH29" s="85"/>
      <c r="BI29" s="146" t="str" cm="1">
        <f t="array" ref="BI29">_xlfn.IFS(BA29=Tabeller!$AK$5,"P",BA29=Tabeller!$AK$4,"L",BA29="","")</f>
        <v/>
      </c>
      <c r="BJ29" s="85"/>
      <c r="BK29" s="192"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5">
        <f>'APH KIC KIA PC'!D30</f>
        <v>0</v>
      </c>
      <c r="E30" s="68" t="s">
        <v>103</v>
      </c>
      <c r="F30" s="68"/>
      <c r="G30" s="69">
        <v>1</v>
      </c>
      <c r="H30" s="529">
        <f>'3. Förpackningsdata'!F30</f>
        <v>0</v>
      </c>
      <c r="I30" s="529">
        <f>'3. Förpackningsdata'!G30</f>
        <v>0</v>
      </c>
      <c r="J30" s="529">
        <f>'3. Förpackningsdata'!I30</f>
        <v>0</v>
      </c>
      <c r="K30" s="529">
        <f>'3. Förpackningsdata'!H30</f>
        <v>0</v>
      </c>
      <c r="L30" s="81"/>
      <c r="M30" s="68" t="s">
        <v>1958</v>
      </c>
      <c r="N30" s="69" t="str">
        <f>IF('APH KIC KIA PC'!X30="","",'APH KIC KIA PC'!X30)</f>
        <v/>
      </c>
      <c r="O30" s="70" t="s">
        <v>1778</v>
      </c>
      <c r="P30" s="447" t="str">
        <f>TRIM('1. Artikeldata Grund'!D30)</f>
        <v/>
      </c>
      <c r="Q30" s="446" t="str">
        <f>IF(S30="","",IF('3. Förpackningsdata'!K30="","",'3. Förpackningsdata'!K30))</f>
        <v/>
      </c>
      <c r="R30" s="35"/>
      <c r="S30" s="28" t="str">
        <f>IF('3. Förpackningsdata'!L30="","",'3. Förpackningsdata'!L30)</f>
        <v/>
      </c>
      <c r="T30" s="26"/>
      <c r="U30" s="26"/>
      <c r="V30" s="26"/>
      <c r="W30" s="26"/>
      <c r="X30" s="26"/>
      <c r="Y30" s="354" t="str" cm="1">
        <f t="array" ref="Y30">IF(AC30&lt;&gt;Tabeller!$AJ$4,_xlfn.IFS(Q30=Tabeller!$AJ$3,"",Q30=Tabeller!$AM$4,"C",Q30=Tabeller!$AM$5,"L",Q30=Tabeller!$AM$6,"P",Q30="",""),"1")</f>
        <v/>
      </c>
      <c r="Z30" s="29"/>
      <c r="AA30" s="353"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4" t="str" cm="1">
        <f t="array" ref="AK30">_xlfn.IFS(AC30=Tabeller!$AJ$4,"C",AC30=Tabeller!$AJ$5,"L",AC30=Tabeller!$AJ$6,"P",AC30="","")</f>
        <v/>
      </c>
      <c r="AL30" s="71"/>
      <c r="AM30" s="192"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4" t="str" cm="1">
        <f t="array" ref="AW30">_xlfn.IFS(AO30=Tabeller!$AK$5,"P",AO30=Tabeller!$AK$4,"L",AO30="","")</f>
        <v/>
      </c>
      <c r="AX30" s="29"/>
      <c r="AY30" s="353" t="str">
        <f t="shared" si="2"/>
        <v/>
      </c>
      <c r="AZ30" s="76" t="str">
        <f>TRIM(IF('3. Förpackningsdata'!U30="","",'3. Förpackningsdata'!U30))</f>
        <v/>
      </c>
      <c r="BA30" s="79" t="str">
        <f>IF(BC30="","",IF('3. Förpackningsdata'!W30="","",'3. Förpackningsdata'!W30))</f>
        <v/>
      </c>
      <c r="BB30" s="85"/>
      <c r="BC30" s="71" t="str">
        <f>IF('3. Förpackningsdata'!X30="","",'3. Förpackningsdata'!X30)</f>
        <v/>
      </c>
      <c r="BD30" s="85"/>
      <c r="BE30" s="85"/>
      <c r="BF30" s="85"/>
      <c r="BG30" s="85"/>
      <c r="BH30" s="85"/>
      <c r="BI30" s="146" t="str" cm="1">
        <f t="array" ref="BI30">_xlfn.IFS(BA30=Tabeller!$AK$5,"P",BA30=Tabeller!$AK$4,"L",BA30="","")</f>
        <v/>
      </c>
      <c r="BJ30" s="85"/>
      <c r="BK30" s="192"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5">
        <f>'APH KIC KIA PC'!D31</f>
        <v>0</v>
      </c>
      <c r="E31" s="68" t="s">
        <v>103</v>
      </c>
      <c r="F31" s="68"/>
      <c r="G31" s="69">
        <v>1</v>
      </c>
      <c r="H31" s="529">
        <f>'3. Förpackningsdata'!F31</f>
        <v>0</v>
      </c>
      <c r="I31" s="529">
        <f>'3. Förpackningsdata'!G31</f>
        <v>0</v>
      </c>
      <c r="J31" s="529">
        <f>'3. Förpackningsdata'!I31</f>
        <v>0</v>
      </c>
      <c r="K31" s="529">
        <f>'3. Förpackningsdata'!H31</f>
        <v>0</v>
      </c>
      <c r="L31" s="81"/>
      <c r="M31" s="68" t="s">
        <v>1958</v>
      </c>
      <c r="N31" s="69" t="str">
        <f>IF('APH KIC KIA PC'!X31="","",'APH KIC KIA PC'!X31)</f>
        <v/>
      </c>
      <c r="O31" s="70" t="s">
        <v>1778</v>
      </c>
      <c r="P31" s="447" t="str">
        <f>TRIM('1. Artikeldata Grund'!D31)</f>
        <v/>
      </c>
      <c r="Q31" s="446" t="str">
        <f>IF(S31="","",IF('3. Förpackningsdata'!K31="","",'3. Förpackningsdata'!K31))</f>
        <v/>
      </c>
      <c r="R31" s="35"/>
      <c r="S31" s="28" t="str">
        <f>IF('3. Förpackningsdata'!L31="","",'3. Förpackningsdata'!L31)</f>
        <v/>
      </c>
      <c r="T31" s="26"/>
      <c r="U31" s="26"/>
      <c r="V31" s="26"/>
      <c r="W31" s="26"/>
      <c r="X31" s="26"/>
      <c r="Y31" s="354" t="str" cm="1">
        <f t="array" ref="Y31">IF(AC31&lt;&gt;Tabeller!$AJ$4,_xlfn.IFS(Q31=Tabeller!$AJ$3,"",Q31=Tabeller!$AM$4,"C",Q31=Tabeller!$AM$5,"L",Q31=Tabeller!$AM$6,"P",Q31="",""),"1")</f>
        <v/>
      </c>
      <c r="Z31" s="29"/>
      <c r="AA31" s="353"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4" t="str" cm="1">
        <f t="array" ref="AK31">_xlfn.IFS(AC31=Tabeller!$AJ$4,"C",AC31=Tabeller!$AJ$5,"L",AC31=Tabeller!$AJ$6,"P",AC31="","")</f>
        <v/>
      </c>
      <c r="AL31" s="71"/>
      <c r="AM31" s="192"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4" t="str" cm="1">
        <f t="array" ref="AW31">_xlfn.IFS(AO31=Tabeller!$AK$5,"P",AO31=Tabeller!$AK$4,"L",AO31="","")</f>
        <v/>
      </c>
      <c r="AX31" s="29"/>
      <c r="AY31" s="353" t="str">
        <f t="shared" si="2"/>
        <v/>
      </c>
      <c r="AZ31" s="76" t="str">
        <f>TRIM(IF('3. Förpackningsdata'!U31="","",'3. Förpackningsdata'!U31))</f>
        <v/>
      </c>
      <c r="BA31" s="79" t="str">
        <f>IF(BC31="","",IF('3. Förpackningsdata'!W31="","",'3. Förpackningsdata'!W31))</f>
        <v/>
      </c>
      <c r="BB31" s="85"/>
      <c r="BC31" s="71" t="str">
        <f>IF('3. Förpackningsdata'!X31="","",'3. Förpackningsdata'!X31)</f>
        <v/>
      </c>
      <c r="BD31" s="85"/>
      <c r="BE31" s="85"/>
      <c r="BF31" s="85"/>
      <c r="BG31" s="85"/>
      <c r="BH31" s="85"/>
      <c r="BI31" s="146" t="str" cm="1">
        <f t="array" ref="BI31">_xlfn.IFS(BA31=Tabeller!$AK$5,"P",BA31=Tabeller!$AK$4,"L",BA31="","")</f>
        <v/>
      </c>
      <c r="BJ31" s="85"/>
      <c r="BK31" s="192"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5">
        <f>'APH KIC KIA PC'!D32</f>
        <v>0</v>
      </c>
      <c r="E32" s="68" t="s">
        <v>103</v>
      </c>
      <c r="F32" s="68"/>
      <c r="G32" s="69">
        <v>1</v>
      </c>
      <c r="H32" s="529">
        <f>'3. Förpackningsdata'!F32</f>
        <v>0</v>
      </c>
      <c r="I32" s="529">
        <f>'3. Förpackningsdata'!G32</f>
        <v>0</v>
      </c>
      <c r="J32" s="529">
        <f>'3. Förpackningsdata'!I32</f>
        <v>0</v>
      </c>
      <c r="K32" s="529">
        <f>'3. Förpackningsdata'!H32</f>
        <v>0</v>
      </c>
      <c r="L32" s="81"/>
      <c r="M32" s="68" t="s">
        <v>1958</v>
      </c>
      <c r="N32" s="69" t="str">
        <f>IF('APH KIC KIA PC'!X32="","",'APH KIC KIA PC'!X32)</f>
        <v/>
      </c>
      <c r="O32" s="70" t="s">
        <v>1778</v>
      </c>
      <c r="P32" s="447" t="str">
        <f>TRIM('1. Artikeldata Grund'!D32)</f>
        <v/>
      </c>
      <c r="Q32" s="446" t="str">
        <f>IF(S32="","",IF('3. Förpackningsdata'!K32="","",'3. Förpackningsdata'!K32))</f>
        <v/>
      </c>
      <c r="R32" s="35"/>
      <c r="S32" s="28" t="str">
        <f>IF('3. Förpackningsdata'!L32="","",'3. Förpackningsdata'!L32)</f>
        <v/>
      </c>
      <c r="T32" s="26"/>
      <c r="U32" s="26"/>
      <c r="V32" s="26"/>
      <c r="W32" s="26"/>
      <c r="X32" s="26"/>
      <c r="Y32" s="354" t="str" cm="1">
        <f t="array" ref="Y32">IF(AC32&lt;&gt;Tabeller!$AJ$4,_xlfn.IFS(Q32=Tabeller!$AJ$3,"",Q32=Tabeller!$AM$4,"C",Q32=Tabeller!$AM$5,"L",Q32=Tabeller!$AM$6,"P",Q32="",""),"1")</f>
        <v/>
      </c>
      <c r="Z32" s="29"/>
      <c r="AA32" s="353"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4" t="str" cm="1">
        <f t="array" ref="AK32">_xlfn.IFS(AC32=Tabeller!$AJ$4,"C",AC32=Tabeller!$AJ$5,"L",AC32=Tabeller!$AJ$6,"P",AC32="","")</f>
        <v/>
      </c>
      <c r="AL32" s="71"/>
      <c r="AM32" s="192"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4" t="str" cm="1">
        <f t="array" ref="AW32">_xlfn.IFS(AO32=Tabeller!$AK$5,"P",AO32=Tabeller!$AK$4,"L",AO32="","")</f>
        <v/>
      </c>
      <c r="AX32" s="29"/>
      <c r="AY32" s="353" t="str">
        <f t="shared" si="2"/>
        <v/>
      </c>
      <c r="AZ32" s="76" t="str">
        <f>TRIM(IF('3. Förpackningsdata'!U32="","",'3. Förpackningsdata'!U32))</f>
        <v/>
      </c>
      <c r="BA32" s="79" t="str">
        <f>IF(BC32="","",IF('3. Förpackningsdata'!W32="","",'3. Förpackningsdata'!W32))</f>
        <v/>
      </c>
      <c r="BB32" s="85"/>
      <c r="BC32" s="71" t="str">
        <f>IF('3. Förpackningsdata'!X32="","",'3. Förpackningsdata'!X32)</f>
        <v/>
      </c>
      <c r="BD32" s="85"/>
      <c r="BE32" s="85"/>
      <c r="BF32" s="85"/>
      <c r="BG32" s="85"/>
      <c r="BH32" s="85"/>
      <c r="BI32" s="146" t="str" cm="1">
        <f t="array" ref="BI32">_xlfn.IFS(BA32=Tabeller!$AK$5,"P",BA32=Tabeller!$AK$4,"L",BA32="","")</f>
        <v/>
      </c>
      <c r="BJ32" s="85"/>
      <c r="BK32" s="192"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5">
        <f>'APH KIC KIA PC'!D33</f>
        <v>0</v>
      </c>
      <c r="E33" s="68" t="s">
        <v>103</v>
      </c>
      <c r="F33" s="68"/>
      <c r="G33" s="69">
        <v>1</v>
      </c>
      <c r="H33" s="529">
        <f>'3. Förpackningsdata'!F33</f>
        <v>0</v>
      </c>
      <c r="I33" s="529">
        <f>'3. Förpackningsdata'!G33</f>
        <v>0</v>
      </c>
      <c r="J33" s="529">
        <f>'3. Förpackningsdata'!I33</f>
        <v>0</v>
      </c>
      <c r="K33" s="529">
        <f>'3. Förpackningsdata'!H33</f>
        <v>0</v>
      </c>
      <c r="L33" s="81"/>
      <c r="M33" s="68" t="s">
        <v>1958</v>
      </c>
      <c r="N33" s="69" t="str">
        <f>IF('APH KIC KIA PC'!X33="","",'APH KIC KIA PC'!X33)</f>
        <v/>
      </c>
      <c r="O33" s="70" t="s">
        <v>1778</v>
      </c>
      <c r="P33" s="447" t="str">
        <f>TRIM('1. Artikeldata Grund'!D33)</f>
        <v/>
      </c>
      <c r="Q33" s="446" t="str">
        <f>IF(S33="","",IF('3. Förpackningsdata'!K33="","",'3. Förpackningsdata'!K33))</f>
        <v/>
      </c>
      <c r="R33" s="35"/>
      <c r="S33" s="28" t="str">
        <f>IF('3. Förpackningsdata'!L33="","",'3. Förpackningsdata'!L33)</f>
        <v/>
      </c>
      <c r="T33" s="26"/>
      <c r="U33" s="26"/>
      <c r="V33" s="26"/>
      <c r="W33" s="26"/>
      <c r="X33" s="26"/>
      <c r="Y33" s="354" t="str" cm="1">
        <f t="array" ref="Y33">IF(AC33&lt;&gt;Tabeller!$AJ$4,_xlfn.IFS(Q33=Tabeller!$AJ$3,"",Q33=Tabeller!$AM$4,"C",Q33=Tabeller!$AM$5,"L",Q33=Tabeller!$AM$6,"P",Q33="",""),"1")</f>
        <v/>
      </c>
      <c r="Z33" s="29"/>
      <c r="AA33" s="353"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4" t="str" cm="1">
        <f t="array" ref="AK33">_xlfn.IFS(AC33=Tabeller!$AJ$4,"C",AC33=Tabeller!$AJ$5,"L",AC33=Tabeller!$AJ$6,"P",AC33="","")</f>
        <v/>
      </c>
      <c r="AL33" s="71"/>
      <c r="AM33" s="192"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4" t="str" cm="1">
        <f t="array" ref="AW33">_xlfn.IFS(AO33=Tabeller!$AK$5,"P",AO33=Tabeller!$AK$4,"L",AO33="","")</f>
        <v/>
      </c>
      <c r="AX33" s="29"/>
      <c r="AY33" s="353" t="str">
        <f t="shared" si="2"/>
        <v/>
      </c>
      <c r="AZ33" s="76" t="str">
        <f>TRIM(IF('3. Förpackningsdata'!U33="","",'3. Förpackningsdata'!U33))</f>
        <v/>
      </c>
      <c r="BA33" s="79" t="str">
        <f>IF(BC33="","",IF('3. Förpackningsdata'!W33="","",'3. Förpackningsdata'!W33))</f>
        <v/>
      </c>
      <c r="BB33" s="85"/>
      <c r="BC33" s="71" t="str">
        <f>IF('3. Förpackningsdata'!X33="","",'3. Förpackningsdata'!X33)</f>
        <v/>
      </c>
      <c r="BD33" s="85"/>
      <c r="BE33" s="85"/>
      <c r="BF33" s="85"/>
      <c r="BG33" s="85"/>
      <c r="BH33" s="85"/>
      <c r="BI33" s="146" t="str" cm="1">
        <f t="array" ref="BI33">_xlfn.IFS(BA33=Tabeller!$AK$5,"P",BA33=Tabeller!$AK$4,"L",BA33="","")</f>
        <v/>
      </c>
      <c r="BJ33" s="85"/>
      <c r="BK33" s="192"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5">
        <f>'APH KIC KIA PC'!D34</f>
        <v>0</v>
      </c>
      <c r="E34" s="68" t="s">
        <v>103</v>
      </c>
      <c r="F34" s="68"/>
      <c r="G34" s="69">
        <v>1</v>
      </c>
      <c r="H34" s="529">
        <f>'3. Förpackningsdata'!F34</f>
        <v>0</v>
      </c>
      <c r="I34" s="529">
        <f>'3. Förpackningsdata'!G34</f>
        <v>0</v>
      </c>
      <c r="J34" s="529">
        <f>'3. Förpackningsdata'!I34</f>
        <v>0</v>
      </c>
      <c r="K34" s="529">
        <f>'3. Förpackningsdata'!H34</f>
        <v>0</v>
      </c>
      <c r="L34" s="81"/>
      <c r="M34" s="68" t="s">
        <v>1958</v>
      </c>
      <c r="N34" s="69" t="str">
        <f>IF('APH KIC KIA PC'!X34="","",'APH KIC KIA PC'!X34)</f>
        <v/>
      </c>
      <c r="O34" s="70" t="s">
        <v>1778</v>
      </c>
      <c r="P34" s="447" t="str">
        <f>TRIM('1. Artikeldata Grund'!D34)</f>
        <v/>
      </c>
      <c r="Q34" s="446" t="str">
        <f>IF(S34="","",IF('3. Förpackningsdata'!K34="","",'3. Förpackningsdata'!K34))</f>
        <v/>
      </c>
      <c r="R34" s="35"/>
      <c r="S34" s="28" t="str">
        <f>IF('3. Förpackningsdata'!L34="","",'3. Förpackningsdata'!L34)</f>
        <v/>
      </c>
      <c r="T34" s="26"/>
      <c r="U34" s="26"/>
      <c r="V34" s="26"/>
      <c r="W34" s="26"/>
      <c r="X34" s="26"/>
      <c r="Y34" s="354" t="str" cm="1">
        <f t="array" ref="Y34">IF(AC34&lt;&gt;Tabeller!$AJ$4,_xlfn.IFS(Q34=Tabeller!$AJ$3,"",Q34=Tabeller!$AM$4,"C",Q34=Tabeller!$AM$5,"L",Q34=Tabeller!$AM$6,"P",Q34="",""),"1")</f>
        <v/>
      </c>
      <c r="Z34" s="29"/>
      <c r="AA34" s="353"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4" t="str" cm="1">
        <f t="array" ref="AK34">_xlfn.IFS(AC34=Tabeller!$AJ$4,"C",AC34=Tabeller!$AJ$5,"L",AC34=Tabeller!$AJ$6,"P",AC34="","")</f>
        <v/>
      </c>
      <c r="AL34" s="71"/>
      <c r="AM34" s="192"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4" t="str" cm="1">
        <f t="array" ref="AW34">_xlfn.IFS(AO34=Tabeller!$AK$5,"P",AO34=Tabeller!$AK$4,"L",AO34="","")</f>
        <v/>
      </c>
      <c r="AX34" s="29"/>
      <c r="AY34" s="353" t="str">
        <f t="shared" si="2"/>
        <v/>
      </c>
      <c r="AZ34" s="76" t="str">
        <f>TRIM(IF('3. Förpackningsdata'!U34="","",'3. Förpackningsdata'!U34))</f>
        <v/>
      </c>
      <c r="BA34" s="79" t="str">
        <f>IF(BC34="","",IF('3. Förpackningsdata'!W34="","",'3. Förpackningsdata'!W34))</f>
        <v/>
      </c>
      <c r="BB34" s="85"/>
      <c r="BC34" s="71" t="str">
        <f>IF('3. Förpackningsdata'!X34="","",'3. Förpackningsdata'!X34)</f>
        <v/>
      </c>
      <c r="BD34" s="85"/>
      <c r="BE34" s="85"/>
      <c r="BF34" s="85"/>
      <c r="BG34" s="85"/>
      <c r="BH34" s="85"/>
      <c r="BI34" s="146" t="str" cm="1">
        <f t="array" ref="BI34">_xlfn.IFS(BA34=Tabeller!$AK$5,"P",BA34=Tabeller!$AK$4,"L",BA34="","")</f>
        <v/>
      </c>
      <c r="BJ34" s="85"/>
      <c r="BK34" s="192"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5">
        <f>'APH KIC KIA PC'!D35</f>
        <v>0</v>
      </c>
      <c r="E35" s="68" t="s">
        <v>103</v>
      </c>
      <c r="F35" s="68"/>
      <c r="G35" s="69">
        <v>1</v>
      </c>
      <c r="H35" s="529">
        <f>'3. Förpackningsdata'!F35</f>
        <v>0</v>
      </c>
      <c r="I35" s="529">
        <f>'3. Förpackningsdata'!G35</f>
        <v>0</v>
      </c>
      <c r="J35" s="529">
        <f>'3. Förpackningsdata'!I35</f>
        <v>0</v>
      </c>
      <c r="K35" s="529">
        <f>'3. Förpackningsdata'!H35</f>
        <v>0</v>
      </c>
      <c r="L35" s="81"/>
      <c r="M35" s="68" t="s">
        <v>1958</v>
      </c>
      <c r="N35" s="69" t="str">
        <f>IF('APH KIC KIA PC'!X35="","",'APH KIC KIA PC'!X35)</f>
        <v/>
      </c>
      <c r="O35" s="70" t="s">
        <v>1778</v>
      </c>
      <c r="P35" s="447" t="str">
        <f>TRIM('1. Artikeldata Grund'!D35)</f>
        <v/>
      </c>
      <c r="Q35" s="446" t="str">
        <f>IF(S35="","",IF('3. Förpackningsdata'!K35="","",'3. Förpackningsdata'!K35))</f>
        <v/>
      </c>
      <c r="R35" s="35"/>
      <c r="S35" s="28" t="str">
        <f>IF('3. Förpackningsdata'!L35="","",'3. Förpackningsdata'!L35)</f>
        <v/>
      </c>
      <c r="T35" s="26"/>
      <c r="U35" s="26"/>
      <c r="V35" s="26"/>
      <c r="W35" s="26"/>
      <c r="X35" s="26"/>
      <c r="Y35" s="354" t="str" cm="1">
        <f t="array" ref="Y35">IF(AC35&lt;&gt;Tabeller!$AJ$4,_xlfn.IFS(Q35=Tabeller!$AJ$3,"",Q35=Tabeller!$AM$4,"C",Q35=Tabeller!$AM$5,"L",Q35=Tabeller!$AM$6,"P",Q35="",""),"1")</f>
        <v/>
      </c>
      <c r="Z35" s="29"/>
      <c r="AA35" s="353"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4" t="str" cm="1">
        <f t="array" ref="AK35">_xlfn.IFS(AC35=Tabeller!$AJ$4,"C",AC35=Tabeller!$AJ$5,"L",AC35=Tabeller!$AJ$6,"P",AC35="","")</f>
        <v/>
      </c>
      <c r="AL35" s="71"/>
      <c r="AM35" s="192"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4" t="str" cm="1">
        <f t="array" ref="AW35">_xlfn.IFS(AO35=Tabeller!$AK$5,"P",AO35=Tabeller!$AK$4,"L",AO35="","")</f>
        <v/>
      </c>
      <c r="AX35" s="29"/>
      <c r="AY35" s="353" t="str">
        <f t="shared" si="2"/>
        <v/>
      </c>
      <c r="AZ35" s="76" t="str">
        <f>TRIM(IF('3. Förpackningsdata'!U35="","",'3. Förpackningsdata'!U35))</f>
        <v/>
      </c>
      <c r="BA35" s="79" t="str">
        <f>IF(BC35="","",IF('3. Förpackningsdata'!W35="","",'3. Förpackningsdata'!W35))</f>
        <v/>
      </c>
      <c r="BB35" s="85"/>
      <c r="BC35" s="71" t="str">
        <f>IF('3. Förpackningsdata'!X35="","",'3. Förpackningsdata'!X35)</f>
        <v/>
      </c>
      <c r="BD35" s="85"/>
      <c r="BE35" s="85"/>
      <c r="BF35" s="85"/>
      <c r="BG35" s="85"/>
      <c r="BH35" s="85"/>
      <c r="BI35" s="146" t="str" cm="1">
        <f t="array" ref="BI35">_xlfn.IFS(BA35=Tabeller!$AK$5,"P",BA35=Tabeller!$AK$4,"L",BA35="","")</f>
        <v/>
      </c>
      <c r="BJ35" s="85"/>
      <c r="BK35" s="192"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5">
        <f>'APH KIC KIA PC'!D36</f>
        <v>0</v>
      </c>
      <c r="E36" s="68" t="s">
        <v>103</v>
      </c>
      <c r="F36" s="68"/>
      <c r="G36" s="69">
        <v>1</v>
      </c>
      <c r="H36" s="529">
        <f>'3. Förpackningsdata'!F36</f>
        <v>0</v>
      </c>
      <c r="I36" s="529">
        <f>'3. Förpackningsdata'!G36</f>
        <v>0</v>
      </c>
      <c r="J36" s="529">
        <f>'3. Förpackningsdata'!I36</f>
        <v>0</v>
      </c>
      <c r="K36" s="529">
        <f>'3. Förpackningsdata'!H36</f>
        <v>0</v>
      </c>
      <c r="L36" s="81"/>
      <c r="M36" s="68" t="s">
        <v>1958</v>
      </c>
      <c r="N36" s="69" t="str">
        <f>IF('APH KIC KIA PC'!X36="","",'APH KIC KIA PC'!X36)</f>
        <v/>
      </c>
      <c r="O36" s="70" t="s">
        <v>1778</v>
      </c>
      <c r="P36" s="447" t="str">
        <f>TRIM('1. Artikeldata Grund'!D36)</f>
        <v/>
      </c>
      <c r="Q36" s="446" t="str">
        <f>IF(S36="","",IF('3. Förpackningsdata'!K36="","",'3. Förpackningsdata'!K36))</f>
        <v/>
      </c>
      <c r="R36" s="35"/>
      <c r="S36" s="28" t="str">
        <f>IF('3. Förpackningsdata'!L36="","",'3. Förpackningsdata'!L36)</f>
        <v/>
      </c>
      <c r="T36" s="26"/>
      <c r="U36" s="26"/>
      <c r="V36" s="26"/>
      <c r="W36" s="26"/>
      <c r="X36" s="26"/>
      <c r="Y36" s="354" t="str" cm="1">
        <f t="array" ref="Y36">IF(AC36&lt;&gt;Tabeller!$AJ$4,_xlfn.IFS(Q36=Tabeller!$AJ$3,"",Q36=Tabeller!$AM$4,"C",Q36=Tabeller!$AM$5,"L",Q36=Tabeller!$AM$6,"P",Q36="",""),"1")</f>
        <v/>
      </c>
      <c r="Z36" s="29"/>
      <c r="AA36" s="353"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4" t="str" cm="1">
        <f t="array" ref="AK36">_xlfn.IFS(AC36=Tabeller!$AJ$4,"C",AC36=Tabeller!$AJ$5,"L",AC36=Tabeller!$AJ$6,"P",AC36="","")</f>
        <v/>
      </c>
      <c r="AL36" s="71"/>
      <c r="AM36" s="192"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4" t="str" cm="1">
        <f t="array" ref="AW36">_xlfn.IFS(AO36=Tabeller!$AK$5,"P",AO36=Tabeller!$AK$4,"L",AO36="","")</f>
        <v/>
      </c>
      <c r="AX36" s="29"/>
      <c r="AY36" s="353" t="str">
        <f t="shared" si="2"/>
        <v/>
      </c>
      <c r="AZ36" s="76" t="str">
        <f>TRIM(IF('3. Förpackningsdata'!U36="","",'3. Förpackningsdata'!U36))</f>
        <v/>
      </c>
      <c r="BA36" s="79" t="str">
        <f>IF(BC36="","",IF('3. Förpackningsdata'!W36="","",'3. Förpackningsdata'!W36))</f>
        <v/>
      </c>
      <c r="BB36" s="85"/>
      <c r="BC36" s="71" t="str">
        <f>IF('3. Förpackningsdata'!X36="","",'3. Förpackningsdata'!X36)</f>
        <v/>
      </c>
      <c r="BD36" s="85"/>
      <c r="BE36" s="85"/>
      <c r="BF36" s="85"/>
      <c r="BG36" s="85"/>
      <c r="BH36" s="85"/>
      <c r="BI36" s="146" t="str" cm="1">
        <f t="array" ref="BI36">_xlfn.IFS(BA36=Tabeller!$AK$5,"P",BA36=Tabeller!$AK$4,"L",BA36="","")</f>
        <v/>
      </c>
      <c r="BJ36" s="85"/>
      <c r="BK36" s="192"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5">
        <f>'APH KIC KIA PC'!D37</f>
        <v>0</v>
      </c>
      <c r="E37" s="68" t="s">
        <v>103</v>
      </c>
      <c r="F37" s="68"/>
      <c r="G37" s="69">
        <v>1</v>
      </c>
      <c r="H37" s="529">
        <f>'3. Förpackningsdata'!F37</f>
        <v>0</v>
      </c>
      <c r="I37" s="529">
        <f>'3. Förpackningsdata'!G37</f>
        <v>0</v>
      </c>
      <c r="J37" s="529">
        <f>'3. Förpackningsdata'!I37</f>
        <v>0</v>
      </c>
      <c r="K37" s="529">
        <f>'3. Förpackningsdata'!H37</f>
        <v>0</v>
      </c>
      <c r="L37" s="81"/>
      <c r="M37" s="68" t="s">
        <v>1958</v>
      </c>
      <c r="N37" s="69" t="str">
        <f>IF('APH KIC KIA PC'!X37="","",'APH KIC KIA PC'!X37)</f>
        <v/>
      </c>
      <c r="O37" s="70" t="s">
        <v>1778</v>
      </c>
      <c r="P37" s="447" t="str">
        <f>TRIM('1. Artikeldata Grund'!D37)</f>
        <v/>
      </c>
      <c r="Q37" s="446" t="str">
        <f>IF(S37="","",IF('3. Förpackningsdata'!K37="","",'3. Förpackningsdata'!K37))</f>
        <v/>
      </c>
      <c r="R37" s="35"/>
      <c r="S37" s="28" t="str">
        <f>IF('3. Förpackningsdata'!L37="","",'3. Förpackningsdata'!L37)</f>
        <v/>
      </c>
      <c r="T37" s="26"/>
      <c r="U37" s="26"/>
      <c r="V37" s="26"/>
      <c r="W37" s="26"/>
      <c r="X37" s="26"/>
      <c r="Y37" s="354" t="str" cm="1">
        <f t="array" ref="Y37">IF(AC37&lt;&gt;Tabeller!$AJ$4,_xlfn.IFS(Q37=Tabeller!$AJ$3,"",Q37=Tabeller!$AM$4,"C",Q37=Tabeller!$AM$5,"L",Q37=Tabeller!$AM$6,"P",Q37="",""),"1")</f>
        <v/>
      </c>
      <c r="Z37" s="29"/>
      <c r="AA37" s="353"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4" t="str" cm="1">
        <f t="array" ref="AK37">_xlfn.IFS(AC37=Tabeller!$AJ$4,"C",AC37=Tabeller!$AJ$5,"L",AC37=Tabeller!$AJ$6,"P",AC37="","")</f>
        <v/>
      </c>
      <c r="AL37" s="71"/>
      <c r="AM37" s="192" t="str">
        <f t="shared" si="1"/>
        <v/>
      </c>
      <c r="AN37" s="447"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4" t="str" cm="1">
        <f t="array" ref="AW37">_xlfn.IFS(AO37=Tabeller!$AK$5,"P",AO37=Tabeller!$AK$4,"L",AO37="","")</f>
        <v/>
      </c>
      <c r="AX37" s="29"/>
      <c r="AY37" s="353" t="str">
        <f t="shared" si="2"/>
        <v/>
      </c>
      <c r="AZ37" s="31" t="str">
        <f>TRIM(IF('3. Förpackningsdata'!U37="","",'3. Förpackningsdata'!U37))</f>
        <v/>
      </c>
      <c r="BA37" s="79" t="str">
        <f>IF(BC37="","",IF('3. Förpackningsdata'!W37="","",'3. Förpackningsdata'!W37))</f>
        <v/>
      </c>
      <c r="BB37" s="85"/>
      <c r="BC37" s="71" t="str">
        <f>IF('3. Förpackningsdata'!X37="","",'3. Förpackningsdata'!X37)</f>
        <v/>
      </c>
      <c r="BD37" s="85"/>
      <c r="BE37" s="85"/>
      <c r="BF37" s="85"/>
      <c r="BG37" s="85"/>
      <c r="BH37" s="85"/>
      <c r="BI37" s="146" t="str" cm="1">
        <f t="array" ref="BI37">_xlfn.IFS(BA37=Tabeller!$AK$5,"P",BA37=Tabeller!$AK$4,"L",BA37="","")</f>
        <v/>
      </c>
      <c r="BJ37" s="85"/>
      <c r="BK37" s="192"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5">
        <f>'APH KIC KIA PC'!D38</f>
        <v>0</v>
      </c>
      <c r="E38" s="68" t="s">
        <v>103</v>
      </c>
      <c r="F38" s="68"/>
      <c r="G38" s="69">
        <v>1</v>
      </c>
      <c r="H38" s="529">
        <f>'3. Förpackningsdata'!F38</f>
        <v>0</v>
      </c>
      <c r="I38" s="529">
        <f>'3. Förpackningsdata'!G38</f>
        <v>0</v>
      </c>
      <c r="J38" s="529">
        <f>'3. Förpackningsdata'!I38</f>
        <v>0</v>
      </c>
      <c r="K38" s="529">
        <f>'3. Förpackningsdata'!H38</f>
        <v>0</v>
      </c>
      <c r="L38" s="81"/>
      <c r="M38" s="68" t="s">
        <v>1958</v>
      </c>
      <c r="N38" s="69" t="str">
        <f>IF('APH KIC KIA PC'!X38="","",'APH KIC KIA PC'!X38)</f>
        <v/>
      </c>
      <c r="O38" s="70" t="s">
        <v>1778</v>
      </c>
      <c r="P38" s="447" t="str">
        <f>TRIM('1. Artikeldata Grund'!D38)</f>
        <v/>
      </c>
      <c r="Q38" s="446" t="str">
        <f>IF(S38="","",IF('3. Förpackningsdata'!K38="","",'3. Förpackningsdata'!K38))</f>
        <v/>
      </c>
      <c r="R38" s="35"/>
      <c r="S38" s="28" t="str">
        <f>IF('3. Förpackningsdata'!L38="","",'3. Förpackningsdata'!L38)</f>
        <v/>
      </c>
      <c r="T38" s="26"/>
      <c r="U38" s="26"/>
      <c r="V38" s="26"/>
      <c r="W38" s="26"/>
      <c r="X38" s="26"/>
      <c r="Y38" s="354" t="str" cm="1">
        <f t="array" ref="Y38">IF(AC38&lt;&gt;Tabeller!$AJ$4,_xlfn.IFS(Q38=Tabeller!$AJ$3,"",Q38=Tabeller!$AM$4,"C",Q38=Tabeller!$AM$5,"L",Q38=Tabeller!$AM$6,"P",Q38="",""),"1")</f>
        <v/>
      </c>
      <c r="Z38" s="29"/>
      <c r="AA38" s="353"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4" t="str" cm="1">
        <f t="array" ref="AK38">_xlfn.IFS(AC38=Tabeller!$AJ$4,"C",AC38=Tabeller!$AJ$5,"L",AC38=Tabeller!$AJ$6,"P",AC38="","")</f>
        <v/>
      </c>
      <c r="AL38" s="71"/>
      <c r="AM38" s="192" t="str">
        <f t="shared" si="1"/>
        <v/>
      </c>
      <c r="AN38" s="447"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4" t="str" cm="1">
        <f t="array" ref="AW38">_xlfn.IFS(AO38=Tabeller!$AK$5,"P",AO38=Tabeller!$AK$4,"L",AO38="","")</f>
        <v/>
      </c>
      <c r="AX38" s="29"/>
      <c r="AY38" s="353" t="str">
        <f t="shared" si="2"/>
        <v/>
      </c>
      <c r="AZ38" s="31" t="str">
        <f>TRIM(IF('3. Förpackningsdata'!U38="","",'3. Förpackningsdata'!U38))</f>
        <v/>
      </c>
      <c r="BA38" s="79" t="str">
        <f>IF(BC38="","",IF('3. Förpackningsdata'!W38="","",'3. Förpackningsdata'!W38))</f>
        <v/>
      </c>
      <c r="BB38" s="85"/>
      <c r="BC38" s="71" t="str">
        <f>IF('3. Förpackningsdata'!X38="","",'3. Förpackningsdata'!X38)</f>
        <v/>
      </c>
      <c r="BD38" s="85"/>
      <c r="BE38" s="85"/>
      <c r="BF38" s="85"/>
      <c r="BG38" s="85"/>
      <c r="BH38" s="85"/>
      <c r="BI38" s="146" t="str" cm="1">
        <f t="array" ref="BI38">_xlfn.IFS(BA38=Tabeller!$AK$5,"P",BA38=Tabeller!$AK$4,"L",BA38="","")</f>
        <v/>
      </c>
      <c r="BJ38" s="85"/>
      <c r="BK38" s="192"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5">
        <f>'APH KIC KIA PC'!D39</f>
        <v>0</v>
      </c>
      <c r="E39" s="68" t="s">
        <v>103</v>
      </c>
      <c r="F39" s="68"/>
      <c r="G39" s="69">
        <v>1</v>
      </c>
      <c r="H39" s="529">
        <f>'3. Förpackningsdata'!F39</f>
        <v>0</v>
      </c>
      <c r="I39" s="529">
        <f>'3. Förpackningsdata'!G39</f>
        <v>0</v>
      </c>
      <c r="J39" s="529">
        <f>'3. Förpackningsdata'!I39</f>
        <v>0</v>
      </c>
      <c r="K39" s="529">
        <f>'3. Förpackningsdata'!H39</f>
        <v>0</v>
      </c>
      <c r="L39" s="81"/>
      <c r="M39" s="68" t="s">
        <v>1958</v>
      </c>
      <c r="N39" s="69" t="str">
        <f>IF('APH KIC KIA PC'!X39="","",'APH KIC KIA PC'!X39)</f>
        <v/>
      </c>
      <c r="O39" s="70" t="s">
        <v>1778</v>
      </c>
      <c r="P39" s="447" t="str">
        <f>TRIM('1. Artikeldata Grund'!D39)</f>
        <v/>
      </c>
      <c r="Q39" s="446" t="str">
        <f>IF(S39="","",IF('3. Förpackningsdata'!K39="","",'3. Förpackningsdata'!K39))</f>
        <v/>
      </c>
      <c r="R39" s="35"/>
      <c r="S39" s="28" t="str">
        <f>IF('3. Förpackningsdata'!L39="","",'3. Förpackningsdata'!L39)</f>
        <v/>
      </c>
      <c r="T39" s="26"/>
      <c r="U39" s="26"/>
      <c r="V39" s="26"/>
      <c r="W39" s="26"/>
      <c r="X39" s="26"/>
      <c r="Y39" s="354" t="str" cm="1">
        <f t="array" ref="Y39">IF(AC39&lt;&gt;Tabeller!$AJ$4,_xlfn.IFS(Q39=Tabeller!$AJ$3,"",Q39=Tabeller!$AM$4,"C",Q39=Tabeller!$AM$5,"L",Q39=Tabeller!$AM$6,"P",Q39="",""),"1")</f>
        <v/>
      </c>
      <c r="Z39" s="29"/>
      <c r="AA39" s="353"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4" t="str" cm="1">
        <f t="array" ref="AK39">_xlfn.IFS(AC39=Tabeller!$AJ$4,"C",AC39=Tabeller!$AJ$5,"L",AC39=Tabeller!$AJ$6,"P",AC39="","")</f>
        <v/>
      </c>
      <c r="AL39" s="71"/>
      <c r="AM39" s="192" t="str">
        <f t="shared" si="1"/>
        <v/>
      </c>
      <c r="AN39" s="447"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4" t="str" cm="1">
        <f t="array" ref="AW39">_xlfn.IFS(AO39=Tabeller!$AK$5,"P",AO39=Tabeller!$AK$4,"L",AO39="","")</f>
        <v/>
      </c>
      <c r="AX39" s="29"/>
      <c r="AY39" s="353" t="str">
        <f t="shared" si="2"/>
        <v/>
      </c>
      <c r="AZ39" s="31" t="str">
        <f>TRIM(IF('3. Förpackningsdata'!U39="","",'3. Förpackningsdata'!U39))</f>
        <v/>
      </c>
      <c r="BA39" s="79" t="str">
        <f>IF(BC39="","",IF('3. Förpackningsdata'!W39="","",'3. Förpackningsdata'!W39))</f>
        <v/>
      </c>
      <c r="BB39" s="85"/>
      <c r="BC39" s="71" t="str">
        <f>IF('3. Förpackningsdata'!X39="","",'3. Förpackningsdata'!X39)</f>
        <v/>
      </c>
      <c r="BD39" s="85"/>
      <c r="BE39" s="85"/>
      <c r="BF39" s="85"/>
      <c r="BG39" s="85"/>
      <c r="BH39" s="85"/>
      <c r="BI39" s="146" t="str" cm="1">
        <f t="array" ref="BI39">_xlfn.IFS(BA39=Tabeller!$AK$5,"P",BA39=Tabeller!$AK$4,"L",BA39="","")</f>
        <v/>
      </c>
      <c r="BJ39" s="85"/>
      <c r="BK39" s="192"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5">
        <f>'APH KIC KIA PC'!D40</f>
        <v>0</v>
      </c>
      <c r="E40" s="68" t="s">
        <v>103</v>
      </c>
      <c r="F40" s="68"/>
      <c r="G40" s="69">
        <v>1</v>
      </c>
      <c r="H40" s="529">
        <f>'3. Förpackningsdata'!F40</f>
        <v>0</v>
      </c>
      <c r="I40" s="529">
        <f>'3. Förpackningsdata'!G40</f>
        <v>0</v>
      </c>
      <c r="J40" s="529">
        <f>'3. Förpackningsdata'!I40</f>
        <v>0</v>
      </c>
      <c r="K40" s="529">
        <f>'3. Förpackningsdata'!H40</f>
        <v>0</v>
      </c>
      <c r="L40" s="81"/>
      <c r="M40" s="68" t="s">
        <v>1958</v>
      </c>
      <c r="N40" s="69" t="str">
        <f>IF('APH KIC KIA PC'!X40="","",'APH KIC KIA PC'!X40)</f>
        <v/>
      </c>
      <c r="O40" s="70" t="s">
        <v>1778</v>
      </c>
      <c r="P40" s="447" t="str">
        <f>TRIM('1. Artikeldata Grund'!D40)</f>
        <v/>
      </c>
      <c r="Q40" s="446" t="str">
        <f>IF(S40="","",IF('3. Förpackningsdata'!K40="","",'3. Förpackningsdata'!K40))</f>
        <v/>
      </c>
      <c r="R40" s="35"/>
      <c r="S40" s="28" t="str">
        <f>IF('3. Förpackningsdata'!L40="","",'3. Förpackningsdata'!L40)</f>
        <v/>
      </c>
      <c r="T40" s="26"/>
      <c r="U40" s="26"/>
      <c r="V40" s="26"/>
      <c r="W40" s="26"/>
      <c r="X40" s="26"/>
      <c r="Y40" s="354" t="str" cm="1">
        <f t="array" ref="Y40">IF(AC40&lt;&gt;Tabeller!$AJ$4,_xlfn.IFS(Q40=Tabeller!$AJ$3,"",Q40=Tabeller!$AM$4,"C",Q40=Tabeller!$AM$5,"L",Q40=Tabeller!$AM$6,"P",Q40="",""),"1")</f>
        <v/>
      </c>
      <c r="Z40" s="29"/>
      <c r="AA40" s="353"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4" t="str" cm="1">
        <f t="array" ref="AK40">_xlfn.IFS(AC40=Tabeller!$AJ$4,"C",AC40=Tabeller!$AJ$5,"L",AC40=Tabeller!$AJ$6,"P",AC40="","")</f>
        <v/>
      </c>
      <c r="AL40" s="71"/>
      <c r="AM40" s="192" t="str">
        <f t="shared" si="1"/>
        <v/>
      </c>
      <c r="AN40" s="447"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4" t="str" cm="1">
        <f t="array" ref="AW40">_xlfn.IFS(AO40=Tabeller!$AK$5,"P",AO40=Tabeller!$AK$4,"L",AO40="","")</f>
        <v/>
      </c>
      <c r="AX40" s="29"/>
      <c r="AY40" s="353" t="str">
        <f t="shared" si="2"/>
        <v/>
      </c>
      <c r="AZ40" s="31" t="str">
        <f>TRIM(IF('3. Förpackningsdata'!U40="","",'3. Förpackningsdata'!U40))</f>
        <v/>
      </c>
      <c r="BA40" s="79" t="str">
        <f>IF(BC40="","",IF('3. Förpackningsdata'!W40="","",'3. Förpackningsdata'!W40))</f>
        <v/>
      </c>
      <c r="BB40" s="85"/>
      <c r="BC40" s="71" t="str">
        <f>IF('3. Förpackningsdata'!X40="","",'3. Förpackningsdata'!X40)</f>
        <v/>
      </c>
      <c r="BD40" s="85"/>
      <c r="BE40" s="85"/>
      <c r="BF40" s="85"/>
      <c r="BG40" s="85"/>
      <c r="BH40" s="85"/>
      <c r="BI40" s="146" t="str" cm="1">
        <f t="array" ref="BI40">_xlfn.IFS(BA40=Tabeller!$AK$5,"P",BA40=Tabeller!$AK$4,"L",BA40="","")</f>
        <v/>
      </c>
      <c r="BJ40" s="85"/>
      <c r="BK40" s="192"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5">
        <f>'APH KIC KIA PC'!D41</f>
        <v>0</v>
      </c>
      <c r="E41" s="68" t="s">
        <v>103</v>
      </c>
      <c r="F41" s="68"/>
      <c r="G41" s="69">
        <v>1</v>
      </c>
      <c r="H41" s="529">
        <f>'3. Förpackningsdata'!F41</f>
        <v>0</v>
      </c>
      <c r="I41" s="529">
        <f>'3. Förpackningsdata'!G41</f>
        <v>0</v>
      </c>
      <c r="J41" s="529">
        <f>'3. Förpackningsdata'!I41</f>
        <v>0</v>
      </c>
      <c r="K41" s="529">
        <f>'3. Förpackningsdata'!H41</f>
        <v>0</v>
      </c>
      <c r="L41" s="81"/>
      <c r="M41" s="68" t="s">
        <v>1958</v>
      </c>
      <c r="N41" s="69" t="str">
        <f>IF('APH KIC KIA PC'!X41="","",'APH KIC KIA PC'!X41)</f>
        <v/>
      </c>
      <c r="O41" s="70" t="s">
        <v>1778</v>
      </c>
      <c r="P41" s="447" t="str">
        <f>TRIM('1. Artikeldata Grund'!D41)</f>
        <v/>
      </c>
      <c r="Q41" s="446" t="str">
        <f>IF(S41="","",IF('3. Förpackningsdata'!K41="","",'3. Förpackningsdata'!K41))</f>
        <v/>
      </c>
      <c r="R41" s="35"/>
      <c r="S41" s="28" t="str">
        <f>IF('3. Förpackningsdata'!L41="","",'3. Förpackningsdata'!L41)</f>
        <v/>
      </c>
      <c r="T41" s="26"/>
      <c r="U41" s="26"/>
      <c r="V41" s="26"/>
      <c r="W41" s="26"/>
      <c r="X41" s="26"/>
      <c r="Y41" s="354" t="str" cm="1">
        <f t="array" ref="Y41">IF(AC41&lt;&gt;Tabeller!$AJ$4,_xlfn.IFS(Q41=Tabeller!$AJ$3,"",Q41=Tabeller!$AM$4,"C",Q41=Tabeller!$AM$5,"L",Q41=Tabeller!$AM$6,"P",Q41="",""),"1")</f>
        <v/>
      </c>
      <c r="Z41" s="29"/>
      <c r="AA41" s="353"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4" t="str" cm="1">
        <f t="array" ref="AK41">_xlfn.IFS(AC41=Tabeller!$AJ$4,"C",AC41=Tabeller!$AJ$5,"L",AC41=Tabeller!$AJ$6,"P",AC41="","")</f>
        <v/>
      </c>
      <c r="AL41" s="71"/>
      <c r="AM41" s="192" t="str">
        <f t="shared" si="1"/>
        <v/>
      </c>
      <c r="AN41" s="447"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4" t="str" cm="1">
        <f t="array" ref="AW41">_xlfn.IFS(AO41=Tabeller!$AK$5,"P",AO41=Tabeller!$AK$4,"L",AO41="","")</f>
        <v/>
      </c>
      <c r="AX41" s="29"/>
      <c r="AY41" s="353" t="str">
        <f t="shared" si="2"/>
        <v/>
      </c>
      <c r="AZ41" s="31" t="str">
        <f>TRIM(IF('3. Förpackningsdata'!U41="","",'3. Förpackningsdata'!U41))</f>
        <v/>
      </c>
      <c r="BA41" s="79" t="str">
        <f>IF(BC41="","",IF('3. Förpackningsdata'!W41="","",'3. Förpackningsdata'!W41))</f>
        <v/>
      </c>
      <c r="BB41" s="85"/>
      <c r="BC41" s="71" t="str">
        <f>IF('3. Förpackningsdata'!X41="","",'3. Förpackningsdata'!X41)</f>
        <v/>
      </c>
      <c r="BD41" s="85"/>
      <c r="BE41" s="85"/>
      <c r="BF41" s="85"/>
      <c r="BG41" s="85"/>
      <c r="BH41" s="85"/>
      <c r="BI41" s="146" t="str" cm="1">
        <f t="array" ref="BI41">_xlfn.IFS(BA41=Tabeller!$AK$5,"P",BA41=Tabeller!$AK$4,"L",BA41="","")</f>
        <v/>
      </c>
      <c r="BJ41" s="85"/>
      <c r="BK41" s="192"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5">
        <f>'APH KIC KIA PC'!D42</f>
        <v>0</v>
      </c>
      <c r="E42" s="68" t="s">
        <v>103</v>
      </c>
      <c r="F42" s="68"/>
      <c r="G42" s="69">
        <v>1</v>
      </c>
      <c r="H42" s="529">
        <f>'3. Förpackningsdata'!F42</f>
        <v>0</v>
      </c>
      <c r="I42" s="529">
        <f>'3. Förpackningsdata'!G42</f>
        <v>0</v>
      </c>
      <c r="J42" s="529">
        <f>'3. Förpackningsdata'!I42</f>
        <v>0</v>
      </c>
      <c r="K42" s="529">
        <f>'3. Förpackningsdata'!H42</f>
        <v>0</v>
      </c>
      <c r="L42" s="81"/>
      <c r="M42" s="68" t="s">
        <v>1958</v>
      </c>
      <c r="N42" s="69" t="str">
        <f>IF('APH KIC KIA PC'!X42="","",'APH KIC KIA PC'!X42)</f>
        <v/>
      </c>
      <c r="O42" s="70" t="s">
        <v>1778</v>
      </c>
      <c r="P42" s="447" t="str">
        <f>TRIM('1. Artikeldata Grund'!D42)</f>
        <v/>
      </c>
      <c r="Q42" s="446" t="str">
        <f>IF(S42="","",IF('3. Förpackningsdata'!K42="","",'3. Förpackningsdata'!K42))</f>
        <v/>
      </c>
      <c r="R42" s="35"/>
      <c r="S42" s="28" t="str">
        <f>IF('3. Förpackningsdata'!L42="","",'3. Förpackningsdata'!L42)</f>
        <v/>
      </c>
      <c r="T42" s="26"/>
      <c r="U42" s="26"/>
      <c r="V42" s="26"/>
      <c r="W42" s="26"/>
      <c r="X42" s="26"/>
      <c r="Y42" s="354" t="str" cm="1">
        <f t="array" ref="Y42">IF(AC42&lt;&gt;Tabeller!$AJ$4,_xlfn.IFS(Q42=Tabeller!$AJ$3,"",Q42=Tabeller!$AM$4,"C",Q42=Tabeller!$AM$5,"L",Q42=Tabeller!$AM$6,"P",Q42="",""),"1")</f>
        <v/>
      </c>
      <c r="Z42" s="29"/>
      <c r="AA42" s="353"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4" t="str" cm="1">
        <f t="array" ref="AK42">_xlfn.IFS(AC42=Tabeller!$AJ$4,"C",AC42=Tabeller!$AJ$5,"L",AC42=Tabeller!$AJ$6,"P",AC42="","")</f>
        <v/>
      </c>
      <c r="AL42" s="71"/>
      <c r="AM42" s="192" t="str">
        <f t="shared" si="1"/>
        <v/>
      </c>
      <c r="AN42" s="447"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4" t="str" cm="1">
        <f t="array" ref="AW42">_xlfn.IFS(AO42=Tabeller!$AK$5,"P",AO42=Tabeller!$AK$4,"L",AO42="","")</f>
        <v/>
      </c>
      <c r="AX42" s="29"/>
      <c r="AY42" s="353" t="str">
        <f t="shared" si="2"/>
        <v/>
      </c>
      <c r="AZ42" s="31" t="str">
        <f>TRIM(IF('3. Förpackningsdata'!U42="","",'3. Förpackningsdata'!U42))</f>
        <v/>
      </c>
      <c r="BA42" s="79" t="str">
        <f>IF(BC42="","",IF('3. Förpackningsdata'!W42="","",'3. Förpackningsdata'!W42))</f>
        <v/>
      </c>
      <c r="BB42" s="85"/>
      <c r="BC42" s="71" t="str">
        <f>IF('3. Förpackningsdata'!X42="","",'3. Förpackningsdata'!X42)</f>
        <v/>
      </c>
      <c r="BD42" s="85"/>
      <c r="BE42" s="85"/>
      <c r="BF42" s="85"/>
      <c r="BG42" s="85"/>
      <c r="BH42" s="85"/>
      <c r="BI42" s="146" t="str" cm="1">
        <f t="array" ref="BI42">_xlfn.IFS(BA42=Tabeller!$AK$5,"P",BA42=Tabeller!$AK$4,"L",BA42="","")</f>
        <v/>
      </c>
      <c r="BJ42" s="85"/>
      <c r="BK42" s="192"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5">
        <f>'APH KIC KIA PC'!D43</f>
        <v>0</v>
      </c>
      <c r="E43" s="68" t="s">
        <v>103</v>
      </c>
      <c r="F43" s="68"/>
      <c r="G43" s="69">
        <v>1</v>
      </c>
      <c r="H43" s="529">
        <f>'3. Förpackningsdata'!F43</f>
        <v>0</v>
      </c>
      <c r="I43" s="529">
        <f>'3. Förpackningsdata'!G43</f>
        <v>0</v>
      </c>
      <c r="J43" s="529">
        <f>'3. Förpackningsdata'!I43</f>
        <v>0</v>
      </c>
      <c r="K43" s="529">
        <f>'3. Förpackningsdata'!H43</f>
        <v>0</v>
      </c>
      <c r="L43" s="81"/>
      <c r="M43" s="68" t="s">
        <v>1958</v>
      </c>
      <c r="N43" s="69" t="str">
        <f>IF('APH KIC KIA PC'!X43="","",'APH KIC KIA PC'!X43)</f>
        <v/>
      </c>
      <c r="O43" s="70" t="s">
        <v>1778</v>
      </c>
      <c r="P43" s="447" t="str">
        <f>TRIM('1. Artikeldata Grund'!D43)</f>
        <v/>
      </c>
      <c r="Q43" s="446" t="str">
        <f>IF(S43="","",IF('3. Förpackningsdata'!K43="","",'3. Förpackningsdata'!K43))</f>
        <v/>
      </c>
      <c r="R43" s="35"/>
      <c r="S43" s="28" t="str">
        <f>IF('3. Förpackningsdata'!L43="","",'3. Förpackningsdata'!L43)</f>
        <v/>
      </c>
      <c r="T43" s="26"/>
      <c r="U43" s="26"/>
      <c r="V43" s="26"/>
      <c r="W43" s="26"/>
      <c r="X43" s="26"/>
      <c r="Y43" s="354" t="str" cm="1">
        <f t="array" ref="Y43">IF(AC43&lt;&gt;Tabeller!$AJ$4,_xlfn.IFS(Q43=Tabeller!$AJ$3,"",Q43=Tabeller!$AM$4,"C",Q43=Tabeller!$AM$5,"L",Q43=Tabeller!$AM$6,"P",Q43="",""),"1")</f>
        <v/>
      </c>
      <c r="Z43" s="29"/>
      <c r="AA43" s="353"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4" t="str" cm="1">
        <f t="array" ref="AK43">_xlfn.IFS(AC43=Tabeller!$AJ$4,"C",AC43=Tabeller!$AJ$5,"L",AC43=Tabeller!$AJ$6,"P",AC43="","")</f>
        <v/>
      </c>
      <c r="AL43" s="71"/>
      <c r="AM43" s="192" t="str">
        <f t="shared" si="1"/>
        <v/>
      </c>
      <c r="AN43" s="447"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4" t="str" cm="1">
        <f t="array" ref="AW43">_xlfn.IFS(AO43=Tabeller!$AK$5,"P",AO43=Tabeller!$AK$4,"L",AO43="","")</f>
        <v/>
      </c>
      <c r="AX43" s="29"/>
      <c r="AY43" s="353" t="str">
        <f t="shared" si="2"/>
        <v/>
      </c>
      <c r="AZ43" s="31" t="str">
        <f>TRIM(IF('3. Förpackningsdata'!U43="","",'3. Förpackningsdata'!U43))</f>
        <v/>
      </c>
      <c r="BA43" s="79" t="str">
        <f>IF(BC43="","",IF('3. Förpackningsdata'!W43="","",'3. Förpackningsdata'!W43))</f>
        <v/>
      </c>
      <c r="BB43" s="85"/>
      <c r="BC43" s="71" t="str">
        <f>IF('3. Förpackningsdata'!X43="","",'3. Förpackningsdata'!X43)</f>
        <v/>
      </c>
      <c r="BD43" s="85"/>
      <c r="BE43" s="85"/>
      <c r="BF43" s="85"/>
      <c r="BG43" s="85"/>
      <c r="BH43" s="85"/>
      <c r="BI43" s="146" t="str" cm="1">
        <f t="array" ref="BI43">_xlfn.IFS(BA43=Tabeller!$AK$5,"P",BA43=Tabeller!$AK$4,"L",BA43="","")</f>
        <v/>
      </c>
      <c r="BJ43" s="85"/>
      <c r="BK43" s="192"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5">
        <f>'APH KIC KIA PC'!D44</f>
        <v>0</v>
      </c>
      <c r="E44" s="68" t="s">
        <v>103</v>
      </c>
      <c r="F44" s="68"/>
      <c r="G44" s="69">
        <v>1</v>
      </c>
      <c r="H44" s="529">
        <f>'3. Förpackningsdata'!F44</f>
        <v>0</v>
      </c>
      <c r="I44" s="529">
        <f>'3. Förpackningsdata'!G44</f>
        <v>0</v>
      </c>
      <c r="J44" s="529">
        <f>'3. Förpackningsdata'!I44</f>
        <v>0</v>
      </c>
      <c r="K44" s="529">
        <f>'3. Förpackningsdata'!H44</f>
        <v>0</v>
      </c>
      <c r="L44" s="81"/>
      <c r="M44" s="68" t="s">
        <v>1958</v>
      </c>
      <c r="N44" s="69" t="str">
        <f>IF('APH KIC KIA PC'!X44="","",'APH KIC KIA PC'!X44)</f>
        <v/>
      </c>
      <c r="O44" s="70" t="s">
        <v>1778</v>
      </c>
      <c r="P44" s="447" t="str">
        <f>TRIM('1. Artikeldata Grund'!D44)</f>
        <v/>
      </c>
      <c r="Q44" s="446" t="str">
        <f>IF(S44="","",IF('3. Förpackningsdata'!K44="","",'3. Förpackningsdata'!K44))</f>
        <v/>
      </c>
      <c r="R44" s="35"/>
      <c r="S44" s="28" t="str">
        <f>IF('3. Förpackningsdata'!L44="","",'3. Förpackningsdata'!L44)</f>
        <v/>
      </c>
      <c r="T44" s="26"/>
      <c r="U44" s="26"/>
      <c r="V44" s="26"/>
      <c r="W44" s="26"/>
      <c r="X44" s="26"/>
      <c r="Y44" s="354" t="str" cm="1">
        <f t="array" ref="Y44">IF(AC44&lt;&gt;Tabeller!$AJ$4,_xlfn.IFS(Q44=Tabeller!$AJ$3,"",Q44=Tabeller!$AM$4,"C",Q44=Tabeller!$AM$5,"L",Q44=Tabeller!$AM$6,"P",Q44="",""),"1")</f>
        <v/>
      </c>
      <c r="Z44" s="29"/>
      <c r="AA44" s="353"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4" t="str" cm="1">
        <f t="array" ref="AK44">_xlfn.IFS(AC44=Tabeller!$AJ$4,"C",AC44=Tabeller!$AJ$5,"L",AC44=Tabeller!$AJ$6,"P",AC44="","")</f>
        <v/>
      </c>
      <c r="AL44" s="71"/>
      <c r="AM44" s="192" t="str">
        <f t="shared" si="1"/>
        <v/>
      </c>
      <c r="AN44" s="447"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4" t="str" cm="1">
        <f t="array" ref="AW44">_xlfn.IFS(AO44=Tabeller!$AK$5,"P",AO44=Tabeller!$AK$4,"L",AO44="","")</f>
        <v/>
      </c>
      <c r="AX44" s="29"/>
      <c r="AY44" s="353" t="str">
        <f t="shared" si="2"/>
        <v/>
      </c>
      <c r="AZ44" s="31" t="str">
        <f>TRIM(IF('3. Förpackningsdata'!U44="","",'3. Förpackningsdata'!U44))</f>
        <v/>
      </c>
      <c r="BA44" s="79" t="str">
        <f>IF(BC44="","",IF('3. Förpackningsdata'!W44="","",'3. Förpackningsdata'!W44))</f>
        <v/>
      </c>
      <c r="BB44" s="85"/>
      <c r="BC44" s="71" t="str">
        <f>IF('3. Förpackningsdata'!X44="","",'3. Förpackningsdata'!X44)</f>
        <v/>
      </c>
      <c r="BD44" s="85"/>
      <c r="BE44" s="85"/>
      <c r="BF44" s="85"/>
      <c r="BG44" s="85"/>
      <c r="BH44" s="85"/>
      <c r="BI44" s="146" t="str" cm="1">
        <f t="array" ref="BI44">_xlfn.IFS(BA44=Tabeller!$AK$5,"P",BA44=Tabeller!$AK$4,"L",BA44="","")</f>
        <v/>
      </c>
      <c r="BJ44" s="85"/>
      <c r="BK44" s="192" t="str">
        <f t="shared" si="3"/>
        <v/>
      </c>
      <c r="BL44" s="75" t="str">
        <f>TRIM(IF('3. Förpackningsdata'!Y44="","",'3. Förpackningsdata'!Y44))</f>
        <v/>
      </c>
    </row>
    <row r="45" spans="1:64" ht="15" x14ac:dyDescent="0.25">
      <c r="A45" s="73">
        <v>41</v>
      </c>
      <c r="B45" s="73" t="str">
        <f>'APH KIC KIA PC'!I45</f>
        <v>Välj…</v>
      </c>
      <c r="C45" s="73" t="str">
        <f>'APH KIC KIA PC'!K45</f>
        <v>Välj…</v>
      </c>
      <c r="D45" s="445">
        <f>'APH KIC KIA PC'!D45</f>
        <v>0</v>
      </c>
      <c r="E45" s="68" t="s">
        <v>103</v>
      </c>
      <c r="F45" s="68"/>
      <c r="G45" s="69">
        <v>1</v>
      </c>
      <c r="H45" s="529">
        <f>'3. Förpackningsdata'!F45</f>
        <v>0</v>
      </c>
      <c r="I45" s="529">
        <f>'3. Förpackningsdata'!G45</f>
        <v>0</v>
      </c>
      <c r="J45" s="529">
        <f>'3. Förpackningsdata'!I45</f>
        <v>0</v>
      </c>
      <c r="K45" s="529">
        <f>'3. Förpackningsdata'!H45</f>
        <v>0</v>
      </c>
      <c r="L45" s="81"/>
      <c r="M45" s="68" t="s">
        <v>1958</v>
      </c>
      <c r="N45" s="69" t="str">
        <f>IF('APH KIC KIA PC'!X45="","",'APH KIC KIA PC'!X45)</f>
        <v/>
      </c>
      <c r="O45" s="70" t="s">
        <v>1778</v>
      </c>
      <c r="P45" s="447" t="str">
        <f>TRIM('1. Artikeldata Grund'!D45)</f>
        <v/>
      </c>
      <c r="Q45" s="446" t="str">
        <f>IF(S45="","",IF('3. Förpackningsdata'!K45="","",'3. Förpackningsdata'!K45))</f>
        <v/>
      </c>
      <c r="R45" s="35"/>
      <c r="S45" s="28" t="str">
        <f>IF('3. Förpackningsdata'!L45="","",'3. Förpackningsdata'!L45)</f>
        <v/>
      </c>
      <c r="T45" s="26"/>
      <c r="U45" s="26"/>
      <c r="V45" s="26"/>
      <c r="W45" s="26"/>
      <c r="X45" s="26"/>
      <c r="Y45" s="354" t="str" cm="1">
        <f t="array" ref="Y45">IF(AC45&lt;&gt;Tabeller!$AJ$4,_xlfn.IFS(Q45=Tabeller!$AJ$3,"",Q45=Tabeller!$AM$4,"C",Q45=Tabeller!$AM$5,"L",Q45=Tabeller!$AM$6,"P",Q45="",""),"1")</f>
        <v/>
      </c>
      <c r="Z45" s="29"/>
      <c r="AA45" s="353"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4" t="str" cm="1">
        <f t="array" ref="AK45">_xlfn.IFS(AC45=Tabeller!$AJ$4,"C",AC45=Tabeller!$AJ$5,"L",AC45=Tabeller!$AJ$6,"P",AC45="","")</f>
        <v/>
      </c>
      <c r="AL45" s="71"/>
      <c r="AM45" s="192" t="str">
        <f t="shared" ref="AM45:AM108" si="5">IF(AN45="","","EAN")</f>
        <v/>
      </c>
      <c r="AN45" s="447"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4" t="str" cm="1">
        <f t="array" ref="AW45">_xlfn.IFS(AO45=Tabeller!$AK$5,"P",AO45=Tabeller!$AK$4,"L",AO45="","")</f>
        <v/>
      </c>
      <c r="AX45" s="29"/>
      <c r="AY45" s="353" t="str">
        <f t="shared" ref="AY45:AY108" si="6">IF(AZ45="","","EAN")</f>
        <v/>
      </c>
      <c r="AZ45" s="31" t="str">
        <f>TRIM(IF('3. Förpackningsdata'!U45="","",'3. Förpackningsdata'!U45))</f>
        <v/>
      </c>
      <c r="BA45" s="79" t="str">
        <f>IF(BC45="","",IF('3. Förpackningsdata'!W45="","",'3. Förpackningsdata'!W45))</f>
        <v/>
      </c>
      <c r="BB45" s="85"/>
      <c r="BC45" s="71" t="str">
        <f>IF('3. Förpackningsdata'!X45="","",'3. Förpackningsdata'!X45)</f>
        <v/>
      </c>
      <c r="BD45" s="85"/>
      <c r="BE45" s="85"/>
      <c r="BF45" s="85"/>
      <c r="BG45" s="85"/>
      <c r="BH45" s="85"/>
      <c r="BI45" s="146" t="str" cm="1">
        <f t="array" ref="BI45">_xlfn.IFS(BA45=Tabeller!$AK$5,"P",BA45=Tabeller!$AK$4,"L",BA45="","")</f>
        <v/>
      </c>
      <c r="BJ45" s="85"/>
      <c r="BK45" s="192"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5">
        <f>'APH KIC KIA PC'!D46</f>
        <v>0</v>
      </c>
      <c r="E46" s="68" t="s">
        <v>103</v>
      </c>
      <c r="F46" s="68"/>
      <c r="G46" s="69">
        <v>1</v>
      </c>
      <c r="H46" s="529">
        <f>'3. Förpackningsdata'!F46</f>
        <v>0</v>
      </c>
      <c r="I46" s="529">
        <f>'3. Förpackningsdata'!G46</f>
        <v>0</v>
      </c>
      <c r="J46" s="529">
        <f>'3. Förpackningsdata'!I46</f>
        <v>0</v>
      </c>
      <c r="K46" s="529">
        <f>'3. Förpackningsdata'!H46</f>
        <v>0</v>
      </c>
      <c r="L46" s="81"/>
      <c r="M46" s="68" t="s">
        <v>1958</v>
      </c>
      <c r="N46" s="69" t="str">
        <f>IF('APH KIC KIA PC'!X46="","",'APH KIC KIA PC'!X46)</f>
        <v/>
      </c>
      <c r="O46" s="70" t="s">
        <v>1778</v>
      </c>
      <c r="P46" s="447" t="str">
        <f>TRIM('1. Artikeldata Grund'!D46)</f>
        <v/>
      </c>
      <c r="Q46" s="446" t="str">
        <f>IF(S46="","",IF('3. Förpackningsdata'!K46="","",'3. Förpackningsdata'!K46))</f>
        <v/>
      </c>
      <c r="R46" s="35"/>
      <c r="S46" s="28" t="str">
        <f>IF('3. Förpackningsdata'!L46="","",'3. Förpackningsdata'!L46)</f>
        <v/>
      </c>
      <c r="T46" s="26"/>
      <c r="U46" s="26"/>
      <c r="V46" s="26"/>
      <c r="W46" s="26"/>
      <c r="X46" s="26"/>
      <c r="Y46" s="354" t="str" cm="1">
        <f t="array" ref="Y46">IF(AC46&lt;&gt;Tabeller!$AJ$4,_xlfn.IFS(Q46=Tabeller!$AJ$3,"",Q46=Tabeller!$AM$4,"C",Q46=Tabeller!$AM$5,"L",Q46=Tabeller!$AM$6,"P",Q46="",""),"1")</f>
        <v/>
      </c>
      <c r="Z46" s="29"/>
      <c r="AA46" s="353"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4" t="str" cm="1">
        <f t="array" ref="AK46">_xlfn.IFS(AC46=Tabeller!$AJ$4,"C",AC46=Tabeller!$AJ$5,"L",AC46=Tabeller!$AJ$6,"P",AC46="","")</f>
        <v/>
      </c>
      <c r="AL46" s="71"/>
      <c r="AM46" s="192" t="str">
        <f t="shared" si="5"/>
        <v/>
      </c>
      <c r="AN46" s="447"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4" t="str" cm="1">
        <f t="array" ref="AW46">_xlfn.IFS(AO46=Tabeller!$AK$5,"P",AO46=Tabeller!$AK$4,"L",AO46="","")</f>
        <v/>
      </c>
      <c r="AX46" s="29"/>
      <c r="AY46" s="353" t="str">
        <f t="shared" si="6"/>
        <v/>
      </c>
      <c r="AZ46" s="31" t="str">
        <f>TRIM(IF('3. Förpackningsdata'!U46="","",'3. Förpackningsdata'!U46))</f>
        <v/>
      </c>
      <c r="BA46" s="79" t="str">
        <f>IF(BC46="","",IF('3. Förpackningsdata'!W46="","",'3. Förpackningsdata'!W46))</f>
        <v/>
      </c>
      <c r="BB46" s="85"/>
      <c r="BC46" s="71" t="str">
        <f>IF('3. Förpackningsdata'!X46="","",'3. Förpackningsdata'!X46)</f>
        <v/>
      </c>
      <c r="BD46" s="85"/>
      <c r="BE46" s="85"/>
      <c r="BF46" s="85"/>
      <c r="BG46" s="85"/>
      <c r="BH46" s="85"/>
      <c r="BI46" s="146" t="str" cm="1">
        <f t="array" ref="BI46">_xlfn.IFS(BA46=Tabeller!$AK$5,"P",BA46=Tabeller!$AK$4,"L",BA46="","")</f>
        <v/>
      </c>
      <c r="BJ46" s="85"/>
      <c r="BK46" s="192" t="str">
        <f t="shared" si="7"/>
        <v/>
      </c>
      <c r="BL46" s="75" t="str">
        <f>TRIM(IF('3. Förpackningsdata'!Y46="","",'3. Förpackningsdata'!Y46))</f>
        <v/>
      </c>
    </row>
    <row r="47" spans="1:64" ht="15" x14ac:dyDescent="0.25">
      <c r="A47" s="73">
        <v>43</v>
      </c>
      <c r="B47" s="73" t="str">
        <f>'APH KIC KIA PC'!I47</f>
        <v>Välj…</v>
      </c>
      <c r="C47" s="73" t="str">
        <f>'APH KIC KIA PC'!K47</f>
        <v>Välj…</v>
      </c>
      <c r="D47" s="445">
        <f>'APH KIC KIA PC'!D47</f>
        <v>0</v>
      </c>
      <c r="E47" s="68" t="s">
        <v>103</v>
      </c>
      <c r="F47" s="68"/>
      <c r="G47" s="69">
        <v>1</v>
      </c>
      <c r="H47" s="529">
        <f>'3. Förpackningsdata'!F47</f>
        <v>0</v>
      </c>
      <c r="I47" s="529">
        <f>'3. Förpackningsdata'!G47</f>
        <v>0</v>
      </c>
      <c r="J47" s="529">
        <f>'3. Förpackningsdata'!I47</f>
        <v>0</v>
      </c>
      <c r="K47" s="529">
        <f>'3. Förpackningsdata'!H47</f>
        <v>0</v>
      </c>
      <c r="L47" s="81"/>
      <c r="M47" s="68" t="s">
        <v>1958</v>
      </c>
      <c r="N47" s="69" t="str">
        <f>IF('APH KIC KIA PC'!X47="","",'APH KIC KIA PC'!X47)</f>
        <v/>
      </c>
      <c r="O47" s="70" t="s">
        <v>1778</v>
      </c>
      <c r="P47" s="447" t="str">
        <f>TRIM('1. Artikeldata Grund'!D47)</f>
        <v/>
      </c>
      <c r="Q47" s="446" t="str">
        <f>IF(S47="","",IF('3. Förpackningsdata'!K47="","",'3. Förpackningsdata'!K47))</f>
        <v/>
      </c>
      <c r="R47" s="35"/>
      <c r="S47" s="28" t="str">
        <f>IF('3. Förpackningsdata'!L47="","",'3. Förpackningsdata'!L47)</f>
        <v/>
      </c>
      <c r="T47" s="26"/>
      <c r="U47" s="26"/>
      <c r="V47" s="26"/>
      <c r="W47" s="26"/>
      <c r="X47" s="26"/>
      <c r="Y47" s="354" t="str" cm="1">
        <f t="array" ref="Y47">IF(AC47&lt;&gt;Tabeller!$AJ$4,_xlfn.IFS(Q47=Tabeller!$AJ$3,"",Q47=Tabeller!$AM$4,"C",Q47=Tabeller!$AM$5,"L",Q47=Tabeller!$AM$6,"P",Q47="",""),"1")</f>
        <v/>
      </c>
      <c r="Z47" s="29"/>
      <c r="AA47" s="353"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4" t="str" cm="1">
        <f t="array" ref="AK47">_xlfn.IFS(AC47=Tabeller!$AJ$4,"C",AC47=Tabeller!$AJ$5,"L",AC47=Tabeller!$AJ$6,"P",AC47="","")</f>
        <v/>
      </c>
      <c r="AL47" s="71"/>
      <c r="AM47" s="192" t="str">
        <f t="shared" si="5"/>
        <v/>
      </c>
      <c r="AN47" s="447"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4" t="str" cm="1">
        <f t="array" ref="AW47">_xlfn.IFS(AO47=Tabeller!$AK$5,"P",AO47=Tabeller!$AK$4,"L",AO47="","")</f>
        <v/>
      </c>
      <c r="AX47" s="29"/>
      <c r="AY47" s="353" t="str">
        <f t="shared" si="6"/>
        <v/>
      </c>
      <c r="AZ47" s="31" t="str">
        <f>TRIM(IF('3. Förpackningsdata'!U47="","",'3. Förpackningsdata'!U47))</f>
        <v/>
      </c>
      <c r="BA47" s="79" t="str">
        <f>IF(BC47="","",IF('3. Förpackningsdata'!W47="","",'3. Förpackningsdata'!W47))</f>
        <v/>
      </c>
      <c r="BB47" s="85"/>
      <c r="BC47" s="71" t="str">
        <f>IF('3. Förpackningsdata'!X47="","",'3. Förpackningsdata'!X47)</f>
        <v/>
      </c>
      <c r="BD47" s="85"/>
      <c r="BE47" s="85"/>
      <c r="BF47" s="85"/>
      <c r="BG47" s="85"/>
      <c r="BH47" s="85"/>
      <c r="BI47" s="146" t="str" cm="1">
        <f t="array" ref="BI47">_xlfn.IFS(BA47=Tabeller!$AK$5,"P",BA47=Tabeller!$AK$4,"L",BA47="","")</f>
        <v/>
      </c>
      <c r="BJ47" s="85"/>
      <c r="BK47" s="192" t="str">
        <f t="shared" si="7"/>
        <v/>
      </c>
      <c r="BL47" s="75" t="str">
        <f>TRIM(IF('3. Förpackningsdata'!Y47="","",'3. Förpackningsdata'!Y47))</f>
        <v/>
      </c>
    </row>
    <row r="48" spans="1:64" ht="15" x14ac:dyDescent="0.25">
      <c r="A48" s="73">
        <v>44</v>
      </c>
      <c r="B48" s="73" t="str">
        <f>'APH KIC KIA PC'!I48</f>
        <v>Välj…</v>
      </c>
      <c r="C48" s="73" t="str">
        <f>'APH KIC KIA PC'!K48</f>
        <v>Välj…</v>
      </c>
      <c r="D48" s="445">
        <f>'APH KIC KIA PC'!D48</f>
        <v>0</v>
      </c>
      <c r="E48" s="68" t="s">
        <v>103</v>
      </c>
      <c r="F48" s="68"/>
      <c r="G48" s="69">
        <v>1</v>
      </c>
      <c r="H48" s="529">
        <f>'3. Förpackningsdata'!F48</f>
        <v>0</v>
      </c>
      <c r="I48" s="529">
        <f>'3. Förpackningsdata'!G48</f>
        <v>0</v>
      </c>
      <c r="J48" s="529">
        <f>'3. Förpackningsdata'!I48</f>
        <v>0</v>
      </c>
      <c r="K48" s="529">
        <f>'3. Förpackningsdata'!H48</f>
        <v>0</v>
      </c>
      <c r="L48" s="81"/>
      <c r="M48" s="68" t="s">
        <v>1958</v>
      </c>
      <c r="N48" s="69" t="str">
        <f>IF('APH KIC KIA PC'!X48="","",'APH KIC KIA PC'!X48)</f>
        <v/>
      </c>
      <c r="O48" s="70" t="s">
        <v>1778</v>
      </c>
      <c r="P48" s="447" t="str">
        <f>TRIM('1. Artikeldata Grund'!D48)</f>
        <v/>
      </c>
      <c r="Q48" s="446" t="str">
        <f>IF(S48="","",IF('3. Förpackningsdata'!K48="","",'3. Förpackningsdata'!K48))</f>
        <v/>
      </c>
      <c r="R48" s="35"/>
      <c r="S48" s="28" t="str">
        <f>IF('3. Förpackningsdata'!L48="","",'3. Förpackningsdata'!L48)</f>
        <v/>
      </c>
      <c r="T48" s="26"/>
      <c r="U48" s="26"/>
      <c r="V48" s="26"/>
      <c r="W48" s="26"/>
      <c r="X48" s="26"/>
      <c r="Y48" s="354" t="str" cm="1">
        <f t="array" ref="Y48">IF(AC48&lt;&gt;Tabeller!$AJ$4,_xlfn.IFS(Q48=Tabeller!$AJ$3,"",Q48=Tabeller!$AM$4,"C",Q48=Tabeller!$AM$5,"L",Q48=Tabeller!$AM$6,"P",Q48="",""),"1")</f>
        <v/>
      </c>
      <c r="Z48" s="29"/>
      <c r="AA48" s="353"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4" t="str" cm="1">
        <f t="array" ref="AK48">_xlfn.IFS(AC48=Tabeller!$AJ$4,"C",AC48=Tabeller!$AJ$5,"L",AC48=Tabeller!$AJ$6,"P",AC48="","")</f>
        <v/>
      </c>
      <c r="AL48" s="71"/>
      <c r="AM48" s="192" t="str">
        <f t="shared" si="5"/>
        <v/>
      </c>
      <c r="AN48" s="447"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4" t="str" cm="1">
        <f t="array" ref="AW48">_xlfn.IFS(AO48=Tabeller!$AK$5,"P",AO48=Tabeller!$AK$4,"L",AO48="","")</f>
        <v/>
      </c>
      <c r="AX48" s="29"/>
      <c r="AY48" s="353" t="str">
        <f t="shared" si="6"/>
        <v/>
      </c>
      <c r="AZ48" s="31" t="str">
        <f>TRIM(IF('3. Förpackningsdata'!U48="","",'3. Förpackningsdata'!U48))</f>
        <v/>
      </c>
      <c r="BA48" s="79" t="str">
        <f>IF(BC48="","",IF('3. Förpackningsdata'!W48="","",'3. Förpackningsdata'!W48))</f>
        <v/>
      </c>
      <c r="BB48" s="85"/>
      <c r="BC48" s="71" t="str">
        <f>IF('3. Förpackningsdata'!X48="","",'3. Förpackningsdata'!X48)</f>
        <v/>
      </c>
      <c r="BD48" s="85"/>
      <c r="BE48" s="85"/>
      <c r="BF48" s="85"/>
      <c r="BG48" s="85"/>
      <c r="BH48" s="85"/>
      <c r="BI48" s="146" t="str" cm="1">
        <f t="array" ref="BI48">_xlfn.IFS(BA48=Tabeller!$AK$5,"P",BA48=Tabeller!$AK$4,"L",BA48="","")</f>
        <v/>
      </c>
      <c r="BJ48" s="85"/>
      <c r="BK48" s="192" t="str">
        <f t="shared" si="7"/>
        <v/>
      </c>
      <c r="BL48" s="75" t="str">
        <f>TRIM(IF('3. Förpackningsdata'!Y48="","",'3. Förpackningsdata'!Y48))</f>
        <v/>
      </c>
    </row>
    <row r="49" spans="1:64" ht="15" x14ac:dyDescent="0.25">
      <c r="A49" s="73">
        <v>45</v>
      </c>
      <c r="B49" s="73" t="str">
        <f>'APH KIC KIA PC'!I49</f>
        <v>Välj…</v>
      </c>
      <c r="C49" s="73" t="str">
        <f>'APH KIC KIA PC'!K49</f>
        <v>Välj…</v>
      </c>
      <c r="D49" s="445">
        <f>'APH KIC KIA PC'!D49</f>
        <v>0</v>
      </c>
      <c r="E49" s="68" t="s">
        <v>103</v>
      </c>
      <c r="F49" s="68"/>
      <c r="G49" s="69">
        <v>1</v>
      </c>
      <c r="H49" s="529">
        <f>'3. Förpackningsdata'!F49</f>
        <v>0</v>
      </c>
      <c r="I49" s="529">
        <f>'3. Förpackningsdata'!G49</f>
        <v>0</v>
      </c>
      <c r="J49" s="529">
        <f>'3. Förpackningsdata'!I49</f>
        <v>0</v>
      </c>
      <c r="K49" s="529">
        <f>'3. Förpackningsdata'!H49</f>
        <v>0</v>
      </c>
      <c r="L49" s="81"/>
      <c r="M49" s="68" t="s">
        <v>1958</v>
      </c>
      <c r="N49" s="69" t="str">
        <f>IF('APH KIC KIA PC'!X49="","",'APH KIC KIA PC'!X49)</f>
        <v/>
      </c>
      <c r="O49" s="70" t="s">
        <v>1778</v>
      </c>
      <c r="P49" s="447" t="str">
        <f>TRIM('1. Artikeldata Grund'!D49)</f>
        <v/>
      </c>
      <c r="Q49" s="446" t="str">
        <f>IF(S49="","",IF('3. Förpackningsdata'!K49="","",'3. Förpackningsdata'!K49))</f>
        <v/>
      </c>
      <c r="R49" s="35"/>
      <c r="S49" s="28" t="str">
        <f>IF('3. Förpackningsdata'!L49="","",'3. Förpackningsdata'!L49)</f>
        <v/>
      </c>
      <c r="T49" s="26"/>
      <c r="U49" s="26"/>
      <c r="V49" s="26"/>
      <c r="W49" s="26"/>
      <c r="X49" s="26"/>
      <c r="Y49" s="354" t="str" cm="1">
        <f t="array" ref="Y49">IF(AC49&lt;&gt;Tabeller!$AJ$4,_xlfn.IFS(Q49=Tabeller!$AJ$3,"",Q49=Tabeller!$AM$4,"C",Q49=Tabeller!$AM$5,"L",Q49=Tabeller!$AM$6,"P",Q49="",""),"1")</f>
        <v/>
      </c>
      <c r="Z49" s="29"/>
      <c r="AA49" s="353"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4" t="str" cm="1">
        <f t="array" ref="AK49">_xlfn.IFS(AC49=Tabeller!$AJ$4,"C",AC49=Tabeller!$AJ$5,"L",AC49=Tabeller!$AJ$6,"P",AC49="","")</f>
        <v/>
      </c>
      <c r="AL49" s="71"/>
      <c r="AM49" s="192" t="str">
        <f t="shared" si="5"/>
        <v/>
      </c>
      <c r="AN49" s="447"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4" t="str" cm="1">
        <f t="array" ref="AW49">_xlfn.IFS(AO49=Tabeller!$AK$5,"P",AO49=Tabeller!$AK$4,"L",AO49="","")</f>
        <v/>
      </c>
      <c r="AX49" s="29"/>
      <c r="AY49" s="353" t="str">
        <f t="shared" si="6"/>
        <v/>
      </c>
      <c r="AZ49" s="31" t="str">
        <f>TRIM(IF('3. Förpackningsdata'!U49="","",'3. Förpackningsdata'!U49))</f>
        <v/>
      </c>
      <c r="BA49" s="79" t="str">
        <f>IF(BC49="","",IF('3. Förpackningsdata'!W49="","",'3. Förpackningsdata'!W49))</f>
        <v/>
      </c>
      <c r="BB49" s="85"/>
      <c r="BC49" s="71" t="str">
        <f>IF('3. Förpackningsdata'!X49="","",'3. Förpackningsdata'!X49)</f>
        <v/>
      </c>
      <c r="BD49" s="85"/>
      <c r="BE49" s="85"/>
      <c r="BF49" s="85"/>
      <c r="BG49" s="85"/>
      <c r="BH49" s="85"/>
      <c r="BI49" s="146" t="str" cm="1">
        <f t="array" ref="BI49">_xlfn.IFS(BA49=Tabeller!$AK$5,"P",BA49=Tabeller!$AK$4,"L",BA49="","")</f>
        <v/>
      </c>
      <c r="BJ49" s="85"/>
      <c r="BK49" s="192" t="str">
        <f t="shared" si="7"/>
        <v/>
      </c>
      <c r="BL49" s="75" t="str">
        <f>TRIM(IF('3. Förpackningsdata'!Y49="","",'3. Förpackningsdata'!Y49))</f>
        <v/>
      </c>
    </row>
    <row r="50" spans="1:64" ht="15" x14ac:dyDescent="0.25">
      <c r="A50" s="73">
        <v>46</v>
      </c>
      <c r="B50" s="73" t="str">
        <f>'APH KIC KIA PC'!I50</f>
        <v>Välj…</v>
      </c>
      <c r="C50" s="73" t="str">
        <f>'APH KIC KIA PC'!K50</f>
        <v>Välj…</v>
      </c>
      <c r="D50" s="445">
        <f>'APH KIC KIA PC'!D50</f>
        <v>0</v>
      </c>
      <c r="E50" s="68" t="s">
        <v>103</v>
      </c>
      <c r="F50" s="68"/>
      <c r="G50" s="69">
        <v>1</v>
      </c>
      <c r="H50" s="529">
        <f>'3. Förpackningsdata'!F50</f>
        <v>0</v>
      </c>
      <c r="I50" s="529">
        <f>'3. Förpackningsdata'!G50</f>
        <v>0</v>
      </c>
      <c r="J50" s="529">
        <f>'3. Förpackningsdata'!I50</f>
        <v>0</v>
      </c>
      <c r="K50" s="529">
        <f>'3. Förpackningsdata'!H50</f>
        <v>0</v>
      </c>
      <c r="L50" s="81"/>
      <c r="M50" s="68" t="s">
        <v>1958</v>
      </c>
      <c r="N50" s="69" t="str">
        <f>IF('APH KIC KIA PC'!X50="","",'APH KIC KIA PC'!X50)</f>
        <v/>
      </c>
      <c r="O50" s="70" t="s">
        <v>1778</v>
      </c>
      <c r="P50" s="447" t="str">
        <f>TRIM('1. Artikeldata Grund'!D50)</f>
        <v/>
      </c>
      <c r="Q50" s="446" t="str">
        <f>IF(S50="","",IF('3. Förpackningsdata'!K50="","",'3. Förpackningsdata'!K50))</f>
        <v/>
      </c>
      <c r="R50" s="35"/>
      <c r="S50" s="28" t="str">
        <f>IF('3. Förpackningsdata'!L50="","",'3. Förpackningsdata'!L50)</f>
        <v/>
      </c>
      <c r="T50" s="26"/>
      <c r="U50" s="26"/>
      <c r="V50" s="26"/>
      <c r="W50" s="26"/>
      <c r="X50" s="26"/>
      <c r="Y50" s="354" t="str" cm="1">
        <f t="array" ref="Y50">IF(AC50&lt;&gt;Tabeller!$AJ$4,_xlfn.IFS(Q50=Tabeller!$AJ$3,"",Q50=Tabeller!$AM$4,"C",Q50=Tabeller!$AM$5,"L",Q50=Tabeller!$AM$6,"P",Q50="",""),"1")</f>
        <v/>
      </c>
      <c r="Z50" s="29"/>
      <c r="AA50" s="353"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4" t="str" cm="1">
        <f t="array" ref="AK50">_xlfn.IFS(AC50=Tabeller!$AJ$4,"C",AC50=Tabeller!$AJ$5,"L",AC50=Tabeller!$AJ$6,"P",AC50="","")</f>
        <v/>
      </c>
      <c r="AL50" s="71"/>
      <c r="AM50" s="192" t="str">
        <f t="shared" si="5"/>
        <v/>
      </c>
      <c r="AN50" s="447"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4" t="str" cm="1">
        <f t="array" ref="AW50">_xlfn.IFS(AO50=Tabeller!$AK$5,"P",AO50=Tabeller!$AK$4,"L",AO50="","")</f>
        <v/>
      </c>
      <c r="AX50" s="29"/>
      <c r="AY50" s="353" t="str">
        <f t="shared" si="6"/>
        <v/>
      </c>
      <c r="AZ50" s="31" t="str">
        <f>TRIM(IF('3. Förpackningsdata'!U50="","",'3. Förpackningsdata'!U50))</f>
        <v/>
      </c>
      <c r="BA50" s="79" t="str">
        <f>IF(BC50="","",IF('3. Förpackningsdata'!W50="","",'3. Förpackningsdata'!W50))</f>
        <v/>
      </c>
      <c r="BB50" s="85"/>
      <c r="BC50" s="71" t="str">
        <f>IF('3. Förpackningsdata'!X50="","",'3. Förpackningsdata'!X50)</f>
        <v/>
      </c>
      <c r="BD50" s="85"/>
      <c r="BE50" s="85"/>
      <c r="BF50" s="85"/>
      <c r="BG50" s="85"/>
      <c r="BH50" s="85"/>
      <c r="BI50" s="146" t="str" cm="1">
        <f t="array" ref="BI50">_xlfn.IFS(BA50=Tabeller!$AK$5,"P",BA50=Tabeller!$AK$4,"L",BA50="","")</f>
        <v/>
      </c>
      <c r="BJ50" s="85"/>
      <c r="BK50" s="192" t="str">
        <f t="shared" si="7"/>
        <v/>
      </c>
      <c r="BL50" s="75" t="str">
        <f>TRIM(IF('3. Förpackningsdata'!Y50="","",'3. Förpackningsdata'!Y50))</f>
        <v/>
      </c>
    </row>
    <row r="51" spans="1:64" ht="15" x14ac:dyDescent="0.25">
      <c r="A51" s="73">
        <v>47</v>
      </c>
      <c r="B51" s="73" t="str">
        <f>'APH KIC KIA PC'!I51</f>
        <v>Välj…</v>
      </c>
      <c r="C51" s="73" t="str">
        <f>'APH KIC KIA PC'!K51</f>
        <v>Välj…</v>
      </c>
      <c r="D51" s="445">
        <f>'APH KIC KIA PC'!D51</f>
        <v>0</v>
      </c>
      <c r="E51" s="68" t="s">
        <v>103</v>
      </c>
      <c r="F51" s="68"/>
      <c r="G51" s="69">
        <v>1</v>
      </c>
      <c r="H51" s="529">
        <f>'3. Förpackningsdata'!F51</f>
        <v>0</v>
      </c>
      <c r="I51" s="529">
        <f>'3. Förpackningsdata'!G51</f>
        <v>0</v>
      </c>
      <c r="J51" s="529">
        <f>'3. Förpackningsdata'!I51</f>
        <v>0</v>
      </c>
      <c r="K51" s="529">
        <f>'3. Förpackningsdata'!H51</f>
        <v>0</v>
      </c>
      <c r="L51" s="81"/>
      <c r="M51" s="68" t="s">
        <v>1958</v>
      </c>
      <c r="N51" s="69" t="str">
        <f>IF('APH KIC KIA PC'!X51="","",'APH KIC KIA PC'!X51)</f>
        <v/>
      </c>
      <c r="O51" s="70" t="s">
        <v>1778</v>
      </c>
      <c r="P51" s="447" t="str">
        <f>TRIM('1. Artikeldata Grund'!D51)</f>
        <v/>
      </c>
      <c r="Q51" s="446" t="str">
        <f>IF(S51="","",IF('3. Förpackningsdata'!K51="","",'3. Förpackningsdata'!K51))</f>
        <v/>
      </c>
      <c r="R51" s="35"/>
      <c r="S51" s="28" t="str">
        <f>IF('3. Förpackningsdata'!L51="","",'3. Förpackningsdata'!L51)</f>
        <v/>
      </c>
      <c r="T51" s="26"/>
      <c r="U51" s="26"/>
      <c r="V51" s="26"/>
      <c r="W51" s="26"/>
      <c r="X51" s="26"/>
      <c r="Y51" s="354" t="str" cm="1">
        <f t="array" ref="Y51">IF(AC51&lt;&gt;Tabeller!$AJ$4,_xlfn.IFS(Q51=Tabeller!$AJ$3,"",Q51=Tabeller!$AM$4,"C",Q51=Tabeller!$AM$5,"L",Q51=Tabeller!$AM$6,"P",Q51="",""),"1")</f>
        <v/>
      </c>
      <c r="Z51" s="29"/>
      <c r="AA51" s="353"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4" t="str" cm="1">
        <f t="array" ref="AK51">_xlfn.IFS(AC51=Tabeller!$AJ$4,"C",AC51=Tabeller!$AJ$5,"L",AC51=Tabeller!$AJ$6,"P",AC51="","")</f>
        <v/>
      </c>
      <c r="AL51" s="71"/>
      <c r="AM51" s="192" t="str">
        <f t="shared" si="5"/>
        <v/>
      </c>
      <c r="AN51" s="447"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4" t="str" cm="1">
        <f t="array" ref="AW51">_xlfn.IFS(AO51=Tabeller!$AK$5,"P",AO51=Tabeller!$AK$4,"L",AO51="","")</f>
        <v/>
      </c>
      <c r="AX51" s="29"/>
      <c r="AY51" s="353" t="str">
        <f t="shared" si="6"/>
        <v/>
      </c>
      <c r="AZ51" s="31" t="str">
        <f>TRIM(IF('3. Förpackningsdata'!U51="","",'3. Förpackningsdata'!U51))</f>
        <v/>
      </c>
      <c r="BA51" s="79" t="str">
        <f>IF(BC51="","",IF('3. Förpackningsdata'!W51="","",'3. Förpackningsdata'!W51))</f>
        <v/>
      </c>
      <c r="BB51" s="85"/>
      <c r="BC51" s="71" t="str">
        <f>IF('3. Förpackningsdata'!X51="","",'3. Förpackningsdata'!X51)</f>
        <v/>
      </c>
      <c r="BD51" s="85"/>
      <c r="BE51" s="85"/>
      <c r="BF51" s="85"/>
      <c r="BG51" s="85"/>
      <c r="BH51" s="85"/>
      <c r="BI51" s="146" t="str" cm="1">
        <f t="array" ref="BI51">_xlfn.IFS(BA51=Tabeller!$AK$5,"P",BA51=Tabeller!$AK$4,"L",BA51="","")</f>
        <v/>
      </c>
      <c r="BJ51" s="85"/>
      <c r="BK51" s="192" t="str">
        <f t="shared" si="7"/>
        <v/>
      </c>
      <c r="BL51" s="75" t="str">
        <f>TRIM(IF('3. Förpackningsdata'!Y51="","",'3. Förpackningsdata'!Y51))</f>
        <v/>
      </c>
    </row>
    <row r="52" spans="1:64" ht="15" x14ac:dyDescent="0.25">
      <c r="A52" s="73">
        <v>48</v>
      </c>
      <c r="B52" s="73" t="str">
        <f>'APH KIC KIA PC'!I52</f>
        <v>Välj…</v>
      </c>
      <c r="C52" s="73" t="str">
        <f>'APH KIC KIA PC'!K52</f>
        <v>Välj…</v>
      </c>
      <c r="D52" s="445">
        <f>'APH KIC KIA PC'!D52</f>
        <v>0</v>
      </c>
      <c r="E52" s="68" t="s">
        <v>103</v>
      </c>
      <c r="F52" s="68"/>
      <c r="G52" s="69">
        <v>1</v>
      </c>
      <c r="H52" s="529">
        <f>'3. Förpackningsdata'!F52</f>
        <v>0</v>
      </c>
      <c r="I52" s="529">
        <f>'3. Förpackningsdata'!G52</f>
        <v>0</v>
      </c>
      <c r="J52" s="529">
        <f>'3. Förpackningsdata'!I52</f>
        <v>0</v>
      </c>
      <c r="K52" s="529">
        <f>'3. Förpackningsdata'!H52</f>
        <v>0</v>
      </c>
      <c r="L52" s="81"/>
      <c r="M52" s="68" t="s">
        <v>1958</v>
      </c>
      <c r="N52" s="69" t="str">
        <f>IF('APH KIC KIA PC'!X52="","",'APH KIC KIA PC'!X52)</f>
        <v/>
      </c>
      <c r="O52" s="70" t="s">
        <v>1778</v>
      </c>
      <c r="P52" s="447" t="str">
        <f>TRIM('1. Artikeldata Grund'!D52)</f>
        <v/>
      </c>
      <c r="Q52" s="446" t="str">
        <f>IF(S52="","",IF('3. Förpackningsdata'!K52="","",'3. Förpackningsdata'!K52))</f>
        <v/>
      </c>
      <c r="R52" s="35"/>
      <c r="S52" s="28" t="str">
        <f>IF('3. Förpackningsdata'!L52="","",'3. Förpackningsdata'!L52)</f>
        <v/>
      </c>
      <c r="T52" s="26"/>
      <c r="U52" s="26"/>
      <c r="V52" s="26"/>
      <c r="W52" s="26"/>
      <c r="X52" s="26"/>
      <c r="Y52" s="354" t="str" cm="1">
        <f t="array" ref="Y52">IF(AC52&lt;&gt;Tabeller!$AJ$4,_xlfn.IFS(Q52=Tabeller!$AJ$3,"",Q52=Tabeller!$AM$4,"C",Q52=Tabeller!$AM$5,"L",Q52=Tabeller!$AM$6,"P",Q52="",""),"1")</f>
        <v/>
      </c>
      <c r="Z52" s="29"/>
      <c r="AA52" s="353"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4" t="str" cm="1">
        <f t="array" ref="AK52">_xlfn.IFS(AC52=Tabeller!$AJ$4,"C",AC52=Tabeller!$AJ$5,"L",AC52=Tabeller!$AJ$6,"P",AC52="","")</f>
        <v/>
      </c>
      <c r="AL52" s="71"/>
      <c r="AM52" s="192" t="str">
        <f t="shared" si="5"/>
        <v/>
      </c>
      <c r="AN52" s="447"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4" t="str" cm="1">
        <f t="array" ref="AW52">_xlfn.IFS(AO52=Tabeller!$AK$5,"P",AO52=Tabeller!$AK$4,"L",AO52="","")</f>
        <v/>
      </c>
      <c r="AX52" s="29"/>
      <c r="AY52" s="353" t="str">
        <f t="shared" si="6"/>
        <v/>
      </c>
      <c r="AZ52" s="31" t="str">
        <f>TRIM(IF('3. Förpackningsdata'!U52="","",'3. Förpackningsdata'!U52))</f>
        <v/>
      </c>
      <c r="BA52" s="79" t="str">
        <f>IF(BC52="","",IF('3. Förpackningsdata'!W52="","",'3. Förpackningsdata'!W52))</f>
        <v/>
      </c>
      <c r="BB52" s="85"/>
      <c r="BC52" s="71" t="str">
        <f>IF('3. Förpackningsdata'!X52="","",'3. Förpackningsdata'!X52)</f>
        <v/>
      </c>
      <c r="BD52" s="85"/>
      <c r="BE52" s="85"/>
      <c r="BF52" s="85"/>
      <c r="BG52" s="85"/>
      <c r="BH52" s="85"/>
      <c r="BI52" s="146" t="str" cm="1">
        <f t="array" ref="BI52">_xlfn.IFS(BA52=Tabeller!$AK$5,"P",BA52=Tabeller!$AK$4,"L",BA52="","")</f>
        <v/>
      </c>
      <c r="BJ52" s="85"/>
      <c r="BK52" s="192" t="str">
        <f t="shared" si="7"/>
        <v/>
      </c>
      <c r="BL52" s="75" t="str">
        <f>TRIM(IF('3. Förpackningsdata'!Y52="","",'3. Förpackningsdata'!Y52))</f>
        <v/>
      </c>
    </row>
    <row r="53" spans="1:64" ht="15" x14ac:dyDescent="0.25">
      <c r="A53" s="73">
        <v>49</v>
      </c>
      <c r="B53" s="73" t="str">
        <f>'APH KIC KIA PC'!I53</f>
        <v>Välj…</v>
      </c>
      <c r="C53" s="73" t="str">
        <f>'APH KIC KIA PC'!K53</f>
        <v>Välj…</v>
      </c>
      <c r="D53" s="445">
        <f>'APH KIC KIA PC'!D53</f>
        <v>0</v>
      </c>
      <c r="E53" s="68" t="s">
        <v>103</v>
      </c>
      <c r="F53" s="68"/>
      <c r="G53" s="69">
        <v>1</v>
      </c>
      <c r="H53" s="529">
        <f>'3. Förpackningsdata'!F53</f>
        <v>0</v>
      </c>
      <c r="I53" s="529">
        <f>'3. Förpackningsdata'!G53</f>
        <v>0</v>
      </c>
      <c r="J53" s="529">
        <f>'3. Förpackningsdata'!I53</f>
        <v>0</v>
      </c>
      <c r="K53" s="529">
        <f>'3. Förpackningsdata'!H53</f>
        <v>0</v>
      </c>
      <c r="L53" s="81"/>
      <c r="M53" s="68" t="s">
        <v>1958</v>
      </c>
      <c r="N53" s="69" t="str">
        <f>IF('APH KIC KIA PC'!X53="","",'APH KIC KIA PC'!X53)</f>
        <v/>
      </c>
      <c r="O53" s="70" t="s">
        <v>1778</v>
      </c>
      <c r="P53" s="447" t="str">
        <f>TRIM('1. Artikeldata Grund'!D53)</f>
        <v/>
      </c>
      <c r="Q53" s="446" t="str">
        <f>IF(S53="","",IF('3. Förpackningsdata'!K53="","",'3. Förpackningsdata'!K53))</f>
        <v/>
      </c>
      <c r="R53" s="35"/>
      <c r="S53" s="28" t="str">
        <f>IF('3. Förpackningsdata'!L53="","",'3. Förpackningsdata'!L53)</f>
        <v/>
      </c>
      <c r="T53" s="26"/>
      <c r="U53" s="26"/>
      <c r="V53" s="26"/>
      <c r="W53" s="26"/>
      <c r="X53" s="26"/>
      <c r="Y53" s="354" t="str" cm="1">
        <f t="array" ref="Y53">IF(AC53&lt;&gt;Tabeller!$AJ$4,_xlfn.IFS(Q53=Tabeller!$AJ$3,"",Q53=Tabeller!$AM$4,"C",Q53=Tabeller!$AM$5,"L",Q53=Tabeller!$AM$6,"P",Q53="",""),"1")</f>
        <v/>
      </c>
      <c r="Z53" s="29"/>
      <c r="AA53" s="353"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4" t="str" cm="1">
        <f t="array" ref="AK53">_xlfn.IFS(AC53=Tabeller!$AJ$4,"C",AC53=Tabeller!$AJ$5,"L",AC53=Tabeller!$AJ$6,"P",AC53="","")</f>
        <v/>
      </c>
      <c r="AL53" s="71"/>
      <c r="AM53" s="192" t="str">
        <f t="shared" si="5"/>
        <v/>
      </c>
      <c r="AN53" s="447"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4" t="str" cm="1">
        <f t="array" ref="AW53">_xlfn.IFS(AO53=Tabeller!$AK$5,"P",AO53=Tabeller!$AK$4,"L",AO53="","")</f>
        <v/>
      </c>
      <c r="AX53" s="29"/>
      <c r="AY53" s="353" t="str">
        <f t="shared" si="6"/>
        <v/>
      </c>
      <c r="AZ53" s="31" t="str">
        <f>TRIM(IF('3. Förpackningsdata'!U53="","",'3. Förpackningsdata'!U53))</f>
        <v/>
      </c>
      <c r="BA53" s="79" t="str">
        <f>IF(BC53="","",IF('3. Förpackningsdata'!W53="","",'3. Förpackningsdata'!W53))</f>
        <v/>
      </c>
      <c r="BB53" s="85"/>
      <c r="BC53" s="71" t="str">
        <f>IF('3. Förpackningsdata'!X53="","",'3. Förpackningsdata'!X53)</f>
        <v/>
      </c>
      <c r="BD53" s="85"/>
      <c r="BE53" s="85"/>
      <c r="BF53" s="85"/>
      <c r="BG53" s="85"/>
      <c r="BH53" s="85"/>
      <c r="BI53" s="146" t="str" cm="1">
        <f t="array" ref="BI53">_xlfn.IFS(BA53=Tabeller!$AK$5,"P",BA53=Tabeller!$AK$4,"L",BA53="","")</f>
        <v/>
      </c>
      <c r="BJ53" s="85"/>
      <c r="BK53" s="192" t="str">
        <f t="shared" si="7"/>
        <v/>
      </c>
      <c r="BL53" s="75" t="str">
        <f>TRIM(IF('3. Förpackningsdata'!Y53="","",'3. Förpackningsdata'!Y53))</f>
        <v/>
      </c>
    </row>
    <row r="54" spans="1:64" ht="15" x14ac:dyDescent="0.25">
      <c r="A54" s="73">
        <v>50</v>
      </c>
      <c r="B54" s="73" t="str">
        <f>'APH KIC KIA PC'!I54</f>
        <v>Välj…</v>
      </c>
      <c r="C54" s="73" t="str">
        <f>'APH KIC KIA PC'!K54</f>
        <v>Välj…</v>
      </c>
      <c r="D54" s="445">
        <f>'APH KIC KIA PC'!D54</f>
        <v>0</v>
      </c>
      <c r="E54" s="68" t="s">
        <v>103</v>
      </c>
      <c r="F54" s="68"/>
      <c r="G54" s="69">
        <v>1</v>
      </c>
      <c r="H54" s="529">
        <f>'3. Förpackningsdata'!F54</f>
        <v>0</v>
      </c>
      <c r="I54" s="529">
        <f>'3. Förpackningsdata'!G54</f>
        <v>0</v>
      </c>
      <c r="J54" s="529">
        <f>'3. Förpackningsdata'!I54</f>
        <v>0</v>
      </c>
      <c r="K54" s="529">
        <f>'3. Förpackningsdata'!H54</f>
        <v>0</v>
      </c>
      <c r="L54" s="81"/>
      <c r="M54" s="68" t="s">
        <v>1958</v>
      </c>
      <c r="N54" s="69" t="str">
        <f>IF('APH KIC KIA PC'!X54="","",'APH KIC KIA PC'!X54)</f>
        <v/>
      </c>
      <c r="O54" s="70" t="s">
        <v>1778</v>
      </c>
      <c r="P54" s="447" t="str">
        <f>TRIM('1. Artikeldata Grund'!D54)</f>
        <v/>
      </c>
      <c r="Q54" s="446" t="str">
        <f>IF(S54="","",IF('3. Förpackningsdata'!K54="","",'3. Förpackningsdata'!K54))</f>
        <v/>
      </c>
      <c r="R54" s="35"/>
      <c r="S54" s="28" t="str">
        <f>IF('3. Förpackningsdata'!L54="","",'3. Förpackningsdata'!L54)</f>
        <v/>
      </c>
      <c r="T54" s="26"/>
      <c r="U54" s="26"/>
      <c r="V54" s="26"/>
      <c r="W54" s="26"/>
      <c r="X54" s="26"/>
      <c r="Y54" s="354" t="str" cm="1">
        <f t="array" ref="Y54">IF(AC54&lt;&gt;Tabeller!$AJ$4,_xlfn.IFS(Q54=Tabeller!$AJ$3,"",Q54=Tabeller!$AM$4,"C",Q54=Tabeller!$AM$5,"L",Q54=Tabeller!$AM$6,"P",Q54="",""),"1")</f>
        <v/>
      </c>
      <c r="Z54" s="29"/>
      <c r="AA54" s="353"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4" t="str" cm="1">
        <f t="array" ref="AK54">_xlfn.IFS(AC54=Tabeller!$AJ$4,"C",AC54=Tabeller!$AJ$5,"L",AC54=Tabeller!$AJ$6,"P",AC54="","")</f>
        <v/>
      </c>
      <c r="AL54" s="71"/>
      <c r="AM54" s="192" t="str">
        <f t="shared" si="5"/>
        <v/>
      </c>
      <c r="AN54" s="447"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4" t="str" cm="1">
        <f t="array" ref="AW54">_xlfn.IFS(AO54=Tabeller!$AK$5,"P",AO54=Tabeller!$AK$4,"L",AO54="","")</f>
        <v/>
      </c>
      <c r="AX54" s="29"/>
      <c r="AY54" s="353" t="str">
        <f t="shared" si="6"/>
        <v/>
      </c>
      <c r="AZ54" s="31" t="str">
        <f>TRIM(IF('3. Förpackningsdata'!U54="","",'3. Förpackningsdata'!U54))</f>
        <v/>
      </c>
      <c r="BA54" s="79" t="str">
        <f>IF(BC54="","",IF('3. Förpackningsdata'!W54="","",'3. Förpackningsdata'!W54))</f>
        <v/>
      </c>
      <c r="BB54" s="85"/>
      <c r="BC54" s="71" t="str">
        <f>IF('3. Förpackningsdata'!X54="","",'3. Förpackningsdata'!X54)</f>
        <v/>
      </c>
      <c r="BD54" s="85"/>
      <c r="BE54" s="85"/>
      <c r="BF54" s="85"/>
      <c r="BG54" s="85"/>
      <c r="BH54" s="85"/>
      <c r="BI54" s="146" t="str" cm="1">
        <f t="array" ref="BI54">_xlfn.IFS(BA54=Tabeller!$AK$5,"P",BA54=Tabeller!$AK$4,"L",BA54="","")</f>
        <v/>
      </c>
      <c r="BJ54" s="85"/>
      <c r="BK54" s="192" t="str">
        <f t="shared" si="7"/>
        <v/>
      </c>
      <c r="BL54" s="75" t="str">
        <f>TRIM(IF('3. Förpackningsdata'!Y54="","",'3. Förpackningsdata'!Y54))</f>
        <v/>
      </c>
    </row>
    <row r="55" spans="1:64" ht="15" x14ac:dyDescent="0.25">
      <c r="A55" s="73">
        <v>51</v>
      </c>
      <c r="B55" s="73" t="str">
        <f>'APH KIC KIA PC'!I55</f>
        <v>Välj…</v>
      </c>
      <c r="C55" s="73" t="str">
        <f>'APH KIC KIA PC'!K55</f>
        <v>Välj…</v>
      </c>
      <c r="D55" s="445">
        <f>'APH KIC KIA PC'!D55</f>
        <v>0</v>
      </c>
      <c r="E55" s="68" t="s">
        <v>103</v>
      </c>
      <c r="F55" s="68"/>
      <c r="G55" s="69">
        <v>1</v>
      </c>
      <c r="H55" s="529">
        <f>'3. Förpackningsdata'!F55</f>
        <v>0</v>
      </c>
      <c r="I55" s="529">
        <f>'3. Förpackningsdata'!G55</f>
        <v>0</v>
      </c>
      <c r="J55" s="529">
        <f>'3. Förpackningsdata'!I55</f>
        <v>0</v>
      </c>
      <c r="K55" s="529">
        <f>'3. Förpackningsdata'!H55</f>
        <v>0</v>
      </c>
      <c r="L55" s="81"/>
      <c r="M55" s="68" t="s">
        <v>1958</v>
      </c>
      <c r="N55" s="69" t="str">
        <f>IF('APH KIC KIA PC'!X55="","",'APH KIC KIA PC'!X55)</f>
        <v/>
      </c>
      <c r="O55" s="70" t="s">
        <v>1778</v>
      </c>
      <c r="P55" s="447" t="str">
        <f>TRIM('1. Artikeldata Grund'!D55)</f>
        <v/>
      </c>
      <c r="Q55" s="446" t="str">
        <f>IF(S55="","",IF('3. Förpackningsdata'!K55="","",'3. Förpackningsdata'!K55))</f>
        <v/>
      </c>
      <c r="R55" s="35"/>
      <c r="S55" s="28" t="str">
        <f>IF('3. Förpackningsdata'!L55="","",'3. Förpackningsdata'!L55)</f>
        <v/>
      </c>
      <c r="T55" s="26"/>
      <c r="U55" s="26"/>
      <c r="V55" s="26"/>
      <c r="W55" s="26"/>
      <c r="X55" s="26"/>
      <c r="Y55" s="354" t="str" cm="1">
        <f t="array" ref="Y55">IF(AC55&lt;&gt;Tabeller!$AJ$4,_xlfn.IFS(Q55=Tabeller!$AJ$3,"",Q55=Tabeller!$AM$4,"C",Q55=Tabeller!$AM$5,"L",Q55=Tabeller!$AM$6,"P",Q55="",""),"1")</f>
        <v/>
      </c>
      <c r="Z55" s="29"/>
      <c r="AA55" s="353"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4" t="str" cm="1">
        <f t="array" ref="AK55">_xlfn.IFS(AC55=Tabeller!$AJ$4,"C",AC55=Tabeller!$AJ$5,"L",AC55=Tabeller!$AJ$6,"P",AC55="","")</f>
        <v/>
      </c>
      <c r="AL55" s="71"/>
      <c r="AM55" s="192" t="str">
        <f t="shared" si="5"/>
        <v/>
      </c>
      <c r="AN55" s="447"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4" t="str" cm="1">
        <f t="array" ref="AW55">_xlfn.IFS(AO55=Tabeller!$AK$5,"P",AO55=Tabeller!$AK$4,"L",AO55="","")</f>
        <v/>
      </c>
      <c r="AX55" s="29"/>
      <c r="AY55" s="353" t="str">
        <f t="shared" si="6"/>
        <v/>
      </c>
      <c r="AZ55" s="31" t="str">
        <f>TRIM(IF('3. Förpackningsdata'!U55="","",'3. Förpackningsdata'!U55))</f>
        <v/>
      </c>
      <c r="BA55" s="79" t="str">
        <f>IF(BC55="","",IF('3. Förpackningsdata'!W55="","",'3. Förpackningsdata'!W55))</f>
        <v/>
      </c>
      <c r="BB55" s="85"/>
      <c r="BC55" s="71" t="str">
        <f>IF('3. Förpackningsdata'!X55="","",'3. Förpackningsdata'!X55)</f>
        <v/>
      </c>
      <c r="BD55" s="85"/>
      <c r="BE55" s="85"/>
      <c r="BF55" s="85"/>
      <c r="BG55" s="85"/>
      <c r="BH55" s="85"/>
      <c r="BI55" s="146" t="str" cm="1">
        <f t="array" ref="BI55">_xlfn.IFS(BA55=Tabeller!$AK$5,"P",BA55=Tabeller!$AK$4,"L",BA55="","")</f>
        <v/>
      </c>
      <c r="BJ55" s="85"/>
      <c r="BK55" s="192" t="str">
        <f t="shared" si="7"/>
        <v/>
      </c>
      <c r="BL55" s="75" t="str">
        <f>TRIM(IF('3. Förpackningsdata'!Y55="","",'3. Förpackningsdata'!Y55))</f>
        <v/>
      </c>
    </row>
    <row r="56" spans="1:64" ht="15" x14ac:dyDescent="0.25">
      <c r="A56" s="73">
        <v>52</v>
      </c>
      <c r="B56" s="73" t="str">
        <f>'APH KIC KIA PC'!I56</f>
        <v>Välj…</v>
      </c>
      <c r="C56" s="73" t="str">
        <f>'APH KIC KIA PC'!K56</f>
        <v>Välj…</v>
      </c>
      <c r="D56" s="445">
        <f>'APH KIC KIA PC'!D56</f>
        <v>0</v>
      </c>
      <c r="E56" s="68" t="s">
        <v>103</v>
      </c>
      <c r="F56" s="68"/>
      <c r="G56" s="69">
        <v>1</v>
      </c>
      <c r="H56" s="529">
        <f>'3. Förpackningsdata'!F56</f>
        <v>0</v>
      </c>
      <c r="I56" s="529">
        <f>'3. Förpackningsdata'!G56</f>
        <v>0</v>
      </c>
      <c r="J56" s="529">
        <f>'3. Förpackningsdata'!I56</f>
        <v>0</v>
      </c>
      <c r="K56" s="529">
        <f>'3. Förpackningsdata'!H56</f>
        <v>0</v>
      </c>
      <c r="L56" s="81"/>
      <c r="M56" s="68" t="s">
        <v>1958</v>
      </c>
      <c r="N56" s="69" t="str">
        <f>IF('APH KIC KIA PC'!X56="","",'APH KIC KIA PC'!X56)</f>
        <v/>
      </c>
      <c r="O56" s="70" t="s">
        <v>1778</v>
      </c>
      <c r="P56" s="447" t="str">
        <f>TRIM('1. Artikeldata Grund'!D56)</f>
        <v/>
      </c>
      <c r="Q56" s="446" t="str">
        <f>IF(S56="","",IF('3. Förpackningsdata'!K56="","",'3. Förpackningsdata'!K56))</f>
        <v/>
      </c>
      <c r="R56" s="35"/>
      <c r="S56" s="28" t="str">
        <f>IF('3. Förpackningsdata'!L56="","",'3. Förpackningsdata'!L56)</f>
        <v/>
      </c>
      <c r="T56" s="26"/>
      <c r="U56" s="26"/>
      <c r="V56" s="26"/>
      <c r="W56" s="26"/>
      <c r="X56" s="26"/>
      <c r="Y56" s="354" t="str" cm="1">
        <f t="array" ref="Y56">IF(AC56&lt;&gt;Tabeller!$AJ$4,_xlfn.IFS(Q56=Tabeller!$AJ$3,"",Q56=Tabeller!$AM$4,"C",Q56=Tabeller!$AM$5,"L",Q56=Tabeller!$AM$6,"P",Q56="",""),"1")</f>
        <v/>
      </c>
      <c r="Z56" s="29"/>
      <c r="AA56" s="353"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4" t="str" cm="1">
        <f t="array" ref="AK56">_xlfn.IFS(AC56=Tabeller!$AJ$4,"C",AC56=Tabeller!$AJ$5,"L",AC56=Tabeller!$AJ$6,"P",AC56="","")</f>
        <v/>
      </c>
      <c r="AL56" s="71"/>
      <c r="AM56" s="192" t="str">
        <f t="shared" si="5"/>
        <v/>
      </c>
      <c r="AN56" s="447"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4" t="str" cm="1">
        <f t="array" ref="AW56">_xlfn.IFS(AO56=Tabeller!$AK$5,"P",AO56=Tabeller!$AK$4,"L",AO56="","")</f>
        <v/>
      </c>
      <c r="AX56" s="29"/>
      <c r="AY56" s="353" t="str">
        <f t="shared" si="6"/>
        <v/>
      </c>
      <c r="AZ56" s="31" t="str">
        <f>TRIM(IF('3. Förpackningsdata'!U56="","",'3. Förpackningsdata'!U56))</f>
        <v/>
      </c>
      <c r="BA56" s="79" t="str">
        <f>IF(BC56="","",IF('3. Förpackningsdata'!W56="","",'3. Förpackningsdata'!W56))</f>
        <v/>
      </c>
      <c r="BB56" s="85"/>
      <c r="BC56" s="71" t="str">
        <f>IF('3. Förpackningsdata'!X56="","",'3. Förpackningsdata'!X56)</f>
        <v/>
      </c>
      <c r="BD56" s="85"/>
      <c r="BE56" s="85"/>
      <c r="BF56" s="85"/>
      <c r="BG56" s="85"/>
      <c r="BH56" s="85"/>
      <c r="BI56" s="146" t="str" cm="1">
        <f t="array" ref="BI56">_xlfn.IFS(BA56=Tabeller!$AK$5,"P",BA56=Tabeller!$AK$4,"L",BA56="","")</f>
        <v/>
      </c>
      <c r="BJ56" s="85"/>
      <c r="BK56" s="192" t="str">
        <f t="shared" si="7"/>
        <v/>
      </c>
      <c r="BL56" s="75" t="str">
        <f>TRIM(IF('3. Förpackningsdata'!Y56="","",'3. Förpackningsdata'!Y56))</f>
        <v/>
      </c>
    </row>
    <row r="57" spans="1:64" ht="15" x14ac:dyDescent="0.25">
      <c r="A57" s="73">
        <v>53</v>
      </c>
      <c r="B57" s="73" t="str">
        <f>'APH KIC KIA PC'!I57</f>
        <v>Välj…</v>
      </c>
      <c r="C57" s="73" t="str">
        <f>'APH KIC KIA PC'!K57</f>
        <v>Välj…</v>
      </c>
      <c r="D57" s="445">
        <f>'APH KIC KIA PC'!D57</f>
        <v>0</v>
      </c>
      <c r="E57" s="68" t="s">
        <v>103</v>
      </c>
      <c r="F57" s="68"/>
      <c r="G57" s="69">
        <v>1</v>
      </c>
      <c r="H57" s="529">
        <f>'3. Förpackningsdata'!F57</f>
        <v>0</v>
      </c>
      <c r="I57" s="529">
        <f>'3. Förpackningsdata'!G57</f>
        <v>0</v>
      </c>
      <c r="J57" s="529">
        <f>'3. Förpackningsdata'!I57</f>
        <v>0</v>
      </c>
      <c r="K57" s="529">
        <f>'3. Förpackningsdata'!H57</f>
        <v>0</v>
      </c>
      <c r="L57" s="81"/>
      <c r="M57" s="68" t="s">
        <v>1958</v>
      </c>
      <c r="N57" s="69" t="str">
        <f>IF('APH KIC KIA PC'!X57="","",'APH KIC KIA PC'!X57)</f>
        <v/>
      </c>
      <c r="O57" s="70" t="s">
        <v>1778</v>
      </c>
      <c r="P57" s="447" t="str">
        <f>TRIM('1. Artikeldata Grund'!D57)</f>
        <v/>
      </c>
      <c r="Q57" s="446" t="str">
        <f>IF(S57="","",IF('3. Förpackningsdata'!K57="","",'3. Förpackningsdata'!K57))</f>
        <v/>
      </c>
      <c r="R57" s="35"/>
      <c r="S57" s="28" t="str">
        <f>IF('3. Förpackningsdata'!L57="","",'3. Förpackningsdata'!L57)</f>
        <v/>
      </c>
      <c r="T57" s="26"/>
      <c r="U57" s="26"/>
      <c r="V57" s="26"/>
      <c r="W57" s="26"/>
      <c r="X57" s="26"/>
      <c r="Y57" s="354" t="str" cm="1">
        <f t="array" ref="Y57">IF(AC57&lt;&gt;Tabeller!$AJ$4,_xlfn.IFS(Q57=Tabeller!$AJ$3,"",Q57=Tabeller!$AM$4,"C",Q57=Tabeller!$AM$5,"L",Q57=Tabeller!$AM$6,"P",Q57="",""),"1")</f>
        <v/>
      </c>
      <c r="Z57" s="29"/>
      <c r="AA57" s="353"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4" t="str" cm="1">
        <f t="array" ref="AK57">_xlfn.IFS(AC57=Tabeller!$AJ$4,"C",AC57=Tabeller!$AJ$5,"L",AC57=Tabeller!$AJ$6,"P",AC57="","")</f>
        <v/>
      </c>
      <c r="AL57" s="71"/>
      <c r="AM57" s="192" t="str">
        <f t="shared" si="5"/>
        <v/>
      </c>
      <c r="AN57" s="447"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4" t="str" cm="1">
        <f t="array" ref="AW57">_xlfn.IFS(AO57=Tabeller!$AK$5,"P",AO57=Tabeller!$AK$4,"L",AO57="","")</f>
        <v/>
      </c>
      <c r="AX57" s="29"/>
      <c r="AY57" s="353" t="str">
        <f t="shared" si="6"/>
        <v/>
      </c>
      <c r="AZ57" s="31" t="str">
        <f>TRIM(IF('3. Förpackningsdata'!U57="","",'3. Förpackningsdata'!U57))</f>
        <v/>
      </c>
      <c r="BA57" s="79" t="str">
        <f>IF(BC57="","",IF('3. Förpackningsdata'!W57="","",'3. Förpackningsdata'!W57))</f>
        <v/>
      </c>
      <c r="BB57" s="85"/>
      <c r="BC57" s="71" t="str">
        <f>IF('3. Förpackningsdata'!X57="","",'3. Förpackningsdata'!X57)</f>
        <v/>
      </c>
      <c r="BD57" s="85"/>
      <c r="BE57" s="85"/>
      <c r="BF57" s="85"/>
      <c r="BG57" s="85"/>
      <c r="BH57" s="85"/>
      <c r="BI57" s="146" t="str" cm="1">
        <f t="array" ref="BI57">_xlfn.IFS(BA57=Tabeller!$AK$5,"P",BA57=Tabeller!$AK$4,"L",BA57="","")</f>
        <v/>
      </c>
      <c r="BJ57" s="85"/>
      <c r="BK57" s="192" t="str">
        <f t="shared" si="7"/>
        <v/>
      </c>
      <c r="BL57" s="75" t="str">
        <f>TRIM(IF('3. Förpackningsdata'!Y57="","",'3. Förpackningsdata'!Y57))</f>
        <v/>
      </c>
    </row>
    <row r="58" spans="1:64" ht="15" x14ac:dyDescent="0.25">
      <c r="A58" s="73">
        <v>54</v>
      </c>
      <c r="B58" s="73" t="str">
        <f>'APH KIC KIA PC'!I58</f>
        <v>Välj…</v>
      </c>
      <c r="C58" s="73" t="str">
        <f>'APH KIC KIA PC'!K58</f>
        <v>Välj…</v>
      </c>
      <c r="D58" s="445">
        <f>'APH KIC KIA PC'!D58</f>
        <v>0</v>
      </c>
      <c r="E58" s="68" t="s">
        <v>103</v>
      </c>
      <c r="F58" s="68"/>
      <c r="G58" s="69">
        <v>1</v>
      </c>
      <c r="H58" s="529">
        <f>'3. Förpackningsdata'!F58</f>
        <v>0</v>
      </c>
      <c r="I58" s="529">
        <f>'3. Förpackningsdata'!G58</f>
        <v>0</v>
      </c>
      <c r="J58" s="529">
        <f>'3. Förpackningsdata'!I58</f>
        <v>0</v>
      </c>
      <c r="K58" s="529">
        <f>'3. Förpackningsdata'!H58</f>
        <v>0</v>
      </c>
      <c r="L58" s="81"/>
      <c r="M58" s="68" t="s">
        <v>1958</v>
      </c>
      <c r="N58" s="69" t="str">
        <f>IF('APH KIC KIA PC'!X58="","",'APH KIC KIA PC'!X58)</f>
        <v/>
      </c>
      <c r="O58" s="70" t="s">
        <v>1778</v>
      </c>
      <c r="P58" s="447" t="str">
        <f>TRIM('1. Artikeldata Grund'!D58)</f>
        <v/>
      </c>
      <c r="Q58" s="446" t="str">
        <f>IF(S58="","",IF('3. Förpackningsdata'!K58="","",'3. Förpackningsdata'!K58))</f>
        <v/>
      </c>
      <c r="R58" s="35"/>
      <c r="S58" s="28" t="str">
        <f>IF('3. Förpackningsdata'!L58="","",'3. Förpackningsdata'!L58)</f>
        <v/>
      </c>
      <c r="T58" s="26"/>
      <c r="U58" s="26"/>
      <c r="V58" s="26"/>
      <c r="W58" s="26"/>
      <c r="X58" s="26"/>
      <c r="Y58" s="354" t="str" cm="1">
        <f t="array" ref="Y58">IF(AC58&lt;&gt;Tabeller!$AJ$4,_xlfn.IFS(Q58=Tabeller!$AJ$3,"",Q58=Tabeller!$AM$4,"C",Q58=Tabeller!$AM$5,"L",Q58=Tabeller!$AM$6,"P",Q58="",""),"1")</f>
        <v/>
      </c>
      <c r="Z58" s="29"/>
      <c r="AA58" s="353"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4" t="str" cm="1">
        <f t="array" ref="AK58">_xlfn.IFS(AC58=Tabeller!$AJ$4,"C",AC58=Tabeller!$AJ$5,"L",AC58=Tabeller!$AJ$6,"P",AC58="","")</f>
        <v/>
      </c>
      <c r="AL58" s="71"/>
      <c r="AM58" s="192" t="str">
        <f t="shared" si="5"/>
        <v/>
      </c>
      <c r="AN58" s="447"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4" t="str" cm="1">
        <f t="array" ref="AW58">_xlfn.IFS(AO58=Tabeller!$AK$5,"P",AO58=Tabeller!$AK$4,"L",AO58="","")</f>
        <v/>
      </c>
      <c r="AX58" s="29"/>
      <c r="AY58" s="353" t="str">
        <f t="shared" si="6"/>
        <v/>
      </c>
      <c r="AZ58" s="31" t="str">
        <f>TRIM(IF('3. Förpackningsdata'!U58="","",'3. Förpackningsdata'!U58))</f>
        <v/>
      </c>
      <c r="BA58" s="79" t="str">
        <f>IF(BC58="","",IF('3. Förpackningsdata'!W58="","",'3. Förpackningsdata'!W58))</f>
        <v/>
      </c>
      <c r="BB58" s="85"/>
      <c r="BC58" s="71" t="str">
        <f>IF('3. Förpackningsdata'!X58="","",'3. Förpackningsdata'!X58)</f>
        <v/>
      </c>
      <c r="BD58" s="85"/>
      <c r="BE58" s="85"/>
      <c r="BF58" s="85"/>
      <c r="BG58" s="85"/>
      <c r="BH58" s="85"/>
      <c r="BI58" s="146" t="str" cm="1">
        <f t="array" ref="BI58">_xlfn.IFS(BA58=Tabeller!$AK$5,"P",BA58=Tabeller!$AK$4,"L",BA58="","")</f>
        <v/>
      </c>
      <c r="BJ58" s="85"/>
      <c r="BK58" s="192" t="str">
        <f t="shared" si="7"/>
        <v/>
      </c>
      <c r="BL58" s="75" t="str">
        <f>TRIM(IF('3. Förpackningsdata'!Y58="","",'3. Förpackningsdata'!Y58))</f>
        <v/>
      </c>
    </row>
    <row r="59" spans="1:64" ht="15" x14ac:dyDescent="0.25">
      <c r="A59" s="73">
        <v>55</v>
      </c>
      <c r="B59" s="73" t="str">
        <f>'APH KIC KIA PC'!I59</f>
        <v>Välj…</v>
      </c>
      <c r="C59" s="73" t="str">
        <f>'APH KIC KIA PC'!K59</f>
        <v>Välj…</v>
      </c>
      <c r="D59" s="445">
        <f>'APH KIC KIA PC'!D59</f>
        <v>0</v>
      </c>
      <c r="E59" s="68" t="s">
        <v>103</v>
      </c>
      <c r="F59" s="68"/>
      <c r="G59" s="69">
        <v>1</v>
      </c>
      <c r="H59" s="529">
        <f>'3. Förpackningsdata'!F59</f>
        <v>0</v>
      </c>
      <c r="I59" s="529">
        <f>'3. Förpackningsdata'!G59</f>
        <v>0</v>
      </c>
      <c r="J59" s="529">
        <f>'3. Förpackningsdata'!I59</f>
        <v>0</v>
      </c>
      <c r="K59" s="529">
        <f>'3. Förpackningsdata'!H59</f>
        <v>0</v>
      </c>
      <c r="L59" s="81"/>
      <c r="M59" s="68" t="s">
        <v>1958</v>
      </c>
      <c r="N59" s="69" t="str">
        <f>IF('APH KIC KIA PC'!X59="","",'APH KIC KIA PC'!X59)</f>
        <v/>
      </c>
      <c r="O59" s="70" t="s">
        <v>1778</v>
      </c>
      <c r="P59" s="447" t="str">
        <f>TRIM('1. Artikeldata Grund'!D59)</f>
        <v/>
      </c>
      <c r="Q59" s="446" t="str">
        <f>IF(S59="","",IF('3. Förpackningsdata'!K59="","",'3. Förpackningsdata'!K59))</f>
        <v/>
      </c>
      <c r="R59" s="35"/>
      <c r="S59" s="28" t="str">
        <f>IF('3. Förpackningsdata'!L59="","",'3. Förpackningsdata'!L59)</f>
        <v/>
      </c>
      <c r="T59" s="26"/>
      <c r="U59" s="26"/>
      <c r="V59" s="26"/>
      <c r="W59" s="26"/>
      <c r="X59" s="26"/>
      <c r="Y59" s="354" t="str" cm="1">
        <f t="array" ref="Y59">IF(AC59&lt;&gt;Tabeller!$AJ$4,_xlfn.IFS(Q59=Tabeller!$AJ$3,"",Q59=Tabeller!$AM$4,"C",Q59=Tabeller!$AM$5,"L",Q59=Tabeller!$AM$6,"P",Q59="",""),"1")</f>
        <v/>
      </c>
      <c r="Z59" s="29"/>
      <c r="AA59" s="353"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4" t="str" cm="1">
        <f t="array" ref="AK59">_xlfn.IFS(AC59=Tabeller!$AJ$4,"C",AC59=Tabeller!$AJ$5,"L",AC59=Tabeller!$AJ$6,"P",AC59="","")</f>
        <v/>
      </c>
      <c r="AL59" s="71"/>
      <c r="AM59" s="192" t="str">
        <f t="shared" si="5"/>
        <v/>
      </c>
      <c r="AN59" s="447"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4" t="str" cm="1">
        <f t="array" ref="AW59">_xlfn.IFS(AO59=Tabeller!$AK$5,"P",AO59=Tabeller!$AK$4,"L",AO59="","")</f>
        <v/>
      </c>
      <c r="AX59" s="29"/>
      <c r="AY59" s="353" t="str">
        <f t="shared" si="6"/>
        <v/>
      </c>
      <c r="AZ59" s="31" t="str">
        <f>TRIM(IF('3. Förpackningsdata'!U59="","",'3. Förpackningsdata'!U59))</f>
        <v/>
      </c>
      <c r="BA59" s="79" t="str">
        <f>IF(BC59="","",IF('3. Förpackningsdata'!W59="","",'3. Förpackningsdata'!W59))</f>
        <v/>
      </c>
      <c r="BB59" s="85"/>
      <c r="BC59" s="71" t="str">
        <f>IF('3. Förpackningsdata'!X59="","",'3. Förpackningsdata'!X59)</f>
        <v/>
      </c>
      <c r="BD59" s="85"/>
      <c r="BE59" s="85"/>
      <c r="BF59" s="85"/>
      <c r="BG59" s="85"/>
      <c r="BH59" s="85"/>
      <c r="BI59" s="146" t="str" cm="1">
        <f t="array" ref="BI59">_xlfn.IFS(BA59=Tabeller!$AK$5,"P",BA59=Tabeller!$AK$4,"L",BA59="","")</f>
        <v/>
      </c>
      <c r="BJ59" s="85"/>
      <c r="BK59" s="192" t="str">
        <f t="shared" si="7"/>
        <v/>
      </c>
      <c r="BL59" s="75" t="str">
        <f>TRIM(IF('3. Förpackningsdata'!Y59="","",'3. Förpackningsdata'!Y59))</f>
        <v/>
      </c>
    </row>
    <row r="60" spans="1:64" ht="15" x14ac:dyDescent="0.25">
      <c r="A60" s="73">
        <v>56</v>
      </c>
      <c r="B60" s="73" t="str">
        <f>'APH KIC KIA PC'!I60</f>
        <v>Välj…</v>
      </c>
      <c r="C60" s="73" t="str">
        <f>'APH KIC KIA PC'!K60</f>
        <v>Välj…</v>
      </c>
      <c r="D60" s="445">
        <f>'APH KIC KIA PC'!D60</f>
        <v>0</v>
      </c>
      <c r="E60" s="68" t="s">
        <v>103</v>
      </c>
      <c r="F60" s="68"/>
      <c r="G60" s="69">
        <v>1</v>
      </c>
      <c r="H60" s="529">
        <f>'3. Förpackningsdata'!F60</f>
        <v>0</v>
      </c>
      <c r="I60" s="529">
        <f>'3. Förpackningsdata'!G60</f>
        <v>0</v>
      </c>
      <c r="J60" s="529">
        <f>'3. Förpackningsdata'!I60</f>
        <v>0</v>
      </c>
      <c r="K60" s="529">
        <f>'3. Förpackningsdata'!H60</f>
        <v>0</v>
      </c>
      <c r="L60" s="81"/>
      <c r="M60" s="68" t="s">
        <v>1958</v>
      </c>
      <c r="N60" s="69" t="str">
        <f>IF('APH KIC KIA PC'!X60="","",'APH KIC KIA PC'!X60)</f>
        <v/>
      </c>
      <c r="O60" s="70" t="s">
        <v>1778</v>
      </c>
      <c r="P60" s="447" t="str">
        <f>TRIM('1. Artikeldata Grund'!D60)</f>
        <v/>
      </c>
      <c r="Q60" s="446" t="str">
        <f>IF(S60="","",IF('3. Förpackningsdata'!K60="","",'3. Förpackningsdata'!K60))</f>
        <v/>
      </c>
      <c r="R60" s="35"/>
      <c r="S60" s="28" t="str">
        <f>IF('3. Förpackningsdata'!L60="","",'3. Förpackningsdata'!L60)</f>
        <v/>
      </c>
      <c r="T60" s="26"/>
      <c r="U60" s="26"/>
      <c r="V60" s="26"/>
      <c r="W60" s="26"/>
      <c r="X60" s="26"/>
      <c r="Y60" s="354" t="str" cm="1">
        <f t="array" ref="Y60">IF(AC60&lt;&gt;Tabeller!$AJ$4,_xlfn.IFS(Q60=Tabeller!$AJ$3,"",Q60=Tabeller!$AM$4,"C",Q60=Tabeller!$AM$5,"L",Q60=Tabeller!$AM$6,"P",Q60="",""),"1")</f>
        <v/>
      </c>
      <c r="Z60" s="29"/>
      <c r="AA60" s="353"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4" t="str" cm="1">
        <f t="array" ref="AK60">_xlfn.IFS(AC60=Tabeller!$AJ$4,"C",AC60=Tabeller!$AJ$5,"L",AC60=Tabeller!$AJ$6,"P",AC60="","")</f>
        <v/>
      </c>
      <c r="AL60" s="71"/>
      <c r="AM60" s="192" t="str">
        <f t="shared" si="5"/>
        <v/>
      </c>
      <c r="AN60" s="447"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4" t="str" cm="1">
        <f t="array" ref="AW60">_xlfn.IFS(AO60=Tabeller!$AK$5,"P",AO60=Tabeller!$AK$4,"L",AO60="","")</f>
        <v/>
      </c>
      <c r="AX60" s="29"/>
      <c r="AY60" s="353" t="str">
        <f t="shared" si="6"/>
        <v/>
      </c>
      <c r="AZ60" s="31" t="str">
        <f>TRIM(IF('3. Förpackningsdata'!U60="","",'3. Förpackningsdata'!U60))</f>
        <v/>
      </c>
      <c r="BA60" s="79" t="str">
        <f>IF(BC60="","",IF('3. Förpackningsdata'!W60="","",'3. Förpackningsdata'!W60))</f>
        <v/>
      </c>
      <c r="BB60" s="85"/>
      <c r="BC60" s="71" t="str">
        <f>IF('3. Förpackningsdata'!X60="","",'3. Förpackningsdata'!X60)</f>
        <v/>
      </c>
      <c r="BD60" s="85"/>
      <c r="BE60" s="85"/>
      <c r="BF60" s="85"/>
      <c r="BG60" s="85"/>
      <c r="BH60" s="85"/>
      <c r="BI60" s="146" t="str" cm="1">
        <f t="array" ref="BI60">_xlfn.IFS(BA60=Tabeller!$AK$5,"P",BA60=Tabeller!$AK$4,"L",BA60="","")</f>
        <v/>
      </c>
      <c r="BJ60" s="85"/>
      <c r="BK60" s="192" t="str">
        <f t="shared" si="7"/>
        <v/>
      </c>
      <c r="BL60" s="75" t="str">
        <f>TRIM(IF('3. Förpackningsdata'!Y60="","",'3. Förpackningsdata'!Y60))</f>
        <v/>
      </c>
    </row>
    <row r="61" spans="1:64" ht="15" x14ac:dyDescent="0.25">
      <c r="A61" s="73">
        <v>57</v>
      </c>
      <c r="B61" s="73" t="str">
        <f>'APH KIC KIA PC'!I61</f>
        <v>Välj…</v>
      </c>
      <c r="C61" s="73" t="str">
        <f>'APH KIC KIA PC'!K61</f>
        <v>Välj…</v>
      </c>
      <c r="D61" s="445">
        <f>'APH KIC KIA PC'!D61</f>
        <v>0</v>
      </c>
      <c r="E61" s="68" t="s">
        <v>103</v>
      </c>
      <c r="F61" s="68"/>
      <c r="G61" s="69">
        <v>1</v>
      </c>
      <c r="H61" s="529">
        <f>'3. Förpackningsdata'!F61</f>
        <v>0</v>
      </c>
      <c r="I61" s="529">
        <f>'3. Förpackningsdata'!G61</f>
        <v>0</v>
      </c>
      <c r="J61" s="529">
        <f>'3. Förpackningsdata'!I61</f>
        <v>0</v>
      </c>
      <c r="K61" s="529">
        <f>'3. Förpackningsdata'!H61</f>
        <v>0</v>
      </c>
      <c r="L61" s="81"/>
      <c r="M61" s="68" t="s">
        <v>1958</v>
      </c>
      <c r="N61" s="69" t="str">
        <f>IF('APH KIC KIA PC'!X61="","",'APH KIC KIA PC'!X61)</f>
        <v/>
      </c>
      <c r="O61" s="70" t="s">
        <v>1778</v>
      </c>
      <c r="P61" s="447" t="str">
        <f>TRIM('1. Artikeldata Grund'!D61)</f>
        <v/>
      </c>
      <c r="Q61" s="446" t="str">
        <f>IF(S61="","",IF('3. Förpackningsdata'!K61="","",'3. Förpackningsdata'!K61))</f>
        <v/>
      </c>
      <c r="R61" s="35"/>
      <c r="S61" s="28" t="str">
        <f>IF('3. Förpackningsdata'!L61="","",'3. Förpackningsdata'!L61)</f>
        <v/>
      </c>
      <c r="T61" s="26"/>
      <c r="U61" s="26"/>
      <c r="V61" s="26"/>
      <c r="W61" s="26"/>
      <c r="X61" s="26"/>
      <c r="Y61" s="354" t="str" cm="1">
        <f t="array" ref="Y61">IF(AC61&lt;&gt;Tabeller!$AJ$4,_xlfn.IFS(Q61=Tabeller!$AJ$3,"",Q61=Tabeller!$AM$4,"C",Q61=Tabeller!$AM$5,"L",Q61=Tabeller!$AM$6,"P",Q61="",""),"1")</f>
        <v/>
      </c>
      <c r="Z61" s="29"/>
      <c r="AA61" s="353"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4" t="str" cm="1">
        <f t="array" ref="AK61">_xlfn.IFS(AC61=Tabeller!$AJ$4,"C",AC61=Tabeller!$AJ$5,"L",AC61=Tabeller!$AJ$6,"P",AC61="","")</f>
        <v/>
      </c>
      <c r="AL61" s="71"/>
      <c r="AM61" s="192" t="str">
        <f t="shared" si="5"/>
        <v/>
      </c>
      <c r="AN61" s="447"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4" t="str" cm="1">
        <f t="array" ref="AW61">_xlfn.IFS(AO61=Tabeller!$AK$5,"P",AO61=Tabeller!$AK$4,"L",AO61="","")</f>
        <v/>
      </c>
      <c r="AX61" s="29"/>
      <c r="AY61" s="353" t="str">
        <f t="shared" si="6"/>
        <v/>
      </c>
      <c r="AZ61" s="31" t="str">
        <f>TRIM(IF('3. Förpackningsdata'!U61="","",'3. Förpackningsdata'!U61))</f>
        <v/>
      </c>
      <c r="BA61" s="79" t="str">
        <f>IF(BC61="","",IF('3. Förpackningsdata'!W61="","",'3. Förpackningsdata'!W61))</f>
        <v/>
      </c>
      <c r="BB61" s="85"/>
      <c r="BC61" s="71" t="str">
        <f>IF('3. Förpackningsdata'!X61="","",'3. Förpackningsdata'!X61)</f>
        <v/>
      </c>
      <c r="BD61" s="85"/>
      <c r="BE61" s="85"/>
      <c r="BF61" s="85"/>
      <c r="BG61" s="85"/>
      <c r="BH61" s="85"/>
      <c r="BI61" s="146" t="str" cm="1">
        <f t="array" ref="BI61">_xlfn.IFS(BA61=Tabeller!$AK$5,"P",BA61=Tabeller!$AK$4,"L",BA61="","")</f>
        <v/>
      </c>
      <c r="BJ61" s="85"/>
      <c r="BK61" s="192" t="str">
        <f t="shared" si="7"/>
        <v/>
      </c>
      <c r="BL61" s="75" t="str">
        <f>TRIM(IF('3. Förpackningsdata'!Y61="","",'3. Förpackningsdata'!Y61))</f>
        <v/>
      </c>
    </row>
    <row r="62" spans="1:64" ht="15" x14ac:dyDescent="0.25">
      <c r="A62" s="73">
        <v>58</v>
      </c>
      <c r="B62" s="73" t="str">
        <f>'APH KIC KIA PC'!I62</f>
        <v>Välj…</v>
      </c>
      <c r="C62" s="73" t="str">
        <f>'APH KIC KIA PC'!K62</f>
        <v>Välj…</v>
      </c>
      <c r="D62" s="445">
        <f>'APH KIC KIA PC'!D62</f>
        <v>0</v>
      </c>
      <c r="E62" s="68" t="s">
        <v>103</v>
      </c>
      <c r="F62" s="68"/>
      <c r="G62" s="69">
        <v>1</v>
      </c>
      <c r="H62" s="529">
        <f>'3. Förpackningsdata'!F62</f>
        <v>0</v>
      </c>
      <c r="I62" s="529">
        <f>'3. Förpackningsdata'!G62</f>
        <v>0</v>
      </c>
      <c r="J62" s="529">
        <f>'3. Förpackningsdata'!I62</f>
        <v>0</v>
      </c>
      <c r="K62" s="529">
        <f>'3. Förpackningsdata'!H62</f>
        <v>0</v>
      </c>
      <c r="L62" s="81"/>
      <c r="M62" s="68" t="s">
        <v>1958</v>
      </c>
      <c r="N62" s="69" t="str">
        <f>IF('APH KIC KIA PC'!X62="","",'APH KIC KIA PC'!X62)</f>
        <v/>
      </c>
      <c r="O62" s="70" t="s">
        <v>1778</v>
      </c>
      <c r="P62" s="447" t="str">
        <f>TRIM('1. Artikeldata Grund'!D62)</f>
        <v/>
      </c>
      <c r="Q62" s="446" t="str">
        <f>IF(S62="","",IF('3. Förpackningsdata'!K62="","",'3. Förpackningsdata'!K62))</f>
        <v/>
      </c>
      <c r="R62" s="35"/>
      <c r="S62" s="28" t="str">
        <f>IF('3. Förpackningsdata'!L62="","",'3. Förpackningsdata'!L62)</f>
        <v/>
      </c>
      <c r="T62" s="26"/>
      <c r="U62" s="26"/>
      <c r="V62" s="26"/>
      <c r="W62" s="26"/>
      <c r="X62" s="26"/>
      <c r="Y62" s="354" t="str" cm="1">
        <f t="array" ref="Y62">IF(AC62&lt;&gt;Tabeller!$AJ$4,_xlfn.IFS(Q62=Tabeller!$AJ$3,"",Q62=Tabeller!$AM$4,"C",Q62=Tabeller!$AM$5,"L",Q62=Tabeller!$AM$6,"P",Q62="",""),"1")</f>
        <v/>
      </c>
      <c r="Z62" s="29"/>
      <c r="AA62" s="353"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4" t="str" cm="1">
        <f t="array" ref="AK62">_xlfn.IFS(AC62=Tabeller!$AJ$4,"C",AC62=Tabeller!$AJ$5,"L",AC62=Tabeller!$AJ$6,"P",AC62="","")</f>
        <v/>
      </c>
      <c r="AL62" s="71"/>
      <c r="AM62" s="192" t="str">
        <f t="shared" si="5"/>
        <v/>
      </c>
      <c r="AN62" s="447"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4" t="str" cm="1">
        <f t="array" ref="AW62">_xlfn.IFS(AO62=Tabeller!$AK$5,"P",AO62=Tabeller!$AK$4,"L",AO62="","")</f>
        <v/>
      </c>
      <c r="AX62" s="29"/>
      <c r="AY62" s="353" t="str">
        <f t="shared" si="6"/>
        <v/>
      </c>
      <c r="AZ62" s="31" t="str">
        <f>TRIM(IF('3. Förpackningsdata'!U62="","",'3. Förpackningsdata'!U62))</f>
        <v/>
      </c>
      <c r="BA62" s="79" t="str">
        <f>IF(BC62="","",IF('3. Förpackningsdata'!W62="","",'3. Förpackningsdata'!W62))</f>
        <v/>
      </c>
      <c r="BB62" s="85"/>
      <c r="BC62" s="71" t="str">
        <f>IF('3. Förpackningsdata'!X62="","",'3. Förpackningsdata'!X62)</f>
        <v/>
      </c>
      <c r="BD62" s="85"/>
      <c r="BE62" s="85"/>
      <c r="BF62" s="85"/>
      <c r="BG62" s="85"/>
      <c r="BH62" s="85"/>
      <c r="BI62" s="146" t="str" cm="1">
        <f t="array" ref="BI62">_xlfn.IFS(BA62=Tabeller!$AK$5,"P",BA62=Tabeller!$AK$4,"L",BA62="","")</f>
        <v/>
      </c>
      <c r="BJ62" s="85"/>
      <c r="BK62" s="192" t="str">
        <f t="shared" si="7"/>
        <v/>
      </c>
      <c r="BL62" s="75" t="str">
        <f>TRIM(IF('3. Förpackningsdata'!Y62="","",'3. Förpackningsdata'!Y62))</f>
        <v/>
      </c>
    </row>
    <row r="63" spans="1:64" ht="15" x14ac:dyDescent="0.25">
      <c r="A63" s="73">
        <v>59</v>
      </c>
      <c r="B63" s="73" t="str">
        <f>'APH KIC KIA PC'!I63</f>
        <v>Välj…</v>
      </c>
      <c r="C63" s="73" t="str">
        <f>'APH KIC KIA PC'!K63</f>
        <v>Välj…</v>
      </c>
      <c r="D63" s="445">
        <f>'APH KIC KIA PC'!D63</f>
        <v>0</v>
      </c>
      <c r="E63" s="68" t="s">
        <v>103</v>
      </c>
      <c r="F63" s="68"/>
      <c r="G63" s="69">
        <v>1</v>
      </c>
      <c r="H63" s="529">
        <f>'3. Förpackningsdata'!F63</f>
        <v>0</v>
      </c>
      <c r="I63" s="529">
        <f>'3. Förpackningsdata'!G63</f>
        <v>0</v>
      </c>
      <c r="J63" s="529">
        <f>'3. Förpackningsdata'!I63</f>
        <v>0</v>
      </c>
      <c r="K63" s="529">
        <f>'3. Förpackningsdata'!H63</f>
        <v>0</v>
      </c>
      <c r="L63" s="81"/>
      <c r="M63" s="68" t="s">
        <v>1958</v>
      </c>
      <c r="N63" s="69" t="str">
        <f>IF('APH KIC KIA PC'!X63="","",'APH KIC KIA PC'!X63)</f>
        <v/>
      </c>
      <c r="O63" s="70" t="s">
        <v>1778</v>
      </c>
      <c r="P63" s="447" t="str">
        <f>TRIM('1. Artikeldata Grund'!D63)</f>
        <v/>
      </c>
      <c r="Q63" s="446" t="str">
        <f>IF(S63="","",IF('3. Förpackningsdata'!K63="","",'3. Förpackningsdata'!K63))</f>
        <v/>
      </c>
      <c r="R63" s="35"/>
      <c r="S63" s="28" t="str">
        <f>IF('3. Förpackningsdata'!L63="","",'3. Förpackningsdata'!L63)</f>
        <v/>
      </c>
      <c r="T63" s="26"/>
      <c r="U63" s="26"/>
      <c r="V63" s="26"/>
      <c r="W63" s="26"/>
      <c r="X63" s="26"/>
      <c r="Y63" s="354" t="str" cm="1">
        <f t="array" ref="Y63">IF(AC63&lt;&gt;Tabeller!$AJ$4,_xlfn.IFS(Q63=Tabeller!$AJ$3,"",Q63=Tabeller!$AM$4,"C",Q63=Tabeller!$AM$5,"L",Q63=Tabeller!$AM$6,"P",Q63="",""),"1")</f>
        <v/>
      </c>
      <c r="Z63" s="29"/>
      <c r="AA63" s="353"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4" t="str" cm="1">
        <f t="array" ref="AK63">_xlfn.IFS(AC63=Tabeller!$AJ$4,"C",AC63=Tabeller!$AJ$5,"L",AC63=Tabeller!$AJ$6,"P",AC63="","")</f>
        <v/>
      </c>
      <c r="AL63" s="71"/>
      <c r="AM63" s="192" t="str">
        <f t="shared" si="5"/>
        <v/>
      </c>
      <c r="AN63" s="447"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4" t="str" cm="1">
        <f t="array" ref="AW63">_xlfn.IFS(AO63=Tabeller!$AK$5,"P",AO63=Tabeller!$AK$4,"L",AO63="","")</f>
        <v/>
      </c>
      <c r="AX63" s="29"/>
      <c r="AY63" s="353" t="str">
        <f t="shared" si="6"/>
        <v/>
      </c>
      <c r="AZ63" s="31" t="str">
        <f>TRIM(IF('3. Förpackningsdata'!U63="","",'3. Förpackningsdata'!U63))</f>
        <v/>
      </c>
      <c r="BA63" s="79" t="str">
        <f>IF(BC63="","",IF('3. Förpackningsdata'!W63="","",'3. Förpackningsdata'!W63))</f>
        <v/>
      </c>
      <c r="BB63" s="85"/>
      <c r="BC63" s="71" t="str">
        <f>IF('3. Förpackningsdata'!X63="","",'3. Förpackningsdata'!X63)</f>
        <v/>
      </c>
      <c r="BD63" s="85"/>
      <c r="BE63" s="85"/>
      <c r="BF63" s="85"/>
      <c r="BG63" s="85"/>
      <c r="BH63" s="85"/>
      <c r="BI63" s="146" t="str" cm="1">
        <f t="array" ref="BI63">_xlfn.IFS(BA63=Tabeller!$AK$5,"P",BA63=Tabeller!$AK$4,"L",BA63="","")</f>
        <v/>
      </c>
      <c r="BJ63" s="85"/>
      <c r="BK63" s="192" t="str">
        <f t="shared" si="7"/>
        <v/>
      </c>
      <c r="BL63" s="75" t="str">
        <f>TRIM(IF('3. Förpackningsdata'!Y63="","",'3. Förpackningsdata'!Y63))</f>
        <v/>
      </c>
    </row>
    <row r="64" spans="1:64" ht="15" x14ac:dyDescent="0.25">
      <c r="A64" s="73">
        <v>60</v>
      </c>
      <c r="B64" s="73" t="str">
        <f>'APH KIC KIA PC'!I64</f>
        <v>Välj…</v>
      </c>
      <c r="C64" s="73" t="str">
        <f>'APH KIC KIA PC'!K64</f>
        <v>Välj…</v>
      </c>
      <c r="D64" s="445">
        <f>'APH KIC KIA PC'!D64</f>
        <v>0</v>
      </c>
      <c r="E64" s="68" t="s">
        <v>103</v>
      </c>
      <c r="F64" s="68"/>
      <c r="G64" s="69">
        <v>1</v>
      </c>
      <c r="H64" s="529">
        <f>'3. Förpackningsdata'!F64</f>
        <v>0</v>
      </c>
      <c r="I64" s="529">
        <f>'3. Förpackningsdata'!G64</f>
        <v>0</v>
      </c>
      <c r="J64" s="529">
        <f>'3. Förpackningsdata'!I64</f>
        <v>0</v>
      </c>
      <c r="K64" s="529">
        <f>'3. Förpackningsdata'!H64</f>
        <v>0</v>
      </c>
      <c r="L64" s="81"/>
      <c r="M64" s="68" t="s">
        <v>1958</v>
      </c>
      <c r="N64" s="69" t="str">
        <f>IF('APH KIC KIA PC'!X64="","",'APH KIC KIA PC'!X64)</f>
        <v/>
      </c>
      <c r="O64" s="70" t="s">
        <v>1778</v>
      </c>
      <c r="P64" s="447" t="str">
        <f>TRIM('1. Artikeldata Grund'!D64)</f>
        <v/>
      </c>
      <c r="Q64" s="446" t="str">
        <f>IF(S64="","",IF('3. Förpackningsdata'!K64="","",'3. Förpackningsdata'!K64))</f>
        <v/>
      </c>
      <c r="R64" s="35"/>
      <c r="S64" s="28" t="str">
        <f>IF('3. Förpackningsdata'!L64="","",'3. Förpackningsdata'!L64)</f>
        <v/>
      </c>
      <c r="T64" s="26"/>
      <c r="U64" s="26"/>
      <c r="V64" s="26"/>
      <c r="W64" s="26"/>
      <c r="X64" s="26"/>
      <c r="Y64" s="354" t="str" cm="1">
        <f t="array" ref="Y64">IF(AC64&lt;&gt;Tabeller!$AJ$4,_xlfn.IFS(Q64=Tabeller!$AJ$3,"",Q64=Tabeller!$AM$4,"C",Q64=Tabeller!$AM$5,"L",Q64=Tabeller!$AM$6,"P",Q64="",""),"1")</f>
        <v/>
      </c>
      <c r="Z64" s="29"/>
      <c r="AA64" s="353"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4" t="str" cm="1">
        <f t="array" ref="AK64">_xlfn.IFS(AC64=Tabeller!$AJ$4,"C",AC64=Tabeller!$AJ$5,"L",AC64=Tabeller!$AJ$6,"P",AC64="","")</f>
        <v/>
      </c>
      <c r="AL64" s="71"/>
      <c r="AM64" s="192" t="str">
        <f t="shared" si="5"/>
        <v/>
      </c>
      <c r="AN64" s="447"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4" t="str" cm="1">
        <f t="array" ref="AW64">_xlfn.IFS(AO64=Tabeller!$AK$5,"P",AO64=Tabeller!$AK$4,"L",AO64="","")</f>
        <v/>
      </c>
      <c r="AX64" s="29"/>
      <c r="AY64" s="353" t="str">
        <f t="shared" si="6"/>
        <v/>
      </c>
      <c r="AZ64" s="31" t="str">
        <f>TRIM(IF('3. Förpackningsdata'!U64="","",'3. Förpackningsdata'!U64))</f>
        <v/>
      </c>
      <c r="BA64" s="79" t="str">
        <f>IF(BC64="","",IF('3. Förpackningsdata'!W64="","",'3. Förpackningsdata'!W64))</f>
        <v/>
      </c>
      <c r="BB64" s="85"/>
      <c r="BC64" s="71" t="str">
        <f>IF('3. Förpackningsdata'!X64="","",'3. Förpackningsdata'!X64)</f>
        <v/>
      </c>
      <c r="BD64" s="85"/>
      <c r="BE64" s="85"/>
      <c r="BF64" s="85"/>
      <c r="BG64" s="85"/>
      <c r="BH64" s="85"/>
      <c r="BI64" s="146" t="str" cm="1">
        <f t="array" ref="BI64">_xlfn.IFS(BA64=Tabeller!$AK$5,"P",BA64=Tabeller!$AK$4,"L",BA64="","")</f>
        <v/>
      </c>
      <c r="BJ64" s="85"/>
      <c r="BK64" s="192" t="str">
        <f t="shared" si="7"/>
        <v/>
      </c>
      <c r="BL64" s="75" t="str">
        <f>TRIM(IF('3. Förpackningsdata'!Y64="","",'3. Förpackningsdata'!Y64))</f>
        <v/>
      </c>
    </row>
    <row r="65" spans="1:64" ht="15" x14ac:dyDescent="0.25">
      <c r="A65" s="73">
        <v>61</v>
      </c>
      <c r="B65" s="73" t="str">
        <f>'APH KIC KIA PC'!I65</f>
        <v>Välj…</v>
      </c>
      <c r="C65" s="73" t="str">
        <f>'APH KIC KIA PC'!K65</f>
        <v>Välj…</v>
      </c>
      <c r="D65" s="445">
        <f>'APH KIC KIA PC'!D65</f>
        <v>0</v>
      </c>
      <c r="E65" s="68" t="s">
        <v>103</v>
      </c>
      <c r="F65" s="68"/>
      <c r="G65" s="69">
        <v>1</v>
      </c>
      <c r="H65" s="529">
        <f>'3. Förpackningsdata'!F65</f>
        <v>0</v>
      </c>
      <c r="I65" s="529">
        <f>'3. Förpackningsdata'!G65</f>
        <v>0</v>
      </c>
      <c r="J65" s="529">
        <f>'3. Förpackningsdata'!I65</f>
        <v>0</v>
      </c>
      <c r="K65" s="529">
        <f>'3. Förpackningsdata'!H65</f>
        <v>0</v>
      </c>
      <c r="L65" s="81"/>
      <c r="M65" s="68" t="s">
        <v>1958</v>
      </c>
      <c r="N65" s="69" t="str">
        <f>IF('APH KIC KIA PC'!X65="","",'APH KIC KIA PC'!X65)</f>
        <v/>
      </c>
      <c r="O65" s="70" t="s">
        <v>1778</v>
      </c>
      <c r="P65" s="447" t="str">
        <f>TRIM('1. Artikeldata Grund'!D65)</f>
        <v/>
      </c>
      <c r="Q65" s="446" t="str">
        <f>IF(S65="","",IF('3. Förpackningsdata'!K65="","",'3. Förpackningsdata'!K65))</f>
        <v/>
      </c>
      <c r="R65" s="35"/>
      <c r="S65" s="28" t="str">
        <f>IF('3. Förpackningsdata'!L65="","",'3. Förpackningsdata'!L65)</f>
        <v/>
      </c>
      <c r="T65" s="26"/>
      <c r="U65" s="26"/>
      <c r="V65" s="26"/>
      <c r="W65" s="26"/>
      <c r="X65" s="26"/>
      <c r="Y65" s="354" t="str" cm="1">
        <f t="array" ref="Y65">IF(AC65&lt;&gt;Tabeller!$AJ$4,_xlfn.IFS(Q65=Tabeller!$AJ$3,"",Q65=Tabeller!$AM$4,"C",Q65=Tabeller!$AM$5,"L",Q65=Tabeller!$AM$6,"P",Q65="",""),"1")</f>
        <v/>
      </c>
      <c r="Z65" s="29"/>
      <c r="AA65" s="353"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4" t="str" cm="1">
        <f t="array" ref="AK65">_xlfn.IFS(AC65=Tabeller!$AJ$4,"C",AC65=Tabeller!$AJ$5,"L",AC65=Tabeller!$AJ$6,"P",AC65="","")</f>
        <v/>
      </c>
      <c r="AL65" s="71"/>
      <c r="AM65" s="192" t="str">
        <f t="shared" si="5"/>
        <v/>
      </c>
      <c r="AN65" s="447"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4" t="str" cm="1">
        <f t="array" ref="AW65">_xlfn.IFS(AO65=Tabeller!$AK$5,"P",AO65=Tabeller!$AK$4,"L",AO65="","")</f>
        <v/>
      </c>
      <c r="AX65" s="29"/>
      <c r="AY65" s="353" t="str">
        <f t="shared" si="6"/>
        <v/>
      </c>
      <c r="AZ65" s="31" t="str">
        <f>TRIM(IF('3. Förpackningsdata'!U65="","",'3. Förpackningsdata'!U65))</f>
        <v/>
      </c>
      <c r="BA65" s="79" t="str">
        <f>IF(BC65="","",IF('3. Förpackningsdata'!W65="","",'3. Förpackningsdata'!W65))</f>
        <v/>
      </c>
      <c r="BB65" s="85"/>
      <c r="BC65" s="71" t="str">
        <f>IF('3. Förpackningsdata'!X65="","",'3. Förpackningsdata'!X65)</f>
        <v/>
      </c>
      <c r="BD65" s="85"/>
      <c r="BE65" s="85"/>
      <c r="BF65" s="85"/>
      <c r="BG65" s="85"/>
      <c r="BH65" s="85"/>
      <c r="BI65" s="146" t="str" cm="1">
        <f t="array" ref="BI65">_xlfn.IFS(BA65=Tabeller!$AK$5,"P",BA65=Tabeller!$AK$4,"L",BA65="","")</f>
        <v/>
      </c>
      <c r="BJ65" s="85"/>
      <c r="BK65" s="192" t="str">
        <f t="shared" si="7"/>
        <v/>
      </c>
      <c r="BL65" s="75" t="str">
        <f>TRIM(IF('3. Förpackningsdata'!Y65="","",'3. Förpackningsdata'!Y65))</f>
        <v/>
      </c>
    </row>
    <row r="66" spans="1:64" ht="15" x14ac:dyDescent="0.25">
      <c r="A66" s="73">
        <v>62</v>
      </c>
      <c r="B66" s="73" t="str">
        <f>'APH KIC KIA PC'!I66</f>
        <v>Välj…</v>
      </c>
      <c r="C66" s="73" t="str">
        <f>'APH KIC KIA PC'!K66</f>
        <v>Välj…</v>
      </c>
      <c r="D66" s="445">
        <f>'APH KIC KIA PC'!D66</f>
        <v>0</v>
      </c>
      <c r="E66" s="68" t="s">
        <v>103</v>
      </c>
      <c r="F66" s="68"/>
      <c r="G66" s="69">
        <v>1</v>
      </c>
      <c r="H66" s="529">
        <f>'3. Förpackningsdata'!F66</f>
        <v>0</v>
      </c>
      <c r="I66" s="529">
        <f>'3. Förpackningsdata'!G66</f>
        <v>0</v>
      </c>
      <c r="J66" s="529">
        <f>'3. Förpackningsdata'!I66</f>
        <v>0</v>
      </c>
      <c r="K66" s="529">
        <f>'3. Förpackningsdata'!H66</f>
        <v>0</v>
      </c>
      <c r="L66" s="81"/>
      <c r="M66" s="68" t="s">
        <v>1958</v>
      </c>
      <c r="N66" s="69" t="str">
        <f>IF('APH KIC KIA PC'!X66="","",'APH KIC KIA PC'!X66)</f>
        <v/>
      </c>
      <c r="O66" s="70" t="s">
        <v>1778</v>
      </c>
      <c r="P66" s="447" t="str">
        <f>TRIM('1. Artikeldata Grund'!D66)</f>
        <v/>
      </c>
      <c r="Q66" s="446" t="str">
        <f>IF(S66="","",IF('3. Förpackningsdata'!K66="","",'3. Förpackningsdata'!K66))</f>
        <v/>
      </c>
      <c r="R66" s="35"/>
      <c r="S66" s="28" t="str">
        <f>IF('3. Förpackningsdata'!L66="","",'3. Förpackningsdata'!L66)</f>
        <v/>
      </c>
      <c r="T66" s="26"/>
      <c r="U66" s="26"/>
      <c r="V66" s="26"/>
      <c r="W66" s="26"/>
      <c r="X66" s="26"/>
      <c r="Y66" s="354" t="str" cm="1">
        <f t="array" ref="Y66">IF(AC66&lt;&gt;Tabeller!$AJ$4,_xlfn.IFS(Q66=Tabeller!$AJ$3,"",Q66=Tabeller!$AM$4,"C",Q66=Tabeller!$AM$5,"L",Q66=Tabeller!$AM$6,"P",Q66="",""),"1")</f>
        <v/>
      </c>
      <c r="Z66" s="29"/>
      <c r="AA66" s="353"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4" t="str" cm="1">
        <f t="array" ref="AK66">_xlfn.IFS(AC66=Tabeller!$AJ$4,"C",AC66=Tabeller!$AJ$5,"L",AC66=Tabeller!$AJ$6,"P",AC66="","")</f>
        <v/>
      </c>
      <c r="AL66" s="71"/>
      <c r="AM66" s="192" t="str">
        <f t="shared" si="5"/>
        <v/>
      </c>
      <c r="AN66" s="447"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4" t="str" cm="1">
        <f t="array" ref="AW66">_xlfn.IFS(AO66=Tabeller!$AK$5,"P",AO66=Tabeller!$AK$4,"L",AO66="","")</f>
        <v/>
      </c>
      <c r="AX66" s="29"/>
      <c r="AY66" s="353" t="str">
        <f t="shared" si="6"/>
        <v/>
      </c>
      <c r="AZ66" s="31" t="str">
        <f>TRIM(IF('3. Förpackningsdata'!U66="","",'3. Förpackningsdata'!U66))</f>
        <v/>
      </c>
      <c r="BA66" s="79" t="str">
        <f>IF(BC66="","",IF('3. Förpackningsdata'!W66="","",'3. Förpackningsdata'!W66))</f>
        <v/>
      </c>
      <c r="BB66" s="85"/>
      <c r="BC66" s="71" t="str">
        <f>IF('3. Förpackningsdata'!X66="","",'3. Förpackningsdata'!X66)</f>
        <v/>
      </c>
      <c r="BD66" s="85"/>
      <c r="BE66" s="85"/>
      <c r="BF66" s="85"/>
      <c r="BG66" s="85"/>
      <c r="BH66" s="85"/>
      <c r="BI66" s="146" t="str" cm="1">
        <f t="array" ref="BI66">_xlfn.IFS(BA66=Tabeller!$AK$5,"P",BA66=Tabeller!$AK$4,"L",BA66="","")</f>
        <v/>
      </c>
      <c r="BJ66" s="85"/>
      <c r="BK66" s="192" t="str">
        <f t="shared" si="7"/>
        <v/>
      </c>
      <c r="BL66" s="75" t="str">
        <f>TRIM(IF('3. Förpackningsdata'!Y66="","",'3. Förpackningsdata'!Y66))</f>
        <v/>
      </c>
    </row>
    <row r="67" spans="1:64" ht="15" x14ac:dyDescent="0.25">
      <c r="A67" s="73">
        <v>63</v>
      </c>
      <c r="B67" s="73" t="str">
        <f>'APH KIC KIA PC'!I67</f>
        <v>Välj…</v>
      </c>
      <c r="C67" s="73" t="str">
        <f>'APH KIC KIA PC'!K67</f>
        <v>Välj…</v>
      </c>
      <c r="D67" s="445">
        <f>'APH KIC KIA PC'!D67</f>
        <v>0</v>
      </c>
      <c r="E67" s="68" t="s">
        <v>103</v>
      </c>
      <c r="F67" s="68"/>
      <c r="G67" s="69">
        <v>1</v>
      </c>
      <c r="H67" s="529">
        <f>'3. Förpackningsdata'!F67</f>
        <v>0</v>
      </c>
      <c r="I67" s="529">
        <f>'3. Förpackningsdata'!G67</f>
        <v>0</v>
      </c>
      <c r="J67" s="529">
        <f>'3. Förpackningsdata'!I67</f>
        <v>0</v>
      </c>
      <c r="K67" s="529">
        <f>'3. Förpackningsdata'!H67</f>
        <v>0</v>
      </c>
      <c r="L67" s="81"/>
      <c r="M67" s="68" t="s">
        <v>1958</v>
      </c>
      <c r="N67" s="69" t="str">
        <f>IF('APH KIC KIA PC'!X67="","",'APH KIC KIA PC'!X67)</f>
        <v/>
      </c>
      <c r="O67" s="70" t="s">
        <v>1778</v>
      </c>
      <c r="P67" s="447" t="str">
        <f>TRIM('1. Artikeldata Grund'!D67)</f>
        <v/>
      </c>
      <c r="Q67" s="446" t="str">
        <f>IF(S67="","",IF('3. Förpackningsdata'!K67="","",'3. Förpackningsdata'!K67))</f>
        <v/>
      </c>
      <c r="R67" s="35"/>
      <c r="S67" s="28" t="str">
        <f>IF('3. Förpackningsdata'!L67="","",'3. Förpackningsdata'!L67)</f>
        <v/>
      </c>
      <c r="T67" s="26"/>
      <c r="U67" s="26"/>
      <c r="V67" s="26"/>
      <c r="W67" s="26"/>
      <c r="X67" s="26"/>
      <c r="Y67" s="354" t="str" cm="1">
        <f t="array" ref="Y67">IF(AC67&lt;&gt;Tabeller!$AJ$4,_xlfn.IFS(Q67=Tabeller!$AJ$3,"",Q67=Tabeller!$AM$4,"C",Q67=Tabeller!$AM$5,"L",Q67=Tabeller!$AM$6,"P",Q67="",""),"1")</f>
        <v/>
      </c>
      <c r="Z67" s="29"/>
      <c r="AA67" s="353"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4" t="str" cm="1">
        <f t="array" ref="AK67">_xlfn.IFS(AC67=Tabeller!$AJ$4,"C",AC67=Tabeller!$AJ$5,"L",AC67=Tabeller!$AJ$6,"P",AC67="","")</f>
        <v/>
      </c>
      <c r="AL67" s="71"/>
      <c r="AM67" s="192" t="str">
        <f t="shared" si="5"/>
        <v/>
      </c>
      <c r="AN67" s="447"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4" t="str" cm="1">
        <f t="array" ref="AW67">_xlfn.IFS(AO67=Tabeller!$AK$5,"P",AO67=Tabeller!$AK$4,"L",AO67="","")</f>
        <v/>
      </c>
      <c r="AX67" s="29"/>
      <c r="AY67" s="353" t="str">
        <f t="shared" si="6"/>
        <v/>
      </c>
      <c r="AZ67" s="31" t="str">
        <f>TRIM(IF('3. Förpackningsdata'!U67="","",'3. Förpackningsdata'!U67))</f>
        <v/>
      </c>
      <c r="BA67" s="79" t="str">
        <f>IF(BC67="","",IF('3. Förpackningsdata'!W67="","",'3. Förpackningsdata'!W67))</f>
        <v/>
      </c>
      <c r="BB67" s="85"/>
      <c r="BC67" s="71" t="str">
        <f>IF('3. Förpackningsdata'!X67="","",'3. Förpackningsdata'!X67)</f>
        <v/>
      </c>
      <c r="BD67" s="85"/>
      <c r="BE67" s="85"/>
      <c r="BF67" s="85"/>
      <c r="BG67" s="85"/>
      <c r="BH67" s="85"/>
      <c r="BI67" s="146" t="str" cm="1">
        <f t="array" ref="BI67">_xlfn.IFS(BA67=Tabeller!$AK$5,"P",BA67=Tabeller!$AK$4,"L",BA67="","")</f>
        <v/>
      </c>
      <c r="BJ67" s="85"/>
      <c r="BK67" s="192" t="str">
        <f t="shared" si="7"/>
        <v/>
      </c>
      <c r="BL67" s="75" t="str">
        <f>TRIM(IF('3. Förpackningsdata'!Y67="","",'3. Förpackningsdata'!Y67))</f>
        <v/>
      </c>
    </row>
    <row r="68" spans="1:64" ht="15" x14ac:dyDescent="0.25">
      <c r="A68" s="73">
        <v>64</v>
      </c>
      <c r="B68" s="73" t="str">
        <f>'APH KIC KIA PC'!I68</f>
        <v>Välj…</v>
      </c>
      <c r="C68" s="73" t="str">
        <f>'APH KIC KIA PC'!K68</f>
        <v>Välj…</v>
      </c>
      <c r="D68" s="445">
        <f>'APH KIC KIA PC'!D68</f>
        <v>0</v>
      </c>
      <c r="E68" s="68" t="s">
        <v>103</v>
      </c>
      <c r="F68" s="68"/>
      <c r="G68" s="69">
        <v>1</v>
      </c>
      <c r="H68" s="529">
        <f>'3. Förpackningsdata'!F68</f>
        <v>0</v>
      </c>
      <c r="I68" s="529">
        <f>'3. Förpackningsdata'!G68</f>
        <v>0</v>
      </c>
      <c r="J68" s="529">
        <f>'3. Förpackningsdata'!I68</f>
        <v>0</v>
      </c>
      <c r="K68" s="529">
        <f>'3. Förpackningsdata'!H68</f>
        <v>0</v>
      </c>
      <c r="L68" s="81"/>
      <c r="M68" s="68" t="s">
        <v>1958</v>
      </c>
      <c r="N68" s="69" t="str">
        <f>IF('APH KIC KIA PC'!X68="","",'APH KIC KIA PC'!X68)</f>
        <v/>
      </c>
      <c r="O68" s="70" t="s">
        <v>1778</v>
      </c>
      <c r="P68" s="447" t="str">
        <f>TRIM('1. Artikeldata Grund'!D68)</f>
        <v/>
      </c>
      <c r="Q68" s="446" t="str">
        <f>IF(S68="","",IF('3. Förpackningsdata'!K68="","",'3. Förpackningsdata'!K68))</f>
        <v/>
      </c>
      <c r="R68" s="35"/>
      <c r="S68" s="28" t="str">
        <f>IF('3. Förpackningsdata'!L68="","",'3. Förpackningsdata'!L68)</f>
        <v/>
      </c>
      <c r="T68" s="26"/>
      <c r="U68" s="26"/>
      <c r="V68" s="26"/>
      <c r="W68" s="26"/>
      <c r="X68" s="26"/>
      <c r="Y68" s="354" t="str" cm="1">
        <f t="array" ref="Y68">IF(AC68&lt;&gt;Tabeller!$AJ$4,_xlfn.IFS(Q68=Tabeller!$AJ$3,"",Q68=Tabeller!$AM$4,"C",Q68=Tabeller!$AM$5,"L",Q68=Tabeller!$AM$6,"P",Q68="",""),"1")</f>
        <v/>
      </c>
      <c r="Z68" s="29"/>
      <c r="AA68" s="353"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4" t="str" cm="1">
        <f t="array" ref="AK68">_xlfn.IFS(AC68=Tabeller!$AJ$4,"C",AC68=Tabeller!$AJ$5,"L",AC68=Tabeller!$AJ$6,"P",AC68="","")</f>
        <v/>
      </c>
      <c r="AL68" s="71"/>
      <c r="AM68" s="192" t="str">
        <f t="shared" si="5"/>
        <v/>
      </c>
      <c r="AN68" s="447"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4" t="str" cm="1">
        <f t="array" ref="AW68">_xlfn.IFS(AO68=Tabeller!$AK$5,"P",AO68=Tabeller!$AK$4,"L",AO68="","")</f>
        <v/>
      </c>
      <c r="AX68" s="29"/>
      <c r="AY68" s="353" t="str">
        <f t="shared" si="6"/>
        <v/>
      </c>
      <c r="AZ68" s="31" t="str">
        <f>TRIM(IF('3. Förpackningsdata'!U68="","",'3. Förpackningsdata'!U68))</f>
        <v/>
      </c>
      <c r="BA68" s="79" t="str">
        <f>IF(BC68="","",IF('3. Förpackningsdata'!W68="","",'3. Förpackningsdata'!W68))</f>
        <v/>
      </c>
      <c r="BB68" s="85"/>
      <c r="BC68" s="71" t="str">
        <f>IF('3. Förpackningsdata'!X68="","",'3. Förpackningsdata'!X68)</f>
        <v/>
      </c>
      <c r="BD68" s="85"/>
      <c r="BE68" s="85"/>
      <c r="BF68" s="85"/>
      <c r="BG68" s="85"/>
      <c r="BH68" s="85"/>
      <c r="BI68" s="146" t="str" cm="1">
        <f t="array" ref="BI68">_xlfn.IFS(BA68=Tabeller!$AK$5,"P",BA68=Tabeller!$AK$4,"L",BA68="","")</f>
        <v/>
      </c>
      <c r="BJ68" s="85"/>
      <c r="BK68" s="192" t="str">
        <f t="shared" si="7"/>
        <v/>
      </c>
      <c r="BL68" s="75" t="str">
        <f>TRIM(IF('3. Förpackningsdata'!Y68="","",'3. Förpackningsdata'!Y68))</f>
        <v/>
      </c>
    </row>
    <row r="69" spans="1:64" ht="15" x14ac:dyDescent="0.25">
      <c r="A69" s="73">
        <v>65</v>
      </c>
      <c r="B69" s="73" t="str">
        <f>'APH KIC KIA PC'!I69</f>
        <v>Välj…</v>
      </c>
      <c r="C69" s="73" t="str">
        <f>'APH KIC KIA PC'!K69</f>
        <v>Välj…</v>
      </c>
      <c r="D69" s="445">
        <f>'APH KIC KIA PC'!D69</f>
        <v>0</v>
      </c>
      <c r="E69" s="68" t="s">
        <v>103</v>
      </c>
      <c r="F69" s="68"/>
      <c r="G69" s="69">
        <v>1</v>
      </c>
      <c r="H69" s="529">
        <f>'3. Förpackningsdata'!F69</f>
        <v>0</v>
      </c>
      <c r="I69" s="529">
        <f>'3. Förpackningsdata'!G69</f>
        <v>0</v>
      </c>
      <c r="J69" s="529">
        <f>'3. Förpackningsdata'!I69</f>
        <v>0</v>
      </c>
      <c r="K69" s="529">
        <f>'3. Förpackningsdata'!H69</f>
        <v>0</v>
      </c>
      <c r="L69" s="81"/>
      <c r="M69" s="68" t="s">
        <v>1958</v>
      </c>
      <c r="N69" s="69" t="str">
        <f>IF('APH KIC KIA PC'!X69="","",'APH KIC KIA PC'!X69)</f>
        <v/>
      </c>
      <c r="O69" s="70" t="s">
        <v>1778</v>
      </c>
      <c r="P69" s="447" t="str">
        <f>TRIM('1. Artikeldata Grund'!D69)</f>
        <v/>
      </c>
      <c r="Q69" s="446" t="str">
        <f>IF(S69="","",IF('3. Förpackningsdata'!K69="","",'3. Förpackningsdata'!K69))</f>
        <v/>
      </c>
      <c r="R69" s="35"/>
      <c r="S69" s="28" t="str">
        <f>IF('3. Förpackningsdata'!L69="","",'3. Förpackningsdata'!L69)</f>
        <v/>
      </c>
      <c r="T69" s="26"/>
      <c r="U69" s="26"/>
      <c r="V69" s="26"/>
      <c r="W69" s="26"/>
      <c r="X69" s="26"/>
      <c r="Y69" s="354" t="str" cm="1">
        <f t="array" ref="Y69">IF(AC69&lt;&gt;Tabeller!$AJ$4,_xlfn.IFS(Q69=Tabeller!$AJ$3,"",Q69=Tabeller!$AM$4,"C",Q69=Tabeller!$AM$5,"L",Q69=Tabeller!$AM$6,"P",Q69="",""),"1")</f>
        <v/>
      </c>
      <c r="Z69" s="29"/>
      <c r="AA69" s="353"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4" t="str" cm="1">
        <f t="array" ref="AK69">_xlfn.IFS(AC69=Tabeller!$AJ$4,"C",AC69=Tabeller!$AJ$5,"L",AC69=Tabeller!$AJ$6,"P",AC69="","")</f>
        <v/>
      </c>
      <c r="AL69" s="71"/>
      <c r="AM69" s="192" t="str">
        <f t="shared" si="5"/>
        <v/>
      </c>
      <c r="AN69" s="447"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4" t="str" cm="1">
        <f t="array" ref="AW69">_xlfn.IFS(AO69=Tabeller!$AK$5,"P",AO69=Tabeller!$AK$4,"L",AO69="","")</f>
        <v/>
      </c>
      <c r="AX69" s="29"/>
      <c r="AY69" s="353" t="str">
        <f t="shared" si="6"/>
        <v/>
      </c>
      <c r="AZ69" s="31" t="str">
        <f>TRIM(IF('3. Förpackningsdata'!U69="","",'3. Förpackningsdata'!U69))</f>
        <v/>
      </c>
      <c r="BA69" s="79" t="str">
        <f>IF(BC69="","",IF('3. Förpackningsdata'!W69="","",'3. Förpackningsdata'!W69))</f>
        <v/>
      </c>
      <c r="BB69" s="85"/>
      <c r="BC69" s="71" t="str">
        <f>IF('3. Förpackningsdata'!X69="","",'3. Förpackningsdata'!X69)</f>
        <v/>
      </c>
      <c r="BD69" s="85"/>
      <c r="BE69" s="85"/>
      <c r="BF69" s="85"/>
      <c r="BG69" s="85"/>
      <c r="BH69" s="85"/>
      <c r="BI69" s="146" t="str" cm="1">
        <f t="array" ref="BI69">_xlfn.IFS(BA69=Tabeller!$AK$5,"P",BA69=Tabeller!$AK$4,"L",BA69="","")</f>
        <v/>
      </c>
      <c r="BJ69" s="85"/>
      <c r="BK69" s="192" t="str">
        <f t="shared" si="7"/>
        <v/>
      </c>
      <c r="BL69" s="75" t="str">
        <f>TRIM(IF('3. Förpackningsdata'!Y69="","",'3. Förpackningsdata'!Y69))</f>
        <v/>
      </c>
    </row>
    <row r="70" spans="1:64" ht="15" x14ac:dyDescent="0.25">
      <c r="A70" s="73">
        <v>66</v>
      </c>
      <c r="B70" s="73" t="str">
        <f>'APH KIC KIA PC'!I70</f>
        <v>Välj…</v>
      </c>
      <c r="C70" s="73" t="str">
        <f>'APH KIC KIA PC'!K70</f>
        <v>Välj…</v>
      </c>
      <c r="D70" s="445">
        <f>'APH KIC KIA PC'!D70</f>
        <v>0</v>
      </c>
      <c r="E70" s="68" t="s">
        <v>103</v>
      </c>
      <c r="F70" s="68"/>
      <c r="G70" s="69">
        <v>1</v>
      </c>
      <c r="H70" s="529">
        <f>'3. Förpackningsdata'!F70</f>
        <v>0</v>
      </c>
      <c r="I70" s="529">
        <f>'3. Förpackningsdata'!G70</f>
        <v>0</v>
      </c>
      <c r="J70" s="529">
        <f>'3. Förpackningsdata'!I70</f>
        <v>0</v>
      </c>
      <c r="K70" s="529">
        <f>'3. Förpackningsdata'!H70</f>
        <v>0</v>
      </c>
      <c r="L70" s="81"/>
      <c r="M70" s="68" t="s">
        <v>1958</v>
      </c>
      <c r="N70" s="69" t="str">
        <f>IF('APH KIC KIA PC'!X70="","",'APH KIC KIA PC'!X70)</f>
        <v/>
      </c>
      <c r="O70" s="70" t="s">
        <v>1778</v>
      </c>
      <c r="P70" s="447" t="str">
        <f>TRIM('1. Artikeldata Grund'!D70)</f>
        <v/>
      </c>
      <c r="Q70" s="446" t="str">
        <f>IF(S70="","",IF('3. Förpackningsdata'!K70="","",'3. Förpackningsdata'!K70))</f>
        <v/>
      </c>
      <c r="R70" s="35"/>
      <c r="S70" s="28" t="str">
        <f>IF('3. Förpackningsdata'!L70="","",'3. Förpackningsdata'!L70)</f>
        <v/>
      </c>
      <c r="T70" s="26"/>
      <c r="U70" s="26"/>
      <c r="V70" s="26"/>
      <c r="W70" s="26"/>
      <c r="X70" s="26"/>
      <c r="Y70" s="354" t="str" cm="1">
        <f t="array" ref="Y70">IF(AC70&lt;&gt;Tabeller!$AJ$4,_xlfn.IFS(Q70=Tabeller!$AJ$3,"",Q70=Tabeller!$AM$4,"C",Q70=Tabeller!$AM$5,"L",Q70=Tabeller!$AM$6,"P",Q70="",""),"1")</f>
        <v/>
      </c>
      <c r="Z70" s="29"/>
      <c r="AA70" s="353"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4" t="str" cm="1">
        <f t="array" ref="AK70">_xlfn.IFS(AC70=Tabeller!$AJ$4,"C",AC70=Tabeller!$AJ$5,"L",AC70=Tabeller!$AJ$6,"P",AC70="","")</f>
        <v/>
      </c>
      <c r="AL70" s="71"/>
      <c r="AM70" s="192" t="str">
        <f t="shared" si="5"/>
        <v/>
      </c>
      <c r="AN70" s="447"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4" t="str" cm="1">
        <f t="array" ref="AW70">_xlfn.IFS(AO70=Tabeller!$AK$5,"P",AO70=Tabeller!$AK$4,"L",AO70="","")</f>
        <v/>
      </c>
      <c r="AX70" s="29"/>
      <c r="AY70" s="353" t="str">
        <f t="shared" si="6"/>
        <v/>
      </c>
      <c r="AZ70" s="31" t="str">
        <f>TRIM(IF('3. Förpackningsdata'!U70="","",'3. Förpackningsdata'!U70))</f>
        <v/>
      </c>
      <c r="BA70" s="79" t="str">
        <f>IF(BC70="","",IF('3. Förpackningsdata'!W70="","",'3. Förpackningsdata'!W70))</f>
        <v/>
      </c>
      <c r="BB70" s="85"/>
      <c r="BC70" s="71" t="str">
        <f>IF('3. Förpackningsdata'!X70="","",'3. Förpackningsdata'!X70)</f>
        <v/>
      </c>
      <c r="BD70" s="85"/>
      <c r="BE70" s="85"/>
      <c r="BF70" s="85"/>
      <c r="BG70" s="85"/>
      <c r="BH70" s="85"/>
      <c r="BI70" s="146" t="str" cm="1">
        <f t="array" ref="BI70">_xlfn.IFS(BA70=Tabeller!$AK$5,"P",BA70=Tabeller!$AK$4,"L",BA70="","")</f>
        <v/>
      </c>
      <c r="BJ70" s="85"/>
      <c r="BK70" s="192" t="str">
        <f t="shared" si="7"/>
        <v/>
      </c>
      <c r="BL70" s="75" t="str">
        <f>TRIM(IF('3. Förpackningsdata'!Y70="","",'3. Förpackningsdata'!Y70))</f>
        <v/>
      </c>
    </row>
    <row r="71" spans="1:64" ht="15" x14ac:dyDescent="0.25">
      <c r="A71" s="73">
        <v>67</v>
      </c>
      <c r="B71" s="73" t="str">
        <f>'APH KIC KIA PC'!I71</f>
        <v>Välj…</v>
      </c>
      <c r="C71" s="73" t="str">
        <f>'APH KIC KIA PC'!K71</f>
        <v>Välj…</v>
      </c>
      <c r="D71" s="445">
        <f>'APH KIC KIA PC'!D71</f>
        <v>0</v>
      </c>
      <c r="E71" s="68" t="s">
        <v>103</v>
      </c>
      <c r="F71" s="68"/>
      <c r="G71" s="69">
        <v>1</v>
      </c>
      <c r="H71" s="529">
        <f>'3. Förpackningsdata'!F71</f>
        <v>0</v>
      </c>
      <c r="I71" s="529">
        <f>'3. Förpackningsdata'!G71</f>
        <v>0</v>
      </c>
      <c r="J71" s="529">
        <f>'3. Förpackningsdata'!I71</f>
        <v>0</v>
      </c>
      <c r="K71" s="529">
        <f>'3. Förpackningsdata'!H71</f>
        <v>0</v>
      </c>
      <c r="L71" s="81"/>
      <c r="M71" s="68" t="s">
        <v>1958</v>
      </c>
      <c r="N71" s="69" t="str">
        <f>IF('APH KIC KIA PC'!X71="","",'APH KIC KIA PC'!X71)</f>
        <v/>
      </c>
      <c r="O71" s="70" t="s">
        <v>1778</v>
      </c>
      <c r="P71" s="447" t="str">
        <f>TRIM('1. Artikeldata Grund'!D71)</f>
        <v/>
      </c>
      <c r="Q71" s="446" t="str">
        <f>IF(S71="","",IF('3. Förpackningsdata'!K71="","",'3. Förpackningsdata'!K71))</f>
        <v/>
      </c>
      <c r="R71" s="35"/>
      <c r="S71" s="28" t="str">
        <f>IF('3. Förpackningsdata'!L71="","",'3. Förpackningsdata'!L71)</f>
        <v/>
      </c>
      <c r="T71" s="26"/>
      <c r="U71" s="26"/>
      <c r="V71" s="26"/>
      <c r="W71" s="26"/>
      <c r="X71" s="26"/>
      <c r="Y71" s="354" t="str" cm="1">
        <f t="array" ref="Y71">IF(AC71&lt;&gt;Tabeller!$AJ$4,_xlfn.IFS(Q71=Tabeller!$AJ$3,"",Q71=Tabeller!$AM$4,"C",Q71=Tabeller!$AM$5,"L",Q71=Tabeller!$AM$6,"P",Q71="",""),"1")</f>
        <v/>
      </c>
      <c r="Z71" s="29"/>
      <c r="AA71" s="353"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4" t="str" cm="1">
        <f t="array" ref="AK71">_xlfn.IFS(AC71=Tabeller!$AJ$4,"C",AC71=Tabeller!$AJ$5,"L",AC71=Tabeller!$AJ$6,"P",AC71="","")</f>
        <v/>
      </c>
      <c r="AL71" s="71"/>
      <c r="AM71" s="192" t="str">
        <f t="shared" si="5"/>
        <v/>
      </c>
      <c r="AN71" s="447"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4" t="str" cm="1">
        <f t="array" ref="AW71">_xlfn.IFS(AO71=Tabeller!$AK$5,"P",AO71=Tabeller!$AK$4,"L",AO71="","")</f>
        <v/>
      </c>
      <c r="AX71" s="29"/>
      <c r="AY71" s="353" t="str">
        <f t="shared" si="6"/>
        <v/>
      </c>
      <c r="AZ71" s="31" t="str">
        <f>TRIM(IF('3. Förpackningsdata'!U71="","",'3. Förpackningsdata'!U71))</f>
        <v/>
      </c>
      <c r="BA71" s="79" t="str">
        <f>IF(BC71="","",IF('3. Förpackningsdata'!W71="","",'3. Förpackningsdata'!W71))</f>
        <v/>
      </c>
      <c r="BB71" s="85"/>
      <c r="BC71" s="71" t="str">
        <f>IF('3. Förpackningsdata'!X71="","",'3. Förpackningsdata'!X71)</f>
        <v/>
      </c>
      <c r="BD71" s="85"/>
      <c r="BE71" s="85"/>
      <c r="BF71" s="85"/>
      <c r="BG71" s="85"/>
      <c r="BH71" s="85"/>
      <c r="BI71" s="146" t="str" cm="1">
        <f t="array" ref="BI71">_xlfn.IFS(BA71=Tabeller!$AK$5,"P",BA71=Tabeller!$AK$4,"L",BA71="","")</f>
        <v/>
      </c>
      <c r="BJ71" s="85"/>
      <c r="BK71" s="192" t="str">
        <f t="shared" si="7"/>
        <v/>
      </c>
      <c r="BL71" s="75" t="str">
        <f>TRIM(IF('3. Förpackningsdata'!Y71="","",'3. Förpackningsdata'!Y71))</f>
        <v/>
      </c>
    </row>
    <row r="72" spans="1:64" ht="15" x14ac:dyDescent="0.25">
      <c r="A72" s="73">
        <v>68</v>
      </c>
      <c r="B72" s="73" t="str">
        <f>'APH KIC KIA PC'!I72</f>
        <v>Välj…</v>
      </c>
      <c r="C72" s="73" t="str">
        <f>'APH KIC KIA PC'!K72</f>
        <v>Välj…</v>
      </c>
      <c r="D72" s="445">
        <f>'APH KIC KIA PC'!D72</f>
        <v>0</v>
      </c>
      <c r="E72" s="68" t="s">
        <v>103</v>
      </c>
      <c r="F72" s="68"/>
      <c r="G72" s="69">
        <v>1</v>
      </c>
      <c r="H72" s="529">
        <f>'3. Förpackningsdata'!F72</f>
        <v>0</v>
      </c>
      <c r="I72" s="529">
        <f>'3. Förpackningsdata'!G72</f>
        <v>0</v>
      </c>
      <c r="J72" s="529">
        <f>'3. Förpackningsdata'!I72</f>
        <v>0</v>
      </c>
      <c r="K72" s="529">
        <f>'3. Förpackningsdata'!H72</f>
        <v>0</v>
      </c>
      <c r="L72" s="81"/>
      <c r="M72" s="68" t="s">
        <v>1958</v>
      </c>
      <c r="N72" s="69" t="str">
        <f>IF('APH KIC KIA PC'!X72="","",'APH KIC KIA PC'!X72)</f>
        <v/>
      </c>
      <c r="O72" s="70" t="s">
        <v>1778</v>
      </c>
      <c r="P72" s="447" t="str">
        <f>TRIM('1. Artikeldata Grund'!D72)</f>
        <v/>
      </c>
      <c r="Q72" s="446" t="str">
        <f>IF(S72="","",IF('3. Förpackningsdata'!K72="","",'3. Förpackningsdata'!K72))</f>
        <v/>
      </c>
      <c r="R72" s="35"/>
      <c r="S72" s="28" t="str">
        <f>IF('3. Förpackningsdata'!L72="","",'3. Förpackningsdata'!L72)</f>
        <v/>
      </c>
      <c r="T72" s="26"/>
      <c r="U72" s="26"/>
      <c r="V72" s="26"/>
      <c r="W72" s="26"/>
      <c r="X72" s="26"/>
      <c r="Y72" s="354" t="str" cm="1">
        <f t="array" ref="Y72">IF(AC72&lt;&gt;Tabeller!$AJ$4,_xlfn.IFS(Q72=Tabeller!$AJ$3,"",Q72=Tabeller!$AM$4,"C",Q72=Tabeller!$AM$5,"L",Q72=Tabeller!$AM$6,"P",Q72="",""),"1")</f>
        <v/>
      </c>
      <c r="Z72" s="29"/>
      <c r="AA72" s="353"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4" t="str" cm="1">
        <f t="array" ref="AK72">_xlfn.IFS(AC72=Tabeller!$AJ$4,"C",AC72=Tabeller!$AJ$5,"L",AC72=Tabeller!$AJ$6,"P",AC72="","")</f>
        <v/>
      </c>
      <c r="AL72" s="71"/>
      <c r="AM72" s="192" t="str">
        <f t="shared" si="5"/>
        <v/>
      </c>
      <c r="AN72" s="447"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4" t="str" cm="1">
        <f t="array" ref="AW72">_xlfn.IFS(AO72=Tabeller!$AK$5,"P",AO72=Tabeller!$AK$4,"L",AO72="","")</f>
        <v/>
      </c>
      <c r="AX72" s="29"/>
      <c r="AY72" s="353" t="str">
        <f t="shared" si="6"/>
        <v/>
      </c>
      <c r="AZ72" s="31" t="str">
        <f>TRIM(IF('3. Förpackningsdata'!U72="","",'3. Förpackningsdata'!U72))</f>
        <v/>
      </c>
      <c r="BA72" s="79" t="str">
        <f>IF(BC72="","",IF('3. Förpackningsdata'!W72="","",'3. Förpackningsdata'!W72))</f>
        <v/>
      </c>
      <c r="BB72" s="85"/>
      <c r="BC72" s="71" t="str">
        <f>IF('3. Förpackningsdata'!X72="","",'3. Förpackningsdata'!X72)</f>
        <v/>
      </c>
      <c r="BD72" s="85"/>
      <c r="BE72" s="85"/>
      <c r="BF72" s="85"/>
      <c r="BG72" s="85"/>
      <c r="BH72" s="85"/>
      <c r="BI72" s="146" t="str" cm="1">
        <f t="array" ref="BI72">_xlfn.IFS(BA72=Tabeller!$AK$5,"P",BA72=Tabeller!$AK$4,"L",BA72="","")</f>
        <v/>
      </c>
      <c r="BJ72" s="85"/>
      <c r="BK72" s="192" t="str">
        <f t="shared" si="7"/>
        <v/>
      </c>
      <c r="BL72" s="75" t="str">
        <f>TRIM(IF('3. Förpackningsdata'!Y72="","",'3. Förpackningsdata'!Y72))</f>
        <v/>
      </c>
    </row>
    <row r="73" spans="1:64" ht="15" x14ac:dyDescent="0.25">
      <c r="A73" s="73">
        <v>69</v>
      </c>
      <c r="B73" s="73" t="str">
        <f>'APH KIC KIA PC'!I73</f>
        <v>Välj…</v>
      </c>
      <c r="C73" s="73" t="str">
        <f>'APH KIC KIA PC'!K73</f>
        <v>Välj…</v>
      </c>
      <c r="D73" s="445">
        <f>'APH KIC KIA PC'!D73</f>
        <v>0</v>
      </c>
      <c r="E73" s="68" t="s">
        <v>103</v>
      </c>
      <c r="F73" s="68"/>
      <c r="G73" s="69">
        <v>1</v>
      </c>
      <c r="H73" s="529">
        <f>'3. Förpackningsdata'!F73</f>
        <v>0</v>
      </c>
      <c r="I73" s="529">
        <f>'3. Förpackningsdata'!G73</f>
        <v>0</v>
      </c>
      <c r="J73" s="529">
        <f>'3. Förpackningsdata'!I73</f>
        <v>0</v>
      </c>
      <c r="K73" s="529">
        <f>'3. Förpackningsdata'!H73</f>
        <v>0</v>
      </c>
      <c r="L73" s="81"/>
      <c r="M73" s="68" t="s">
        <v>1958</v>
      </c>
      <c r="N73" s="69" t="str">
        <f>IF('APH KIC KIA PC'!X73="","",'APH KIC KIA PC'!X73)</f>
        <v/>
      </c>
      <c r="O73" s="70" t="s">
        <v>1778</v>
      </c>
      <c r="P73" s="447" t="str">
        <f>TRIM('1. Artikeldata Grund'!D73)</f>
        <v/>
      </c>
      <c r="Q73" s="446" t="str">
        <f>IF(S73="","",IF('3. Förpackningsdata'!K73="","",'3. Förpackningsdata'!K73))</f>
        <v/>
      </c>
      <c r="R73" s="35"/>
      <c r="S73" s="28" t="str">
        <f>IF('3. Förpackningsdata'!L73="","",'3. Förpackningsdata'!L73)</f>
        <v/>
      </c>
      <c r="T73" s="26"/>
      <c r="U73" s="26"/>
      <c r="V73" s="26"/>
      <c r="W73" s="26"/>
      <c r="X73" s="26"/>
      <c r="Y73" s="354" t="str" cm="1">
        <f t="array" ref="Y73">IF(AC73&lt;&gt;Tabeller!$AJ$4,_xlfn.IFS(Q73=Tabeller!$AJ$3,"",Q73=Tabeller!$AM$4,"C",Q73=Tabeller!$AM$5,"L",Q73=Tabeller!$AM$6,"P",Q73="",""),"1")</f>
        <v/>
      </c>
      <c r="Z73" s="29"/>
      <c r="AA73" s="353"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4" t="str" cm="1">
        <f t="array" ref="AK73">_xlfn.IFS(AC73=Tabeller!$AJ$4,"C",AC73=Tabeller!$AJ$5,"L",AC73=Tabeller!$AJ$6,"P",AC73="","")</f>
        <v/>
      </c>
      <c r="AL73" s="71"/>
      <c r="AM73" s="192" t="str">
        <f t="shared" si="5"/>
        <v/>
      </c>
      <c r="AN73" s="447"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4" t="str" cm="1">
        <f t="array" ref="AW73">_xlfn.IFS(AO73=Tabeller!$AK$5,"P",AO73=Tabeller!$AK$4,"L",AO73="","")</f>
        <v/>
      </c>
      <c r="AX73" s="29"/>
      <c r="AY73" s="353" t="str">
        <f t="shared" si="6"/>
        <v/>
      </c>
      <c r="AZ73" s="31" t="str">
        <f>TRIM(IF('3. Förpackningsdata'!U73="","",'3. Förpackningsdata'!U73))</f>
        <v/>
      </c>
      <c r="BA73" s="79" t="str">
        <f>IF(BC73="","",IF('3. Förpackningsdata'!W73="","",'3. Förpackningsdata'!W73))</f>
        <v/>
      </c>
      <c r="BB73" s="85"/>
      <c r="BC73" s="71" t="str">
        <f>IF('3. Förpackningsdata'!X73="","",'3. Förpackningsdata'!X73)</f>
        <v/>
      </c>
      <c r="BD73" s="85"/>
      <c r="BE73" s="85"/>
      <c r="BF73" s="85"/>
      <c r="BG73" s="85"/>
      <c r="BH73" s="85"/>
      <c r="BI73" s="146" t="str" cm="1">
        <f t="array" ref="BI73">_xlfn.IFS(BA73=Tabeller!$AK$5,"P",BA73=Tabeller!$AK$4,"L",BA73="","")</f>
        <v/>
      </c>
      <c r="BJ73" s="85"/>
      <c r="BK73" s="192" t="str">
        <f t="shared" si="7"/>
        <v/>
      </c>
      <c r="BL73" s="75" t="str">
        <f>TRIM(IF('3. Förpackningsdata'!Y73="","",'3. Förpackningsdata'!Y73))</f>
        <v/>
      </c>
    </row>
    <row r="74" spans="1:64" ht="15" x14ac:dyDescent="0.25">
      <c r="A74" s="73">
        <v>70</v>
      </c>
      <c r="B74" s="73" t="str">
        <f>'APH KIC KIA PC'!I74</f>
        <v>Välj…</v>
      </c>
      <c r="C74" s="73" t="str">
        <f>'APH KIC KIA PC'!K74</f>
        <v>Välj…</v>
      </c>
      <c r="D74" s="445">
        <f>'APH KIC KIA PC'!D74</f>
        <v>0</v>
      </c>
      <c r="E74" s="68" t="s">
        <v>103</v>
      </c>
      <c r="F74" s="68"/>
      <c r="G74" s="69">
        <v>1</v>
      </c>
      <c r="H74" s="529">
        <f>'3. Förpackningsdata'!F74</f>
        <v>0</v>
      </c>
      <c r="I74" s="529">
        <f>'3. Förpackningsdata'!G74</f>
        <v>0</v>
      </c>
      <c r="J74" s="529">
        <f>'3. Förpackningsdata'!I74</f>
        <v>0</v>
      </c>
      <c r="K74" s="529">
        <f>'3. Förpackningsdata'!H74</f>
        <v>0</v>
      </c>
      <c r="L74" s="81"/>
      <c r="M74" s="68" t="s">
        <v>1958</v>
      </c>
      <c r="N74" s="69" t="str">
        <f>IF('APH KIC KIA PC'!X74="","",'APH KIC KIA PC'!X74)</f>
        <v/>
      </c>
      <c r="O74" s="70" t="s">
        <v>1778</v>
      </c>
      <c r="P74" s="447" t="str">
        <f>TRIM('1. Artikeldata Grund'!D74)</f>
        <v/>
      </c>
      <c r="Q74" s="446" t="str">
        <f>IF(S74="","",IF('3. Förpackningsdata'!K74="","",'3. Förpackningsdata'!K74))</f>
        <v/>
      </c>
      <c r="R74" s="35"/>
      <c r="S74" s="28" t="str">
        <f>IF('3. Förpackningsdata'!L74="","",'3. Förpackningsdata'!L74)</f>
        <v/>
      </c>
      <c r="T74" s="26"/>
      <c r="U74" s="26"/>
      <c r="V74" s="26"/>
      <c r="W74" s="26"/>
      <c r="X74" s="26"/>
      <c r="Y74" s="354" t="str" cm="1">
        <f t="array" ref="Y74">IF(AC74&lt;&gt;Tabeller!$AJ$4,_xlfn.IFS(Q74=Tabeller!$AJ$3,"",Q74=Tabeller!$AM$4,"C",Q74=Tabeller!$AM$5,"L",Q74=Tabeller!$AM$6,"P",Q74="",""),"1")</f>
        <v/>
      </c>
      <c r="Z74" s="29"/>
      <c r="AA74" s="353"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4" t="str" cm="1">
        <f t="array" ref="AK74">_xlfn.IFS(AC74=Tabeller!$AJ$4,"C",AC74=Tabeller!$AJ$5,"L",AC74=Tabeller!$AJ$6,"P",AC74="","")</f>
        <v/>
      </c>
      <c r="AL74" s="71"/>
      <c r="AM74" s="192" t="str">
        <f t="shared" si="5"/>
        <v/>
      </c>
      <c r="AN74" s="447"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4" t="str" cm="1">
        <f t="array" ref="AW74">_xlfn.IFS(AO74=Tabeller!$AK$5,"P",AO74=Tabeller!$AK$4,"L",AO74="","")</f>
        <v/>
      </c>
      <c r="AX74" s="29"/>
      <c r="AY74" s="353" t="str">
        <f t="shared" si="6"/>
        <v/>
      </c>
      <c r="AZ74" s="31" t="str">
        <f>TRIM(IF('3. Förpackningsdata'!U74="","",'3. Förpackningsdata'!U74))</f>
        <v/>
      </c>
      <c r="BA74" s="79" t="str">
        <f>IF(BC74="","",IF('3. Förpackningsdata'!W74="","",'3. Förpackningsdata'!W74))</f>
        <v/>
      </c>
      <c r="BB74" s="85"/>
      <c r="BC74" s="71" t="str">
        <f>IF('3. Förpackningsdata'!X74="","",'3. Förpackningsdata'!X74)</f>
        <v/>
      </c>
      <c r="BD74" s="85"/>
      <c r="BE74" s="85"/>
      <c r="BF74" s="85"/>
      <c r="BG74" s="85"/>
      <c r="BH74" s="85"/>
      <c r="BI74" s="146" t="str" cm="1">
        <f t="array" ref="BI74">_xlfn.IFS(BA74=Tabeller!$AK$5,"P",BA74=Tabeller!$AK$4,"L",BA74="","")</f>
        <v/>
      </c>
      <c r="BJ74" s="85"/>
      <c r="BK74" s="192" t="str">
        <f t="shared" si="7"/>
        <v/>
      </c>
      <c r="BL74" s="75" t="str">
        <f>TRIM(IF('3. Förpackningsdata'!Y74="","",'3. Förpackningsdata'!Y74))</f>
        <v/>
      </c>
    </row>
    <row r="75" spans="1:64" ht="15" x14ac:dyDescent="0.25">
      <c r="A75" s="73">
        <v>71</v>
      </c>
      <c r="B75" s="73" t="str">
        <f>'APH KIC KIA PC'!I75</f>
        <v>Välj…</v>
      </c>
      <c r="C75" s="73" t="str">
        <f>'APH KIC KIA PC'!K75</f>
        <v>Välj…</v>
      </c>
      <c r="D75" s="445">
        <f>'APH KIC KIA PC'!D75</f>
        <v>0</v>
      </c>
      <c r="E75" s="68" t="s">
        <v>103</v>
      </c>
      <c r="F75" s="68"/>
      <c r="G75" s="69">
        <v>1</v>
      </c>
      <c r="H75" s="529">
        <f>'3. Förpackningsdata'!F75</f>
        <v>0</v>
      </c>
      <c r="I75" s="529">
        <f>'3. Förpackningsdata'!G75</f>
        <v>0</v>
      </c>
      <c r="J75" s="529">
        <f>'3. Förpackningsdata'!I75</f>
        <v>0</v>
      </c>
      <c r="K75" s="529">
        <f>'3. Förpackningsdata'!H75</f>
        <v>0</v>
      </c>
      <c r="L75" s="81"/>
      <c r="M75" s="68" t="s">
        <v>1958</v>
      </c>
      <c r="N75" s="69" t="str">
        <f>IF('APH KIC KIA PC'!X75="","",'APH KIC KIA PC'!X75)</f>
        <v/>
      </c>
      <c r="O75" s="70" t="s">
        <v>1778</v>
      </c>
      <c r="P75" s="447" t="str">
        <f>TRIM('1. Artikeldata Grund'!D75)</f>
        <v/>
      </c>
      <c r="Q75" s="446" t="str">
        <f>IF(S75="","",IF('3. Förpackningsdata'!K75="","",'3. Förpackningsdata'!K75))</f>
        <v/>
      </c>
      <c r="R75" s="35"/>
      <c r="S75" s="28" t="str">
        <f>IF('3. Förpackningsdata'!L75="","",'3. Förpackningsdata'!L75)</f>
        <v/>
      </c>
      <c r="T75" s="26"/>
      <c r="U75" s="26"/>
      <c r="V75" s="26"/>
      <c r="W75" s="26"/>
      <c r="X75" s="26"/>
      <c r="Y75" s="354" t="str" cm="1">
        <f t="array" ref="Y75">IF(AC75&lt;&gt;Tabeller!$AJ$4,_xlfn.IFS(Q75=Tabeller!$AJ$3,"",Q75=Tabeller!$AM$4,"C",Q75=Tabeller!$AM$5,"L",Q75=Tabeller!$AM$6,"P",Q75="",""),"1")</f>
        <v/>
      </c>
      <c r="Z75" s="29"/>
      <c r="AA75" s="353"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4" t="str" cm="1">
        <f t="array" ref="AK75">_xlfn.IFS(AC75=Tabeller!$AJ$4,"C",AC75=Tabeller!$AJ$5,"L",AC75=Tabeller!$AJ$6,"P",AC75="","")</f>
        <v/>
      </c>
      <c r="AL75" s="71"/>
      <c r="AM75" s="192" t="str">
        <f t="shared" si="5"/>
        <v/>
      </c>
      <c r="AN75" s="447"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4" t="str" cm="1">
        <f t="array" ref="AW75">_xlfn.IFS(AO75=Tabeller!$AK$5,"P",AO75=Tabeller!$AK$4,"L",AO75="","")</f>
        <v/>
      </c>
      <c r="AX75" s="29"/>
      <c r="AY75" s="353" t="str">
        <f t="shared" si="6"/>
        <v/>
      </c>
      <c r="AZ75" s="31" t="str">
        <f>TRIM(IF('3. Förpackningsdata'!U75="","",'3. Förpackningsdata'!U75))</f>
        <v/>
      </c>
      <c r="BA75" s="79" t="str">
        <f>IF(BC75="","",IF('3. Förpackningsdata'!W75="","",'3. Förpackningsdata'!W75))</f>
        <v/>
      </c>
      <c r="BB75" s="85"/>
      <c r="BC75" s="71" t="str">
        <f>IF('3. Förpackningsdata'!X75="","",'3. Förpackningsdata'!X75)</f>
        <v/>
      </c>
      <c r="BD75" s="85"/>
      <c r="BE75" s="85"/>
      <c r="BF75" s="85"/>
      <c r="BG75" s="85"/>
      <c r="BH75" s="85"/>
      <c r="BI75" s="146" t="str" cm="1">
        <f t="array" ref="BI75">_xlfn.IFS(BA75=Tabeller!$AK$5,"P",BA75=Tabeller!$AK$4,"L",BA75="","")</f>
        <v/>
      </c>
      <c r="BJ75" s="85"/>
      <c r="BK75" s="192" t="str">
        <f t="shared" si="7"/>
        <v/>
      </c>
      <c r="BL75" s="75" t="str">
        <f>TRIM(IF('3. Förpackningsdata'!Y75="","",'3. Förpackningsdata'!Y75))</f>
        <v/>
      </c>
    </row>
    <row r="76" spans="1:64" ht="15" x14ac:dyDescent="0.25">
      <c r="A76" s="73">
        <v>72</v>
      </c>
      <c r="B76" s="73" t="str">
        <f>'APH KIC KIA PC'!I76</f>
        <v>Välj…</v>
      </c>
      <c r="C76" s="73" t="str">
        <f>'APH KIC KIA PC'!K76</f>
        <v>Välj…</v>
      </c>
      <c r="D76" s="445">
        <f>'APH KIC KIA PC'!D76</f>
        <v>0</v>
      </c>
      <c r="E76" s="68" t="s">
        <v>103</v>
      </c>
      <c r="F76" s="68"/>
      <c r="G76" s="69">
        <v>1</v>
      </c>
      <c r="H76" s="529">
        <f>'3. Förpackningsdata'!F76</f>
        <v>0</v>
      </c>
      <c r="I76" s="529">
        <f>'3. Förpackningsdata'!G76</f>
        <v>0</v>
      </c>
      <c r="J76" s="529">
        <f>'3. Förpackningsdata'!I76</f>
        <v>0</v>
      </c>
      <c r="K76" s="529">
        <f>'3. Förpackningsdata'!H76</f>
        <v>0</v>
      </c>
      <c r="L76" s="81"/>
      <c r="M76" s="68" t="s">
        <v>1958</v>
      </c>
      <c r="N76" s="69" t="str">
        <f>IF('APH KIC KIA PC'!X76="","",'APH KIC KIA PC'!X76)</f>
        <v/>
      </c>
      <c r="O76" s="70" t="s">
        <v>1778</v>
      </c>
      <c r="P76" s="447" t="str">
        <f>TRIM('1. Artikeldata Grund'!D76)</f>
        <v/>
      </c>
      <c r="Q76" s="446" t="str">
        <f>IF(S76="","",IF('3. Förpackningsdata'!K76="","",'3. Förpackningsdata'!K76))</f>
        <v/>
      </c>
      <c r="R76" s="35"/>
      <c r="S76" s="28" t="str">
        <f>IF('3. Förpackningsdata'!L76="","",'3. Förpackningsdata'!L76)</f>
        <v/>
      </c>
      <c r="T76" s="26"/>
      <c r="U76" s="26"/>
      <c r="V76" s="26"/>
      <c r="W76" s="26"/>
      <c r="X76" s="26"/>
      <c r="Y76" s="354" t="str" cm="1">
        <f t="array" ref="Y76">IF(AC76&lt;&gt;Tabeller!$AJ$4,_xlfn.IFS(Q76=Tabeller!$AJ$3,"",Q76=Tabeller!$AM$4,"C",Q76=Tabeller!$AM$5,"L",Q76=Tabeller!$AM$6,"P",Q76="",""),"1")</f>
        <v/>
      </c>
      <c r="Z76" s="29"/>
      <c r="AA76" s="353"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4" t="str" cm="1">
        <f t="array" ref="AK76">_xlfn.IFS(AC76=Tabeller!$AJ$4,"C",AC76=Tabeller!$AJ$5,"L",AC76=Tabeller!$AJ$6,"P",AC76="","")</f>
        <v/>
      </c>
      <c r="AL76" s="71"/>
      <c r="AM76" s="192" t="str">
        <f t="shared" si="5"/>
        <v/>
      </c>
      <c r="AN76" s="447"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4" t="str" cm="1">
        <f t="array" ref="AW76">_xlfn.IFS(AO76=Tabeller!$AK$5,"P",AO76=Tabeller!$AK$4,"L",AO76="","")</f>
        <v/>
      </c>
      <c r="AX76" s="29"/>
      <c r="AY76" s="353" t="str">
        <f t="shared" si="6"/>
        <v/>
      </c>
      <c r="AZ76" s="31" t="str">
        <f>TRIM(IF('3. Förpackningsdata'!U76="","",'3. Förpackningsdata'!U76))</f>
        <v/>
      </c>
      <c r="BA76" s="79" t="str">
        <f>IF(BC76="","",IF('3. Förpackningsdata'!W76="","",'3. Förpackningsdata'!W76))</f>
        <v/>
      </c>
      <c r="BB76" s="85"/>
      <c r="BC76" s="71" t="str">
        <f>IF('3. Förpackningsdata'!X76="","",'3. Förpackningsdata'!X76)</f>
        <v/>
      </c>
      <c r="BD76" s="85"/>
      <c r="BE76" s="85"/>
      <c r="BF76" s="85"/>
      <c r="BG76" s="85"/>
      <c r="BH76" s="85"/>
      <c r="BI76" s="146" t="str" cm="1">
        <f t="array" ref="BI76">_xlfn.IFS(BA76=Tabeller!$AK$5,"P",BA76=Tabeller!$AK$4,"L",BA76="","")</f>
        <v/>
      </c>
      <c r="BJ76" s="85"/>
      <c r="BK76" s="192" t="str">
        <f t="shared" si="7"/>
        <v/>
      </c>
      <c r="BL76" s="75" t="str">
        <f>TRIM(IF('3. Förpackningsdata'!Y76="","",'3. Förpackningsdata'!Y76))</f>
        <v/>
      </c>
    </row>
    <row r="77" spans="1:64" ht="15" x14ac:dyDescent="0.25">
      <c r="A77" s="73">
        <v>73</v>
      </c>
      <c r="B77" s="73" t="str">
        <f>'APH KIC KIA PC'!I77</f>
        <v>Välj…</v>
      </c>
      <c r="C77" s="73" t="str">
        <f>'APH KIC KIA PC'!K77</f>
        <v>Välj…</v>
      </c>
      <c r="D77" s="445">
        <f>'APH KIC KIA PC'!D77</f>
        <v>0</v>
      </c>
      <c r="E77" s="68" t="s">
        <v>103</v>
      </c>
      <c r="F77" s="68"/>
      <c r="G77" s="69">
        <v>1</v>
      </c>
      <c r="H77" s="529">
        <f>'3. Förpackningsdata'!F77</f>
        <v>0</v>
      </c>
      <c r="I77" s="529">
        <f>'3. Förpackningsdata'!G77</f>
        <v>0</v>
      </c>
      <c r="J77" s="529">
        <f>'3. Förpackningsdata'!I77</f>
        <v>0</v>
      </c>
      <c r="K77" s="529">
        <f>'3. Förpackningsdata'!H77</f>
        <v>0</v>
      </c>
      <c r="L77" s="81"/>
      <c r="M77" s="68" t="s">
        <v>1958</v>
      </c>
      <c r="N77" s="69" t="str">
        <f>IF('APH KIC KIA PC'!X77="","",'APH KIC KIA PC'!X77)</f>
        <v/>
      </c>
      <c r="O77" s="70" t="s">
        <v>1778</v>
      </c>
      <c r="P77" s="447" t="str">
        <f>TRIM('1. Artikeldata Grund'!D77)</f>
        <v/>
      </c>
      <c r="Q77" s="446" t="str">
        <f>IF(S77="","",IF('3. Förpackningsdata'!K77="","",'3. Förpackningsdata'!K77))</f>
        <v/>
      </c>
      <c r="R77" s="35"/>
      <c r="S77" s="28" t="str">
        <f>IF('3. Förpackningsdata'!L77="","",'3. Förpackningsdata'!L77)</f>
        <v/>
      </c>
      <c r="T77" s="26"/>
      <c r="U77" s="26"/>
      <c r="V77" s="26"/>
      <c r="W77" s="26"/>
      <c r="X77" s="26"/>
      <c r="Y77" s="354" t="str" cm="1">
        <f t="array" ref="Y77">IF(AC77&lt;&gt;Tabeller!$AJ$4,_xlfn.IFS(Q77=Tabeller!$AJ$3,"",Q77=Tabeller!$AM$4,"C",Q77=Tabeller!$AM$5,"L",Q77=Tabeller!$AM$6,"P",Q77="",""),"1")</f>
        <v/>
      </c>
      <c r="Z77" s="29"/>
      <c r="AA77" s="353"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4" t="str" cm="1">
        <f t="array" ref="AK77">_xlfn.IFS(AC77=Tabeller!$AJ$4,"C",AC77=Tabeller!$AJ$5,"L",AC77=Tabeller!$AJ$6,"P",AC77="","")</f>
        <v/>
      </c>
      <c r="AL77" s="71"/>
      <c r="AM77" s="192" t="str">
        <f t="shared" si="5"/>
        <v/>
      </c>
      <c r="AN77" s="447"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4" t="str" cm="1">
        <f t="array" ref="AW77">_xlfn.IFS(AO77=Tabeller!$AK$5,"P",AO77=Tabeller!$AK$4,"L",AO77="","")</f>
        <v/>
      </c>
      <c r="AX77" s="29"/>
      <c r="AY77" s="353" t="str">
        <f t="shared" si="6"/>
        <v/>
      </c>
      <c r="AZ77" s="31" t="str">
        <f>TRIM(IF('3. Förpackningsdata'!U77="","",'3. Förpackningsdata'!U77))</f>
        <v/>
      </c>
      <c r="BA77" s="79" t="str">
        <f>IF(BC77="","",IF('3. Förpackningsdata'!W77="","",'3. Förpackningsdata'!W77))</f>
        <v/>
      </c>
      <c r="BB77" s="85"/>
      <c r="BC77" s="71" t="str">
        <f>IF('3. Förpackningsdata'!X77="","",'3. Förpackningsdata'!X77)</f>
        <v/>
      </c>
      <c r="BD77" s="85"/>
      <c r="BE77" s="85"/>
      <c r="BF77" s="85"/>
      <c r="BG77" s="85"/>
      <c r="BH77" s="85"/>
      <c r="BI77" s="146" t="str" cm="1">
        <f t="array" ref="BI77">_xlfn.IFS(BA77=Tabeller!$AK$5,"P",BA77=Tabeller!$AK$4,"L",BA77="","")</f>
        <v/>
      </c>
      <c r="BJ77" s="85"/>
      <c r="BK77" s="192" t="str">
        <f t="shared" si="7"/>
        <v/>
      </c>
      <c r="BL77" s="75" t="str">
        <f>TRIM(IF('3. Förpackningsdata'!Y77="","",'3. Förpackningsdata'!Y77))</f>
        <v/>
      </c>
    </row>
    <row r="78" spans="1:64" ht="15" x14ac:dyDescent="0.25">
      <c r="A78" s="73">
        <v>74</v>
      </c>
      <c r="B78" s="73" t="str">
        <f>'APH KIC KIA PC'!I78</f>
        <v>Välj…</v>
      </c>
      <c r="C78" s="73" t="str">
        <f>'APH KIC KIA PC'!K78</f>
        <v>Välj…</v>
      </c>
      <c r="D78" s="445">
        <f>'APH KIC KIA PC'!D78</f>
        <v>0</v>
      </c>
      <c r="E78" s="68" t="s">
        <v>103</v>
      </c>
      <c r="F78" s="68"/>
      <c r="G78" s="69">
        <v>1</v>
      </c>
      <c r="H78" s="529">
        <f>'3. Förpackningsdata'!F78</f>
        <v>0</v>
      </c>
      <c r="I78" s="529">
        <f>'3. Förpackningsdata'!G78</f>
        <v>0</v>
      </c>
      <c r="J78" s="529">
        <f>'3. Förpackningsdata'!I78</f>
        <v>0</v>
      </c>
      <c r="K78" s="529">
        <f>'3. Förpackningsdata'!H78</f>
        <v>0</v>
      </c>
      <c r="L78" s="81"/>
      <c r="M78" s="68" t="s">
        <v>1958</v>
      </c>
      <c r="N78" s="69" t="str">
        <f>IF('APH KIC KIA PC'!X78="","",'APH KIC KIA PC'!X78)</f>
        <v/>
      </c>
      <c r="O78" s="70" t="s">
        <v>1778</v>
      </c>
      <c r="P78" s="447" t="str">
        <f>TRIM('1. Artikeldata Grund'!D78)</f>
        <v/>
      </c>
      <c r="Q78" s="446" t="str">
        <f>IF(S78="","",IF('3. Förpackningsdata'!K78="","",'3. Förpackningsdata'!K78))</f>
        <v/>
      </c>
      <c r="R78" s="35"/>
      <c r="S78" s="28" t="str">
        <f>IF('3. Förpackningsdata'!L78="","",'3. Förpackningsdata'!L78)</f>
        <v/>
      </c>
      <c r="T78" s="26"/>
      <c r="U78" s="26"/>
      <c r="V78" s="26"/>
      <c r="W78" s="26"/>
      <c r="X78" s="26"/>
      <c r="Y78" s="354" t="str" cm="1">
        <f t="array" ref="Y78">IF(AC78&lt;&gt;Tabeller!$AJ$4,_xlfn.IFS(Q78=Tabeller!$AJ$3,"",Q78=Tabeller!$AM$4,"C",Q78=Tabeller!$AM$5,"L",Q78=Tabeller!$AM$6,"P",Q78="",""),"1")</f>
        <v/>
      </c>
      <c r="Z78" s="29"/>
      <c r="AA78" s="353"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4" t="str" cm="1">
        <f t="array" ref="AK78">_xlfn.IFS(AC78=Tabeller!$AJ$4,"C",AC78=Tabeller!$AJ$5,"L",AC78=Tabeller!$AJ$6,"P",AC78="","")</f>
        <v/>
      </c>
      <c r="AL78" s="71"/>
      <c r="AM78" s="192" t="str">
        <f t="shared" si="5"/>
        <v/>
      </c>
      <c r="AN78" s="447"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4" t="str" cm="1">
        <f t="array" ref="AW78">_xlfn.IFS(AO78=Tabeller!$AK$5,"P",AO78=Tabeller!$AK$4,"L",AO78="","")</f>
        <v/>
      </c>
      <c r="AX78" s="29"/>
      <c r="AY78" s="353" t="str">
        <f t="shared" si="6"/>
        <v/>
      </c>
      <c r="AZ78" s="31" t="str">
        <f>TRIM(IF('3. Förpackningsdata'!U78="","",'3. Förpackningsdata'!U78))</f>
        <v/>
      </c>
      <c r="BA78" s="79" t="str">
        <f>IF(BC78="","",IF('3. Förpackningsdata'!W78="","",'3. Förpackningsdata'!W78))</f>
        <v/>
      </c>
      <c r="BB78" s="85"/>
      <c r="BC78" s="71" t="str">
        <f>IF('3. Förpackningsdata'!X78="","",'3. Förpackningsdata'!X78)</f>
        <v/>
      </c>
      <c r="BD78" s="85"/>
      <c r="BE78" s="85"/>
      <c r="BF78" s="85"/>
      <c r="BG78" s="85"/>
      <c r="BH78" s="85"/>
      <c r="BI78" s="146" t="str" cm="1">
        <f t="array" ref="BI78">_xlfn.IFS(BA78=Tabeller!$AK$5,"P",BA78=Tabeller!$AK$4,"L",BA78="","")</f>
        <v/>
      </c>
      <c r="BJ78" s="85"/>
      <c r="BK78" s="192" t="str">
        <f t="shared" si="7"/>
        <v/>
      </c>
      <c r="BL78" s="75" t="str">
        <f>TRIM(IF('3. Förpackningsdata'!Y78="","",'3. Förpackningsdata'!Y78))</f>
        <v/>
      </c>
    </row>
    <row r="79" spans="1:64" ht="15" x14ac:dyDescent="0.25">
      <c r="A79" s="73">
        <v>75</v>
      </c>
      <c r="B79" s="73" t="str">
        <f>'APH KIC KIA PC'!I79</f>
        <v>Välj…</v>
      </c>
      <c r="C79" s="73" t="str">
        <f>'APH KIC KIA PC'!K79</f>
        <v>Välj…</v>
      </c>
      <c r="D79" s="445">
        <f>'APH KIC KIA PC'!D79</f>
        <v>0</v>
      </c>
      <c r="E79" s="68" t="s">
        <v>103</v>
      </c>
      <c r="F79" s="68"/>
      <c r="G79" s="69">
        <v>1</v>
      </c>
      <c r="H79" s="529">
        <f>'3. Förpackningsdata'!F79</f>
        <v>0</v>
      </c>
      <c r="I79" s="529">
        <f>'3. Förpackningsdata'!G79</f>
        <v>0</v>
      </c>
      <c r="J79" s="529">
        <f>'3. Förpackningsdata'!I79</f>
        <v>0</v>
      </c>
      <c r="K79" s="529">
        <f>'3. Förpackningsdata'!H79</f>
        <v>0</v>
      </c>
      <c r="L79" s="81"/>
      <c r="M79" s="68" t="s">
        <v>1958</v>
      </c>
      <c r="N79" s="69" t="str">
        <f>IF('APH KIC KIA PC'!X79="","",'APH KIC KIA PC'!X79)</f>
        <v/>
      </c>
      <c r="O79" s="70" t="s">
        <v>1778</v>
      </c>
      <c r="P79" s="447" t="str">
        <f>TRIM('1. Artikeldata Grund'!D79)</f>
        <v/>
      </c>
      <c r="Q79" s="446" t="str">
        <f>IF(S79="","",IF('3. Förpackningsdata'!K79="","",'3. Förpackningsdata'!K79))</f>
        <v/>
      </c>
      <c r="R79" s="35"/>
      <c r="S79" s="28" t="str">
        <f>IF('3. Förpackningsdata'!L79="","",'3. Förpackningsdata'!L79)</f>
        <v/>
      </c>
      <c r="T79" s="26"/>
      <c r="U79" s="26"/>
      <c r="V79" s="26"/>
      <c r="W79" s="26"/>
      <c r="X79" s="26"/>
      <c r="Y79" s="354" t="str" cm="1">
        <f t="array" ref="Y79">IF(AC79&lt;&gt;Tabeller!$AJ$4,_xlfn.IFS(Q79=Tabeller!$AJ$3,"",Q79=Tabeller!$AM$4,"C",Q79=Tabeller!$AM$5,"L",Q79=Tabeller!$AM$6,"P",Q79="",""),"1")</f>
        <v/>
      </c>
      <c r="Z79" s="29"/>
      <c r="AA79" s="353"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4" t="str" cm="1">
        <f t="array" ref="AK79">_xlfn.IFS(AC79=Tabeller!$AJ$4,"C",AC79=Tabeller!$AJ$5,"L",AC79=Tabeller!$AJ$6,"P",AC79="","")</f>
        <v/>
      </c>
      <c r="AL79" s="71"/>
      <c r="AM79" s="192" t="str">
        <f t="shared" si="5"/>
        <v/>
      </c>
      <c r="AN79" s="447"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4" t="str" cm="1">
        <f t="array" ref="AW79">_xlfn.IFS(AO79=Tabeller!$AK$5,"P",AO79=Tabeller!$AK$4,"L",AO79="","")</f>
        <v/>
      </c>
      <c r="AX79" s="29"/>
      <c r="AY79" s="353" t="str">
        <f t="shared" si="6"/>
        <v/>
      </c>
      <c r="AZ79" s="31" t="str">
        <f>TRIM(IF('3. Förpackningsdata'!U79="","",'3. Förpackningsdata'!U79))</f>
        <v/>
      </c>
      <c r="BA79" s="79" t="str">
        <f>IF(BC79="","",IF('3. Förpackningsdata'!W79="","",'3. Förpackningsdata'!W79))</f>
        <v/>
      </c>
      <c r="BB79" s="85"/>
      <c r="BC79" s="71" t="str">
        <f>IF('3. Förpackningsdata'!X79="","",'3. Förpackningsdata'!X79)</f>
        <v/>
      </c>
      <c r="BD79" s="85"/>
      <c r="BE79" s="85"/>
      <c r="BF79" s="85"/>
      <c r="BG79" s="85"/>
      <c r="BH79" s="85"/>
      <c r="BI79" s="146" t="str" cm="1">
        <f t="array" ref="BI79">_xlfn.IFS(BA79=Tabeller!$AK$5,"P",BA79=Tabeller!$AK$4,"L",BA79="","")</f>
        <v/>
      </c>
      <c r="BJ79" s="85"/>
      <c r="BK79" s="192" t="str">
        <f t="shared" si="7"/>
        <v/>
      </c>
      <c r="BL79" s="75" t="str">
        <f>TRIM(IF('3. Förpackningsdata'!Y79="","",'3. Förpackningsdata'!Y79))</f>
        <v/>
      </c>
    </row>
    <row r="80" spans="1:64" ht="15" x14ac:dyDescent="0.25">
      <c r="A80" s="73">
        <v>76</v>
      </c>
      <c r="B80" s="73" t="str">
        <f>'APH KIC KIA PC'!I80</f>
        <v>Välj…</v>
      </c>
      <c r="C80" s="73" t="str">
        <f>'APH KIC KIA PC'!K80</f>
        <v>Välj…</v>
      </c>
      <c r="D80" s="445">
        <f>'APH KIC KIA PC'!D80</f>
        <v>0</v>
      </c>
      <c r="E80" s="68" t="s">
        <v>103</v>
      </c>
      <c r="F80" s="68"/>
      <c r="G80" s="69">
        <v>1</v>
      </c>
      <c r="H80" s="529">
        <f>'3. Förpackningsdata'!F80</f>
        <v>0</v>
      </c>
      <c r="I80" s="529">
        <f>'3. Förpackningsdata'!G80</f>
        <v>0</v>
      </c>
      <c r="J80" s="529">
        <f>'3. Förpackningsdata'!I80</f>
        <v>0</v>
      </c>
      <c r="K80" s="529">
        <f>'3. Förpackningsdata'!H80</f>
        <v>0</v>
      </c>
      <c r="L80" s="81"/>
      <c r="M80" s="68" t="s">
        <v>1958</v>
      </c>
      <c r="N80" s="69" t="str">
        <f>IF('APH KIC KIA PC'!X80="","",'APH KIC KIA PC'!X80)</f>
        <v/>
      </c>
      <c r="O80" s="70" t="s">
        <v>1778</v>
      </c>
      <c r="P80" s="447" t="str">
        <f>TRIM('1. Artikeldata Grund'!D80)</f>
        <v/>
      </c>
      <c r="Q80" s="446" t="str">
        <f>IF(S80="","",IF('3. Förpackningsdata'!K80="","",'3. Förpackningsdata'!K80))</f>
        <v/>
      </c>
      <c r="R80" s="35"/>
      <c r="S80" s="28" t="str">
        <f>IF('3. Förpackningsdata'!L80="","",'3. Förpackningsdata'!L80)</f>
        <v/>
      </c>
      <c r="T80" s="26"/>
      <c r="U80" s="26"/>
      <c r="V80" s="26"/>
      <c r="W80" s="26"/>
      <c r="X80" s="26"/>
      <c r="Y80" s="354" t="str" cm="1">
        <f t="array" ref="Y80">IF(AC80&lt;&gt;Tabeller!$AJ$4,_xlfn.IFS(Q80=Tabeller!$AJ$3,"",Q80=Tabeller!$AM$4,"C",Q80=Tabeller!$AM$5,"L",Q80=Tabeller!$AM$6,"P",Q80="",""),"1")</f>
        <v/>
      </c>
      <c r="Z80" s="29"/>
      <c r="AA80" s="353"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4" t="str" cm="1">
        <f t="array" ref="AK80">_xlfn.IFS(AC80=Tabeller!$AJ$4,"C",AC80=Tabeller!$AJ$5,"L",AC80=Tabeller!$AJ$6,"P",AC80="","")</f>
        <v/>
      </c>
      <c r="AL80" s="71"/>
      <c r="AM80" s="192" t="str">
        <f t="shared" si="5"/>
        <v/>
      </c>
      <c r="AN80" s="447"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4" t="str" cm="1">
        <f t="array" ref="AW80">_xlfn.IFS(AO80=Tabeller!$AK$5,"P",AO80=Tabeller!$AK$4,"L",AO80="","")</f>
        <v/>
      </c>
      <c r="AX80" s="29"/>
      <c r="AY80" s="353" t="str">
        <f t="shared" si="6"/>
        <v/>
      </c>
      <c r="AZ80" s="31" t="str">
        <f>TRIM(IF('3. Förpackningsdata'!U80="","",'3. Förpackningsdata'!U80))</f>
        <v/>
      </c>
      <c r="BA80" s="79" t="str">
        <f>IF(BC80="","",IF('3. Förpackningsdata'!W80="","",'3. Förpackningsdata'!W80))</f>
        <v/>
      </c>
      <c r="BB80" s="85"/>
      <c r="BC80" s="71" t="str">
        <f>IF('3. Förpackningsdata'!X80="","",'3. Förpackningsdata'!X80)</f>
        <v/>
      </c>
      <c r="BD80" s="85"/>
      <c r="BE80" s="85"/>
      <c r="BF80" s="85"/>
      <c r="BG80" s="85"/>
      <c r="BH80" s="85"/>
      <c r="BI80" s="146" t="str" cm="1">
        <f t="array" ref="BI80">_xlfn.IFS(BA80=Tabeller!$AK$5,"P",BA80=Tabeller!$AK$4,"L",BA80="","")</f>
        <v/>
      </c>
      <c r="BJ80" s="85"/>
      <c r="BK80" s="192" t="str">
        <f t="shared" si="7"/>
        <v/>
      </c>
      <c r="BL80" s="75" t="str">
        <f>TRIM(IF('3. Förpackningsdata'!Y80="","",'3. Förpackningsdata'!Y80))</f>
        <v/>
      </c>
    </row>
    <row r="81" spans="1:64" ht="15" x14ac:dyDescent="0.25">
      <c r="A81" s="73">
        <v>77</v>
      </c>
      <c r="B81" s="73" t="str">
        <f>'APH KIC KIA PC'!I81</f>
        <v>Välj…</v>
      </c>
      <c r="C81" s="73" t="str">
        <f>'APH KIC KIA PC'!K81</f>
        <v>Välj…</v>
      </c>
      <c r="D81" s="445">
        <f>'APH KIC KIA PC'!D81</f>
        <v>0</v>
      </c>
      <c r="E81" s="68" t="s">
        <v>103</v>
      </c>
      <c r="F81" s="68"/>
      <c r="G81" s="69">
        <v>1</v>
      </c>
      <c r="H81" s="529">
        <f>'3. Förpackningsdata'!F81</f>
        <v>0</v>
      </c>
      <c r="I81" s="529">
        <f>'3. Förpackningsdata'!G81</f>
        <v>0</v>
      </c>
      <c r="J81" s="529">
        <f>'3. Förpackningsdata'!I81</f>
        <v>0</v>
      </c>
      <c r="K81" s="529">
        <f>'3. Förpackningsdata'!H81</f>
        <v>0</v>
      </c>
      <c r="L81" s="81"/>
      <c r="M81" s="68" t="s">
        <v>1958</v>
      </c>
      <c r="N81" s="69" t="str">
        <f>IF('APH KIC KIA PC'!X81="","",'APH KIC KIA PC'!X81)</f>
        <v/>
      </c>
      <c r="O81" s="70" t="s">
        <v>1778</v>
      </c>
      <c r="P81" s="447" t="str">
        <f>TRIM('1. Artikeldata Grund'!D81)</f>
        <v/>
      </c>
      <c r="Q81" s="446" t="str">
        <f>IF(S81="","",IF('3. Förpackningsdata'!K81="","",'3. Förpackningsdata'!K81))</f>
        <v/>
      </c>
      <c r="R81" s="35"/>
      <c r="S81" s="28" t="str">
        <f>IF('3. Förpackningsdata'!L81="","",'3. Förpackningsdata'!L81)</f>
        <v/>
      </c>
      <c r="T81" s="26"/>
      <c r="U81" s="26"/>
      <c r="V81" s="26"/>
      <c r="W81" s="26"/>
      <c r="X81" s="26"/>
      <c r="Y81" s="354" t="str" cm="1">
        <f t="array" ref="Y81">IF(AC81&lt;&gt;Tabeller!$AJ$4,_xlfn.IFS(Q81=Tabeller!$AJ$3,"",Q81=Tabeller!$AM$4,"C",Q81=Tabeller!$AM$5,"L",Q81=Tabeller!$AM$6,"P",Q81="",""),"1")</f>
        <v/>
      </c>
      <c r="Z81" s="29"/>
      <c r="AA81" s="353"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4" t="str" cm="1">
        <f t="array" ref="AK81">_xlfn.IFS(AC81=Tabeller!$AJ$4,"C",AC81=Tabeller!$AJ$5,"L",AC81=Tabeller!$AJ$6,"P",AC81="","")</f>
        <v/>
      </c>
      <c r="AL81" s="71"/>
      <c r="AM81" s="192" t="str">
        <f t="shared" si="5"/>
        <v/>
      </c>
      <c r="AN81" s="447"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4" t="str" cm="1">
        <f t="array" ref="AW81">_xlfn.IFS(AO81=Tabeller!$AK$5,"P",AO81=Tabeller!$AK$4,"L",AO81="","")</f>
        <v/>
      </c>
      <c r="AX81" s="29"/>
      <c r="AY81" s="353" t="str">
        <f t="shared" si="6"/>
        <v/>
      </c>
      <c r="AZ81" s="31" t="str">
        <f>TRIM(IF('3. Förpackningsdata'!U81="","",'3. Förpackningsdata'!U81))</f>
        <v/>
      </c>
      <c r="BA81" s="79" t="str">
        <f>IF(BC81="","",IF('3. Förpackningsdata'!W81="","",'3. Förpackningsdata'!W81))</f>
        <v/>
      </c>
      <c r="BB81" s="85"/>
      <c r="BC81" s="71" t="str">
        <f>IF('3. Förpackningsdata'!X81="","",'3. Förpackningsdata'!X81)</f>
        <v/>
      </c>
      <c r="BD81" s="85"/>
      <c r="BE81" s="85"/>
      <c r="BF81" s="85"/>
      <c r="BG81" s="85"/>
      <c r="BH81" s="85"/>
      <c r="BI81" s="146" t="str" cm="1">
        <f t="array" ref="BI81">_xlfn.IFS(BA81=Tabeller!$AK$5,"P",BA81=Tabeller!$AK$4,"L",BA81="","")</f>
        <v/>
      </c>
      <c r="BJ81" s="85"/>
      <c r="BK81" s="192" t="str">
        <f t="shared" si="7"/>
        <v/>
      </c>
      <c r="BL81" s="75" t="str">
        <f>TRIM(IF('3. Förpackningsdata'!Y81="","",'3. Förpackningsdata'!Y81))</f>
        <v/>
      </c>
    </row>
    <row r="82" spans="1:64" ht="15" x14ac:dyDescent="0.25">
      <c r="A82" s="73">
        <v>78</v>
      </c>
      <c r="B82" s="73" t="str">
        <f>'APH KIC KIA PC'!I82</f>
        <v>Välj…</v>
      </c>
      <c r="C82" s="73" t="str">
        <f>'APH KIC KIA PC'!K82</f>
        <v>Välj…</v>
      </c>
      <c r="D82" s="445">
        <f>'APH KIC KIA PC'!D82</f>
        <v>0</v>
      </c>
      <c r="E82" s="68" t="s">
        <v>103</v>
      </c>
      <c r="F82" s="68"/>
      <c r="G82" s="69">
        <v>1</v>
      </c>
      <c r="H82" s="529">
        <f>'3. Förpackningsdata'!F82</f>
        <v>0</v>
      </c>
      <c r="I82" s="529">
        <f>'3. Förpackningsdata'!G82</f>
        <v>0</v>
      </c>
      <c r="J82" s="529">
        <f>'3. Förpackningsdata'!I82</f>
        <v>0</v>
      </c>
      <c r="K82" s="529">
        <f>'3. Förpackningsdata'!H82</f>
        <v>0</v>
      </c>
      <c r="L82" s="81"/>
      <c r="M82" s="68" t="s">
        <v>1958</v>
      </c>
      <c r="N82" s="69" t="str">
        <f>IF('APH KIC KIA PC'!X82="","",'APH KIC KIA PC'!X82)</f>
        <v/>
      </c>
      <c r="O82" s="70" t="s">
        <v>1778</v>
      </c>
      <c r="P82" s="447" t="str">
        <f>TRIM('1. Artikeldata Grund'!D82)</f>
        <v/>
      </c>
      <c r="Q82" s="446" t="str">
        <f>IF(S82="","",IF('3. Förpackningsdata'!K82="","",'3. Förpackningsdata'!K82))</f>
        <v/>
      </c>
      <c r="R82" s="35"/>
      <c r="S82" s="28" t="str">
        <f>IF('3. Förpackningsdata'!L82="","",'3. Förpackningsdata'!L82)</f>
        <v/>
      </c>
      <c r="T82" s="26"/>
      <c r="U82" s="26"/>
      <c r="V82" s="26"/>
      <c r="W82" s="26"/>
      <c r="X82" s="26"/>
      <c r="Y82" s="354" t="str" cm="1">
        <f t="array" ref="Y82">IF(AC82&lt;&gt;Tabeller!$AJ$4,_xlfn.IFS(Q82=Tabeller!$AJ$3,"",Q82=Tabeller!$AM$4,"C",Q82=Tabeller!$AM$5,"L",Q82=Tabeller!$AM$6,"P",Q82="",""),"1")</f>
        <v/>
      </c>
      <c r="Z82" s="29"/>
      <c r="AA82" s="353"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4" t="str" cm="1">
        <f t="array" ref="AK82">_xlfn.IFS(AC82=Tabeller!$AJ$4,"C",AC82=Tabeller!$AJ$5,"L",AC82=Tabeller!$AJ$6,"P",AC82="","")</f>
        <v/>
      </c>
      <c r="AL82" s="71"/>
      <c r="AM82" s="192" t="str">
        <f t="shared" si="5"/>
        <v/>
      </c>
      <c r="AN82" s="447"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4" t="str" cm="1">
        <f t="array" ref="AW82">_xlfn.IFS(AO82=Tabeller!$AK$5,"P",AO82=Tabeller!$AK$4,"L",AO82="","")</f>
        <v/>
      </c>
      <c r="AX82" s="29"/>
      <c r="AY82" s="353" t="str">
        <f t="shared" si="6"/>
        <v/>
      </c>
      <c r="AZ82" s="31" t="str">
        <f>TRIM(IF('3. Förpackningsdata'!U82="","",'3. Förpackningsdata'!U82))</f>
        <v/>
      </c>
      <c r="BA82" s="79" t="str">
        <f>IF(BC82="","",IF('3. Förpackningsdata'!W82="","",'3. Förpackningsdata'!W82))</f>
        <v/>
      </c>
      <c r="BB82" s="85"/>
      <c r="BC82" s="71" t="str">
        <f>IF('3. Förpackningsdata'!X82="","",'3. Förpackningsdata'!X82)</f>
        <v/>
      </c>
      <c r="BD82" s="85"/>
      <c r="BE82" s="85"/>
      <c r="BF82" s="85"/>
      <c r="BG82" s="85"/>
      <c r="BH82" s="85"/>
      <c r="BI82" s="146" t="str" cm="1">
        <f t="array" ref="BI82">_xlfn.IFS(BA82=Tabeller!$AK$5,"P",BA82=Tabeller!$AK$4,"L",BA82="","")</f>
        <v/>
      </c>
      <c r="BJ82" s="85"/>
      <c r="BK82" s="192" t="str">
        <f t="shared" si="7"/>
        <v/>
      </c>
      <c r="BL82" s="75" t="str">
        <f>TRIM(IF('3. Förpackningsdata'!Y82="","",'3. Förpackningsdata'!Y82))</f>
        <v/>
      </c>
    </row>
    <row r="83" spans="1:64" ht="15" x14ac:dyDescent="0.25">
      <c r="A83" s="73">
        <v>79</v>
      </c>
      <c r="B83" s="73" t="str">
        <f>'APH KIC KIA PC'!I83</f>
        <v>Välj…</v>
      </c>
      <c r="C83" s="73" t="str">
        <f>'APH KIC KIA PC'!K83</f>
        <v>Välj…</v>
      </c>
      <c r="D83" s="445">
        <f>'APH KIC KIA PC'!D83</f>
        <v>0</v>
      </c>
      <c r="E83" s="68" t="s">
        <v>103</v>
      </c>
      <c r="F83" s="68"/>
      <c r="G83" s="69">
        <v>1</v>
      </c>
      <c r="H83" s="529">
        <f>'3. Förpackningsdata'!F83</f>
        <v>0</v>
      </c>
      <c r="I83" s="529">
        <f>'3. Förpackningsdata'!G83</f>
        <v>0</v>
      </c>
      <c r="J83" s="529">
        <f>'3. Förpackningsdata'!I83</f>
        <v>0</v>
      </c>
      <c r="K83" s="529">
        <f>'3. Förpackningsdata'!H83</f>
        <v>0</v>
      </c>
      <c r="L83" s="81"/>
      <c r="M83" s="68" t="s">
        <v>1958</v>
      </c>
      <c r="N83" s="69" t="str">
        <f>IF('APH KIC KIA PC'!X83="","",'APH KIC KIA PC'!X83)</f>
        <v/>
      </c>
      <c r="O83" s="70" t="s">
        <v>1778</v>
      </c>
      <c r="P83" s="447" t="str">
        <f>TRIM('1. Artikeldata Grund'!D83)</f>
        <v/>
      </c>
      <c r="Q83" s="446" t="str">
        <f>IF(S83="","",IF('3. Förpackningsdata'!K83="","",'3. Förpackningsdata'!K83))</f>
        <v/>
      </c>
      <c r="R83" s="35"/>
      <c r="S83" s="28" t="str">
        <f>IF('3. Förpackningsdata'!L83="","",'3. Förpackningsdata'!L83)</f>
        <v/>
      </c>
      <c r="T83" s="26"/>
      <c r="U83" s="26"/>
      <c r="V83" s="26"/>
      <c r="W83" s="26"/>
      <c r="X83" s="26"/>
      <c r="Y83" s="354" t="str" cm="1">
        <f t="array" ref="Y83">IF(AC83&lt;&gt;Tabeller!$AJ$4,_xlfn.IFS(Q83=Tabeller!$AJ$3,"",Q83=Tabeller!$AM$4,"C",Q83=Tabeller!$AM$5,"L",Q83=Tabeller!$AM$6,"P",Q83="",""),"1")</f>
        <v/>
      </c>
      <c r="Z83" s="29"/>
      <c r="AA83" s="353"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4" t="str" cm="1">
        <f t="array" ref="AK83">_xlfn.IFS(AC83=Tabeller!$AJ$4,"C",AC83=Tabeller!$AJ$5,"L",AC83=Tabeller!$AJ$6,"P",AC83="","")</f>
        <v/>
      </c>
      <c r="AL83" s="71"/>
      <c r="AM83" s="192" t="str">
        <f t="shared" si="5"/>
        <v/>
      </c>
      <c r="AN83" s="447"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4" t="str" cm="1">
        <f t="array" ref="AW83">_xlfn.IFS(AO83=Tabeller!$AK$5,"P",AO83=Tabeller!$AK$4,"L",AO83="","")</f>
        <v/>
      </c>
      <c r="AX83" s="29"/>
      <c r="AY83" s="353" t="str">
        <f t="shared" si="6"/>
        <v/>
      </c>
      <c r="AZ83" s="31" t="str">
        <f>TRIM(IF('3. Förpackningsdata'!U83="","",'3. Förpackningsdata'!U83))</f>
        <v/>
      </c>
      <c r="BA83" s="79" t="str">
        <f>IF(BC83="","",IF('3. Förpackningsdata'!W83="","",'3. Förpackningsdata'!W83))</f>
        <v/>
      </c>
      <c r="BB83" s="85"/>
      <c r="BC83" s="71" t="str">
        <f>IF('3. Förpackningsdata'!X83="","",'3. Förpackningsdata'!X83)</f>
        <v/>
      </c>
      <c r="BD83" s="85"/>
      <c r="BE83" s="85"/>
      <c r="BF83" s="85"/>
      <c r="BG83" s="85"/>
      <c r="BH83" s="85"/>
      <c r="BI83" s="146" t="str" cm="1">
        <f t="array" ref="BI83">_xlfn.IFS(BA83=Tabeller!$AK$5,"P",BA83=Tabeller!$AK$4,"L",BA83="","")</f>
        <v/>
      </c>
      <c r="BJ83" s="85"/>
      <c r="BK83" s="192" t="str">
        <f t="shared" si="7"/>
        <v/>
      </c>
      <c r="BL83" s="75" t="str">
        <f>TRIM(IF('3. Förpackningsdata'!Y83="","",'3. Förpackningsdata'!Y83))</f>
        <v/>
      </c>
    </row>
    <row r="84" spans="1:64" ht="15" x14ac:dyDescent="0.25">
      <c r="A84" s="73">
        <v>80</v>
      </c>
      <c r="B84" s="73" t="str">
        <f>'APH KIC KIA PC'!I84</f>
        <v>Välj…</v>
      </c>
      <c r="C84" s="73" t="str">
        <f>'APH KIC KIA PC'!K84</f>
        <v>Välj…</v>
      </c>
      <c r="D84" s="445">
        <f>'APH KIC KIA PC'!D84</f>
        <v>0</v>
      </c>
      <c r="E84" s="68" t="s">
        <v>103</v>
      </c>
      <c r="F84" s="68"/>
      <c r="G84" s="69">
        <v>1</v>
      </c>
      <c r="H84" s="529">
        <f>'3. Förpackningsdata'!F84</f>
        <v>0</v>
      </c>
      <c r="I84" s="529">
        <f>'3. Förpackningsdata'!G84</f>
        <v>0</v>
      </c>
      <c r="J84" s="529">
        <f>'3. Förpackningsdata'!I84</f>
        <v>0</v>
      </c>
      <c r="K84" s="529">
        <f>'3. Förpackningsdata'!H84</f>
        <v>0</v>
      </c>
      <c r="L84" s="81"/>
      <c r="M84" s="68" t="s">
        <v>1958</v>
      </c>
      <c r="N84" s="69" t="str">
        <f>IF('APH KIC KIA PC'!X84="","",'APH KIC KIA PC'!X84)</f>
        <v/>
      </c>
      <c r="O84" s="70" t="s">
        <v>1778</v>
      </c>
      <c r="P84" s="447" t="str">
        <f>TRIM('1. Artikeldata Grund'!D84)</f>
        <v/>
      </c>
      <c r="Q84" s="446" t="str">
        <f>IF(S84="","",IF('3. Förpackningsdata'!K84="","",'3. Förpackningsdata'!K84))</f>
        <v/>
      </c>
      <c r="R84" s="35"/>
      <c r="S84" s="28" t="str">
        <f>IF('3. Förpackningsdata'!L84="","",'3. Förpackningsdata'!L84)</f>
        <v/>
      </c>
      <c r="T84" s="26"/>
      <c r="U84" s="26"/>
      <c r="V84" s="26"/>
      <c r="W84" s="26"/>
      <c r="X84" s="26"/>
      <c r="Y84" s="354" t="str" cm="1">
        <f t="array" ref="Y84">IF(AC84&lt;&gt;Tabeller!$AJ$4,_xlfn.IFS(Q84=Tabeller!$AJ$3,"",Q84=Tabeller!$AM$4,"C",Q84=Tabeller!$AM$5,"L",Q84=Tabeller!$AM$6,"P",Q84="",""),"1")</f>
        <v/>
      </c>
      <c r="Z84" s="29"/>
      <c r="AA84" s="353"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4" t="str" cm="1">
        <f t="array" ref="AK84">_xlfn.IFS(AC84=Tabeller!$AJ$4,"C",AC84=Tabeller!$AJ$5,"L",AC84=Tabeller!$AJ$6,"P",AC84="","")</f>
        <v/>
      </c>
      <c r="AL84" s="71"/>
      <c r="AM84" s="192" t="str">
        <f t="shared" si="5"/>
        <v/>
      </c>
      <c r="AN84" s="447"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4" t="str" cm="1">
        <f t="array" ref="AW84">_xlfn.IFS(AO84=Tabeller!$AK$5,"P",AO84=Tabeller!$AK$4,"L",AO84="","")</f>
        <v/>
      </c>
      <c r="AX84" s="29"/>
      <c r="AY84" s="353" t="str">
        <f t="shared" si="6"/>
        <v/>
      </c>
      <c r="AZ84" s="31" t="str">
        <f>TRIM(IF('3. Förpackningsdata'!U84="","",'3. Förpackningsdata'!U84))</f>
        <v/>
      </c>
      <c r="BA84" s="79" t="str">
        <f>IF(BC84="","",IF('3. Förpackningsdata'!W84="","",'3. Förpackningsdata'!W84))</f>
        <v/>
      </c>
      <c r="BB84" s="85"/>
      <c r="BC84" s="71" t="str">
        <f>IF('3. Förpackningsdata'!X84="","",'3. Förpackningsdata'!X84)</f>
        <v/>
      </c>
      <c r="BD84" s="85"/>
      <c r="BE84" s="85"/>
      <c r="BF84" s="85"/>
      <c r="BG84" s="85"/>
      <c r="BH84" s="85"/>
      <c r="BI84" s="146" t="str" cm="1">
        <f t="array" ref="BI84">_xlfn.IFS(BA84=Tabeller!$AK$5,"P",BA84=Tabeller!$AK$4,"L",BA84="","")</f>
        <v/>
      </c>
      <c r="BJ84" s="85"/>
      <c r="BK84" s="192" t="str">
        <f t="shared" si="7"/>
        <v/>
      </c>
      <c r="BL84" s="75" t="str">
        <f>TRIM(IF('3. Förpackningsdata'!Y84="","",'3. Förpackningsdata'!Y84))</f>
        <v/>
      </c>
    </row>
    <row r="85" spans="1:64" ht="15" x14ac:dyDescent="0.25">
      <c r="A85" s="73">
        <v>81</v>
      </c>
      <c r="B85" s="73" t="str">
        <f>'APH KIC KIA PC'!I85</f>
        <v>Välj…</v>
      </c>
      <c r="C85" s="73" t="str">
        <f>'APH KIC KIA PC'!K85</f>
        <v>Välj…</v>
      </c>
      <c r="D85" s="445">
        <f>'APH KIC KIA PC'!D85</f>
        <v>0</v>
      </c>
      <c r="E85" s="68" t="s">
        <v>103</v>
      </c>
      <c r="F85" s="68"/>
      <c r="G85" s="69">
        <v>1</v>
      </c>
      <c r="H85" s="529">
        <f>'3. Förpackningsdata'!F85</f>
        <v>0</v>
      </c>
      <c r="I85" s="529">
        <f>'3. Förpackningsdata'!G85</f>
        <v>0</v>
      </c>
      <c r="J85" s="529">
        <f>'3. Förpackningsdata'!I85</f>
        <v>0</v>
      </c>
      <c r="K85" s="529">
        <f>'3. Förpackningsdata'!H85</f>
        <v>0</v>
      </c>
      <c r="L85" s="81"/>
      <c r="M85" s="68" t="s">
        <v>1958</v>
      </c>
      <c r="N85" s="69" t="str">
        <f>IF('APH KIC KIA PC'!X85="","",'APH KIC KIA PC'!X85)</f>
        <v/>
      </c>
      <c r="O85" s="70" t="s">
        <v>1778</v>
      </c>
      <c r="P85" s="447" t="str">
        <f>TRIM('1. Artikeldata Grund'!D85)</f>
        <v/>
      </c>
      <c r="Q85" s="446" t="str">
        <f>IF(S85="","",IF('3. Förpackningsdata'!K85="","",'3. Förpackningsdata'!K85))</f>
        <v/>
      </c>
      <c r="R85" s="35"/>
      <c r="S85" s="28" t="str">
        <f>IF('3. Förpackningsdata'!L85="","",'3. Förpackningsdata'!L85)</f>
        <v/>
      </c>
      <c r="T85" s="26"/>
      <c r="U85" s="26"/>
      <c r="V85" s="26"/>
      <c r="W85" s="26"/>
      <c r="X85" s="26"/>
      <c r="Y85" s="354" t="str" cm="1">
        <f t="array" ref="Y85">IF(AC85&lt;&gt;Tabeller!$AJ$4,_xlfn.IFS(Q85=Tabeller!$AJ$3,"",Q85=Tabeller!$AM$4,"C",Q85=Tabeller!$AM$5,"L",Q85=Tabeller!$AM$6,"P",Q85="",""),"1")</f>
        <v/>
      </c>
      <c r="Z85" s="29"/>
      <c r="AA85" s="353"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4" t="str" cm="1">
        <f t="array" ref="AK85">_xlfn.IFS(AC85=Tabeller!$AJ$4,"C",AC85=Tabeller!$AJ$5,"L",AC85=Tabeller!$AJ$6,"P",AC85="","")</f>
        <v/>
      </c>
      <c r="AL85" s="71"/>
      <c r="AM85" s="192" t="str">
        <f t="shared" si="5"/>
        <v/>
      </c>
      <c r="AN85" s="447"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4" t="str" cm="1">
        <f t="array" ref="AW85">_xlfn.IFS(AO85=Tabeller!$AK$5,"P",AO85=Tabeller!$AK$4,"L",AO85="","")</f>
        <v/>
      </c>
      <c r="AX85" s="29"/>
      <c r="AY85" s="353" t="str">
        <f t="shared" si="6"/>
        <v/>
      </c>
      <c r="AZ85" s="31" t="str">
        <f>TRIM(IF('3. Förpackningsdata'!U85="","",'3. Förpackningsdata'!U85))</f>
        <v/>
      </c>
      <c r="BA85" s="79" t="str">
        <f>IF(BC85="","",IF('3. Förpackningsdata'!W85="","",'3. Förpackningsdata'!W85))</f>
        <v/>
      </c>
      <c r="BB85" s="85"/>
      <c r="BC85" s="71" t="str">
        <f>IF('3. Förpackningsdata'!X85="","",'3. Förpackningsdata'!X85)</f>
        <v/>
      </c>
      <c r="BD85" s="85"/>
      <c r="BE85" s="85"/>
      <c r="BF85" s="85"/>
      <c r="BG85" s="85"/>
      <c r="BH85" s="85"/>
      <c r="BI85" s="146" t="str" cm="1">
        <f t="array" ref="BI85">_xlfn.IFS(BA85=Tabeller!$AK$5,"P",BA85=Tabeller!$AK$4,"L",BA85="","")</f>
        <v/>
      </c>
      <c r="BJ85" s="85"/>
      <c r="BK85" s="192" t="str">
        <f t="shared" si="7"/>
        <v/>
      </c>
      <c r="BL85" s="75" t="str">
        <f>TRIM(IF('3. Förpackningsdata'!Y85="","",'3. Förpackningsdata'!Y85))</f>
        <v/>
      </c>
    </row>
    <row r="86" spans="1:64" ht="15" x14ac:dyDescent="0.25">
      <c r="A86" s="73">
        <v>82</v>
      </c>
      <c r="B86" s="73" t="str">
        <f>'APH KIC KIA PC'!I86</f>
        <v>Välj…</v>
      </c>
      <c r="C86" s="73" t="str">
        <f>'APH KIC KIA PC'!K86</f>
        <v>Välj…</v>
      </c>
      <c r="D86" s="445">
        <f>'APH KIC KIA PC'!D86</f>
        <v>0</v>
      </c>
      <c r="E86" s="68" t="s">
        <v>103</v>
      </c>
      <c r="F86" s="68"/>
      <c r="G86" s="69">
        <v>1</v>
      </c>
      <c r="H86" s="529">
        <f>'3. Förpackningsdata'!F86</f>
        <v>0</v>
      </c>
      <c r="I86" s="529">
        <f>'3. Förpackningsdata'!G86</f>
        <v>0</v>
      </c>
      <c r="J86" s="529">
        <f>'3. Förpackningsdata'!I86</f>
        <v>0</v>
      </c>
      <c r="K86" s="529">
        <f>'3. Förpackningsdata'!H86</f>
        <v>0</v>
      </c>
      <c r="L86" s="81"/>
      <c r="M86" s="68" t="s">
        <v>1958</v>
      </c>
      <c r="N86" s="69" t="str">
        <f>IF('APH KIC KIA PC'!X86="","",'APH KIC KIA PC'!X86)</f>
        <v/>
      </c>
      <c r="O86" s="70" t="s">
        <v>1778</v>
      </c>
      <c r="P86" s="447" t="str">
        <f>TRIM('1. Artikeldata Grund'!D86)</f>
        <v/>
      </c>
      <c r="Q86" s="446" t="str">
        <f>IF(S86="","",IF('3. Förpackningsdata'!K86="","",'3. Förpackningsdata'!K86))</f>
        <v/>
      </c>
      <c r="R86" s="35"/>
      <c r="S86" s="28" t="str">
        <f>IF('3. Förpackningsdata'!L86="","",'3. Förpackningsdata'!L86)</f>
        <v/>
      </c>
      <c r="T86" s="26"/>
      <c r="U86" s="26"/>
      <c r="V86" s="26"/>
      <c r="W86" s="26"/>
      <c r="X86" s="26"/>
      <c r="Y86" s="354" t="str" cm="1">
        <f t="array" ref="Y86">IF(AC86&lt;&gt;Tabeller!$AJ$4,_xlfn.IFS(Q86=Tabeller!$AJ$3,"",Q86=Tabeller!$AM$4,"C",Q86=Tabeller!$AM$5,"L",Q86=Tabeller!$AM$6,"P",Q86="",""),"1")</f>
        <v/>
      </c>
      <c r="Z86" s="29"/>
      <c r="AA86" s="353"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4" t="str" cm="1">
        <f t="array" ref="AK86">_xlfn.IFS(AC86=Tabeller!$AJ$4,"C",AC86=Tabeller!$AJ$5,"L",AC86=Tabeller!$AJ$6,"P",AC86="","")</f>
        <v/>
      </c>
      <c r="AL86" s="71"/>
      <c r="AM86" s="192" t="str">
        <f t="shared" si="5"/>
        <v/>
      </c>
      <c r="AN86" s="447"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4" t="str" cm="1">
        <f t="array" ref="AW86">_xlfn.IFS(AO86=Tabeller!$AK$5,"P",AO86=Tabeller!$AK$4,"L",AO86="","")</f>
        <v/>
      </c>
      <c r="AX86" s="29"/>
      <c r="AY86" s="353" t="str">
        <f t="shared" si="6"/>
        <v/>
      </c>
      <c r="AZ86" s="31" t="str">
        <f>TRIM(IF('3. Förpackningsdata'!U86="","",'3. Förpackningsdata'!U86))</f>
        <v/>
      </c>
      <c r="BA86" s="79" t="str">
        <f>IF(BC86="","",IF('3. Förpackningsdata'!W86="","",'3. Förpackningsdata'!W86))</f>
        <v/>
      </c>
      <c r="BB86" s="85"/>
      <c r="BC86" s="71" t="str">
        <f>IF('3. Förpackningsdata'!X86="","",'3. Förpackningsdata'!X86)</f>
        <v/>
      </c>
      <c r="BD86" s="85"/>
      <c r="BE86" s="85"/>
      <c r="BF86" s="85"/>
      <c r="BG86" s="85"/>
      <c r="BH86" s="85"/>
      <c r="BI86" s="146" t="str" cm="1">
        <f t="array" ref="BI86">_xlfn.IFS(BA86=Tabeller!$AK$5,"P",BA86=Tabeller!$AK$4,"L",BA86="","")</f>
        <v/>
      </c>
      <c r="BJ86" s="85"/>
      <c r="BK86" s="192" t="str">
        <f t="shared" si="7"/>
        <v/>
      </c>
      <c r="BL86" s="75" t="str">
        <f>TRIM(IF('3. Förpackningsdata'!Y86="","",'3. Förpackningsdata'!Y86))</f>
        <v/>
      </c>
    </row>
    <row r="87" spans="1:64" ht="15" x14ac:dyDescent="0.25">
      <c r="A87" s="73">
        <v>83</v>
      </c>
      <c r="B87" s="73" t="str">
        <f>'APH KIC KIA PC'!I87</f>
        <v>Välj…</v>
      </c>
      <c r="C87" s="73" t="str">
        <f>'APH KIC KIA PC'!K87</f>
        <v>Välj…</v>
      </c>
      <c r="D87" s="445">
        <f>'APH KIC KIA PC'!D87</f>
        <v>0</v>
      </c>
      <c r="E87" s="68" t="s">
        <v>103</v>
      </c>
      <c r="F87" s="68"/>
      <c r="G87" s="69">
        <v>1</v>
      </c>
      <c r="H87" s="529">
        <f>'3. Förpackningsdata'!F87</f>
        <v>0</v>
      </c>
      <c r="I87" s="529">
        <f>'3. Förpackningsdata'!G87</f>
        <v>0</v>
      </c>
      <c r="J87" s="529">
        <f>'3. Förpackningsdata'!I87</f>
        <v>0</v>
      </c>
      <c r="K87" s="529">
        <f>'3. Förpackningsdata'!H87</f>
        <v>0</v>
      </c>
      <c r="L87" s="81"/>
      <c r="M87" s="68" t="s">
        <v>1958</v>
      </c>
      <c r="N87" s="69" t="str">
        <f>IF('APH KIC KIA PC'!X87="","",'APH KIC KIA PC'!X87)</f>
        <v/>
      </c>
      <c r="O87" s="70" t="s">
        <v>1778</v>
      </c>
      <c r="P87" s="447" t="str">
        <f>TRIM('1. Artikeldata Grund'!D87)</f>
        <v/>
      </c>
      <c r="Q87" s="446" t="str">
        <f>IF(S87="","",IF('3. Förpackningsdata'!K87="","",'3. Förpackningsdata'!K87))</f>
        <v/>
      </c>
      <c r="R87" s="35"/>
      <c r="S87" s="28" t="str">
        <f>IF('3. Förpackningsdata'!L87="","",'3. Förpackningsdata'!L87)</f>
        <v/>
      </c>
      <c r="T87" s="26"/>
      <c r="U87" s="26"/>
      <c r="V87" s="26"/>
      <c r="W87" s="26"/>
      <c r="X87" s="26"/>
      <c r="Y87" s="354" t="str" cm="1">
        <f t="array" ref="Y87">IF(AC87&lt;&gt;Tabeller!$AJ$4,_xlfn.IFS(Q87=Tabeller!$AJ$3,"",Q87=Tabeller!$AM$4,"C",Q87=Tabeller!$AM$5,"L",Q87=Tabeller!$AM$6,"P",Q87="",""),"1")</f>
        <v/>
      </c>
      <c r="Z87" s="29"/>
      <c r="AA87" s="353"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4" t="str" cm="1">
        <f t="array" ref="AK87">_xlfn.IFS(AC87=Tabeller!$AJ$4,"C",AC87=Tabeller!$AJ$5,"L",AC87=Tabeller!$AJ$6,"P",AC87="","")</f>
        <v/>
      </c>
      <c r="AL87" s="71"/>
      <c r="AM87" s="192" t="str">
        <f t="shared" si="5"/>
        <v/>
      </c>
      <c r="AN87" s="447"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4" t="str" cm="1">
        <f t="array" ref="AW87">_xlfn.IFS(AO87=Tabeller!$AK$5,"P",AO87=Tabeller!$AK$4,"L",AO87="","")</f>
        <v/>
      </c>
      <c r="AX87" s="29"/>
      <c r="AY87" s="353" t="str">
        <f t="shared" si="6"/>
        <v/>
      </c>
      <c r="AZ87" s="31" t="str">
        <f>TRIM(IF('3. Förpackningsdata'!U87="","",'3. Förpackningsdata'!U87))</f>
        <v/>
      </c>
      <c r="BA87" s="79" t="str">
        <f>IF(BC87="","",IF('3. Förpackningsdata'!W87="","",'3. Förpackningsdata'!W87))</f>
        <v/>
      </c>
      <c r="BB87" s="85"/>
      <c r="BC87" s="71" t="str">
        <f>IF('3. Förpackningsdata'!X87="","",'3. Förpackningsdata'!X87)</f>
        <v/>
      </c>
      <c r="BD87" s="85"/>
      <c r="BE87" s="85"/>
      <c r="BF87" s="85"/>
      <c r="BG87" s="85"/>
      <c r="BH87" s="85"/>
      <c r="BI87" s="146" t="str" cm="1">
        <f t="array" ref="BI87">_xlfn.IFS(BA87=Tabeller!$AK$5,"P",BA87=Tabeller!$AK$4,"L",BA87="","")</f>
        <v/>
      </c>
      <c r="BJ87" s="85"/>
      <c r="BK87" s="192" t="str">
        <f t="shared" si="7"/>
        <v/>
      </c>
      <c r="BL87" s="75" t="str">
        <f>TRIM(IF('3. Förpackningsdata'!Y87="","",'3. Förpackningsdata'!Y87))</f>
        <v/>
      </c>
    </row>
    <row r="88" spans="1:64" ht="15" x14ac:dyDescent="0.25">
      <c r="A88" s="73">
        <v>84</v>
      </c>
      <c r="B88" s="73" t="str">
        <f>'APH KIC KIA PC'!I88</f>
        <v>Välj…</v>
      </c>
      <c r="C88" s="73" t="str">
        <f>'APH KIC KIA PC'!K88</f>
        <v>Välj…</v>
      </c>
      <c r="D88" s="445">
        <f>'APH KIC KIA PC'!D88</f>
        <v>0</v>
      </c>
      <c r="E88" s="68" t="s">
        <v>103</v>
      </c>
      <c r="F88" s="68"/>
      <c r="G88" s="69">
        <v>1</v>
      </c>
      <c r="H88" s="529">
        <f>'3. Förpackningsdata'!F88</f>
        <v>0</v>
      </c>
      <c r="I88" s="529">
        <f>'3. Förpackningsdata'!G88</f>
        <v>0</v>
      </c>
      <c r="J88" s="529">
        <f>'3. Förpackningsdata'!I88</f>
        <v>0</v>
      </c>
      <c r="K88" s="529">
        <f>'3. Förpackningsdata'!H88</f>
        <v>0</v>
      </c>
      <c r="L88" s="81"/>
      <c r="M88" s="68" t="s">
        <v>1958</v>
      </c>
      <c r="N88" s="69" t="str">
        <f>IF('APH KIC KIA PC'!X88="","",'APH KIC KIA PC'!X88)</f>
        <v/>
      </c>
      <c r="O88" s="70" t="s">
        <v>1778</v>
      </c>
      <c r="P88" s="447" t="str">
        <f>TRIM('1. Artikeldata Grund'!D88)</f>
        <v/>
      </c>
      <c r="Q88" s="446" t="str">
        <f>IF(S88="","",IF('3. Förpackningsdata'!K88="","",'3. Förpackningsdata'!K88))</f>
        <v/>
      </c>
      <c r="R88" s="35"/>
      <c r="S88" s="28" t="str">
        <f>IF('3. Förpackningsdata'!L88="","",'3. Förpackningsdata'!L88)</f>
        <v/>
      </c>
      <c r="T88" s="26"/>
      <c r="U88" s="26"/>
      <c r="V88" s="26"/>
      <c r="W88" s="26"/>
      <c r="X88" s="26"/>
      <c r="Y88" s="354" t="str" cm="1">
        <f t="array" ref="Y88">IF(AC88&lt;&gt;Tabeller!$AJ$4,_xlfn.IFS(Q88=Tabeller!$AJ$3,"",Q88=Tabeller!$AM$4,"C",Q88=Tabeller!$AM$5,"L",Q88=Tabeller!$AM$6,"P",Q88="",""),"1")</f>
        <v/>
      </c>
      <c r="Z88" s="29"/>
      <c r="AA88" s="353"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4" t="str" cm="1">
        <f t="array" ref="AK88">_xlfn.IFS(AC88=Tabeller!$AJ$4,"C",AC88=Tabeller!$AJ$5,"L",AC88=Tabeller!$AJ$6,"P",AC88="","")</f>
        <v/>
      </c>
      <c r="AL88" s="71"/>
      <c r="AM88" s="192" t="str">
        <f t="shared" si="5"/>
        <v/>
      </c>
      <c r="AN88" s="447"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4" t="str" cm="1">
        <f t="array" ref="AW88">_xlfn.IFS(AO88=Tabeller!$AK$5,"P",AO88=Tabeller!$AK$4,"L",AO88="","")</f>
        <v/>
      </c>
      <c r="AX88" s="29"/>
      <c r="AY88" s="353" t="str">
        <f t="shared" si="6"/>
        <v/>
      </c>
      <c r="AZ88" s="31" t="str">
        <f>TRIM(IF('3. Förpackningsdata'!U88="","",'3. Förpackningsdata'!U88))</f>
        <v/>
      </c>
      <c r="BA88" s="79" t="str">
        <f>IF(BC88="","",IF('3. Förpackningsdata'!W88="","",'3. Förpackningsdata'!W88))</f>
        <v/>
      </c>
      <c r="BB88" s="85"/>
      <c r="BC88" s="71" t="str">
        <f>IF('3. Förpackningsdata'!X88="","",'3. Förpackningsdata'!X88)</f>
        <v/>
      </c>
      <c r="BD88" s="85"/>
      <c r="BE88" s="85"/>
      <c r="BF88" s="85"/>
      <c r="BG88" s="85"/>
      <c r="BH88" s="85"/>
      <c r="BI88" s="146" t="str" cm="1">
        <f t="array" ref="BI88">_xlfn.IFS(BA88=Tabeller!$AK$5,"P",BA88=Tabeller!$AK$4,"L",BA88="","")</f>
        <v/>
      </c>
      <c r="BJ88" s="85"/>
      <c r="BK88" s="192" t="str">
        <f t="shared" si="7"/>
        <v/>
      </c>
      <c r="BL88" s="75" t="str">
        <f>TRIM(IF('3. Förpackningsdata'!Y88="","",'3. Förpackningsdata'!Y88))</f>
        <v/>
      </c>
    </row>
    <row r="89" spans="1:64" ht="15" x14ac:dyDescent="0.25">
      <c r="A89" s="73">
        <v>85</v>
      </c>
      <c r="B89" s="73" t="str">
        <f>'APH KIC KIA PC'!I89</f>
        <v>Välj…</v>
      </c>
      <c r="C89" s="73" t="str">
        <f>'APH KIC KIA PC'!K89</f>
        <v>Välj…</v>
      </c>
      <c r="D89" s="445">
        <f>'APH KIC KIA PC'!D89</f>
        <v>0</v>
      </c>
      <c r="E89" s="68" t="s">
        <v>103</v>
      </c>
      <c r="F89" s="68"/>
      <c r="G89" s="69">
        <v>1</v>
      </c>
      <c r="H89" s="529">
        <f>'3. Förpackningsdata'!F89</f>
        <v>0</v>
      </c>
      <c r="I89" s="529">
        <f>'3. Förpackningsdata'!G89</f>
        <v>0</v>
      </c>
      <c r="J89" s="529">
        <f>'3. Förpackningsdata'!I89</f>
        <v>0</v>
      </c>
      <c r="K89" s="529">
        <f>'3. Förpackningsdata'!H89</f>
        <v>0</v>
      </c>
      <c r="L89" s="81"/>
      <c r="M89" s="68" t="s">
        <v>1958</v>
      </c>
      <c r="N89" s="69" t="str">
        <f>IF('APH KIC KIA PC'!X89="","",'APH KIC KIA PC'!X89)</f>
        <v/>
      </c>
      <c r="O89" s="70" t="s">
        <v>1778</v>
      </c>
      <c r="P89" s="447" t="str">
        <f>TRIM('1. Artikeldata Grund'!D89)</f>
        <v/>
      </c>
      <c r="Q89" s="446" t="str">
        <f>IF(S89="","",IF('3. Förpackningsdata'!K89="","",'3. Förpackningsdata'!K89))</f>
        <v/>
      </c>
      <c r="R89" s="35"/>
      <c r="S89" s="28" t="str">
        <f>IF('3. Förpackningsdata'!L89="","",'3. Förpackningsdata'!L89)</f>
        <v/>
      </c>
      <c r="T89" s="26"/>
      <c r="U89" s="26"/>
      <c r="V89" s="26"/>
      <c r="W89" s="26"/>
      <c r="X89" s="26"/>
      <c r="Y89" s="354" t="str" cm="1">
        <f t="array" ref="Y89">IF(AC89&lt;&gt;Tabeller!$AJ$4,_xlfn.IFS(Q89=Tabeller!$AJ$3,"",Q89=Tabeller!$AM$4,"C",Q89=Tabeller!$AM$5,"L",Q89=Tabeller!$AM$6,"P",Q89="",""),"1")</f>
        <v/>
      </c>
      <c r="Z89" s="29"/>
      <c r="AA89" s="353"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4" t="str" cm="1">
        <f t="array" ref="AK89">_xlfn.IFS(AC89=Tabeller!$AJ$4,"C",AC89=Tabeller!$AJ$5,"L",AC89=Tabeller!$AJ$6,"P",AC89="","")</f>
        <v/>
      </c>
      <c r="AL89" s="71"/>
      <c r="AM89" s="192" t="str">
        <f t="shared" si="5"/>
        <v/>
      </c>
      <c r="AN89" s="447"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4" t="str" cm="1">
        <f t="array" ref="AW89">_xlfn.IFS(AO89=Tabeller!$AK$5,"P",AO89=Tabeller!$AK$4,"L",AO89="","")</f>
        <v/>
      </c>
      <c r="AX89" s="29"/>
      <c r="AY89" s="353" t="str">
        <f t="shared" si="6"/>
        <v/>
      </c>
      <c r="AZ89" s="31" t="str">
        <f>TRIM(IF('3. Förpackningsdata'!U89="","",'3. Förpackningsdata'!U89))</f>
        <v/>
      </c>
      <c r="BA89" s="79" t="str">
        <f>IF(BC89="","",IF('3. Förpackningsdata'!W89="","",'3. Förpackningsdata'!W89))</f>
        <v/>
      </c>
      <c r="BB89" s="85"/>
      <c r="BC89" s="71" t="str">
        <f>IF('3. Förpackningsdata'!X89="","",'3. Förpackningsdata'!X89)</f>
        <v/>
      </c>
      <c r="BD89" s="85"/>
      <c r="BE89" s="85"/>
      <c r="BF89" s="85"/>
      <c r="BG89" s="85"/>
      <c r="BH89" s="85"/>
      <c r="BI89" s="146" t="str" cm="1">
        <f t="array" ref="BI89">_xlfn.IFS(BA89=Tabeller!$AK$5,"P",BA89=Tabeller!$AK$4,"L",BA89="","")</f>
        <v/>
      </c>
      <c r="BJ89" s="85"/>
      <c r="BK89" s="192" t="str">
        <f t="shared" si="7"/>
        <v/>
      </c>
      <c r="BL89" s="75" t="str">
        <f>TRIM(IF('3. Förpackningsdata'!Y89="","",'3. Förpackningsdata'!Y89))</f>
        <v/>
      </c>
    </row>
    <row r="90" spans="1:64" ht="15" x14ac:dyDescent="0.25">
      <c r="A90" s="73">
        <v>86</v>
      </c>
      <c r="B90" s="73" t="str">
        <f>'APH KIC KIA PC'!I90</f>
        <v>Välj…</v>
      </c>
      <c r="C90" s="73" t="str">
        <f>'APH KIC KIA PC'!K90</f>
        <v>Välj…</v>
      </c>
      <c r="D90" s="445">
        <f>'APH KIC KIA PC'!D90</f>
        <v>0</v>
      </c>
      <c r="E90" s="68" t="s">
        <v>103</v>
      </c>
      <c r="F90" s="68"/>
      <c r="G90" s="69">
        <v>1</v>
      </c>
      <c r="H90" s="529">
        <f>'3. Förpackningsdata'!F90</f>
        <v>0</v>
      </c>
      <c r="I90" s="529">
        <f>'3. Förpackningsdata'!G90</f>
        <v>0</v>
      </c>
      <c r="J90" s="529">
        <f>'3. Förpackningsdata'!I90</f>
        <v>0</v>
      </c>
      <c r="K90" s="529">
        <f>'3. Förpackningsdata'!H90</f>
        <v>0</v>
      </c>
      <c r="L90" s="81"/>
      <c r="M90" s="68" t="s">
        <v>1958</v>
      </c>
      <c r="N90" s="69" t="str">
        <f>IF('APH KIC KIA PC'!X90="","",'APH KIC KIA PC'!X90)</f>
        <v/>
      </c>
      <c r="O90" s="70" t="s">
        <v>1778</v>
      </c>
      <c r="P90" s="447" t="str">
        <f>TRIM('1. Artikeldata Grund'!D90)</f>
        <v/>
      </c>
      <c r="Q90" s="446" t="str">
        <f>IF(S90="","",IF('3. Förpackningsdata'!K90="","",'3. Förpackningsdata'!K90))</f>
        <v/>
      </c>
      <c r="R90" s="35"/>
      <c r="S90" s="28" t="str">
        <f>IF('3. Förpackningsdata'!L90="","",'3. Förpackningsdata'!L90)</f>
        <v/>
      </c>
      <c r="T90" s="26"/>
      <c r="U90" s="26"/>
      <c r="V90" s="26"/>
      <c r="W90" s="26"/>
      <c r="X90" s="26"/>
      <c r="Y90" s="354" t="str" cm="1">
        <f t="array" ref="Y90">IF(AC90&lt;&gt;Tabeller!$AJ$4,_xlfn.IFS(Q90=Tabeller!$AJ$3,"",Q90=Tabeller!$AM$4,"C",Q90=Tabeller!$AM$5,"L",Q90=Tabeller!$AM$6,"P",Q90="",""),"1")</f>
        <v/>
      </c>
      <c r="Z90" s="29"/>
      <c r="AA90" s="353"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4" t="str" cm="1">
        <f t="array" ref="AK90">_xlfn.IFS(AC90=Tabeller!$AJ$4,"C",AC90=Tabeller!$AJ$5,"L",AC90=Tabeller!$AJ$6,"P",AC90="","")</f>
        <v/>
      </c>
      <c r="AL90" s="71"/>
      <c r="AM90" s="192" t="str">
        <f t="shared" si="5"/>
        <v/>
      </c>
      <c r="AN90" s="447"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4" t="str" cm="1">
        <f t="array" ref="AW90">_xlfn.IFS(AO90=Tabeller!$AK$5,"P",AO90=Tabeller!$AK$4,"L",AO90="","")</f>
        <v/>
      </c>
      <c r="AX90" s="29"/>
      <c r="AY90" s="353" t="str">
        <f t="shared" si="6"/>
        <v/>
      </c>
      <c r="AZ90" s="31" t="str">
        <f>TRIM(IF('3. Förpackningsdata'!U90="","",'3. Förpackningsdata'!U90))</f>
        <v/>
      </c>
      <c r="BA90" s="79" t="str">
        <f>IF(BC90="","",IF('3. Förpackningsdata'!W90="","",'3. Förpackningsdata'!W90))</f>
        <v/>
      </c>
      <c r="BB90" s="85"/>
      <c r="BC90" s="71" t="str">
        <f>IF('3. Förpackningsdata'!X90="","",'3. Förpackningsdata'!X90)</f>
        <v/>
      </c>
      <c r="BD90" s="85"/>
      <c r="BE90" s="85"/>
      <c r="BF90" s="85"/>
      <c r="BG90" s="85"/>
      <c r="BH90" s="85"/>
      <c r="BI90" s="146" t="str" cm="1">
        <f t="array" ref="BI90">_xlfn.IFS(BA90=Tabeller!$AK$5,"P",BA90=Tabeller!$AK$4,"L",BA90="","")</f>
        <v/>
      </c>
      <c r="BJ90" s="85"/>
      <c r="BK90" s="192" t="str">
        <f t="shared" si="7"/>
        <v/>
      </c>
      <c r="BL90" s="75" t="str">
        <f>TRIM(IF('3. Förpackningsdata'!Y90="","",'3. Förpackningsdata'!Y90))</f>
        <v/>
      </c>
    </row>
    <row r="91" spans="1:64" ht="15" x14ac:dyDescent="0.25">
      <c r="A91" s="73">
        <v>87</v>
      </c>
      <c r="B91" s="73" t="str">
        <f>'APH KIC KIA PC'!I91</f>
        <v>Välj…</v>
      </c>
      <c r="C91" s="73" t="str">
        <f>'APH KIC KIA PC'!K91</f>
        <v>Välj…</v>
      </c>
      <c r="D91" s="445">
        <f>'APH KIC KIA PC'!D91</f>
        <v>0</v>
      </c>
      <c r="E91" s="68" t="s">
        <v>103</v>
      </c>
      <c r="F91" s="68"/>
      <c r="G91" s="69">
        <v>1</v>
      </c>
      <c r="H91" s="529">
        <f>'3. Förpackningsdata'!F91</f>
        <v>0</v>
      </c>
      <c r="I91" s="529">
        <f>'3. Förpackningsdata'!G91</f>
        <v>0</v>
      </c>
      <c r="J91" s="529">
        <f>'3. Förpackningsdata'!I91</f>
        <v>0</v>
      </c>
      <c r="K91" s="529">
        <f>'3. Förpackningsdata'!H91</f>
        <v>0</v>
      </c>
      <c r="L91" s="81"/>
      <c r="M91" s="68" t="s">
        <v>1958</v>
      </c>
      <c r="N91" s="69" t="str">
        <f>IF('APH KIC KIA PC'!X91="","",'APH KIC KIA PC'!X91)</f>
        <v/>
      </c>
      <c r="O91" s="70" t="s">
        <v>1778</v>
      </c>
      <c r="P91" s="447" t="str">
        <f>TRIM('1. Artikeldata Grund'!D91)</f>
        <v/>
      </c>
      <c r="Q91" s="446" t="str">
        <f>IF(S91="","",IF('3. Förpackningsdata'!K91="","",'3. Förpackningsdata'!K91))</f>
        <v/>
      </c>
      <c r="R91" s="35"/>
      <c r="S91" s="28" t="str">
        <f>IF('3. Förpackningsdata'!L91="","",'3. Förpackningsdata'!L91)</f>
        <v/>
      </c>
      <c r="T91" s="26"/>
      <c r="U91" s="26"/>
      <c r="V91" s="26"/>
      <c r="W91" s="26"/>
      <c r="X91" s="26"/>
      <c r="Y91" s="354" t="str" cm="1">
        <f t="array" ref="Y91">IF(AC91&lt;&gt;Tabeller!$AJ$4,_xlfn.IFS(Q91=Tabeller!$AJ$3,"",Q91=Tabeller!$AM$4,"C",Q91=Tabeller!$AM$5,"L",Q91=Tabeller!$AM$6,"P",Q91="",""),"1")</f>
        <v/>
      </c>
      <c r="Z91" s="29"/>
      <c r="AA91" s="353"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4" t="str" cm="1">
        <f t="array" ref="AK91">_xlfn.IFS(AC91=Tabeller!$AJ$4,"C",AC91=Tabeller!$AJ$5,"L",AC91=Tabeller!$AJ$6,"P",AC91="","")</f>
        <v/>
      </c>
      <c r="AL91" s="71"/>
      <c r="AM91" s="192" t="str">
        <f t="shared" si="5"/>
        <v/>
      </c>
      <c r="AN91" s="447"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4" t="str" cm="1">
        <f t="array" ref="AW91">_xlfn.IFS(AO91=Tabeller!$AK$5,"P",AO91=Tabeller!$AK$4,"L",AO91="","")</f>
        <v/>
      </c>
      <c r="AX91" s="29"/>
      <c r="AY91" s="353" t="str">
        <f t="shared" si="6"/>
        <v/>
      </c>
      <c r="AZ91" s="31" t="str">
        <f>TRIM(IF('3. Förpackningsdata'!U91="","",'3. Förpackningsdata'!U91))</f>
        <v/>
      </c>
      <c r="BA91" s="79" t="str">
        <f>IF(BC91="","",IF('3. Förpackningsdata'!W91="","",'3. Förpackningsdata'!W91))</f>
        <v/>
      </c>
      <c r="BB91" s="85"/>
      <c r="BC91" s="71" t="str">
        <f>IF('3. Förpackningsdata'!X91="","",'3. Förpackningsdata'!X91)</f>
        <v/>
      </c>
      <c r="BD91" s="85"/>
      <c r="BE91" s="85"/>
      <c r="BF91" s="85"/>
      <c r="BG91" s="85"/>
      <c r="BH91" s="85"/>
      <c r="BI91" s="146" t="str" cm="1">
        <f t="array" ref="BI91">_xlfn.IFS(BA91=Tabeller!$AK$5,"P",BA91=Tabeller!$AK$4,"L",BA91="","")</f>
        <v/>
      </c>
      <c r="BJ91" s="85"/>
      <c r="BK91" s="192" t="str">
        <f t="shared" si="7"/>
        <v/>
      </c>
      <c r="BL91" s="75" t="str">
        <f>TRIM(IF('3. Förpackningsdata'!Y91="","",'3. Förpackningsdata'!Y91))</f>
        <v/>
      </c>
    </row>
    <row r="92" spans="1:64" ht="15" x14ac:dyDescent="0.25">
      <c r="A92" s="73">
        <v>88</v>
      </c>
      <c r="B92" s="73" t="str">
        <f>'APH KIC KIA PC'!I92</f>
        <v>Välj…</v>
      </c>
      <c r="C92" s="73" t="str">
        <f>'APH KIC KIA PC'!K92</f>
        <v>Välj…</v>
      </c>
      <c r="D92" s="445">
        <f>'APH KIC KIA PC'!D92</f>
        <v>0</v>
      </c>
      <c r="E92" s="68" t="s">
        <v>103</v>
      </c>
      <c r="F92" s="68"/>
      <c r="G92" s="69">
        <v>1</v>
      </c>
      <c r="H92" s="529">
        <f>'3. Förpackningsdata'!F92</f>
        <v>0</v>
      </c>
      <c r="I92" s="529">
        <f>'3. Förpackningsdata'!G92</f>
        <v>0</v>
      </c>
      <c r="J92" s="529">
        <f>'3. Förpackningsdata'!I92</f>
        <v>0</v>
      </c>
      <c r="K92" s="529">
        <f>'3. Förpackningsdata'!H92</f>
        <v>0</v>
      </c>
      <c r="L92" s="81"/>
      <c r="M92" s="68" t="s">
        <v>1958</v>
      </c>
      <c r="N92" s="69" t="str">
        <f>IF('APH KIC KIA PC'!X92="","",'APH KIC KIA PC'!X92)</f>
        <v/>
      </c>
      <c r="O92" s="70" t="s">
        <v>1778</v>
      </c>
      <c r="P92" s="447" t="str">
        <f>TRIM('1. Artikeldata Grund'!D92)</f>
        <v/>
      </c>
      <c r="Q92" s="446" t="str">
        <f>IF(S92="","",IF('3. Förpackningsdata'!K92="","",'3. Förpackningsdata'!K92))</f>
        <v/>
      </c>
      <c r="R92" s="35"/>
      <c r="S92" s="28" t="str">
        <f>IF('3. Förpackningsdata'!L92="","",'3. Förpackningsdata'!L92)</f>
        <v/>
      </c>
      <c r="T92" s="26"/>
      <c r="U92" s="26"/>
      <c r="V92" s="26"/>
      <c r="W92" s="26"/>
      <c r="X92" s="26"/>
      <c r="Y92" s="354" t="str" cm="1">
        <f t="array" ref="Y92">IF(AC92&lt;&gt;Tabeller!$AJ$4,_xlfn.IFS(Q92=Tabeller!$AJ$3,"",Q92=Tabeller!$AM$4,"C",Q92=Tabeller!$AM$5,"L",Q92=Tabeller!$AM$6,"P",Q92="",""),"1")</f>
        <v/>
      </c>
      <c r="Z92" s="29"/>
      <c r="AA92" s="353"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4" t="str" cm="1">
        <f t="array" ref="AK92">_xlfn.IFS(AC92=Tabeller!$AJ$4,"C",AC92=Tabeller!$AJ$5,"L",AC92=Tabeller!$AJ$6,"P",AC92="","")</f>
        <v/>
      </c>
      <c r="AL92" s="71"/>
      <c r="AM92" s="192" t="str">
        <f t="shared" si="5"/>
        <v/>
      </c>
      <c r="AN92" s="447"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4" t="str" cm="1">
        <f t="array" ref="AW92">_xlfn.IFS(AO92=Tabeller!$AK$5,"P",AO92=Tabeller!$AK$4,"L",AO92="","")</f>
        <v/>
      </c>
      <c r="AX92" s="29"/>
      <c r="AY92" s="353" t="str">
        <f t="shared" si="6"/>
        <v/>
      </c>
      <c r="AZ92" s="31" t="str">
        <f>TRIM(IF('3. Förpackningsdata'!U92="","",'3. Förpackningsdata'!U92))</f>
        <v/>
      </c>
      <c r="BA92" s="79" t="str">
        <f>IF(BC92="","",IF('3. Förpackningsdata'!W92="","",'3. Förpackningsdata'!W92))</f>
        <v/>
      </c>
      <c r="BB92" s="85"/>
      <c r="BC92" s="71" t="str">
        <f>IF('3. Förpackningsdata'!X92="","",'3. Förpackningsdata'!X92)</f>
        <v/>
      </c>
      <c r="BD92" s="85"/>
      <c r="BE92" s="85"/>
      <c r="BF92" s="85"/>
      <c r="BG92" s="85"/>
      <c r="BH92" s="85"/>
      <c r="BI92" s="146" t="str" cm="1">
        <f t="array" ref="BI92">_xlfn.IFS(BA92=Tabeller!$AK$5,"P",BA92=Tabeller!$AK$4,"L",BA92="","")</f>
        <v/>
      </c>
      <c r="BJ92" s="85"/>
      <c r="BK92" s="192" t="str">
        <f t="shared" si="7"/>
        <v/>
      </c>
      <c r="BL92" s="75" t="str">
        <f>TRIM(IF('3. Förpackningsdata'!Y92="","",'3. Förpackningsdata'!Y92))</f>
        <v/>
      </c>
    </row>
    <row r="93" spans="1:64" ht="15" x14ac:dyDescent="0.25">
      <c r="A93" s="73">
        <v>89</v>
      </c>
      <c r="B93" s="73" t="str">
        <f>'APH KIC KIA PC'!I93</f>
        <v>Välj…</v>
      </c>
      <c r="C93" s="73" t="str">
        <f>'APH KIC KIA PC'!K93</f>
        <v>Välj…</v>
      </c>
      <c r="D93" s="445">
        <f>'APH KIC KIA PC'!D93</f>
        <v>0</v>
      </c>
      <c r="E93" s="68" t="s">
        <v>103</v>
      </c>
      <c r="F93" s="68"/>
      <c r="G93" s="69">
        <v>1</v>
      </c>
      <c r="H93" s="529">
        <f>'3. Förpackningsdata'!F93</f>
        <v>0</v>
      </c>
      <c r="I93" s="529">
        <f>'3. Förpackningsdata'!G93</f>
        <v>0</v>
      </c>
      <c r="J93" s="529">
        <f>'3. Förpackningsdata'!I93</f>
        <v>0</v>
      </c>
      <c r="K93" s="529">
        <f>'3. Förpackningsdata'!H93</f>
        <v>0</v>
      </c>
      <c r="L93" s="81"/>
      <c r="M93" s="68" t="s">
        <v>1958</v>
      </c>
      <c r="N93" s="69" t="str">
        <f>IF('APH KIC KIA PC'!X93="","",'APH KIC KIA PC'!X93)</f>
        <v/>
      </c>
      <c r="O93" s="70" t="s">
        <v>1778</v>
      </c>
      <c r="P93" s="447" t="str">
        <f>TRIM('1. Artikeldata Grund'!D93)</f>
        <v/>
      </c>
      <c r="Q93" s="446" t="str">
        <f>IF(S93="","",IF('3. Förpackningsdata'!K93="","",'3. Förpackningsdata'!K93))</f>
        <v/>
      </c>
      <c r="R93" s="35"/>
      <c r="S93" s="28" t="str">
        <f>IF('3. Förpackningsdata'!L93="","",'3. Förpackningsdata'!L93)</f>
        <v/>
      </c>
      <c r="T93" s="26"/>
      <c r="U93" s="26"/>
      <c r="V93" s="26"/>
      <c r="W93" s="26"/>
      <c r="X93" s="26"/>
      <c r="Y93" s="354" t="str" cm="1">
        <f t="array" ref="Y93">IF(AC93&lt;&gt;Tabeller!$AJ$4,_xlfn.IFS(Q93=Tabeller!$AJ$3,"",Q93=Tabeller!$AM$4,"C",Q93=Tabeller!$AM$5,"L",Q93=Tabeller!$AM$6,"P",Q93="",""),"1")</f>
        <v/>
      </c>
      <c r="Z93" s="29"/>
      <c r="AA93" s="353"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4" t="str" cm="1">
        <f t="array" ref="AK93">_xlfn.IFS(AC93=Tabeller!$AJ$4,"C",AC93=Tabeller!$AJ$5,"L",AC93=Tabeller!$AJ$6,"P",AC93="","")</f>
        <v/>
      </c>
      <c r="AL93" s="71"/>
      <c r="AM93" s="192" t="str">
        <f t="shared" si="5"/>
        <v/>
      </c>
      <c r="AN93" s="447"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4" t="str" cm="1">
        <f t="array" ref="AW93">_xlfn.IFS(AO93=Tabeller!$AK$5,"P",AO93=Tabeller!$AK$4,"L",AO93="","")</f>
        <v/>
      </c>
      <c r="AX93" s="29"/>
      <c r="AY93" s="353" t="str">
        <f t="shared" si="6"/>
        <v/>
      </c>
      <c r="AZ93" s="31" t="str">
        <f>TRIM(IF('3. Förpackningsdata'!U93="","",'3. Förpackningsdata'!U93))</f>
        <v/>
      </c>
      <c r="BA93" s="79" t="str">
        <f>IF(BC93="","",IF('3. Förpackningsdata'!W93="","",'3. Förpackningsdata'!W93))</f>
        <v/>
      </c>
      <c r="BB93" s="85"/>
      <c r="BC93" s="71" t="str">
        <f>IF('3. Förpackningsdata'!X93="","",'3. Förpackningsdata'!X93)</f>
        <v/>
      </c>
      <c r="BD93" s="85"/>
      <c r="BE93" s="85"/>
      <c r="BF93" s="85"/>
      <c r="BG93" s="85"/>
      <c r="BH93" s="85"/>
      <c r="BI93" s="146" t="str" cm="1">
        <f t="array" ref="BI93">_xlfn.IFS(BA93=Tabeller!$AK$5,"P",BA93=Tabeller!$AK$4,"L",BA93="","")</f>
        <v/>
      </c>
      <c r="BJ93" s="85"/>
      <c r="BK93" s="192" t="str">
        <f t="shared" si="7"/>
        <v/>
      </c>
      <c r="BL93" s="75" t="str">
        <f>TRIM(IF('3. Förpackningsdata'!Y93="","",'3. Förpackningsdata'!Y93))</f>
        <v/>
      </c>
    </row>
    <row r="94" spans="1:64" ht="15" x14ac:dyDescent="0.25">
      <c r="A94" s="73">
        <v>90</v>
      </c>
      <c r="B94" s="73" t="str">
        <f>'APH KIC KIA PC'!I94</f>
        <v>Välj…</v>
      </c>
      <c r="C94" s="73" t="str">
        <f>'APH KIC KIA PC'!K94</f>
        <v>Välj…</v>
      </c>
      <c r="D94" s="445">
        <f>'APH KIC KIA PC'!D94</f>
        <v>0</v>
      </c>
      <c r="E94" s="68" t="s">
        <v>103</v>
      </c>
      <c r="F94" s="68"/>
      <c r="G94" s="69">
        <v>1</v>
      </c>
      <c r="H94" s="529">
        <f>'3. Förpackningsdata'!F94</f>
        <v>0</v>
      </c>
      <c r="I94" s="529">
        <f>'3. Förpackningsdata'!G94</f>
        <v>0</v>
      </c>
      <c r="J94" s="529">
        <f>'3. Förpackningsdata'!I94</f>
        <v>0</v>
      </c>
      <c r="K94" s="529">
        <f>'3. Förpackningsdata'!H94</f>
        <v>0</v>
      </c>
      <c r="L94" s="81"/>
      <c r="M94" s="68" t="s">
        <v>1958</v>
      </c>
      <c r="N94" s="69" t="str">
        <f>IF('APH KIC KIA PC'!X94="","",'APH KIC KIA PC'!X94)</f>
        <v/>
      </c>
      <c r="O94" s="70" t="s">
        <v>1778</v>
      </c>
      <c r="P94" s="447" t="str">
        <f>TRIM('1. Artikeldata Grund'!D94)</f>
        <v/>
      </c>
      <c r="Q94" s="446" t="str">
        <f>IF(S94="","",IF('3. Förpackningsdata'!K94="","",'3. Förpackningsdata'!K94))</f>
        <v/>
      </c>
      <c r="R94" s="35"/>
      <c r="S94" s="28" t="str">
        <f>IF('3. Förpackningsdata'!L94="","",'3. Förpackningsdata'!L94)</f>
        <v/>
      </c>
      <c r="T94" s="26"/>
      <c r="U94" s="26"/>
      <c r="V94" s="26"/>
      <c r="W94" s="26"/>
      <c r="X94" s="26"/>
      <c r="Y94" s="354" t="str" cm="1">
        <f t="array" ref="Y94">IF(AC94&lt;&gt;Tabeller!$AJ$4,_xlfn.IFS(Q94=Tabeller!$AJ$3,"",Q94=Tabeller!$AM$4,"C",Q94=Tabeller!$AM$5,"L",Q94=Tabeller!$AM$6,"P",Q94="",""),"1")</f>
        <v/>
      </c>
      <c r="Z94" s="29"/>
      <c r="AA94" s="353"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4" t="str" cm="1">
        <f t="array" ref="AK94">_xlfn.IFS(AC94=Tabeller!$AJ$4,"C",AC94=Tabeller!$AJ$5,"L",AC94=Tabeller!$AJ$6,"P",AC94="","")</f>
        <v/>
      </c>
      <c r="AL94" s="71"/>
      <c r="AM94" s="192" t="str">
        <f t="shared" si="5"/>
        <v/>
      </c>
      <c r="AN94" s="447"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4" t="str" cm="1">
        <f t="array" ref="AW94">_xlfn.IFS(AO94=Tabeller!$AK$5,"P",AO94=Tabeller!$AK$4,"L",AO94="","")</f>
        <v/>
      </c>
      <c r="AX94" s="29"/>
      <c r="AY94" s="353" t="str">
        <f t="shared" si="6"/>
        <v/>
      </c>
      <c r="AZ94" s="31" t="str">
        <f>TRIM(IF('3. Förpackningsdata'!U94="","",'3. Förpackningsdata'!U94))</f>
        <v/>
      </c>
      <c r="BA94" s="79" t="str">
        <f>IF(BC94="","",IF('3. Förpackningsdata'!W94="","",'3. Förpackningsdata'!W94))</f>
        <v/>
      </c>
      <c r="BB94" s="85"/>
      <c r="BC94" s="71" t="str">
        <f>IF('3. Förpackningsdata'!X94="","",'3. Förpackningsdata'!X94)</f>
        <v/>
      </c>
      <c r="BD94" s="85"/>
      <c r="BE94" s="85"/>
      <c r="BF94" s="85"/>
      <c r="BG94" s="85"/>
      <c r="BH94" s="85"/>
      <c r="BI94" s="146" t="str" cm="1">
        <f t="array" ref="BI94">_xlfn.IFS(BA94=Tabeller!$AK$5,"P",BA94=Tabeller!$AK$4,"L",BA94="","")</f>
        <v/>
      </c>
      <c r="BJ94" s="85"/>
      <c r="BK94" s="192" t="str">
        <f t="shared" si="7"/>
        <v/>
      </c>
      <c r="BL94" s="75" t="str">
        <f>TRIM(IF('3. Förpackningsdata'!Y94="","",'3. Förpackningsdata'!Y94))</f>
        <v/>
      </c>
    </row>
    <row r="95" spans="1:64" ht="15" x14ac:dyDescent="0.25">
      <c r="A95" s="73">
        <v>91</v>
      </c>
      <c r="B95" s="73" t="str">
        <f>'APH KIC KIA PC'!I95</f>
        <v>Välj…</v>
      </c>
      <c r="C95" s="73" t="str">
        <f>'APH KIC KIA PC'!K95</f>
        <v>Välj…</v>
      </c>
      <c r="D95" s="445">
        <f>'APH KIC KIA PC'!D95</f>
        <v>0</v>
      </c>
      <c r="E95" s="68" t="s">
        <v>103</v>
      </c>
      <c r="F95" s="68"/>
      <c r="G95" s="69">
        <v>1</v>
      </c>
      <c r="H95" s="529">
        <f>'3. Förpackningsdata'!F95</f>
        <v>0</v>
      </c>
      <c r="I95" s="529">
        <f>'3. Förpackningsdata'!G95</f>
        <v>0</v>
      </c>
      <c r="J95" s="529">
        <f>'3. Förpackningsdata'!I95</f>
        <v>0</v>
      </c>
      <c r="K95" s="529">
        <f>'3. Förpackningsdata'!H95</f>
        <v>0</v>
      </c>
      <c r="L95" s="81"/>
      <c r="M95" s="68" t="s">
        <v>1958</v>
      </c>
      <c r="N95" s="69" t="str">
        <f>IF('APH KIC KIA PC'!X95="","",'APH KIC KIA PC'!X95)</f>
        <v/>
      </c>
      <c r="O95" s="70" t="s">
        <v>1778</v>
      </c>
      <c r="P95" s="447" t="str">
        <f>TRIM('1. Artikeldata Grund'!D95)</f>
        <v/>
      </c>
      <c r="Q95" s="446" t="str">
        <f>IF(S95="","",IF('3. Förpackningsdata'!K95="","",'3. Förpackningsdata'!K95))</f>
        <v/>
      </c>
      <c r="R95" s="35"/>
      <c r="S95" s="28" t="str">
        <f>IF('3. Förpackningsdata'!L95="","",'3. Förpackningsdata'!L95)</f>
        <v/>
      </c>
      <c r="T95" s="26"/>
      <c r="U95" s="26"/>
      <c r="V95" s="26"/>
      <c r="W95" s="26"/>
      <c r="X95" s="26"/>
      <c r="Y95" s="354" t="str" cm="1">
        <f t="array" ref="Y95">IF(AC95&lt;&gt;Tabeller!$AJ$4,_xlfn.IFS(Q95=Tabeller!$AJ$3,"",Q95=Tabeller!$AM$4,"C",Q95=Tabeller!$AM$5,"L",Q95=Tabeller!$AM$6,"P",Q95="",""),"1")</f>
        <v/>
      </c>
      <c r="Z95" s="29"/>
      <c r="AA95" s="353"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4" t="str" cm="1">
        <f t="array" ref="AK95">_xlfn.IFS(AC95=Tabeller!$AJ$4,"C",AC95=Tabeller!$AJ$5,"L",AC95=Tabeller!$AJ$6,"P",AC95="","")</f>
        <v/>
      </c>
      <c r="AL95" s="71"/>
      <c r="AM95" s="192" t="str">
        <f t="shared" si="5"/>
        <v/>
      </c>
      <c r="AN95" s="447"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4" t="str" cm="1">
        <f t="array" ref="AW95">_xlfn.IFS(AO95=Tabeller!$AK$5,"P",AO95=Tabeller!$AK$4,"L",AO95="","")</f>
        <v/>
      </c>
      <c r="AX95" s="29"/>
      <c r="AY95" s="353" t="str">
        <f t="shared" si="6"/>
        <v/>
      </c>
      <c r="AZ95" s="31" t="str">
        <f>TRIM(IF('3. Förpackningsdata'!U95="","",'3. Förpackningsdata'!U95))</f>
        <v/>
      </c>
      <c r="BA95" s="79" t="str">
        <f>IF(BC95="","",IF('3. Förpackningsdata'!W95="","",'3. Förpackningsdata'!W95))</f>
        <v/>
      </c>
      <c r="BB95" s="85"/>
      <c r="BC95" s="71" t="str">
        <f>IF('3. Förpackningsdata'!X95="","",'3. Förpackningsdata'!X95)</f>
        <v/>
      </c>
      <c r="BD95" s="85"/>
      <c r="BE95" s="85"/>
      <c r="BF95" s="85"/>
      <c r="BG95" s="85"/>
      <c r="BH95" s="85"/>
      <c r="BI95" s="146" t="str" cm="1">
        <f t="array" ref="BI95">_xlfn.IFS(BA95=Tabeller!$AK$5,"P",BA95=Tabeller!$AK$4,"L",BA95="","")</f>
        <v/>
      </c>
      <c r="BJ95" s="85"/>
      <c r="BK95" s="192" t="str">
        <f t="shared" si="7"/>
        <v/>
      </c>
      <c r="BL95" s="75" t="str">
        <f>TRIM(IF('3. Förpackningsdata'!Y95="","",'3. Förpackningsdata'!Y95))</f>
        <v/>
      </c>
    </row>
    <row r="96" spans="1:64" ht="15" x14ac:dyDescent="0.25">
      <c r="A96" s="73">
        <v>92</v>
      </c>
      <c r="B96" s="73" t="str">
        <f>'APH KIC KIA PC'!I96</f>
        <v>Välj…</v>
      </c>
      <c r="C96" s="73" t="str">
        <f>'APH KIC KIA PC'!K96</f>
        <v>Välj…</v>
      </c>
      <c r="D96" s="445">
        <f>'APH KIC KIA PC'!D96</f>
        <v>0</v>
      </c>
      <c r="E96" s="68" t="s">
        <v>103</v>
      </c>
      <c r="F96" s="68"/>
      <c r="G96" s="69">
        <v>1</v>
      </c>
      <c r="H96" s="529">
        <f>'3. Förpackningsdata'!F96</f>
        <v>0</v>
      </c>
      <c r="I96" s="529">
        <f>'3. Förpackningsdata'!G96</f>
        <v>0</v>
      </c>
      <c r="J96" s="529">
        <f>'3. Förpackningsdata'!I96</f>
        <v>0</v>
      </c>
      <c r="K96" s="529">
        <f>'3. Förpackningsdata'!H96</f>
        <v>0</v>
      </c>
      <c r="L96" s="81"/>
      <c r="M96" s="68" t="s">
        <v>1958</v>
      </c>
      <c r="N96" s="69" t="str">
        <f>IF('APH KIC KIA PC'!X96="","",'APH KIC KIA PC'!X96)</f>
        <v/>
      </c>
      <c r="O96" s="70" t="s">
        <v>1778</v>
      </c>
      <c r="P96" s="447" t="str">
        <f>TRIM('1. Artikeldata Grund'!D96)</f>
        <v/>
      </c>
      <c r="Q96" s="446" t="str">
        <f>IF(S96="","",IF('3. Förpackningsdata'!K96="","",'3. Förpackningsdata'!K96))</f>
        <v/>
      </c>
      <c r="R96" s="35"/>
      <c r="S96" s="28" t="str">
        <f>IF('3. Förpackningsdata'!L96="","",'3. Förpackningsdata'!L96)</f>
        <v/>
      </c>
      <c r="T96" s="26"/>
      <c r="U96" s="26"/>
      <c r="V96" s="26"/>
      <c r="W96" s="26"/>
      <c r="X96" s="26"/>
      <c r="Y96" s="354" t="str" cm="1">
        <f t="array" ref="Y96">IF(AC96&lt;&gt;Tabeller!$AJ$4,_xlfn.IFS(Q96=Tabeller!$AJ$3,"",Q96=Tabeller!$AM$4,"C",Q96=Tabeller!$AM$5,"L",Q96=Tabeller!$AM$6,"P",Q96="",""),"1")</f>
        <v/>
      </c>
      <c r="Z96" s="29"/>
      <c r="AA96" s="353"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4" t="str" cm="1">
        <f t="array" ref="AK96">_xlfn.IFS(AC96=Tabeller!$AJ$4,"C",AC96=Tabeller!$AJ$5,"L",AC96=Tabeller!$AJ$6,"P",AC96="","")</f>
        <v/>
      </c>
      <c r="AL96" s="71"/>
      <c r="AM96" s="192" t="str">
        <f t="shared" si="5"/>
        <v/>
      </c>
      <c r="AN96" s="447"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4" t="str" cm="1">
        <f t="array" ref="AW96">_xlfn.IFS(AO96=Tabeller!$AK$5,"P",AO96=Tabeller!$AK$4,"L",AO96="","")</f>
        <v/>
      </c>
      <c r="AX96" s="29"/>
      <c r="AY96" s="353" t="str">
        <f t="shared" si="6"/>
        <v/>
      </c>
      <c r="AZ96" s="31" t="str">
        <f>TRIM(IF('3. Förpackningsdata'!U96="","",'3. Förpackningsdata'!U96))</f>
        <v/>
      </c>
      <c r="BA96" s="79" t="str">
        <f>IF(BC96="","",IF('3. Förpackningsdata'!W96="","",'3. Förpackningsdata'!W96))</f>
        <v/>
      </c>
      <c r="BB96" s="85"/>
      <c r="BC96" s="71" t="str">
        <f>IF('3. Förpackningsdata'!X96="","",'3. Förpackningsdata'!X96)</f>
        <v/>
      </c>
      <c r="BD96" s="85"/>
      <c r="BE96" s="85"/>
      <c r="BF96" s="85"/>
      <c r="BG96" s="85"/>
      <c r="BH96" s="85"/>
      <c r="BI96" s="146" t="str" cm="1">
        <f t="array" ref="BI96">_xlfn.IFS(BA96=Tabeller!$AK$5,"P",BA96=Tabeller!$AK$4,"L",BA96="","")</f>
        <v/>
      </c>
      <c r="BJ96" s="85"/>
      <c r="BK96" s="192" t="str">
        <f t="shared" si="7"/>
        <v/>
      </c>
      <c r="BL96" s="75" t="str">
        <f>TRIM(IF('3. Förpackningsdata'!Y96="","",'3. Förpackningsdata'!Y96))</f>
        <v/>
      </c>
    </row>
    <row r="97" spans="1:64" ht="15" x14ac:dyDescent="0.25">
      <c r="A97" s="73">
        <v>93</v>
      </c>
      <c r="B97" s="73" t="str">
        <f>'APH KIC KIA PC'!I97</f>
        <v>Välj…</v>
      </c>
      <c r="C97" s="73" t="str">
        <f>'APH KIC KIA PC'!K97</f>
        <v>Välj…</v>
      </c>
      <c r="D97" s="445">
        <f>'APH KIC KIA PC'!D97</f>
        <v>0</v>
      </c>
      <c r="E97" s="68" t="s">
        <v>103</v>
      </c>
      <c r="F97" s="68"/>
      <c r="G97" s="69">
        <v>1</v>
      </c>
      <c r="H97" s="529">
        <f>'3. Förpackningsdata'!F97</f>
        <v>0</v>
      </c>
      <c r="I97" s="529">
        <f>'3. Förpackningsdata'!G97</f>
        <v>0</v>
      </c>
      <c r="J97" s="529">
        <f>'3. Förpackningsdata'!I97</f>
        <v>0</v>
      </c>
      <c r="K97" s="529">
        <f>'3. Förpackningsdata'!H97</f>
        <v>0</v>
      </c>
      <c r="L97" s="81"/>
      <c r="M97" s="68" t="s">
        <v>1958</v>
      </c>
      <c r="N97" s="69" t="str">
        <f>IF('APH KIC KIA PC'!X97="","",'APH KIC KIA PC'!X97)</f>
        <v/>
      </c>
      <c r="O97" s="70" t="s">
        <v>1778</v>
      </c>
      <c r="P97" s="447" t="str">
        <f>TRIM('1. Artikeldata Grund'!D97)</f>
        <v/>
      </c>
      <c r="Q97" s="446" t="str">
        <f>IF(S97="","",IF('3. Förpackningsdata'!K97="","",'3. Förpackningsdata'!K97))</f>
        <v/>
      </c>
      <c r="R97" s="35"/>
      <c r="S97" s="28" t="str">
        <f>IF('3. Förpackningsdata'!L97="","",'3. Förpackningsdata'!L97)</f>
        <v/>
      </c>
      <c r="T97" s="26"/>
      <c r="U97" s="26"/>
      <c r="V97" s="26"/>
      <c r="W97" s="26"/>
      <c r="X97" s="26"/>
      <c r="Y97" s="354" t="str" cm="1">
        <f t="array" ref="Y97">IF(AC97&lt;&gt;Tabeller!$AJ$4,_xlfn.IFS(Q97=Tabeller!$AJ$3,"",Q97=Tabeller!$AM$4,"C",Q97=Tabeller!$AM$5,"L",Q97=Tabeller!$AM$6,"P",Q97="",""),"1")</f>
        <v/>
      </c>
      <c r="Z97" s="29"/>
      <c r="AA97" s="353"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4" t="str" cm="1">
        <f t="array" ref="AK97">_xlfn.IFS(AC97=Tabeller!$AJ$4,"C",AC97=Tabeller!$AJ$5,"L",AC97=Tabeller!$AJ$6,"P",AC97="","")</f>
        <v/>
      </c>
      <c r="AL97" s="71"/>
      <c r="AM97" s="192" t="str">
        <f t="shared" si="5"/>
        <v/>
      </c>
      <c r="AN97" s="447"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4" t="str" cm="1">
        <f t="array" ref="AW97">_xlfn.IFS(AO97=Tabeller!$AK$5,"P",AO97=Tabeller!$AK$4,"L",AO97="","")</f>
        <v/>
      </c>
      <c r="AX97" s="29"/>
      <c r="AY97" s="353" t="str">
        <f t="shared" si="6"/>
        <v/>
      </c>
      <c r="AZ97" s="31" t="str">
        <f>TRIM(IF('3. Förpackningsdata'!U97="","",'3. Förpackningsdata'!U97))</f>
        <v/>
      </c>
      <c r="BA97" s="79" t="str">
        <f>IF(BC97="","",IF('3. Förpackningsdata'!W97="","",'3. Förpackningsdata'!W97))</f>
        <v/>
      </c>
      <c r="BB97" s="85"/>
      <c r="BC97" s="71" t="str">
        <f>IF('3. Förpackningsdata'!X97="","",'3. Förpackningsdata'!X97)</f>
        <v/>
      </c>
      <c r="BD97" s="85"/>
      <c r="BE97" s="85"/>
      <c r="BF97" s="85"/>
      <c r="BG97" s="85"/>
      <c r="BH97" s="85"/>
      <c r="BI97" s="146" t="str" cm="1">
        <f t="array" ref="BI97">_xlfn.IFS(BA97=Tabeller!$AK$5,"P",BA97=Tabeller!$AK$4,"L",BA97="","")</f>
        <v/>
      </c>
      <c r="BJ97" s="85"/>
      <c r="BK97" s="192" t="str">
        <f t="shared" si="7"/>
        <v/>
      </c>
      <c r="BL97" s="75" t="str">
        <f>TRIM(IF('3. Förpackningsdata'!Y97="","",'3. Förpackningsdata'!Y97))</f>
        <v/>
      </c>
    </row>
    <row r="98" spans="1:64" ht="15" x14ac:dyDescent="0.25">
      <c r="A98" s="73">
        <v>94</v>
      </c>
      <c r="B98" s="73" t="str">
        <f>'APH KIC KIA PC'!I98</f>
        <v>Välj…</v>
      </c>
      <c r="C98" s="73" t="str">
        <f>'APH KIC KIA PC'!K98</f>
        <v>Välj…</v>
      </c>
      <c r="D98" s="445">
        <f>'APH KIC KIA PC'!D98</f>
        <v>0</v>
      </c>
      <c r="E98" s="68" t="s">
        <v>103</v>
      </c>
      <c r="F98" s="68"/>
      <c r="G98" s="69">
        <v>1</v>
      </c>
      <c r="H98" s="529">
        <f>'3. Förpackningsdata'!F98</f>
        <v>0</v>
      </c>
      <c r="I98" s="529">
        <f>'3. Förpackningsdata'!G98</f>
        <v>0</v>
      </c>
      <c r="J98" s="529">
        <f>'3. Förpackningsdata'!I98</f>
        <v>0</v>
      </c>
      <c r="K98" s="529">
        <f>'3. Förpackningsdata'!H98</f>
        <v>0</v>
      </c>
      <c r="L98" s="81"/>
      <c r="M98" s="68" t="s">
        <v>1958</v>
      </c>
      <c r="N98" s="69" t="str">
        <f>IF('APH KIC KIA PC'!X98="","",'APH KIC KIA PC'!X98)</f>
        <v/>
      </c>
      <c r="O98" s="70" t="s">
        <v>1778</v>
      </c>
      <c r="P98" s="447" t="str">
        <f>TRIM('1. Artikeldata Grund'!D98)</f>
        <v/>
      </c>
      <c r="Q98" s="446" t="str">
        <f>IF(S98="","",IF('3. Förpackningsdata'!K98="","",'3. Förpackningsdata'!K98))</f>
        <v/>
      </c>
      <c r="R98" s="35"/>
      <c r="S98" s="28" t="str">
        <f>IF('3. Förpackningsdata'!L98="","",'3. Förpackningsdata'!L98)</f>
        <v/>
      </c>
      <c r="T98" s="26"/>
      <c r="U98" s="26"/>
      <c r="V98" s="26"/>
      <c r="W98" s="26"/>
      <c r="X98" s="26"/>
      <c r="Y98" s="354" t="str" cm="1">
        <f t="array" ref="Y98">IF(AC98&lt;&gt;Tabeller!$AJ$4,_xlfn.IFS(Q98=Tabeller!$AJ$3,"",Q98=Tabeller!$AM$4,"C",Q98=Tabeller!$AM$5,"L",Q98=Tabeller!$AM$6,"P",Q98="",""),"1")</f>
        <v/>
      </c>
      <c r="Z98" s="29"/>
      <c r="AA98" s="353"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4" t="str" cm="1">
        <f t="array" ref="AK98">_xlfn.IFS(AC98=Tabeller!$AJ$4,"C",AC98=Tabeller!$AJ$5,"L",AC98=Tabeller!$AJ$6,"P",AC98="","")</f>
        <v/>
      </c>
      <c r="AL98" s="71"/>
      <c r="AM98" s="192" t="str">
        <f t="shared" si="5"/>
        <v/>
      </c>
      <c r="AN98" s="447"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4" t="str" cm="1">
        <f t="array" ref="AW98">_xlfn.IFS(AO98=Tabeller!$AK$5,"P",AO98=Tabeller!$AK$4,"L",AO98="","")</f>
        <v/>
      </c>
      <c r="AX98" s="29"/>
      <c r="AY98" s="353" t="str">
        <f t="shared" si="6"/>
        <v/>
      </c>
      <c r="AZ98" s="31" t="str">
        <f>TRIM(IF('3. Förpackningsdata'!U98="","",'3. Förpackningsdata'!U98))</f>
        <v/>
      </c>
      <c r="BA98" s="79" t="str">
        <f>IF(BC98="","",IF('3. Förpackningsdata'!W98="","",'3. Förpackningsdata'!W98))</f>
        <v/>
      </c>
      <c r="BB98" s="85"/>
      <c r="BC98" s="71" t="str">
        <f>IF('3. Förpackningsdata'!X98="","",'3. Förpackningsdata'!X98)</f>
        <v/>
      </c>
      <c r="BD98" s="85"/>
      <c r="BE98" s="85"/>
      <c r="BF98" s="85"/>
      <c r="BG98" s="85"/>
      <c r="BH98" s="85"/>
      <c r="BI98" s="146" t="str" cm="1">
        <f t="array" ref="BI98">_xlfn.IFS(BA98=Tabeller!$AK$5,"P",BA98=Tabeller!$AK$4,"L",BA98="","")</f>
        <v/>
      </c>
      <c r="BJ98" s="85"/>
      <c r="BK98" s="192" t="str">
        <f t="shared" si="7"/>
        <v/>
      </c>
      <c r="BL98" s="75" t="str">
        <f>TRIM(IF('3. Förpackningsdata'!Y98="","",'3. Förpackningsdata'!Y98))</f>
        <v/>
      </c>
    </row>
    <row r="99" spans="1:64" ht="15" x14ac:dyDescent="0.25">
      <c r="A99" s="73">
        <v>95</v>
      </c>
      <c r="B99" s="73" t="str">
        <f>'APH KIC KIA PC'!I99</f>
        <v>Välj…</v>
      </c>
      <c r="C99" s="73" t="str">
        <f>'APH KIC KIA PC'!K99</f>
        <v>Välj…</v>
      </c>
      <c r="D99" s="445">
        <f>'APH KIC KIA PC'!D99</f>
        <v>0</v>
      </c>
      <c r="E99" s="68" t="s">
        <v>103</v>
      </c>
      <c r="F99" s="68"/>
      <c r="G99" s="69">
        <v>1</v>
      </c>
      <c r="H99" s="529">
        <f>'3. Förpackningsdata'!F99</f>
        <v>0</v>
      </c>
      <c r="I99" s="529">
        <f>'3. Förpackningsdata'!G99</f>
        <v>0</v>
      </c>
      <c r="J99" s="529">
        <f>'3. Förpackningsdata'!I99</f>
        <v>0</v>
      </c>
      <c r="K99" s="529">
        <f>'3. Förpackningsdata'!H99</f>
        <v>0</v>
      </c>
      <c r="L99" s="81"/>
      <c r="M99" s="68" t="s">
        <v>1958</v>
      </c>
      <c r="N99" s="69" t="str">
        <f>IF('APH KIC KIA PC'!X99="","",'APH KIC KIA PC'!X99)</f>
        <v/>
      </c>
      <c r="O99" s="70" t="s">
        <v>1778</v>
      </c>
      <c r="P99" s="447" t="str">
        <f>TRIM('1. Artikeldata Grund'!D99)</f>
        <v/>
      </c>
      <c r="Q99" s="446" t="str">
        <f>IF(S99="","",IF('3. Förpackningsdata'!K99="","",'3. Förpackningsdata'!K99))</f>
        <v/>
      </c>
      <c r="R99" s="35"/>
      <c r="S99" s="28" t="str">
        <f>IF('3. Förpackningsdata'!L99="","",'3. Förpackningsdata'!L99)</f>
        <v/>
      </c>
      <c r="T99" s="26"/>
      <c r="U99" s="26"/>
      <c r="V99" s="26"/>
      <c r="W99" s="26"/>
      <c r="X99" s="26"/>
      <c r="Y99" s="354" t="str" cm="1">
        <f t="array" ref="Y99">IF(AC99&lt;&gt;Tabeller!$AJ$4,_xlfn.IFS(Q99=Tabeller!$AJ$3,"",Q99=Tabeller!$AM$4,"C",Q99=Tabeller!$AM$5,"L",Q99=Tabeller!$AM$6,"P",Q99="",""),"1")</f>
        <v/>
      </c>
      <c r="Z99" s="29"/>
      <c r="AA99" s="353"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4" t="str" cm="1">
        <f t="array" ref="AK99">_xlfn.IFS(AC99=Tabeller!$AJ$4,"C",AC99=Tabeller!$AJ$5,"L",AC99=Tabeller!$AJ$6,"P",AC99="","")</f>
        <v/>
      </c>
      <c r="AL99" s="71"/>
      <c r="AM99" s="192" t="str">
        <f t="shared" si="5"/>
        <v/>
      </c>
      <c r="AN99" s="447"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4" t="str" cm="1">
        <f t="array" ref="AW99">_xlfn.IFS(AO99=Tabeller!$AK$5,"P",AO99=Tabeller!$AK$4,"L",AO99="","")</f>
        <v/>
      </c>
      <c r="AX99" s="29"/>
      <c r="AY99" s="353" t="str">
        <f t="shared" si="6"/>
        <v/>
      </c>
      <c r="AZ99" s="31" t="str">
        <f>TRIM(IF('3. Förpackningsdata'!U99="","",'3. Förpackningsdata'!U99))</f>
        <v/>
      </c>
      <c r="BA99" s="79" t="str">
        <f>IF(BC99="","",IF('3. Förpackningsdata'!W99="","",'3. Förpackningsdata'!W99))</f>
        <v/>
      </c>
      <c r="BB99" s="85"/>
      <c r="BC99" s="71" t="str">
        <f>IF('3. Förpackningsdata'!X99="","",'3. Förpackningsdata'!X99)</f>
        <v/>
      </c>
      <c r="BD99" s="85"/>
      <c r="BE99" s="85"/>
      <c r="BF99" s="85"/>
      <c r="BG99" s="85"/>
      <c r="BH99" s="85"/>
      <c r="BI99" s="146" t="str" cm="1">
        <f t="array" ref="BI99">_xlfn.IFS(BA99=Tabeller!$AK$5,"P",BA99=Tabeller!$AK$4,"L",BA99="","")</f>
        <v/>
      </c>
      <c r="BJ99" s="85"/>
      <c r="BK99" s="192" t="str">
        <f t="shared" si="7"/>
        <v/>
      </c>
      <c r="BL99" s="75" t="str">
        <f>TRIM(IF('3. Förpackningsdata'!Y99="","",'3. Förpackningsdata'!Y99))</f>
        <v/>
      </c>
    </row>
    <row r="100" spans="1:64" ht="15" x14ac:dyDescent="0.25">
      <c r="A100" s="73">
        <v>96</v>
      </c>
      <c r="B100" s="73" t="str">
        <f>'APH KIC KIA PC'!I100</f>
        <v>Välj…</v>
      </c>
      <c r="C100" s="73" t="str">
        <f>'APH KIC KIA PC'!K100</f>
        <v>Välj…</v>
      </c>
      <c r="D100" s="445">
        <f>'APH KIC KIA PC'!D100</f>
        <v>0</v>
      </c>
      <c r="E100" s="68" t="s">
        <v>103</v>
      </c>
      <c r="F100" s="68"/>
      <c r="G100" s="69">
        <v>1</v>
      </c>
      <c r="H100" s="529">
        <f>'3. Förpackningsdata'!F100</f>
        <v>0</v>
      </c>
      <c r="I100" s="529">
        <f>'3. Förpackningsdata'!G100</f>
        <v>0</v>
      </c>
      <c r="J100" s="529">
        <f>'3. Förpackningsdata'!I100</f>
        <v>0</v>
      </c>
      <c r="K100" s="529">
        <f>'3. Förpackningsdata'!H100</f>
        <v>0</v>
      </c>
      <c r="L100" s="81"/>
      <c r="M100" s="68" t="s">
        <v>1958</v>
      </c>
      <c r="N100" s="69" t="str">
        <f>IF('APH KIC KIA PC'!X100="","",'APH KIC KIA PC'!X100)</f>
        <v/>
      </c>
      <c r="O100" s="70" t="s">
        <v>1778</v>
      </c>
      <c r="P100" s="447" t="str">
        <f>TRIM('1. Artikeldata Grund'!D100)</f>
        <v/>
      </c>
      <c r="Q100" s="446" t="str">
        <f>IF(S100="","",IF('3. Förpackningsdata'!K100="","",'3. Förpackningsdata'!K100))</f>
        <v/>
      </c>
      <c r="R100" s="35"/>
      <c r="S100" s="28" t="str">
        <f>IF('3. Förpackningsdata'!L100="","",'3. Förpackningsdata'!L100)</f>
        <v/>
      </c>
      <c r="T100" s="26"/>
      <c r="U100" s="26"/>
      <c r="V100" s="26"/>
      <c r="W100" s="26"/>
      <c r="X100" s="26"/>
      <c r="Y100" s="354" t="str" cm="1">
        <f t="array" ref="Y100">IF(AC100&lt;&gt;Tabeller!$AJ$4,_xlfn.IFS(Q100=Tabeller!$AJ$3,"",Q100=Tabeller!$AM$4,"C",Q100=Tabeller!$AM$5,"L",Q100=Tabeller!$AM$6,"P",Q100="",""),"1")</f>
        <v/>
      </c>
      <c r="Z100" s="29"/>
      <c r="AA100" s="353"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4" t="str" cm="1">
        <f t="array" ref="AK100">_xlfn.IFS(AC100=Tabeller!$AJ$4,"C",AC100=Tabeller!$AJ$5,"L",AC100=Tabeller!$AJ$6,"P",AC100="","")</f>
        <v/>
      </c>
      <c r="AL100" s="71"/>
      <c r="AM100" s="192" t="str">
        <f t="shared" si="5"/>
        <v/>
      </c>
      <c r="AN100" s="447"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4" t="str" cm="1">
        <f t="array" ref="AW100">_xlfn.IFS(AO100=Tabeller!$AK$5,"P",AO100=Tabeller!$AK$4,"L",AO100="","")</f>
        <v/>
      </c>
      <c r="AX100" s="29"/>
      <c r="AY100" s="353" t="str">
        <f t="shared" si="6"/>
        <v/>
      </c>
      <c r="AZ100" s="31" t="str">
        <f>TRIM(IF('3. Förpackningsdata'!U100="","",'3. Förpackningsdata'!U100))</f>
        <v/>
      </c>
      <c r="BA100" s="79" t="str">
        <f>IF(BC100="","",IF('3. Förpackningsdata'!W100="","",'3. Förpackningsdata'!W100))</f>
        <v/>
      </c>
      <c r="BB100" s="85"/>
      <c r="BC100" s="71" t="str">
        <f>IF('3. Förpackningsdata'!X100="","",'3. Förpackningsdata'!X100)</f>
        <v/>
      </c>
      <c r="BD100" s="85"/>
      <c r="BE100" s="85"/>
      <c r="BF100" s="85"/>
      <c r="BG100" s="85"/>
      <c r="BH100" s="85"/>
      <c r="BI100" s="146" t="str" cm="1">
        <f t="array" ref="BI100">_xlfn.IFS(BA100=Tabeller!$AK$5,"P",BA100=Tabeller!$AK$4,"L",BA100="","")</f>
        <v/>
      </c>
      <c r="BJ100" s="85"/>
      <c r="BK100" s="192" t="str">
        <f t="shared" si="7"/>
        <v/>
      </c>
      <c r="BL100" s="75" t="str">
        <f>TRIM(IF('3. Förpackningsdata'!Y100="","",'3. Förpackningsdata'!Y100))</f>
        <v/>
      </c>
    </row>
    <row r="101" spans="1:64" ht="15" x14ac:dyDescent="0.25">
      <c r="A101" s="73">
        <v>97</v>
      </c>
      <c r="B101" s="73" t="str">
        <f>'APH KIC KIA PC'!I101</f>
        <v>Välj…</v>
      </c>
      <c r="C101" s="73" t="str">
        <f>'APH KIC KIA PC'!K101</f>
        <v>Välj…</v>
      </c>
      <c r="D101" s="445">
        <f>'APH KIC KIA PC'!D101</f>
        <v>0</v>
      </c>
      <c r="E101" s="68" t="s">
        <v>103</v>
      </c>
      <c r="F101" s="68"/>
      <c r="G101" s="69">
        <v>1</v>
      </c>
      <c r="H101" s="529">
        <f>'3. Förpackningsdata'!F101</f>
        <v>0</v>
      </c>
      <c r="I101" s="529">
        <f>'3. Förpackningsdata'!G101</f>
        <v>0</v>
      </c>
      <c r="J101" s="529">
        <f>'3. Förpackningsdata'!I101</f>
        <v>0</v>
      </c>
      <c r="K101" s="529">
        <f>'3. Förpackningsdata'!H101</f>
        <v>0</v>
      </c>
      <c r="L101" s="81"/>
      <c r="M101" s="68" t="s">
        <v>1958</v>
      </c>
      <c r="N101" s="69" t="str">
        <f>IF('APH KIC KIA PC'!X101="","",'APH KIC KIA PC'!X101)</f>
        <v/>
      </c>
      <c r="O101" s="70" t="s">
        <v>1778</v>
      </c>
      <c r="P101" s="447" t="str">
        <f>TRIM('1. Artikeldata Grund'!D101)</f>
        <v/>
      </c>
      <c r="Q101" s="446" t="str">
        <f>IF(S101="","",IF('3. Förpackningsdata'!K101="","",'3. Förpackningsdata'!K101))</f>
        <v/>
      </c>
      <c r="R101" s="35"/>
      <c r="S101" s="28" t="str">
        <f>IF('3. Förpackningsdata'!L101="","",'3. Förpackningsdata'!L101)</f>
        <v/>
      </c>
      <c r="T101" s="26"/>
      <c r="U101" s="26"/>
      <c r="V101" s="26"/>
      <c r="W101" s="26"/>
      <c r="X101" s="26"/>
      <c r="Y101" s="354" t="str" cm="1">
        <f t="array" ref="Y101">IF(AC101&lt;&gt;Tabeller!$AJ$4,_xlfn.IFS(Q101=Tabeller!$AJ$3,"",Q101=Tabeller!$AM$4,"C",Q101=Tabeller!$AM$5,"L",Q101=Tabeller!$AM$6,"P",Q101="",""),"1")</f>
        <v/>
      </c>
      <c r="Z101" s="29"/>
      <c r="AA101" s="353"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4" t="str" cm="1">
        <f t="array" ref="AK101">_xlfn.IFS(AC101=Tabeller!$AJ$4,"C",AC101=Tabeller!$AJ$5,"L",AC101=Tabeller!$AJ$6,"P",AC101="","")</f>
        <v/>
      </c>
      <c r="AL101" s="71"/>
      <c r="AM101" s="192" t="str">
        <f t="shared" si="5"/>
        <v/>
      </c>
      <c r="AN101" s="447"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4" t="str" cm="1">
        <f t="array" ref="AW101">_xlfn.IFS(AO101=Tabeller!$AK$5,"P",AO101=Tabeller!$AK$4,"L",AO101="","")</f>
        <v/>
      </c>
      <c r="AX101" s="29"/>
      <c r="AY101" s="353" t="str">
        <f t="shared" si="6"/>
        <v/>
      </c>
      <c r="AZ101" s="31" t="str">
        <f>TRIM(IF('3. Förpackningsdata'!U101="","",'3. Förpackningsdata'!U101))</f>
        <v/>
      </c>
      <c r="BA101" s="79" t="str">
        <f>IF(BC101="","",IF('3. Förpackningsdata'!W101="","",'3. Förpackningsdata'!W101))</f>
        <v/>
      </c>
      <c r="BB101" s="85"/>
      <c r="BC101" s="71" t="str">
        <f>IF('3. Förpackningsdata'!X101="","",'3. Förpackningsdata'!X101)</f>
        <v/>
      </c>
      <c r="BD101" s="85"/>
      <c r="BE101" s="85"/>
      <c r="BF101" s="85"/>
      <c r="BG101" s="85"/>
      <c r="BH101" s="85"/>
      <c r="BI101" s="146" t="str" cm="1">
        <f t="array" ref="BI101">_xlfn.IFS(BA101=Tabeller!$AK$5,"P",BA101=Tabeller!$AK$4,"L",BA101="","")</f>
        <v/>
      </c>
      <c r="BJ101" s="85"/>
      <c r="BK101" s="192" t="str">
        <f t="shared" si="7"/>
        <v/>
      </c>
      <c r="BL101" s="75" t="str">
        <f>TRIM(IF('3. Förpackningsdata'!Y101="","",'3. Förpackningsdata'!Y101))</f>
        <v/>
      </c>
    </row>
    <row r="102" spans="1:64" ht="15" x14ac:dyDescent="0.25">
      <c r="A102" s="73">
        <v>98</v>
      </c>
      <c r="B102" s="73" t="str">
        <f>'APH KIC KIA PC'!I102</f>
        <v>Välj…</v>
      </c>
      <c r="C102" s="73" t="str">
        <f>'APH KIC KIA PC'!K102</f>
        <v>Välj…</v>
      </c>
      <c r="D102" s="445">
        <f>'APH KIC KIA PC'!D102</f>
        <v>0</v>
      </c>
      <c r="E102" s="68" t="s">
        <v>103</v>
      </c>
      <c r="F102" s="68"/>
      <c r="G102" s="69">
        <v>1</v>
      </c>
      <c r="H102" s="529">
        <f>'3. Förpackningsdata'!F102</f>
        <v>0</v>
      </c>
      <c r="I102" s="529">
        <f>'3. Förpackningsdata'!G102</f>
        <v>0</v>
      </c>
      <c r="J102" s="529">
        <f>'3. Förpackningsdata'!I102</f>
        <v>0</v>
      </c>
      <c r="K102" s="529">
        <f>'3. Förpackningsdata'!H102</f>
        <v>0</v>
      </c>
      <c r="L102" s="81"/>
      <c r="M102" s="68" t="s">
        <v>1958</v>
      </c>
      <c r="N102" s="69" t="str">
        <f>IF('APH KIC KIA PC'!X102="","",'APH KIC KIA PC'!X102)</f>
        <v/>
      </c>
      <c r="O102" s="70" t="s">
        <v>1778</v>
      </c>
      <c r="P102" s="447" t="str">
        <f>TRIM('1. Artikeldata Grund'!D102)</f>
        <v/>
      </c>
      <c r="Q102" s="446" t="str">
        <f>IF(S102="","",IF('3. Förpackningsdata'!K102="","",'3. Förpackningsdata'!K102))</f>
        <v/>
      </c>
      <c r="R102" s="35"/>
      <c r="S102" s="28" t="str">
        <f>IF('3. Förpackningsdata'!L102="","",'3. Förpackningsdata'!L102)</f>
        <v/>
      </c>
      <c r="T102" s="26"/>
      <c r="U102" s="26"/>
      <c r="V102" s="26"/>
      <c r="W102" s="26"/>
      <c r="X102" s="26"/>
      <c r="Y102" s="354" t="str" cm="1">
        <f t="array" ref="Y102">IF(AC102&lt;&gt;Tabeller!$AJ$4,_xlfn.IFS(Q102=Tabeller!$AJ$3,"",Q102=Tabeller!$AM$4,"C",Q102=Tabeller!$AM$5,"L",Q102=Tabeller!$AM$6,"P",Q102="",""),"1")</f>
        <v/>
      </c>
      <c r="Z102" s="29"/>
      <c r="AA102" s="353"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4" t="str" cm="1">
        <f t="array" ref="AK102">_xlfn.IFS(AC102=Tabeller!$AJ$4,"C",AC102=Tabeller!$AJ$5,"L",AC102=Tabeller!$AJ$6,"P",AC102="","")</f>
        <v/>
      </c>
      <c r="AL102" s="71"/>
      <c r="AM102" s="192" t="str">
        <f t="shared" si="5"/>
        <v/>
      </c>
      <c r="AN102" s="447"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4" t="str" cm="1">
        <f t="array" ref="AW102">_xlfn.IFS(AO102=Tabeller!$AK$5,"P",AO102=Tabeller!$AK$4,"L",AO102="","")</f>
        <v/>
      </c>
      <c r="AX102" s="29"/>
      <c r="AY102" s="353" t="str">
        <f t="shared" si="6"/>
        <v/>
      </c>
      <c r="AZ102" s="31" t="str">
        <f>TRIM(IF('3. Förpackningsdata'!U102="","",'3. Förpackningsdata'!U102))</f>
        <v/>
      </c>
      <c r="BA102" s="79" t="str">
        <f>IF(BC102="","",IF('3. Förpackningsdata'!W102="","",'3. Förpackningsdata'!W102))</f>
        <v/>
      </c>
      <c r="BB102" s="85"/>
      <c r="BC102" s="71" t="str">
        <f>IF('3. Förpackningsdata'!X102="","",'3. Förpackningsdata'!X102)</f>
        <v/>
      </c>
      <c r="BD102" s="85"/>
      <c r="BE102" s="85"/>
      <c r="BF102" s="85"/>
      <c r="BG102" s="85"/>
      <c r="BH102" s="85"/>
      <c r="BI102" s="146" t="str" cm="1">
        <f t="array" ref="BI102">_xlfn.IFS(BA102=Tabeller!$AK$5,"P",BA102=Tabeller!$AK$4,"L",BA102="","")</f>
        <v/>
      </c>
      <c r="BJ102" s="85"/>
      <c r="BK102" s="192" t="str">
        <f t="shared" si="7"/>
        <v/>
      </c>
      <c r="BL102" s="75" t="str">
        <f>TRIM(IF('3. Förpackningsdata'!Y102="","",'3. Förpackningsdata'!Y102))</f>
        <v/>
      </c>
    </row>
    <row r="103" spans="1:64" ht="15" x14ac:dyDescent="0.25">
      <c r="A103" s="73">
        <v>99</v>
      </c>
      <c r="B103" s="73" t="str">
        <f>'APH KIC KIA PC'!I103</f>
        <v>Välj…</v>
      </c>
      <c r="C103" s="73" t="str">
        <f>'APH KIC KIA PC'!K103</f>
        <v>Välj…</v>
      </c>
      <c r="D103" s="445">
        <f>'APH KIC KIA PC'!D103</f>
        <v>0</v>
      </c>
      <c r="E103" s="68" t="s">
        <v>103</v>
      </c>
      <c r="F103" s="68"/>
      <c r="G103" s="69">
        <v>1</v>
      </c>
      <c r="H103" s="529">
        <f>'3. Förpackningsdata'!F103</f>
        <v>0</v>
      </c>
      <c r="I103" s="529">
        <f>'3. Förpackningsdata'!G103</f>
        <v>0</v>
      </c>
      <c r="J103" s="529">
        <f>'3. Förpackningsdata'!I103</f>
        <v>0</v>
      </c>
      <c r="K103" s="529">
        <f>'3. Förpackningsdata'!H103</f>
        <v>0</v>
      </c>
      <c r="L103" s="81"/>
      <c r="M103" s="68" t="s">
        <v>1958</v>
      </c>
      <c r="N103" s="69" t="str">
        <f>IF('APH KIC KIA PC'!X103="","",'APH KIC KIA PC'!X103)</f>
        <v/>
      </c>
      <c r="O103" s="70" t="s">
        <v>1778</v>
      </c>
      <c r="P103" s="447" t="str">
        <f>TRIM('1. Artikeldata Grund'!D103)</f>
        <v/>
      </c>
      <c r="Q103" s="446" t="str">
        <f>IF(S103="","",IF('3. Förpackningsdata'!K103="","",'3. Förpackningsdata'!K103))</f>
        <v/>
      </c>
      <c r="R103" s="35"/>
      <c r="S103" s="28" t="str">
        <f>IF('3. Förpackningsdata'!L103="","",'3. Förpackningsdata'!L103)</f>
        <v/>
      </c>
      <c r="T103" s="26"/>
      <c r="U103" s="26"/>
      <c r="V103" s="26"/>
      <c r="W103" s="26"/>
      <c r="X103" s="26"/>
      <c r="Y103" s="354" t="str" cm="1">
        <f t="array" ref="Y103">IF(AC103&lt;&gt;Tabeller!$AJ$4,_xlfn.IFS(Q103=Tabeller!$AJ$3,"",Q103=Tabeller!$AM$4,"C",Q103=Tabeller!$AM$5,"L",Q103=Tabeller!$AM$6,"P",Q103="",""),"1")</f>
        <v/>
      </c>
      <c r="Z103" s="29"/>
      <c r="AA103" s="353"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4" t="str" cm="1">
        <f t="array" ref="AK103">_xlfn.IFS(AC103=Tabeller!$AJ$4,"C",AC103=Tabeller!$AJ$5,"L",AC103=Tabeller!$AJ$6,"P",AC103="","")</f>
        <v/>
      </c>
      <c r="AL103" s="71"/>
      <c r="AM103" s="192" t="str">
        <f t="shared" si="5"/>
        <v/>
      </c>
      <c r="AN103" s="447"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4" t="str" cm="1">
        <f t="array" ref="AW103">_xlfn.IFS(AO103=Tabeller!$AK$5,"P",AO103=Tabeller!$AK$4,"L",AO103="","")</f>
        <v/>
      </c>
      <c r="AX103" s="29"/>
      <c r="AY103" s="353" t="str">
        <f t="shared" si="6"/>
        <v/>
      </c>
      <c r="AZ103" s="31" t="str">
        <f>TRIM(IF('3. Förpackningsdata'!U103="","",'3. Förpackningsdata'!U103))</f>
        <v/>
      </c>
      <c r="BA103" s="79" t="str">
        <f>IF(BC103="","",IF('3. Förpackningsdata'!W103="","",'3. Förpackningsdata'!W103))</f>
        <v/>
      </c>
      <c r="BB103" s="85"/>
      <c r="BC103" s="71" t="str">
        <f>IF('3. Förpackningsdata'!X103="","",'3. Förpackningsdata'!X103)</f>
        <v/>
      </c>
      <c r="BD103" s="85"/>
      <c r="BE103" s="85"/>
      <c r="BF103" s="85"/>
      <c r="BG103" s="85"/>
      <c r="BH103" s="85"/>
      <c r="BI103" s="146" t="str" cm="1">
        <f t="array" ref="BI103">_xlfn.IFS(BA103=Tabeller!$AK$5,"P",BA103=Tabeller!$AK$4,"L",BA103="","")</f>
        <v/>
      </c>
      <c r="BJ103" s="85"/>
      <c r="BK103" s="192" t="str">
        <f t="shared" si="7"/>
        <v/>
      </c>
      <c r="BL103" s="75" t="str">
        <f>TRIM(IF('3. Förpackningsdata'!Y103="","",'3. Förpackningsdata'!Y103))</f>
        <v/>
      </c>
    </row>
    <row r="104" spans="1:64" ht="15" x14ac:dyDescent="0.25">
      <c r="A104" s="73">
        <v>100</v>
      </c>
      <c r="B104" s="73" t="str">
        <f>'APH KIC KIA PC'!I104</f>
        <v>Välj…</v>
      </c>
      <c r="C104" s="73" t="str">
        <f>'APH KIC KIA PC'!K104</f>
        <v>Välj…</v>
      </c>
      <c r="D104" s="445">
        <f>'APH KIC KIA PC'!D104</f>
        <v>0</v>
      </c>
      <c r="E104" s="68" t="s">
        <v>103</v>
      </c>
      <c r="F104" s="68"/>
      <c r="G104" s="69">
        <v>1</v>
      </c>
      <c r="H104" s="529">
        <f>'3. Förpackningsdata'!F104</f>
        <v>0</v>
      </c>
      <c r="I104" s="529">
        <f>'3. Förpackningsdata'!G104</f>
        <v>0</v>
      </c>
      <c r="J104" s="529">
        <f>'3. Förpackningsdata'!I104</f>
        <v>0</v>
      </c>
      <c r="K104" s="529">
        <f>'3. Förpackningsdata'!H104</f>
        <v>0</v>
      </c>
      <c r="L104" s="81"/>
      <c r="M104" s="68" t="s">
        <v>1958</v>
      </c>
      <c r="N104" s="69" t="str">
        <f>IF('APH KIC KIA PC'!X104="","",'APH KIC KIA PC'!X104)</f>
        <v/>
      </c>
      <c r="O104" s="70" t="s">
        <v>1778</v>
      </c>
      <c r="P104" s="447" t="str">
        <f>TRIM('1. Artikeldata Grund'!D104)</f>
        <v/>
      </c>
      <c r="Q104" s="446" t="str">
        <f>IF(S104="","",IF('3. Förpackningsdata'!K104="","",'3. Förpackningsdata'!K104))</f>
        <v/>
      </c>
      <c r="R104" s="35"/>
      <c r="S104" s="28" t="str">
        <f>IF('3. Förpackningsdata'!L104="","",'3. Förpackningsdata'!L104)</f>
        <v/>
      </c>
      <c r="T104" s="26"/>
      <c r="U104" s="26"/>
      <c r="V104" s="26"/>
      <c r="W104" s="26"/>
      <c r="X104" s="26"/>
      <c r="Y104" s="354" t="str" cm="1">
        <f t="array" ref="Y104">IF(AC104&lt;&gt;Tabeller!$AJ$4,_xlfn.IFS(Q104=Tabeller!$AJ$3,"",Q104=Tabeller!$AM$4,"C",Q104=Tabeller!$AM$5,"L",Q104=Tabeller!$AM$6,"P",Q104="",""),"1")</f>
        <v/>
      </c>
      <c r="Z104" s="29"/>
      <c r="AA104" s="353"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4" t="str" cm="1">
        <f t="array" ref="AK104">_xlfn.IFS(AC104=Tabeller!$AJ$4,"C",AC104=Tabeller!$AJ$5,"L",AC104=Tabeller!$AJ$6,"P",AC104="","")</f>
        <v/>
      </c>
      <c r="AL104" s="71"/>
      <c r="AM104" s="192" t="str">
        <f t="shared" si="5"/>
        <v/>
      </c>
      <c r="AN104" s="447"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4" t="str" cm="1">
        <f t="array" ref="AW104">_xlfn.IFS(AO104=Tabeller!$AK$5,"P",AO104=Tabeller!$AK$4,"L",AO104="","")</f>
        <v/>
      </c>
      <c r="AX104" s="29"/>
      <c r="AY104" s="353" t="str">
        <f t="shared" si="6"/>
        <v/>
      </c>
      <c r="AZ104" s="31" t="str">
        <f>TRIM(IF('3. Förpackningsdata'!U104="","",'3. Förpackningsdata'!U104))</f>
        <v/>
      </c>
      <c r="BA104" s="79" t="str">
        <f>IF(BC104="","",IF('3. Förpackningsdata'!W104="","",'3. Förpackningsdata'!W104))</f>
        <v/>
      </c>
      <c r="BB104" s="85"/>
      <c r="BC104" s="71" t="str">
        <f>IF('3. Förpackningsdata'!X104="","",'3. Förpackningsdata'!X104)</f>
        <v/>
      </c>
      <c r="BD104" s="85"/>
      <c r="BE104" s="85"/>
      <c r="BF104" s="85"/>
      <c r="BG104" s="85"/>
      <c r="BH104" s="85"/>
      <c r="BI104" s="146" t="str" cm="1">
        <f t="array" ref="BI104">_xlfn.IFS(BA104=Tabeller!$AK$5,"P",BA104=Tabeller!$AK$4,"L",BA104="","")</f>
        <v/>
      </c>
      <c r="BJ104" s="85"/>
      <c r="BK104" s="192" t="str">
        <f t="shared" si="7"/>
        <v/>
      </c>
      <c r="BL104" s="75" t="str">
        <f>TRIM(IF('3. Förpackningsdata'!Y104="","",'3. Förpackningsdata'!Y104))</f>
        <v/>
      </c>
    </row>
    <row r="105" spans="1:64" ht="15" x14ac:dyDescent="0.25">
      <c r="A105" s="73">
        <v>101</v>
      </c>
      <c r="B105" s="73" t="str">
        <f>'APH KIC KIA PC'!I105</f>
        <v>Välj…</v>
      </c>
      <c r="C105" s="73" t="str">
        <f>'APH KIC KIA PC'!K105</f>
        <v>Välj…</v>
      </c>
      <c r="D105" s="445">
        <f>'APH KIC KIA PC'!D105</f>
        <v>0</v>
      </c>
      <c r="E105" s="68" t="s">
        <v>103</v>
      </c>
      <c r="F105" s="68"/>
      <c r="G105" s="69">
        <v>1</v>
      </c>
      <c r="H105" s="529">
        <f>'3. Förpackningsdata'!F105</f>
        <v>0</v>
      </c>
      <c r="I105" s="529">
        <f>'3. Förpackningsdata'!G105</f>
        <v>0</v>
      </c>
      <c r="J105" s="529">
        <f>'3. Förpackningsdata'!I105</f>
        <v>0</v>
      </c>
      <c r="K105" s="529">
        <f>'3. Förpackningsdata'!H105</f>
        <v>0</v>
      </c>
      <c r="L105" s="81"/>
      <c r="M105" s="68" t="s">
        <v>1958</v>
      </c>
      <c r="N105" s="69" t="str">
        <f>IF('APH KIC KIA PC'!X105="","",'APH KIC KIA PC'!X105)</f>
        <v/>
      </c>
      <c r="O105" s="70" t="s">
        <v>1778</v>
      </c>
      <c r="P105" s="447" t="str">
        <f>TRIM('1. Artikeldata Grund'!D105)</f>
        <v/>
      </c>
      <c r="Q105" s="446" t="str">
        <f>IF(S105="","",IF('3. Förpackningsdata'!K105="","",'3. Förpackningsdata'!K105))</f>
        <v/>
      </c>
      <c r="R105" s="35"/>
      <c r="S105" s="28" t="str">
        <f>IF('3. Förpackningsdata'!L105="","",'3. Förpackningsdata'!L105)</f>
        <v/>
      </c>
      <c r="T105" s="26"/>
      <c r="U105" s="26"/>
      <c r="V105" s="26"/>
      <c r="W105" s="26"/>
      <c r="X105" s="26"/>
      <c r="Y105" s="354" t="str" cm="1">
        <f t="array" ref="Y105">IF(AC105&lt;&gt;Tabeller!$AJ$4,_xlfn.IFS(Q105=Tabeller!$AJ$3,"",Q105=Tabeller!$AM$4,"C",Q105=Tabeller!$AM$5,"L",Q105=Tabeller!$AM$6,"P",Q105="",""),"1")</f>
        <v/>
      </c>
      <c r="Z105" s="29"/>
      <c r="AA105" s="353"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4" t="str" cm="1">
        <f t="array" ref="AK105">_xlfn.IFS(AC105=Tabeller!$AJ$4,"C",AC105=Tabeller!$AJ$5,"L",AC105=Tabeller!$AJ$6,"P",AC105="","")</f>
        <v/>
      </c>
      <c r="AL105" s="71"/>
      <c r="AM105" s="192" t="str">
        <f t="shared" si="5"/>
        <v/>
      </c>
      <c r="AN105" s="447"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4" t="str" cm="1">
        <f t="array" ref="AW105">_xlfn.IFS(AO105=Tabeller!$AK$5,"P",AO105=Tabeller!$AK$4,"L",AO105="","")</f>
        <v/>
      </c>
      <c r="AX105" s="29"/>
      <c r="AY105" s="353" t="str">
        <f t="shared" si="6"/>
        <v/>
      </c>
      <c r="AZ105" s="31" t="str">
        <f>TRIM(IF('3. Förpackningsdata'!U105="","",'3. Förpackningsdata'!U105))</f>
        <v/>
      </c>
      <c r="BA105" s="79" t="str">
        <f>IF(BC105="","",IF('3. Förpackningsdata'!W105="","",'3. Förpackningsdata'!W105))</f>
        <v/>
      </c>
      <c r="BB105" s="85"/>
      <c r="BC105" s="71" t="str">
        <f>IF('3. Förpackningsdata'!X105="","",'3. Förpackningsdata'!X105)</f>
        <v/>
      </c>
      <c r="BD105" s="85"/>
      <c r="BE105" s="85"/>
      <c r="BF105" s="85"/>
      <c r="BG105" s="85"/>
      <c r="BH105" s="85"/>
      <c r="BI105" s="146" t="str" cm="1">
        <f t="array" ref="BI105">_xlfn.IFS(BA105=Tabeller!$AK$5,"P",BA105=Tabeller!$AK$4,"L",BA105="","")</f>
        <v/>
      </c>
      <c r="BJ105" s="85"/>
      <c r="BK105" s="192" t="str">
        <f t="shared" si="7"/>
        <v/>
      </c>
      <c r="BL105" s="75" t="str">
        <f>TRIM(IF('3. Förpackningsdata'!Y105="","",'3. Förpackningsdata'!Y105))</f>
        <v/>
      </c>
    </row>
    <row r="106" spans="1:64" ht="15" x14ac:dyDescent="0.25">
      <c r="A106" s="73">
        <v>102</v>
      </c>
      <c r="B106" s="73" t="str">
        <f>'APH KIC KIA PC'!I106</f>
        <v>Välj…</v>
      </c>
      <c r="C106" s="73" t="str">
        <f>'APH KIC KIA PC'!K106</f>
        <v>Välj…</v>
      </c>
      <c r="D106" s="445">
        <f>'APH KIC KIA PC'!D106</f>
        <v>0</v>
      </c>
      <c r="E106" s="68" t="s">
        <v>103</v>
      </c>
      <c r="F106" s="68"/>
      <c r="G106" s="69">
        <v>1</v>
      </c>
      <c r="H106" s="529">
        <f>'3. Förpackningsdata'!F106</f>
        <v>0</v>
      </c>
      <c r="I106" s="529">
        <f>'3. Förpackningsdata'!G106</f>
        <v>0</v>
      </c>
      <c r="J106" s="529">
        <f>'3. Förpackningsdata'!I106</f>
        <v>0</v>
      </c>
      <c r="K106" s="529">
        <f>'3. Förpackningsdata'!H106</f>
        <v>0</v>
      </c>
      <c r="L106" s="81"/>
      <c r="M106" s="68" t="s">
        <v>1958</v>
      </c>
      <c r="N106" s="69" t="str">
        <f>IF('APH KIC KIA PC'!X106="","",'APH KIC KIA PC'!X106)</f>
        <v/>
      </c>
      <c r="O106" s="70" t="s">
        <v>1778</v>
      </c>
      <c r="P106" s="447" t="str">
        <f>TRIM('1. Artikeldata Grund'!D106)</f>
        <v/>
      </c>
      <c r="Q106" s="446" t="str">
        <f>IF(S106="","",IF('3. Förpackningsdata'!K106="","",'3. Förpackningsdata'!K106))</f>
        <v/>
      </c>
      <c r="R106" s="35"/>
      <c r="S106" s="28" t="str">
        <f>IF('3. Förpackningsdata'!L106="","",'3. Förpackningsdata'!L106)</f>
        <v/>
      </c>
      <c r="T106" s="26"/>
      <c r="U106" s="26"/>
      <c r="V106" s="26"/>
      <c r="W106" s="26"/>
      <c r="X106" s="26"/>
      <c r="Y106" s="354" t="str" cm="1">
        <f t="array" ref="Y106">IF(AC106&lt;&gt;Tabeller!$AJ$4,_xlfn.IFS(Q106=Tabeller!$AJ$3,"",Q106=Tabeller!$AM$4,"C",Q106=Tabeller!$AM$5,"L",Q106=Tabeller!$AM$6,"P",Q106="",""),"1")</f>
        <v/>
      </c>
      <c r="Z106" s="29"/>
      <c r="AA106" s="353"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4" t="str" cm="1">
        <f t="array" ref="AK106">_xlfn.IFS(AC106=Tabeller!$AJ$4,"C",AC106=Tabeller!$AJ$5,"L",AC106=Tabeller!$AJ$6,"P",AC106="","")</f>
        <v/>
      </c>
      <c r="AL106" s="71"/>
      <c r="AM106" s="192" t="str">
        <f t="shared" si="5"/>
        <v/>
      </c>
      <c r="AN106" s="447"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4" t="str" cm="1">
        <f t="array" ref="AW106">_xlfn.IFS(AO106=Tabeller!$AK$5,"P",AO106=Tabeller!$AK$4,"L",AO106="","")</f>
        <v/>
      </c>
      <c r="AX106" s="29"/>
      <c r="AY106" s="353" t="str">
        <f t="shared" si="6"/>
        <v/>
      </c>
      <c r="AZ106" s="31" t="str">
        <f>TRIM(IF('3. Förpackningsdata'!U106="","",'3. Förpackningsdata'!U106))</f>
        <v/>
      </c>
      <c r="BA106" s="79" t="str">
        <f>IF(BC106="","",IF('3. Förpackningsdata'!W106="","",'3. Förpackningsdata'!W106))</f>
        <v/>
      </c>
      <c r="BB106" s="85"/>
      <c r="BC106" s="71" t="str">
        <f>IF('3. Förpackningsdata'!X106="","",'3. Förpackningsdata'!X106)</f>
        <v/>
      </c>
      <c r="BD106" s="85"/>
      <c r="BE106" s="85"/>
      <c r="BF106" s="85"/>
      <c r="BG106" s="85"/>
      <c r="BH106" s="85"/>
      <c r="BI106" s="146" t="str" cm="1">
        <f t="array" ref="BI106">_xlfn.IFS(BA106=Tabeller!$AK$5,"P",BA106=Tabeller!$AK$4,"L",BA106="","")</f>
        <v/>
      </c>
      <c r="BJ106" s="85"/>
      <c r="BK106" s="192" t="str">
        <f t="shared" si="7"/>
        <v/>
      </c>
      <c r="BL106" s="75" t="str">
        <f>TRIM(IF('3. Förpackningsdata'!Y106="","",'3. Förpackningsdata'!Y106))</f>
        <v/>
      </c>
    </row>
    <row r="107" spans="1:64" ht="15" x14ac:dyDescent="0.25">
      <c r="A107" s="73">
        <v>103</v>
      </c>
      <c r="B107" s="73" t="str">
        <f>'APH KIC KIA PC'!I107</f>
        <v>Välj…</v>
      </c>
      <c r="C107" s="73" t="str">
        <f>'APH KIC KIA PC'!K107</f>
        <v>Välj…</v>
      </c>
      <c r="D107" s="445">
        <f>'APH KIC KIA PC'!D107</f>
        <v>0</v>
      </c>
      <c r="E107" s="68" t="s">
        <v>103</v>
      </c>
      <c r="F107" s="68"/>
      <c r="G107" s="69">
        <v>1</v>
      </c>
      <c r="H107" s="529">
        <f>'3. Förpackningsdata'!F107</f>
        <v>0</v>
      </c>
      <c r="I107" s="529">
        <f>'3. Förpackningsdata'!G107</f>
        <v>0</v>
      </c>
      <c r="J107" s="529">
        <f>'3. Förpackningsdata'!I107</f>
        <v>0</v>
      </c>
      <c r="K107" s="529">
        <f>'3. Förpackningsdata'!H107</f>
        <v>0</v>
      </c>
      <c r="L107" s="81"/>
      <c r="M107" s="68" t="s">
        <v>1958</v>
      </c>
      <c r="N107" s="69" t="str">
        <f>IF('APH KIC KIA PC'!X107="","",'APH KIC KIA PC'!X107)</f>
        <v/>
      </c>
      <c r="O107" s="70" t="s">
        <v>1778</v>
      </c>
      <c r="P107" s="447" t="str">
        <f>TRIM('1. Artikeldata Grund'!D107)</f>
        <v/>
      </c>
      <c r="Q107" s="446" t="str">
        <f>IF(S107="","",IF('3. Förpackningsdata'!K107="","",'3. Förpackningsdata'!K107))</f>
        <v/>
      </c>
      <c r="R107" s="35"/>
      <c r="S107" s="28" t="str">
        <f>IF('3. Förpackningsdata'!L107="","",'3. Förpackningsdata'!L107)</f>
        <v/>
      </c>
      <c r="T107" s="26"/>
      <c r="U107" s="26"/>
      <c r="V107" s="26"/>
      <c r="W107" s="26"/>
      <c r="X107" s="26"/>
      <c r="Y107" s="354" t="str" cm="1">
        <f t="array" ref="Y107">IF(AC107&lt;&gt;Tabeller!$AJ$4,_xlfn.IFS(Q107=Tabeller!$AJ$3,"",Q107=Tabeller!$AM$4,"C",Q107=Tabeller!$AM$5,"L",Q107=Tabeller!$AM$6,"P",Q107="",""),"1")</f>
        <v/>
      </c>
      <c r="Z107" s="29"/>
      <c r="AA107" s="353"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4" t="str" cm="1">
        <f t="array" ref="AK107">_xlfn.IFS(AC107=Tabeller!$AJ$4,"C",AC107=Tabeller!$AJ$5,"L",AC107=Tabeller!$AJ$6,"P",AC107="","")</f>
        <v/>
      </c>
      <c r="AL107" s="71"/>
      <c r="AM107" s="192" t="str">
        <f t="shared" si="5"/>
        <v/>
      </c>
      <c r="AN107" s="447"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4" t="str" cm="1">
        <f t="array" ref="AW107">_xlfn.IFS(AO107=Tabeller!$AK$5,"P",AO107=Tabeller!$AK$4,"L",AO107="","")</f>
        <v/>
      </c>
      <c r="AX107" s="29"/>
      <c r="AY107" s="353" t="str">
        <f t="shared" si="6"/>
        <v/>
      </c>
      <c r="AZ107" s="31" t="str">
        <f>TRIM(IF('3. Förpackningsdata'!U107="","",'3. Förpackningsdata'!U107))</f>
        <v/>
      </c>
      <c r="BA107" s="79" t="str">
        <f>IF(BC107="","",IF('3. Förpackningsdata'!W107="","",'3. Förpackningsdata'!W107))</f>
        <v/>
      </c>
      <c r="BB107" s="85"/>
      <c r="BC107" s="71" t="str">
        <f>IF('3. Förpackningsdata'!X107="","",'3. Förpackningsdata'!X107)</f>
        <v/>
      </c>
      <c r="BD107" s="85"/>
      <c r="BE107" s="85"/>
      <c r="BF107" s="85"/>
      <c r="BG107" s="85"/>
      <c r="BH107" s="85"/>
      <c r="BI107" s="146" t="str" cm="1">
        <f t="array" ref="BI107">_xlfn.IFS(BA107=Tabeller!$AK$5,"P",BA107=Tabeller!$AK$4,"L",BA107="","")</f>
        <v/>
      </c>
      <c r="BJ107" s="85"/>
      <c r="BK107" s="192" t="str">
        <f t="shared" si="7"/>
        <v/>
      </c>
      <c r="BL107" s="75" t="str">
        <f>TRIM(IF('3. Förpackningsdata'!Y107="","",'3. Förpackningsdata'!Y107))</f>
        <v/>
      </c>
    </row>
    <row r="108" spans="1:64" ht="15" x14ac:dyDescent="0.25">
      <c r="A108" s="73">
        <v>104</v>
      </c>
      <c r="B108" s="73" t="str">
        <f>'APH KIC KIA PC'!I108</f>
        <v>Välj…</v>
      </c>
      <c r="C108" s="73" t="str">
        <f>'APH KIC KIA PC'!K108</f>
        <v>Välj…</v>
      </c>
      <c r="D108" s="445">
        <f>'APH KIC KIA PC'!D108</f>
        <v>0</v>
      </c>
      <c r="E108" s="68" t="s">
        <v>103</v>
      </c>
      <c r="F108" s="68"/>
      <c r="G108" s="69">
        <v>1</v>
      </c>
      <c r="H108" s="529">
        <f>'3. Förpackningsdata'!F108</f>
        <v>0</v>
      </c>
      <c r="I108" s="529">
        <f>'3. Förpackningsdata'!G108</f>
        <v>0</v>
      </c>
      <c r="J108" s="529">
        <f>'3. Förpackningsdata'!I108</f>
        <v>0</v>
      </c>
      <c r="K108" s="529">
        <f>'3. Förpackningsdata'!H108</f>
        <v>0</v>
      </c>
      <c r="L108" s="81"/>
      <c r="M108" s="68" t="s">
        <v>1958</v>
      </c>
      <c r="N108" s="69" t="str">
        <f>IF('APH KIC KIA PC'!X108="","",'APH KIC KIA PC'!X108)</f>
        <v/>
      </c>
      <c r="O108" s="70" t="s">
        <v>1778</v>
      </c>
      <c r="P108" s="447" t="str">
        <f>TRIM('1. Artikeldata Grund'!D108)</f>
        <v/>
      </c>
      <c r="Q108" s="446" t="str">
        <f>IF(S108="","",IF('3. Förpackningsdata'!K108="","",'3. Förpackningsdata'!K108))</f>
        <v/>
      </c>
      <c r="R108" s="35"/>
      <c r="S108" s="28" t="str">
        <f>IF('3. Förpackningsdata'!L108="","",'3. Förpackningsdata'!L108)</f>
        <v/>
      </c>
      <c r="T108" s="26"/>
      <c r="U108" s="26"/>
      <c r="V108" s="26"/>
      <c r="W108" s="26"/>
      <c r="X108" s="26"/>
      <c r="Y108" s="354" t="str" cm="1">
        <f t="array" ref="Y108">IF(AC108&lt;&gt;Tabeller!$AJ$4,_xlfn.IFS(Q108=Tabeller!$AJ$3,"",Q108=Tabeller!$AM$4,"C",Q108=Tabeller!$AM$5,"L",Q108=Tabeller!$AM$6,"P",Q108="",""),"1")</f>
        <v/>
      </c>
      <c r="Z108" s="29"/>
      <c r="AA108" s="353"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4" t="str" cm="1">
        <f t="array" ref="AK108">_xlfn.IFS(AC108=Tabeller!$AJ$4,"C",AC108=Tabeller!$AJ$5,"L",AC108=Tabeller!$AJ$6,"P",AC108="","")</f>
        <v/>
      </c>
      <c r="AL108" s="71"/>
      <c r="AM108" s="192" t="str">
        <f t="shared" si="5"/>
        <v/>
      </c>
      <c r="AN108" s="447"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4" t="str" cm="1">
        <f t="array" ref="AW108">_xlfn.IFS(AO108=Tabeller!$AK$5,"P",AO108=Tabeller!$AK$4,"L",AO108="","")</f>
        <v/>
      </c>
      <c r="AX108" s="29"/>
      <c r="AY108" s="353" t="str">
        <f t="shared" si="6"/>
        <v/>
      </c>
      <c r="AZ108" s="31" t="str">
        <f>TRIM(IF('3. Förpackningsdata'!U108="","",'3. Förpackningsdata'!U108))</f>
        <v/>
      </c>
      <c r="BA108" s="79" t="str">
        <f>IF(BC108="","",IF('3. Förpackningsdata'!W108="","",'3. Förpackningsdata'!W108))</f>
        <v/>
      </c>
      <c r="BB108" s="85"/>
      <c r="BC108" s="71" t="str">
        <f>IF('3. Förpackningsdata'!X108="","",'3. Förpackningsdata'!X108)</f>
        <v/>
      </c>
      <c r="BD108" s="85"/>
      <c r="BE108" s="85"/>
      <c r="BF108" s="85"/>
      <c r="BG108" s="85"/>
      <c r="BH108" s="85"/>
      <c r="BI108" s="146" t="str" cm="1">
        <f t="array" ref="BI108">_xlfn.IFS(BA108=Tabeller!$AK$5,"P",BA108=Tabeller!$AK$4,"L",BA108="","")</f>
        <v/>
      </c>
      <c r="BJ108" s="85"/>
      <c r="BK108" s="192" t="str">
        <f t="shared" si="7"/>
        <v/>
      </c>
      <c r="BL108" s="75" t="str">
        <f>TRIM(IF('3. Förpackningsdata'!Y108="","",'3. Förpackningsdata'!Y108))</f>
        <v/>
      </c>
    </row>
    <row r="109" spans="1:64" ht="15" x14ac:dyDescent="0.25">
      <c r="A109" s="73">
        <v>105</v>
      </c>
      <c r="B109" s="73" t="str">
        <f>'APH KIC KIA PC'!I109</f>
        <v>Välj…</v>
      </c>
      <c r="C109" s="73" t="str">
        <f>'APH KIC KIA PC'!K109</f>
        <v>Välj…</v>
      </c>
      <c r="D109" s="445">
        <f>'APH KIC KIA PC'!D109</f>
        <v>0</v>
      </c>
      <c r="E109" s="68" t="s">
        <v>103</v>
      </c>
      <c r="F109" s="68"/>
      <c r="G109" s="69">
        <v>1</v>
      </c>
      <c r="H109" s="529">
        <f>'3. Förpackningsdata'!F109</f>
        <v>0</v>
      </c>
      <c r="I109" s="529">
        <f>'3. Förpackningsdata'!G109</f>
        <v>0</v>
      </c>
      <c r="J109" s="529">
        <f>'3. Förpackningsdata'!I109</f>
        <v>0</v>
      </c>
      <c r="K109" s="529">
        <f>'3. Förpackningsdata'!H109</f>
        <v>0</v>
      </c>
      <c r="L109" s="81"/>
      <c r="M109" s="68" t="s">
        <v>1958</v>
      </c>
      <c r="N109" s="69" t="str">
        <f>IF('APH KIC KIA PC'!X109="","",'APH KIC KIA PC'!X109)</f>
        <v/>
      </c>
      <c r="O109" s="70" t="s">
        <v>1778</v>
      </c>
      <c r="P109" s="447" t="str">
        <f>TRIM('1. Artikeldata Grund'!D109)</f>
        <v/>
      </c>
      <c r="Q109" s="446" t="str">
        <f>IF(S109="","",IF('3. Förpackningsdata'!K109="","",'3. Förpackningsdata'!K109))</f>
        <v/>
      </c>
      <c r="R109" s="35"/>
      <c r="S109" s="28" t="str">
        <f>IF('3. Förpackningsdata'!L109="","",'3. Förpackningsdata'!L109)</f>
        <v/>
      </c>
      <c r="T109" s="26"/>
      <c r="U109" s="26"/>
      <c r="V109" s="26"/>
      <c r="W109" s="26"/>
      <c r="X109" s="26"/>
      <c r="Y109" s="354" t="str" cm="1">
        <f t="array" ref="Y109">IF(AC109&lt;&gt;Tabeller!$AJ$4,_xlfn.IFS(Q109=Tabeller!$AJ$3,"",Q109=Tabeller!$AM$4,"C",Q109=Tabeller!$AM$5,"L",Q109=Tabeller!$AM$6,"P",Q109="",""),"1")</f>
        <v/>
      </c>
      <c r="Z109" s="29"/>
      <c r="AA109" s="353"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4" t="str" cm="1">
        <f t="array" ref="AK109">_xlfn.IFS(AC109=Tabeller!$AJ$4,"C",AC109=Tabeller!$AJ$5,"L",AC109=Tabeller!$AJ$6,"P",AC109="","")</f>
        <v/>
      </c>
      <c r="AL109" s="71"/>
      <c r="AM109" s="192" t="str">
        <f t="shared" ref="AM109:AM172" si="9">IF(AN109="","","EAN")</f>
        <v/>
      </c>
      <c r="AN109" s="447"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4" t="str" cm="1">
        <f t="array" ref="AW109">_xlfn.IFS(AO109=Tabeller!$AK$5,"P",AO109=Tabeller!$AK$4,"L",AO109="","")</f>
        <v/>
      </c>
      <c r="AX109" s="29"/>
      <c r="AY109" s="353" t="str">
        <f t="shared" ref="AY109:AY172" si="10">IF(AZ109="","","EAN")</f>
        <v/>
      </c>
      <c r="AZ109" s="31" t="str">
        <f>TRIM(IF('3. Förpackningsdata'!U109="","",'3. Förpackningsdata'!U109))</f>
        <v/>
      </c>
      <c r="BA109" s="79" t="str">
        <f>IF(BC109="","",IF('3. Förpackningsdata'!W109="","",'3. Förpackningsdata'!W109))</f>
        <v/>
      </c>
      <c r="BB109" s="85"/>
      <c r="BC109" s="71" t="str">
        <f>IF('3. Förpackningsdata'!X109="","",'3. Förpackningsdata'!X109)</f>
        <v/>
      </c>
      <c r="BD109" s="85"/>
      <c r="BE109" s="85"/>
      <c r="BF109" s="85"/>
      <c r="BG109" s="85"/>
      <c r="BH109" s="85"/>
      <c r="BI109" s="146" t="str" cm="1">
        <f t="array" ref="BI109">_xlfn.IFS(BA109=Tabeller!$AK$5,"P",BA109=Tabeller!$AK$4,"L",BA109="","")</f>
        <v/>
      </c>
      <c r="BJ109" s="85"/>
      <c r="BK109" s="192"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5">
        <f>'APH KIC KIA PC'!D110</f>
        <v>0</v>
      </c>
      <c r="E110" s="68" t="s">
        <v>103</v>
      </c>
      <c r="F110" s="68"/>
      <c r="G110" s="69">
        <v>1</v>
      </c>
      <c r="H110" s="529">
        <f>'3. Förpackningsdata'!F110</f>
        <v>0</v>
      </c>
      <c r="I110" s="529">
        <f>'3. Förpackningsdata'!G110</f>
        <v>0</v>
      </c>
      <c r="J110" s="529">
        <f>'3. Förpackningsdata'!I110</f>
        <v>0</v>
      </c>
      <c r="K110" s="529">
        <f>'3. Förpackningsdata'!H110</f>
        <v>0</v>
      </c>
      <c r="L110" s="81"/>
      <c r="M110" s="68" t="s">
        <v>1958</v>
      </c>
      <c r="N110" s="69" t="str">
        <f>IF('APH KIC KIA PC'!X110="","",'APH KIC KIA PC'!X110)</f>
        <v/>
      </c>
      <c r="O110" s="70" t="s">
        <v>1778</v>
      </c>
      <c r="P110" s="447" t="str">
        <f>TRIM('1. Artikeldata Grund'!D110)</f>
        <v/>
      </c>
      <c r="Q110" s="446" t="str">
        <f>IF(S110="","",IF('3. Förpackningsdata'!K110="","",'3. Förpackningsdata'!K110))</f>
        <v/>
      </c>
      <c r="R110" s="35"/>
      <c r="S110" s="28" t="str">
        <f>IF('3. Förpackningsdata'!L110="","",'3. Förpackningsdata'!L110)</f>
        <v/>
      </c>
      <c r="T110" s="26"/>
      <c r="U110" s="26"/>
      <c r="V110" s="26"/>
      <c r="W110" s="26"/>
      <c r="X110" s="26"/>
      <c r="Y110" s="354" t="str" cm="1">
        <f t="array" ref="Y110">IF(AC110&lt;&gt;Tabeller!$AJ$4,_xlfn.IFS(Q110=Tabeller!$AJ$3,"",Q110=Tabeller!$AM$4,"C",Q110=Tabeller!$AM$5,"L",Q110=Tabeller!$AM$6,"P",Q110="",""),"1")</f>
        <v/>
      </c>
      <c r="Z110" s="29"/>
      <c r="AA110" s="353"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4" t="str" cm="1">
        <f t="array" ref="AK110">_xlfn.IFS(AC110=Tabeller!$AJ$4,"C",AC110=Tabeller!$AJ$5,"L",AC110=Tabeller!$AJ$6,"P",AC110="","")</f>
        <v/>
      </c>
      <c r="AL110" s="71"/>
      <c r="AM110" s="192" t="str">
        <f t="shared" si="9"/>
        <v/>
      </c>
      <c r="AN110" s="447"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4" t="str" cm="1">
        <f t="array" ref="AW110">_xlfn.IFS(AO110=Tabeller!$AK$5,"P",AO110=Tabeller!$AK$4,"L",AO110="","")</f>
        <v/>
      </c>
      <c r="AX110" s="29"/>
      <c r="AY110" s="353" t="str">
        <f t="shared" si="10"/>
        <v/>
      </c>
      <c r="AZ110" s="31" t="str">
        <f>TRIM(IF('3. Förpackningsdata'!U110="","",'3. Förpackningsdata'!U110))</f>
        <v/>
      </c>
      <c r="BA110" s="79" t="str">
        <f>IF(BC110="","",IF('3. Förpackningsdata'!W110="","",'3. Förpackningsdata'!W110))</f>
        <v/>
      </c>
      <c r="BB110" s="85"/>
      <c r="BC110" s="71" t="str">
        <f>IF('3. Förpackningsdata'!X110="","",'3. Förpackningsdata'!X110)</f>
        <v/>
      </c>
      <c r="BD110" s="85"/>
      <c r="BE110" s="85"/>
      <c r="BF110" s="85"/>
      <c r="BG110" s="85"/>
      <c r="BH110" s="85"/>
      <c r="BI110" s="146" t="str" cm="1">
        <f t="array" ref="BI110">_xlfn.IFS(BA110=Tabeller!$AK$5,"P",BA110=Tabeller!$AK$4,"L",BA110="","")</f>
        <v/>
      </c>
      <c r="BJ110" s="85"/>
      <c r="BK110" s="192" t="str">
        <f t="shared" si="11"/>
        <v/>
      </c>
      <c r="BL110" s="75" t="str">
        <f>TRIM(IF('3. Förpackningsdata'!Y110="","",'3. Förpackningsdata'!Y110))</f>
        <v/>
      </c>
    </row>
    <row r="111" spans="1:64" ht="15" x14ac:dyDescent="0.25">
      <c r="A111" s="73">
        <v>107</v>
      </c>
      <c r="B111" s="73" t="str">
        <f>'APH KIC KIA PC'!I111</f>
        <v>Välj…</v>
      </c>
      <c r="C111" s="73" t="str">
        <f>'APH KIC KIA PC'!K111</f>
        <v>Välj…</v>
      </c>
      <c r="D111" s="445">
        <f>'APH KIC KIA PC'!D111</f>
        <v>0</v>
      </c>
      <c r="E111" s="68" t="s">
        <v>103</v>
      </c>
      <c r="F111" s="68"/>
      <c r="G111" s="69">
        <v>1</v>
      </c>
      <c r="H111" s="529">
        <f>'3. Förpackningsdata'!F111</f>
        <v>0</v>
      </c>
      <c r="I111" s="529">
        <f>'3. Förpackningsdata'!G111</f>
        <v>0</v>
      </c>
      <c r="J111" s="529">
        <f>'3. Förpackningsdata'!I111</f>
        <v>0</v>
      </c>
      <c r="K111" s="529">
        <f>'3. Förpackningsdata'!H111</f>
        <v>0</v>
      </c>
      <c r="L111" s="81"/>
      <c r="M111" s="68" t="s">
        <v>1958</v>
      </c>
      <c r="N111" s="69" t="str">
        <f>IF('APH KIC KIA PC'!X111="","",'APH KIC KIA PC'!X111)</f>
        <v/>
      </c>
      <c r="O111" s="70" t="s">
        <v>1778</v>
      </c>
      <c r="P111" s="447" t="str">
        <f>TRIM('1. Artikeldata Grund'!D111)</f>
        <v/>
      </c>
      <c r="Q111" s="446" t="str">
        <f>IF(S111="","",IF('3. Förpackningsdata'!K111="","",'3. Förpackningsdata'!K111))</f>
        <v/>
      </c>
      <c r="R111" s="35"/>
      <c r="S111" s="28" t="str">
        <f>IF('3. Förpackningsdata'!L111="","",'3. Förpackningsdata'!L111)</f>
        <v/>
      </c>
      <c r="T111" s="26"/>
      <c r="U111" s="26"/>
      <c r="V111" s="26"/>
      <c r="W111" s="26"/>
      <c r="X111" s="26"/>
      <c r="Y111" s="354" t="str" cm="1">
        <f t="array" ref="Y111">IF(AC111&lt;&gt;Tabeller!$AJ$4,_xlfn.IFS(Q111=Tabeller!$AJ$3,"",Q111=Tabeller!$AM$4,"C",Q111=Tabeller!$AM$5,"L",Q111=Tabeller!$AM$6,"P",Q111="",""),"1")</f>
        <v/>
      </c>
      <c r="Z111" s="29"/>
      <c r="AA111" s="353"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4" t="str" cm="1">
        <f t="array" ref="AK111">_xlfn.IFS(AC111=Tabeller!$AJ$4,"C",AC111=Tabeller!$AJ$5,"L",AC111=Tabeller!$AJ$6,"P",AC111="","")</f>
        <v/>
      </c>
      <c r="AL111" s="71"/>
      <c r="AM111" s="192" t="str">
        <f t="shared" si="9"/>
        <v/>
      </c>
      <c r="AN111" s="447"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4" t="str" cm="1">
        <f t="array" ref="AW111">_xlfn.IFS(AO111=Tabeller!$AK$5,"P",AO111=Tabeller!$AK$4,"L",AO111="","")</f>
        <v/>
      </c>
      <c r="AX111" s="29"/>
      <c r="AY111" s="353" t="str">
        <f t="shared" si="10"/>
        <v/>
      </c>
      <c r="AZ111" s="31" t="str">
        <f>TRIM(IF('3. Förpackningsdata'!U111="","",'3. Förpackningsdata'!U111))</f>
        <v/>
      </c>
      <c r="BA111" s="79" t="str">
        <f>IF(BC111="","",IF('3. Förpackningsdata'!W111="","",'3. Förpackningsdata'!W111))</f>
        <v/>
      </c>
      <c r="BB111" s="85"/>
      <c r="BC111" s="71" t="str">
        <f>IF('3. Förpackningsdata'!X111="","",'3. Förpackningsdata'!X111)</f>
        <v/>
      </c>
      <c r="BD111" s="85"/>
      <c r="BE111" s="85"/>
      <c r="BF111" s="85"/>
      <c r="BG111" s="85"/>
      <c r="BH111" s="85"/>
      <c r="BI111" s="146" t="str" cm="1">
        <f t="array" ref="BI111">_xlfn.IFS(BA111=Tabeller!$AK$5,"P",BA111=Tabeller!$AK$4,"L",BA111="","")</f>
        <v/>
      </c>
      <c r="BJ111" s="85"/>
      <c r="BK111" s="192" t="str">
        <f t="shared" si="11"/>
        <v/>
      </c>
      <c r="BL111" s="75" t="str">
        <f>TRIM(IF('3. Förpackningsdata'!Y111="","",'3. Förpackningsdata'!Y111))</f>
        <v/>
      </c>
    </row>
    <row r="112" spans="1:64" ht="15" x14ac:dyDescent="0.25">
      <c r="A112" s="73">
        <v>108</v>
      </c>
      <c r="B112" s="73" t="str">
        <f>'APH KIC KIA PC'!I112</f>
        <v>Välj…</v>
      </c>
      <c r="C112" s="73" t="str">
        <f>'APH KIC KIA PC'!K112</f>
        <v>Välj…</v>
      </c>
      <c r="D112" s="445">
        <f>'APH KIC KIA PC'!D112</f>
        <v>0</v>
      </c>
      <c r="E112" s="68" t="s">
        <v>103</v>
      </c>
      <c r="F112" s="68"/>
      <c r="G112" s="69">
        <v>1</v>
      </c>
      <c r="H112" s="529">
        <f>'3. Förpackningsdata'!F112</f>
        <v>0</v>
      </c>
      <c r="I112" s="529">
        <f>'3. Förpackningsdata'!G112</f>
        <v>0</v>
      </c>
      <c r="J112" s="529">
        <f>'3. Förpackningsdata'!I112</f>
        <v>0</v>
      </c>
      <c r="K112" s="529">
        <f>'3. Förpackningsdata'!H112</f>
        <v>0</v>
      </c>
      <c r="L112" s="81"/>
      <c r="M112" s="68" t="s">
        <v>1958</v>
      </c>
      <c r="N112" s="69" t="str">
        <f>IF('APH KIC KIA PC'!X112="","",'APH KIC KIA PC'!X112)</f>
        <v/>
      </c>
      <c r="O112" s="70" t="s">
        <v>1778</v>
      </c>
      <c r="P112" s="447" t="str">
        <f>TRIM('1. Artikeldata Grund'!D112)</f>
        <v/>
      </c>
      <c r="Q112" s="446" t="str">
        <f>IF(S112="","",IF('3. Förpackningsdata'!K112="","",'3. Förpackningsdata'!K112))</f>
        <v/>
      </c>
      <c r="R112" s="35"/>
      <c r="S112" s="28" t="str">
        <f>IF('3. Förpackningsdata'!L112="","",'3. Förpackningsdata'!L112)</f>
        <v/>
      </c>
      <c r="T112" s="26"/>
      <c r="U112" s="26"/>
      <c r="V112" s="26"/>
      <c r="W112" s="26"/>
      <c r="X112" s="26"/>
      <c r="Y112" s="354" t="str" cm="1">
        <f t="array" ref="Y112">IF(AC112&lt;&gt;Tabeller!$AJ$4,_xlfn.IFS(Q112=Tabeller!$AJ$3,"",Q112=Tabeller!$AM$4,"C",Q112=Tabeller!$AM$5,"L",Q112=Tabeller!$AM$6,"P",Q112="",""),"1")</f>
        <v/>
      </c>
      <c r="Z112" s="29"/>
      <c r="AA112" s="353"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4" t="str" cm="1">
        <f t="array" ref="AK112">_xlfn.IFS(AC112=Tabeller!$AJ$4,"C",AC112=Tabeller!$AJ$5,"L",AC112=Tabeller!$AJ$6,"P",AC112="","")</f>
        <v/>
      </c>
      <c r="AL112" s="71"/>
      <c r="AM112" s="192" t="str">
        <f t="shared" si="9"/>
        <v/>
      </c>
      <c r="AN112" s="447"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4" t="str" cm="1">
        <f t="array" ref="AW112">_xlfn.IFS(AO112=Tabeller!$AK$5,"P",AO112=Tabeller!$AK$4,"L",AO112="","")</f>
        <v/>
      </c>
      <c r="AX112" s="29"/>
      <c r="AY112" s="353" t="str">
        <f t="shared" si="10"/>
        <v/>
      </c>
      <c r="AZ112" s="31" t="str">
        <f>TRIM(IF('3. Förpackningsdata'!U112="","",'3. Förpackningsdata'!U112))</f>
        <v/>
      </c>
      <c r="BA112" s="79" t="str">
        <f>IF(BC112="","",IF('3. Förpackningsdata'!W112="","",'3. Förpackningsdata'!W112))</f>
        <v/>
      </c>
      <c r="BB112" s="85"/>
      <c r="BC112" s="71" t="str">
        <f>IF('3. Förpackningsdata'!X112="","",'3. Förpackningsdata'!X112)</f>
        <v/>
      </c>
      <c r="BD112" s="85"/>
      <c r="BE112" s="85"/>
      <c r="BF112" s="85"/>
      <c r="BG112" s="85"/>
      <c r="BH112" s="85"/>
      <c r="BI112" s="146" t="str" cm="1">
        <f t="array" ref="BI112">_xlfn.IFS(BA112=Tabeller!$AK$5,"P",BA112=Tabeller!$AK$4,"L",BA112="","")</f>
        <v/>
      </c>
      <c r="BJ112" s="85"/>
      <c r="BK112" s="192" t="str">
        <f t="shared" si="11"/>
        <v/>
      </c>
      <c r="BL112" s="75" t="str">
        <f>TRIM(IF('3. Förpackningsdata'!Y112="","",'3. Förpackningsdata'!Y112))</f>
        <v/>
      </c>
    </row>
    <row r="113" spans="1:64" ht="15" x14ac:dyDescent="0.25">
      <c r="A113" s="73">
        <v>109</v>
      </c>
      <c r="B113" s="73" t="str">
        <f>'APH KIC KIA PC'!I113</f>
        <v>Välj…</v>
      </c>
      <c r="C113" s="73" t="str">
        <f>'APH KIC KIA PC'!K113</f>
        <v>Välj…</v>
      </c>
      <c r="D113" s="445">
        <f>'APH KIC KIA PC'!D113</f>
        <v>0</v>
      </c>
      <c r="E113" s="68" t="s">
        <v>103</v>
      </c>
      <c r="F113" s="68"/>
      <c r="G113" s="69">
        <v>1</v>
      </c>
      <c r="H113" s="529">
        <f>'3. Förpackningsdata'!F113</f>
        <v>0</v>
      </c>
      <c r="I113" s="529">
        <f>'3. Förpackningsdata'!G113</f>
        <v>0</v>
      </c>
      <c r="J113" s="529">
        <f>'3. Förpackningsdata'!I113</f>
        <v>0</v>
      </c>
      <c r="K113" s="529">
        <f>'3. Förpackningsdata'!H113</f>
        <v>0</v>
      </c>
      <c r="L113" s="81"/>
      <c r="M113" s="68" t="s">
        <v>1958</v>
      </c>
      <c r="N113" s="69" t="str">
        <f>IF('APH KIC KIA PC'!X113="","",'APH KIC KIA PC'!X113)</f>
        <v/>
      </c>
      <c r="O113" s="70" t="s">
        <v>1778</v>
      </c>
      <c r="P113" s="447" t="str">
        <f>TRIM('1. Artikeldata Grund'!D113)</f>
        <v/>
      </c>
      <c r="Q113" s="446" t="str">
        <f>IF(S113="","",IF('3. Förpackningsdata'!K113="","",'3. Förpackningsdata'!K113))</f>
        <v/>
      </c>
      <c r="R113" s="35"/>
      <c r="S113" s="28" t="str">
        <f>IF('3. Förpackningsdata'!L113="","",'3. Förpackningsdata'!L113)</f>
        <v/>
      </c>
      <c r="T113" s="26"/>
      <c r="U113" s="26"/>
      <c r="V113" s="26"/>
      <c r="W113" s="26"/>
      <c r="X113" s="26"/>
      <c r="Y113" s="354" t="str" cm="1">
        <f t="array" ref="Y113">IF(AC113&lt;&gt;Tabeller!$AJ$4,_xlfn.IFS(Q113=Tabeller!$AJ$3,"",Q113=Tabeller!$AM$4,"C",Q113=Tabeller!$AM$5,"L",Q113=Tabeller!$AM$6,"P",Q113="",""),"1")</f>
        <v/>
      </c>
      <c r="Z113" s="29"/>
      <c r="AA113" s="353"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4" t="str" cm="1">
        <f t="array" ref="AK113">_xlfn.IFS(AC113=Tabeller!$AJ$4,"C",AC113=Tabeller!$AJ$5,"L",AC113=Tabeller!$AJ$6,"P",AC113="","")</f>
        <v/>
      </c>
      <c r="AL113" s="71"/>
      <c r="AM113" s="192" t="str">
        <f t="shared" si="9"/>
        <v/>
      </c>
      <c r="AN113" s="447"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4" t="str" cm="1">
        <f t="array" ref="AW113">_xlfn.IFS(AO113=Tabeller!$AK$5,"P",AO113=Tabeller!$AK$4,"L",AO113="","")</f>
        <v/>
      </c>
      <c r="AX113" s="29"/>
      <c r="AY113" s="353" t="str">
        <f t="shared" si="10"/>
        <v/>
      </c>
      <c r="AZ113" s="31" t="str">
        <f>TRIM(IF('3. Förpackningsdata'!U113="","",'3. Förpackningsdata'!U113))</f>
        <v/>
      </c>
      <c r="BA113" s="79" t="str">
        <f>IF(BC113="","",IF('3. Förpackningsdata'!W113="","",'3. Förpackningsdata'!W113))</f>
        <v/>
      </c>
      <c r="BB113" s="85"/>
      <c r="BC113" s="71" t="str">
        <f>IF('3. Förpackningsdata'!X113="","",'3. Förpackningsdata'!X113)</f>
        <v/>
      </c>
      <c r="BD113" s="85"/>
      <c r="BE113" s="85"/>
      <c r="BF113" s="85"/>
      <c r="BG113" s="85"/>
      <c r="BH113" s="85"/>
      <c r="BI113" s="146" t="str" cm="1">
        <f t="array" ref="BI113">_xlfn.IFS(BA113=Tabeller!$AK$5,"P",BA113=Tabeller!$AK$4,"L",BA113="","")</f>
        <v/>
      </c>
      <c r="BJ113" s="85"/>
      <c r="BK113" s="192" t="str">
        <f t="shared" si="11"/>
        <v/>
      </c>
      <c r="BL113" s="75" t="str">
        <f>TRIM(IF('3. Förpackningsdata'!Y113="","",'3. Förpackningsdata'!Y113))</f>
        <v/>
      </c>
    </row>
    <row r="114" spans="1:64" ht="15" x14ac:dyDescent="0.25">
      <c r="A114" s="73">
        <v>110</v>
      </c>
      <c r="B114" s="73" t="str">
        <f>'APH KIC KIA PC'!I114</f>
        <v>Välj…</v>
      </c>
      <c r="C114" s="73" t="str">
        <f>'APH KIC KIA PC'!K114</f>
        <v>Välj…</v>
      </c>
      <c r="D114" s="445">
        <f>'APH KIC KIA PC'!D114</f>
        <v>0</v>
      </c>
      <c r="E114" s="68" t="s">
        <v>103</v>
      </c>
      <c r="F114" s="68"/>
      <c r="G114" s="69">
        <v>1</v>
      </c>
      <c r="H114" s="529">
        <f>'3. Förpackningsdata'!F114</f>
        <v>0</v>
      </c>
      <c r="I114" s="529">
        <f>'3. Förpackningsdata'!G114</f>
        <v>0</v>
      </c>
      <c r="J114" s="529">
        <f>'3. Förpackningsdata'!I114</f>
        <v>0</v>
      </c>
      <c r="K114" s="529">
        <f>'3. Förpackningsdata'!H114</f>
        <v>0</v>
      </c>
      <c r="L114" s="81"/>
      <c r="M114" s="68" t="s">
        <v>1958</v>
      </c>
      <c r="N114" s="69" t="str">
        <f>IF('APH KIC KIA PC'!X114="","",'APH KIC KIA PC'!X114)</f>
        <v/>
      </c>
      <c r="O114" s="70" t="s">
        <v>1778</v>
      </c>
      <c r="P114" s="447" t="str">
        <f>TRIM('1. Artikeldata Grund'!D114)</f>
        <v/>
      </c>
      <c r="Q114" s="446" t="str">
        <f>IF(S114="","",IF('3. Förpackningsdata'!K114="","",'3. Förpackningsdata'!K114))</f>
        <v/>
      </c>
      <c r="R114" s="35"/>
      <c r="S114" s="28" t="str">
        <f>IF('3. Förpackningsdata'!L114="","",'3. Förpackningsdata'!L114)</f>
        <v/>
      </c>
      <c r="T114" s="26"/>
      <c r="U114" s="26"/>
      <c r="V114" s="26"/>
      <c r="W114" s="26"/>
      <c r="X114" s="26"/>
      <c r="Y114" s="354" t="str" cm="1">
        <f t="array" ref="Y114">IF(AC114&lt;&gt;Tabeller!$AJ$4,_xlfn.IFS(Q114=Tabeller!$AJ$3,"",Q114=Tabeller!$AM$4,"C",Q114=Tabeller!$AM$5,"L",Q114=Tabeller!$AM$6,"P",Q114="",""),"1")</f>
        <v/>
      </c>
      <c r="Z114" s="29"/>
      <c r="AA114" s="353"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4" t="str" cm="1">
        <f t="array" ref="AK114">_xlfn.IFS(AC114=Tabeller!$AJ$4,"C",AC114=Tabeller!$AJ$5,"L",AC114=Tabeller!$AJ$6,"P",AC114="","")</f>
        <v/>
      </c>
      <c r="AL114" s="71"/>
      <c r="AM114" s="192" t="str">
        <f t="shared" si="9"/>
        <v/>
      </c>
      <c r="AN114" s="447"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4" t="str" cm="1">
        <f t="array" ref="AW114">_xlfn.IFS(AO114=Tabeller!$AK$5,"P",AO114=Tabeller!$AK$4,"L",AO114="","")</f>
        <v/>
      </c>
      <c r="AX114" s="29"/>
      <c r="AY114" s="353" t="str">
        <f t="shared" si="10"/>
        <v/>
      </c>
      <c r="AZ114" s="31" t="str">
        <f>TRIM(IF('3. Förpackningsdata'!U114="","",'3. Förpackningsdata'!U114))</f>
        <v/>
      </c>
      <c r="BA114" s="79" t="str">
        <f>IF(BC114="","",IF('3. Förpackningsdata'!W114="","",'3. Förpackningsdata'!W114))</f>
        <v/>
      </c>
      <c r="BB114" s="85"/>
      <c r="BC114" s="71" t="str">
        <f>IF('3. Förpackningsdata'!X114="","",'3. Förpackningsdata'!X114)</f>
        <v/>
      </c>
      <c r="BD114" s="85"/>
      <c r="BE114" s="85"/>
      <c r="BF114" s="85"/>
      <c r="BG114" s="85"/>
      <c r="BH114" s="85"/>
      <c r="BI114" s="146" t="str" cm="1">
        <f t="array" ref="BI114">_xlfn.IFS(BA114=Tabeller!$AK$5,"P",BA114=Tabeller!$AK$4,"L",BA114="","")</f>
        <v/>
      </c>
      <c r="BJ114" s="85"/>
      <c r="BK114" s="192" t="str">
        <f t="shared" si="11"/>
        <v/>
      </c>
      <c r="BL114" s="75" t="str">
        <f>TRIM(IF('3. Förpackningsdata'!Y114="","",'3. Förpackningsdata'!Y114))</f>
        <v/>
      </c>
    </row>
    <row r="115" spans="1:64" ht="15" x14ac:dyDescent="0.25">
      <c r="A115" s="73">
        <v>111</v>
      </c>
      <c r="B115" s="73" t="str">
        <f>'APH KIC KIA PC'!I115</f>
        <v>Välj…</v>
      </c>
      <c r="C115" s="73" t="str">
        <f>'APH KIC KIA PC'!K115</f>
        <v>Välj…</v>
      </c>
      <c r="D115" s="445">
        <f>'APH KIC KIA PC'!D115</f>
        <v>0</v>
      </c>
      <c r="E115" s="68" t="s">
        <v>103</v>
      </c>
      <c r="F115" s="68"/>
      <c r="G115" s="69">
        <v>1</v>
      </c>
      <c r="H115" s="529">
        <f>'3. Förpackningsdata'!F115</f>
        <v>0</v>
      </c>
      <c r="I115" s="529">
        <f>'3. Förpackningsdata'!G115</f>
        <v>0</v>
      </c>
      <c r="J115" s="529">
        <f>'3. Förpackningsdata'!I115</f>
        <v>0</v>
      </c>
      <c r="K115" s="529">
        <f>'3. Förpackningsdata'!H115</f>
        <v>0</v>
      </c>
      <c r="L115" s="81"/>
      <c r="M115" s="68" t="s">
        <v>1958</v>
      </c>
      <c r="N115" s="69" t="str">
        <f>IF('APH KIC KIA PC'!X115="","",'APH KIC KIA PC'!X115)</f>
        <v/>
      </c>
      <c r="O115" s="70" t="s">
        <v>1778</v>
      </c>
      <c r="P115" s="447" t="str">
        <f>TRIM('1. Artikeldata Grund'!D115)</f>
        <v/>
      </c>
      <c r="Q115" s="446" t="str">
        <f>IF(S115="","",IF('3. Förpackningsdata'!K115="","",'3. Förpackningsdata'!K115))</f>
        <v/>
      </c>
      <c r="R115" s="35"/>
      <c r="S115" s="28" t="str">
        <f>IF('3. Förpackningsdata'!L115="","",'3. Förpackningsdata'!L115)</f>
        <v/>
      </c>
      <c r="T115" s="26"/>
      <c r="U115" s="26"/>
      <c r="V115" s="26"/>
      <c r="W115" s="26"/>
      <c r="X115" s="26"/>
      <c r="Y115" s="354" t="str" cm="1">
        <f t="array" ref="Y115">IF(AC115&lt;&gt;Tabeller!$AJ$4,_xlfn.IFS(Q115=Tabeller!$AJ$3,"",Q115=Tabeller!$AM$4,"C",Q115=Tabeller!$AM$5,"L",Q115=Tabeller!$AM$6,"P",Q115="",""),"1")</f>
        <v/>
      </c>
      <c r="Z115" s="29"/>
      <c r="AA115" s="353"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4" t="str" cm="1">
        <f t="array" ref="AK115">_xlfn.IFS(AC115=Tabeller!$AJ$4,"C",AC115=Tabeller!$AJ$5,"L",AC115=Tabeller!$AJ$6,"P",AC115="","")</f>
        <v/>
      </c>
      <c r="AL115" s="71"/>
      <c r="AM115" s="192" t="str">
        <f t="shared" si="9"/>
        <v/>
      </c>
      <c r="AN115" s="447"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4" t="str" cm="1">
        <f t="array" ref="AW115">_xlfn.IFS(AO115=Tabeller!$AK$5,"P",AO115=Tabeller!$AK$4,"L",AO115="","")</f>
        <v/>
      </c>
      <c r="AX115" s="29"/>
      <c r="AY115" s="353" t="str">
        <f t="shared" si="10"/>
        <v/>
      </c>
      <c r="AZ115" s="31" t="str">
        <f>TRIM(IF('3. Förpackningsdata'!U115="","",'3. Förpackningsdata'!U115))</f>
        <v/>
      </c>
      <c r="BA115" s="79" t="str">
        <f>IF(BC115="","",IF('3. Förpackningsdata'!W115="","",'3. Förpackningsdata'!W115))</f>
        <v/>
      </c>
      <c r="BB115" s="85"/>
      <c r="BC115" s="71" t="str">
        <f>IF('3. Förpackningsdata'!X115="","",'3. Förpackningsdata'!X115)</f>
        <v/>
      </c>
      <c r="BD115" s="85"/>
      <c r="BE115" s="85"/>
      <c r="BF115" s="85"/>
      <c r="BG115" s="85"/>
      <c r="BH115" s="85"/>
      <c r="BI115" s="146" t="str" cm="1">
        <f t="array" ref="BI115">_xlfn.IFS(BA115=Tabeller!$AK$5,"P",BA115=Tabeller!$AK$4,"L",BA115="","")</f>
        <v/>
      </c>
      <c r="BJ115" s="85"/>
      <c r="BK115" s="192" t="str">
        <f t="shared" si="11"/>
        <v/>
      </c>
      <c r="BL115" s="75" t="str">
        <f>TRIM(IF('3. Förpackningsdata'!Y115="","",'3. Förpackningsdata'!Y115))</f>
        <v/>
      </c>
    </row>
    <row r="116" spans="1:64" ht="15" x14ac:dyDescent="0.25">
      <c r="A116" s="73">
        <v>112</v>
      </c>
      <c r="B116" s="73" t="str">
        <f>'APH KIC KIA PC'!I116</f>
        <v>Välj…</v>
      </c>
      <c r="C116" s="73" t="str">
        <f>'APH KIC KIA PC'!K116</f>
        <v>Välj…</v>
      </c>
      <c r="D116" s="445">
        <f>'APH KIC KIA PC'!D116</f>
        <v>0</v>
      </c>
      <c r="E116" s="68" t="s">
        <v>103</v>
      </c>
      <c r="F116" s="68"/>
      <c r="G116" s="69">
        <v>1</v>
      </c>
      <c r="H116" s="529">
        <f>'3. Förpackningsdata'!F116</f>
        <v>0</v>
      </c>
      <c r="I116" s="529">
        <f>'3. Förpackningsdata'!G116</f>
        <v>0</v>
      </c>
      <c r="J116" s="529">
        <f>'3. Förpackningsdata'!I116</f>
        <v>0</v>
      </c>
      <c r="K116" s="529">
        <f>'3. Förpackningsdata'!H116</f>
        <v>0</v>
      </c>
      <c r="L116" s="81"/>
      <c r="M116" s="68" t="s">
        <v>1958</v>
      </c>
      <c r="N116" s="69" t="str">
        <f>IF('APH KIC KIA PC'!X116="","",'APH KIC KIA PC'!X116)</f>
        <v/>
      </c>
      <c r="O116" s="70" t="s">
        <v>1778</v>
      </c>
      <c r="P116" s="447" t="str">
        <f>TRIM('1. Artikeldata Grund'!D116)</f>
        <v/>
      </c>
      <c r="Q116" s="446" t="str">
        <f>IF(S116="","",IF('3. Förpackningsdata'!K116="","",'3. Förpackningsdata'!K116))</f>
        <v/>
      </c>
      <c r="R116" s="35"/>
      <c r="S116" s="28" t="str">
        <f>IF('3. Förpackningsdata'!L116="","",'3. Förpackningsdata'!L116)</f>
        <v/>
      </c>
      <c r="T116" s="26"/>
      <c r="U116" s="26"/>
      <c r="V116" s="26"/>
      <c r="W116" s="26"/>
      <c r="X116" s="26"/>
      <c r="Y116" s="354" t="str" cm="1">
        <f t="array" ref="Y116">IF(AC116&lt;&gt;Tabeller!$AJ$4,_xlfn.IFS(Q116=Tabeller!$AJ$3,"",Q116=Tabeller!$AM$4,"C",Q116=Tabeller!$AM$5,"L",Q116=Tabeller!$AM$6,"P",Q116="",""),"1")</f>
        <v/>
      </c>
      <c r="Z116" s="29"/>
      <c r="AA116" s="353"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4" t="str" cm="1">
        <f t="array" ref="AK116">_xlfn.IFS(AC116=Tabeller!$AJ$4,"C",AC116=Tabeller!$AJ$5,"L",AC116=Tabeller!$AJ$6,"P",AC116="","")</f>
        <v/>
      </c>
      <c r="AL116" s="71"/>
      <c r="AM116" s="192" t="str">
        <f t="shared" si="9"/>
        <v/>
      </c>
      <c r="AN116" s="447"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4" t="str" cm="1">
        <f t="array" ref="AW116">_xlfn.IFS(AO116=Tabeller!$AK$5,"P",AO116=Tabeller!$AK$4,"L",AO116="","")</f>
        <v/>
      </c>
      <c r="AX116" s="29"/>
      <c r="AY116" s="353" t="str">
        <f t="shared" si="10"/>
        <v/>
      </c>
      <c r="AZ116" s="31" t="str">
        <f>TRIM(IF('3. Förpackningsdata'!U116="","",'3. Förpackningsdata'!U116))</f>
        <v/>
      </c>
      <c r="BA116" s="79" t="str">
        <f>IF(BC116="","",IF('3. Förpackningsdata'!W116="","",'3. Förpackningsdata'!W116))</f>
        <v/>
      </c>
      <c r="BB116" s="85"/>
      <c r="BC116" s="71" t="str">
        <f>IF('3. Förpackningsdata'!X116="","",'3. Förpackningsdata'!X116)</f>
        <v/>
      </c>
      <c r="BD116" s="85"/>
      <c r="BE116" s="85"/>
      <c r="BF116" s="85"/>
      <c r="BG116" s="85"/>
      <c r="BH116" s="85"/>
      <c r="BI116" s="146" t="str" cm="1">
        <f t="array" ref="BI116">_xlfn.IFS(BA116=Tabeller!$AK$5,"P",BA116=Tabeller!$AK$4,"L",BA116="","")</f>
        <v/>
      </c>
      <c r="BJ116" s="85"/>
      <c r="BK116" s="192" t="str">
        <f t="shared" si="11"/>
        <v/>
      </c>
      <c r="BL116" s="75" t="str">
        <f>TRIM(IF('3. Förpackningsdata'!Y116="","",'3. Förpackningsdata'!Y116))</f>
        <v/>
      </c>
    </row>
    <row r="117" spans="1:64" ht="15" x14ac:dyDescent="0.25">
      <c r="A117" s="73">
        <v>113</v>
      </c>
      <c r="B117" s="73" t="str">
        <f>'APH KIC KIA PC'!I117</f>
        <v>Välj…</v>
      </c>
      <c r="C117" s="73" t="str">
        <f>'APH KIC KIA PC'!K117</f>
        <v>Välj…</v>
      </c>
      <c r="D117" s="445">
        <f>'APH KIC KIA PC'!D117</f>
        <v>0</v>
      </c>
      <c r="E117" s="68" t="s">
        <v>103</v>
      </c>
      <c r="F117" s="68"/>
      <c r="G117" s="69">
        <v>1</v>
      </c>
      <c r="H117" s="529">
        <f>'3. Förpackningsdata'!F117</f>
        <v>0</v>
      </c>
      <c r="I117" s="529">
        <f>'3. Förpackningsdata'!G117</f>
        <v>0</v>
      </c>
      <c r="J117" s="529">
        <f>'3. Förpackningsdata'!I117</f>
        <v>0</v>
      </c>
      <c r="K117" s="529">
        <f>'3. Förpackningsdata'!H117</f>
        <v>0</v>
      </c>
      <c r="L117" s="81"/>
      <c r="M117" s="68" t="s">
        <v>1958</v>
      </c>
      <c r="N117" s="69" t="str">
        <f>IF('APH KIC KIA PC'!X117="","",'APH KIC KIA PC'!X117)</f>
        <v/>
      </c>
      <c r="O117" s="70" t="s">
        <v>1778</v>
      </c>
      <c r="P117" s="447" t="str">
        <f>TRIM('1. Artikeldata Grund'!D117)</f>
        <v/>
      </c>
      <c r="Q117" s="446" t="str">
        <f>IF(S117="","",IF('3. Förpackningsdata'!K117="","",'3. Förpackningsdata'!K117))</f>
        <v/>
      </c>
      <c r="R117" s="35"/>
      <c r="S117" s="28" t="str">
        <f>IF('3. Förpackningsdata'!L117="","",'3. Förpackningsdata'!L117)</f>
        <v/>
      </c>
      <c r="T117" s="26"/>
      <c r="U117" s="26"/>
      <c r="V117" s="26"/>
      <c r="W117" s="26"/>
      <c r="X117" s="26"/>
      <c r="Y117" s="354" t="str" cm="1">
        <f t="array" ref="Y117">IF(AC117&lt;&gt;Tabeller!$AJ$4,_xlfn.IFS(Q117=Tabeller!$AJ$3,"",Q117=Tabeller!$AM$4,"C",Q117=Tabeller!$AM$5,"L",Q117=Tabeller!$AM$6,"P",Q117="",""),"1")</f>
        <v/>
      </c>
      <c r="Z117" s="29"/>
      <c r="AA117" s="353"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4" t="str" cm="1">
        <f t="array" ref="AK117">_xlfn.IFS(AC117=Tabeller!$AJ$4,"C",AC117=Tabeller!$AJ$5,"L",AC117=Tabeller!$AJ$6,"P",AC117="","")</f>
        <v/>
      </c>
      <c r="AL117" s="71"/>
      <c r="AM117" s="192" t="str">
        <f t="shared" si="9"/>
        <v/>
      </c>
      <c r="AN117" s="447"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4" t="str" cm="1">
        <f t="array" ref="AW117">_xlfn.IFS(AO117=Tabeller!$AK$5,"P",AO117=Tabeller!$AK$4,"L",AO117="","")</f>
        <v/>
      </c>
      <c r="AX117" s="29"/>
      <c r="AY117" s="353" t="str">
        <f t="shared" si="10"/>
        <v/>
      </c>
      <c r="AZ117" s="31" t="str">
        <f>TRIM(IF('3. Förpackningsdata'!U117="","",'3. Förpackningsdata'!U117))</f>
        <v/>
      </c>
      <c r="BA117" s="79" t="str">
        <f>IF(BC117="","",IF('3. Förpackningsdata'!W117="","",'3. Förpackningsdata'!W117))</f>
        <v/>
      </c>
      <c r="BB117" s="85"/>
      <c r="BC117" s="71" t="str">
        <f>IF('3. Förpackningsdata'!X117="","",'3. Förpackningsdata'!X117)</f>
        <v/>
      </c>
      <c r="BD117" s="85"/>
      <c r="BE117" s="85"/>
      <c r="BF117" s="85"/>
      <c r="BG117" s="85"/>
      <c r="BH117" s="85"/>
      <c r="BI117" s="146" t="str" cm="1">
        <f t="array" ref="BI117">_xlfn.IFS(BA117=Tabeller!$AK$5,"P",BA117=Tabeller!$AK$4,"L",BA117="","")</f>
        <v/>
      </c>
      <c r="BJ117" s="85"/>
      <c r="BK117" s="192" t="str">
        <f t="shared" si="11"/>
        <v/>
      </c>
      <c r="BL117" s="75" t="str">
        <f>TRIM(IF('3. Förpackningsdata'!Y117="","",'3. Förpackningsdata'!Y117))</f>
        <v/>
      </c>
    </row>
    <row r="118" spans="1:64" ht="15" x14ac:dyDescent="0.25">
      <c r="A118" s="73">
        <v>114</v>
      </c>
      <c r="B118" s="73" t="str">
        <f>'APH KIC KIA PC'!I118</f>
        <v>Välj…</v>
      </c>
      <c r="C118" s="73" t="str">
        <f>'APH KIC KIA PC'!K118</f>
        <v>Välj…</v>
      </c>
      <c r="D118" s="445">
        <f>'APH KIC KIA PC'!D118</f>
        <v>0</v>
      </c>
      <c r="E118" s="68" t="s">
        <v>103</v>
      </c>
      <c r="F118" s="68"/>
      <c r="G118" s="69">
        <v>1</v>
      </c>
      <c r="H118" s="529">
        <f>'3. Förpackningsdata'!F118</f>
        <v>0</v>
      </c>
      <c r="I118" s="529">
        <f>'3. Förpackningsdata'!G118</f>
        <v>0</v>
      </c>
      <c r="J118" s="529">
        <f>'3. Förpackningsdata'!I118</f>
        <v>0</v>
      </c>
      <c r="K118" s="529">
        <f>'3. Förpackningsdata'!H118</f>
        <v>0</v>
      </c>
      <c r="L118" s="81"/>
      <c r="M118" s="68" t="s">
        <v>1958</v>
      </c>
      <c r="N118" s="69" t="str">
        <f>IF('APH KIC KIA PC'!X118="","",'APH KIC KIA PC'!X118)</f>
        <v/>
      </c>
      <c r="O118" s="70" t="s">
        <v>1778</v>
      </c>
      <c r="P118" s="447" t="str">
        <f>TRIM('1. Artikeldata Grund'!D118)</f>
        <v/>
      </c>
      <c r="Q118" s="446" t="str">
        <f>IF(S118="","",IF('3. Förpackningsdata'!K118="","",'3. Förpackningsdata'!K118))</f>
        <v/>
      </c>
      <c r="R118" s="35"/>
      <c r="S118" s="28" t="str">
        <f>IF('3. Förpackningsdata'!L118="","",'3. Förpackningsdata'!L118)</f>
        <v/>
      </c>
      <c r="T118" s="26"/>
      <c r="U118" s="26"/>
      <c r="V118" s="26"/>
      <c r="W118" s="26"/>
      <c r="X118" s="26"/>
      <c r="Y118" s="354" t="str" cm="1">
        <f t="array" ref="Y118">IF(AC118&lt;&gt;Tabeller!$AJ$4,_xlfn.IFS(Q118=Tabeller!$AJ$3,"",Q118=Tabeller!$AM$4,"C",Q118=Tabeller!$AM$5,"L",Q118=Tabeller!$AM$6,"P",Q118="",""),"1")</f>
        <v/>
      </c>
      <c r="Z118" s="29"/>
      <c r="AA118" s="353"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4" t="str" cm="1">
        <f t="array" ref="AK118">_xlfn.IFS(AC118=Tabeller!$AJ$4,"C",AC118=Tabeller!$AJ$5,"L",AC118=Tabeller!$AJ$6,"P",AC118="","")</f>
        <v/>
      </c>
      <c r="AL118" s="71"/>
      <c r="AM118" s="192" t="str">
        <f t="shared" si="9"/>
        <v/>
      </c>
      <c r="AN118" s="447"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4" t="str" cm="1">
        <f t="array" ref="AW118">_xlfn.IFS(AO118=Tabeller!$AK$5,"P",AO118=Tabeller!$AK$4,"L",AO118="","")</f>
        <v/>
      </c>
      <c r="AX118" s="29"/>
      <c r="AY118" s="353" t="str">
        <f t="shared" si="10"/>
        <v/>
      </c>
      <c r="AZ118" s="31" t="str">
        <f>TRIM(IF('3. Förpackningsdata'!U118="","",'3. Förpackningsdata'!U118))</f>
        <v/>
      </c>
      <c r="BA118" s="79" t="str">
        <f>IF(BC118="","",IF('3. Förpackningsdata'!W118="","",'3. Förpackningsdata'!W118))</f>
        <v/>
      </c>
      <c r="BB118" s="85"/>
      <c r="BC118" s="71" t="str">
        <f>IF('3. Förpackningsdata'!X118="","",'3. Förpackningsdata'!X118)</f>
        <v/>
      </c>
      <c r="BD118" s="85"/>
      <c r="BE118" s="85"/>
      <c r="BF118" s="85"/>
      <c r="BG118" s="85"/>
      <c r="BH118" s="85"/>
      <c r="BI118" s="146" t="str" cm="1">
        <f t="array" ref="BI118">_xlfn.IFS(BA118=Tabeller!$AK$5,"P",BA118=Tabeller!$AK$4,"L",BA118="","")</f>
        <v/>
      </c>
      <c r="BJ118" s="85"/>
      <c r="BK118" s="192" t="str">
        <f t="shared" si="11"/>
        <v/>
      </c>
      <c r="BL118" s="75" t="str">
        <f>TRIM(IF('3. Förpackningsdata'!Y118="","",'3. Förpackningsdata'!Y118))</f>
        <v/>
      </c>
    </row>
    <row r="119" spans="1:64" ht="15" x14ac:dyDescent="0.25">
      <c r="A119" s="73">
        <v>115</v>
      </c>
      <c r="B119" s="73" t="str">
        <f>'APH KIC KIA PC'!I119</f>
        <v>Välj…</v>
      </c>
      <c r="C119" s="73" t="str">
        <f>'APH KIC KIA PC'!K119</f>
        <v>Välj…</v>
      </c>
      <c r="D119" s="445">
        <f>'APH KIC KIA PC'!D119</f>
        <v>0</v>
      </c>
      <c r="E119" s="68" t="s">
        <v>103</v>
      </c>
      <c r="F119" s="68"/>
      <c r="G119" s="69">
        <v>1</v>
      </c>
      <c r="H119" s="529">
        <f>'3. Förpackningsdata'!F119</f>
        <v>0</v>
      </c>
      <c r="I119" s="529">
        <f>'3. Förpackningsdata'!G119</f>
        <v>0</v>
      </c>
      <c r="J119" s="529">
        <f>'3. Förpackningsdata'!I119</f>
        <v>0</v>
      </c>
      <c r="K119" s="529">
        <f>'3. Förpackningsdata'!H119</f>
        <v>0</v>
      </c>
      <c r="L119" s="81"/>
      <c r="M119" s="68" t="s">
        <v>1958</v>
      </c>
      <c r="N119" s="69" t="str">
        <f>IF('APH KIC KIA PC'!X119="","",'APH KIC KIA PC'!X119)</f>
        <v/>
      </c>
      <c r="O119" s="70" t="s">
        <v>1778</v>
      </c>
      <c r="P119" s="447" t="str">
        <f>TRIM('1. Artikeldata Grund'!D119)</f>
        <v/>
      </c>
      <c r="Q119" s="446" t="str">
        <f>IF(S119="","",IF('3. Förpackningsdata'!K119="","",'3. Förpackningsdata'!K119))</f>
        <v/>
      </c>
      <c r="R119" s="35"/>
      <c r="S119" s="28" t="str">
        <f>IF('3. Förpackningsdata'!L119="","",'3. Förpackningsdata'!L119)</f>
        <v/>
      </c>
      <c r="T119" s="26"/>
      <c r="U119" s="26"/>
      <c r="V119" s="26"/>
      <c r="W119" s="26"/>
      <c r="X119" s="26"/>
      <c r="Y119" s="354" t="str" cm="1">
        <f t="array" ref="Y119">IF(AC119&lt;&gt;Tabeller!$AJ$4,_xlfn.IFS(Q119=Tabeller!$AJ$3,"",Q119=Tabeller!$AM$4,"C",Q119=Tabeller!$AM$5,"L",Q119=Tabeller!$AM$6,"P",Q119="",""),"1")</f>
        <v/>
      </c>
      <c r="Z119" s="29"/>
      <c r="AA119" s="353"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4" t="str" cm="1">
        <f t="array" ref="AK119">_xlfn.IFS(AC119=Tabeller!$AJ$4,"C",AC119=Tabeller!$AJ$5,"L",AC119=Tabeller!$AJ$6,"P",AC119="","")</f>
        <v/>
      </c>
      <c r="AL119" s="71"/>
      <c r="AM119" s="192" t="str">
        <f t="shared" si="9"/>
        <v/>
      </c>
      <c r="AN119" s="447"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4" t="str" cm="1">
        <f t="array" ref="AW119">_xlfn.IFS(AO119=Tabeller!$AK$5,"P",AO119=Tabeller!$AK$4,"L",AO119="","")</f>
        <v/>
      </c>
      <c r="AX119" s="29"/>
      <c r="AY119" s="353" t="str">
        <f t="shared" si="10"/>
        <v/>
      </c>
      <c r="AZ119" s="31" t="str">
        <f>TRIM(IF('3. Förpackningsdata'!U119="","",'3. Förpackningsdata'!U119))</f>
        <v/>
      </c>
      <c r="BA119" s="79" t="str">
        <f>IF(BC119="","",IF('3. Förpackningsdata'!W119="","",'3. Förpackningsdata'!W119))</f>
        <v/>
      </c>
      <c r="BB119" s="85"/>
      <c r="BC119" s="71" t="str">
        <f>IF('3. Förpackningsdata'!X119="","",'3. Förpackningsdata'!X119)</f>
        <v/>
      </c>
      <c r="BD119" s="85"/>
      <c r="BE119" s="85"/>
      <c r="BF119" s="85"/>
      <c r="BG119" s="85"/>
      <c r="BH119" s="85"/>
      <c r="BI119" s="146" t="str" cm="1">
        <f t="array" ref="BI119">_xlfn.IFS(BA119=Tabeller!$AK$5,"P",BA119=Tabeller!$AK$4,"L",BA119="","")</f>
        <v/>
      </c>
      <c r="BJ119" s="85"/>
      <c r="BK119" s="192" t="str">
        <f t="shared" si="11"/>
        <v/>
      </c>
      <c r="BL119" s="75" t="str">
        <f>TRIM(IF('3. Förpackningsdata'!Y119="","",'3. Förpackningsdata'!Y119))</f>
        <v/>
      </c>
    </row>
    <row r="120" spans="1:64" ht="15" x14ac:dyDescent="0.25">
      <c r="A120" s="73">
        <v>116</v>
      </c>
      <c r="B120" s="73" t="str">
        <f>'APH KIC KIA PC'!I120</f>
        <v>Välj…</v>
      </c>
      <c r="C120" s="73" t="str">
        <f>'APH KIC KIA PC'!K120</f>
        <v>Välj…</v>
      </c>
      <c r="D120" s="445">
        <f>'APH KIC KIA PC'!D120</f>
        <v>0</v>
      </c>
      <c r="E120" s="68" t="s">
        <v>103</v>
      </c>
      <c r="F120" s="68"/>
      <c r="G120" s="69">
        <v>1</v>
      </c>
      <c r="H120" s="529">
        <f>'3. Förpackningsdata'!F120</f>
        <v>0</v>
      </c>
      <c r="I120" s="529">
        <f>'3. Förpackningsdata'!G120</f>
        <v>0</v>
      </c>
      <c r="J120" s="529">
        <f>'3. Förpackningsdata'!I120</f>
        <v>0</v>
      </c>
      <c r="K120" s="529">
        <f>'3. Förpackningsdata'!H120</f>
        <v>0</v>
      </c>
      <c r="L120" s="81"/>
      <c r="M120" s="68" t="s">
        <v>1958</v>
      </c>
      <c r="N120" s="69" t="str">
        <f>IF('APH KIC KIA PC'!X120="","",'APH KIC KIA PC'!X120)</f>
        <v/>
      </c>
      <c r="O120" s="70" t="s">
        <v>1778</v>
      </c>
      <c r="P120" s="447" t="str">
        <f>TRIM('1. Artikeldata Grund'!D120)</f>
        <v/>
      </c>
      <c r="Q120" s="446" t="str">
        <f>IF(S120="","",IF('3. Förpackningsdata'!K120="","",'3. Förpackningsdata'!K120))</f>
        <v/>
      </c>
      <c r="R120" s="35"/>
      <c r="S120" s="28" t="str">
        <f>IF('3. Förpackningsdata'!L120="","",'3. Förpackningsdata'!L120)</f>
        <v/>
      </c>
      <c r="T120" s="26"/>
      <c r="U120" s="26"/>
      <c r="V120" s="26"/>
      <c r="W120" s="26"/>
      <c r="X120" s="26"/>
      <c r="Y120" s="354" t="str" cm="1">
        <f t="array" ref="Y120">IF(AC120&lt;&gt;Tabeller!$AJ$4,_xlfn.IFS(Q120=Tabeller!$AJ$3,"",Q120=Tabeller!$AM$4,"C",Q120=Tabeller!$AM$5,"L",Q120=Tabeller!$AM$6,"P",Q120="",""),"1")</f>
        <v/>
      </c>
      <c r="Z120" s="29"/>
      <c r="AA120" s="353"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4" t="str" cm="1">
        <f t="array" ref="AK120">_xlfn.IFS(AC120=Tabeller!$AJ$4,"C",AC120=Tabeller!$AJ$5,"L",AC120=Tabeller!$AJ$6,"P",AC120="","")</f>
        <v/>
      </c>
      <c r="AL120" s="71"/>
      <c r="AM120" s="192" t="str">
        <f t="shared" si="9"/>
        <v/>
      </c>
      <c r="AN120" s="447"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4" t="str" cm="1">
        <f t="array" ref="AW120">_xlfn.IFS(AO120=Tabeller!$AK$5,"P",AO120=Tabeller!$AK$4,"L",AO120="","")</f>
        <v/>
      </c>
      <c r="AX120" s="29"/>
      <c r="AY120" s="353" t="str">
        <f t="shared" si="10"/>
        <v/>
      </c>
      <c r="AZ120" s="31" t="str">
        <f>TRIM(IF('3. Förpackningsdata'!U120="","",'3. Förpackningsdata'!U120))</f>
        <v/>
      </c>
      <c r="BA120" s="79" t="str">
        <f>IF(BC120="","",IF('3. Förpackningsdata'!W120="","",'3. Förpackningsdata'!W120))</f>
        <v/>
      </c>
      <c r="BB120" s="85"/>
      <c r="BC120" s="71" t="str">
        <f>IF('3. Förpackningsdata'!X120="","",'3. Förpackningsdata'!X120)</f>
        <v/>
      </c>
      <c r="BD120" s="85"/>
      <c r="BE120" s="85"/>
      <c r="BF120" s="85"/>
      <c r="BG120" s="85"/>
      <c r="BH120" s="85"/>
      <c r="BI120" s="146" t="str" cm="1">
        <f t="array" ref="BI120">_xlfn.IFS(BA120=Tabeller!$AK$5,"P",BA120=Tabeller!$AK$4,"L",BA120="","")</f>
        <v/>
      </c>
      <c r="BJ120" s="85"/>
      <c r="BK120" s="192" t="str">
        <f t="shared" si="11"/>
        <v/>
      </c>
      <c r="BL120" s="75" t="str">
        <f>TRIM(IF('3. Förpackningsdata'!Y120="","",'3. Förpackningsdata'!Y120))</f>
        <v/>
      </c>
    </row>
    <row r="121" spans="1:64" ht="15" x14ac:dyDescent="0.25">
      <c r="A121" s="73">
        <v>117</v>
      </c>
      <c r="B121" s="73" t="str">
        <f>'APH KIC KIA PC'!I121</f>
        <v>Välj…</v>
      </c>
      <c r="C121" s="73" t="str">
        <f>'APH KIC KIA PC'!K121</f>
        <v>Välj…</v>
      </c>
      <c r="D121" s="445">
        <f>'APH KIC KIA PC'!D121</f>
        <v>0</v>
      </c>
      <c r="E121" s="68" t="s">
        <v>103</v>
      </c>
      <c r="F121" s="68"/>
      <c r="G121" s="69">
        <v>1</v>
      </c>
      <c r="H121" s="529">
        <f>'3. Förpackningsdata'!F121</f>
        <v>0</v>
      </c>
      <c r="I121" s="529">
        <f>'3. Förpackningsdata'!G121</f>
        <v>0</v>
      </c>
      <c r="J121" s="529">
        <f>'3. Förpackningsdata'!I121</f>
        <v>0</v>
      </c>
      <c r="K121" s="529">
        <f>'3. Förpackningsdata'!H121</f>
        <v>0</v>
      </c>
      <c r="L121" s="81"/>
      <c r="M121" s="68" t="s">
        <v>1958</v>
      </c>
      <c r="N121" s="69" t="str">
        <f>IF('APH KIC KIA PC'!X121="","",'APH KIC KIA PC'!X121)</f>
        <v/>
      </c>
      <c r="O121" s="70" t="s">
        <v>1778</v>
      </c>
      <c r="P121" s="447" t="str">
        <f>TRIM('1. Artikeldata Grund'!D121)</f>
        <v/>
      </c>
      <c r="Q121" s="446" t="str">
        <f>IF(S121="","",IF('3. Förpackningsdata'!K121="","",'3. Förpackningsdata'!K121))</f>
        <v/>
      </c>
      <c r="R121" s="35"/>
      <c r="S121" s="28" t="str">
        <f>IF('3. Förpackningsdata'!L121="","",'3. Förpackningsdata'!L121)</f>
        <v/>
      </c>
      <c r="T121" s="26"/>
      <c r="U121" s="26"/>
      <c r="V121" s="26"/>
      <c r="W121" s="26"/>
      <c r="X121" s="26"/>
      <c r="Y121" s="354" t="str" cm="1">
        <f t="array" ref="Y121">IF(AC121&lt;&gt;Tabeller!$AJ$4,_xlfn.IFS(Q121=Tabeller!$AJ$3,"",Q121=Tabeller!$AM$4,"C",Q121=Tabeller!$AM$5,"L",Q121=Tabeller!$AM$6,"P",Q121="",""),"1")</f>
        <v/>
      </c>
      <c r="Z121" s="29"/>
      <c r="AA121" s="353"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4" t="str" cm="1">
        <f t="array" ref="AK121">_xlfn.IFS(AC121=Tabeller!$AJ$4,"C",AC121=Tabeller!$AJ$5,"L",AC121=Tabeller!$AJ$6,"P",AC121="","")</f>
        <v/>
      </c>
      <c r="AL121" s="71"/>
      <c r="AM121" s="192" t="str">
        <f t="shared" si="9"/>
        <v/>
      </c>
      <c r="AN121" s="447"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4" t="str" cm="1">
        <f t="array" ref="AW121">_xlfn.IFS(AO121=Tabeller!$AK$5,"P",AO121=Tabeller!$AK$4,"L",AO121="","")</f>
        <v/>
      </c>
      <c r="AX121" s="29"/>
      <c r="AY121" s="353" t="str">
        <f t="shared" si="10"/>
        <v/>
      </c>
      <c r="AZ121" s="31" t="str">
        <f>TRIM(IF('3. Förpackningsdata'!U121="","",'3. Förpackningsdata'!U121))</f>
        <v/>
      </c>
      <c r="BA121" s="79" t="str">
        <f>IF(BC121="","",IF('3. Förpackningsdata'!W121="","",'3. Förpackningsdata'!W121))</f>
        <v/>
      </c>
      <c r="BB121" s="85"/>
      <c r="BC121" s="71" t="str">
        <f>IF('3. Förpackningsdata'!X121="","",'3. Förpackningsdata'!X121)</f>
        <v/>
      </c>
      <c r="BD121" s="85"/>
      <c r="BE121" s="85"/>
      <c r="BF121" s="85"/>
      <c r="BG121" s="85"/>
      <c r="BH121" s="85"/>
      <c r="BI121" s="146" t="str" cm="1">
        <f t="array" ref="BI121">_xlfn.IFS(BA121=Tabeller!$AK$5,"P",BA121=Tabeller!$AK$4,"L",BA121="","")</f>
        <v/>
      </c>
      <c r="BJ121" s="85"/>
      <c r="BK121" s="192" t="str">
        <f t="shared" si="11"/>
        <v/>
      </c>
      <c r="BL121" s="75" t="str">
        <f>TRIM(IF('3. Förpackningsdata'!Y121="","",'3. Förpackningsdata'!Y121))</f>
        <v/>
      </c>
    </row>
    <row r="122" spans="1:64" ht="15" x14ac:dyDescent="0.25">
      <c r="A122" s="73">
        <v>118</v>
      </c>
      <c r="B122" s="73" t="str">
        <f>'APH KIC KIA PC'!I122</f>
        <v>Välj…</v>
      </c>
      <c r="C122" s="73" t="str">
        <f>'APH KIC KIA PC'!K122</f>
        <v>Välj…</v>
      </c>
      <c r="D122" s="445">
        <f>'APH KIC KIA PC'!D122</f>
        <v>0</v>
      </c>
      <c r="E122" s="68" t="s">
        <v>103</v>
      </c>
      <c r="F122" s="68"/>
      <c r="G122" s="69">
        <v>1</v>
      </c>
      <c r="H122" s="529">
        <f>'3. Förpackningsdata'!F122</f>
        <v>0</v>
      </c>
      <c r="I122" s="529">
        <f>'3. Förpackningsdata'!G122</f>
        <v>0</v>
      </c>
      <c r="J122" s="529">
        <f>'3. Förpackningsdata'!I122</f>
        <v>0</v>
      </c>
      <c r="K122" s="529">
        <f>'3. Förpackningsdata'!H122</f>
        <v>0</v>
      </c>
      <c r="L122" s="81"/>
      <c r="M122" s="68" t="s">
        <v>1958</v>
      </c>
      <c r="N122" s="69" t="str">
        <f>IF('APH KIC KIA PC'!X122="","",'APH KIC KIA PC'!X122)</f>
        <v/>
      </c>
      <c r="O122" s="70" t="s">
        <v>1778</v>
      </c>
      <c r="P122" s="447" t="str">
        <f>TRIM('1. Artikeldata Grund'!D122)</f>
        <v/>
      </c>
      <c r="Q122" s="446" t="str">
        <f>IF(S122="","",IF('3. Förpackningsdata'!K122="","",'3. Förpackningsdata'!K122))</f>
        <v/>
      </c>
      <c r="R122" s="35"/>
      <c r="S122" s="28" t="str">
        <f>IF('3. Förpackningsdata'!L122="","",'3. Förpackningsdata'!L122)</f>
        <v/>
      </c>
      <c r="T122" s="26"/>
      <c r="U122" s="26"/>
      <c r="V122" s="26"/>
      <c r="W122" s="26"/>
      <c r="X122" s="26"/>
      <c r="Y122" s="354" t="str" cm="1">
        <f t="array" ref="Y122">IF(AC122&lt;&gt;Tabeller!$AJ$4,_xlfn.IFS(Q122=Tabeller!$AJ$3,"",Q122=Tabeller!$AM$4,"C",Q122=Tabeller!$AM$5,"L",Q122=Tabeller!$AM$6,"P",Q122="",""),"1")</f>
        <v/>
      </c>
      <c r="Z122" s="29"/>
      <c r="AA122" s="353"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4" t="str" cm="1">
        <f t="array" ref="AK122">_xlfn.IFS(AC122=Tabeller!$AJ$4,"C",AC122=Tabeller!$AJ$5,"L",AC122=Tabeller!$AJ$6,"P",AC122="","")</f>
        <v/>
      </c>
      <c r="AL122" s="71"/>
      <c r="AM122" s="192" t="str">
        <f t="shared" si="9"/>
        <v/>
      </c>
      <c r="AN122" s="447"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4" t="str" cm="1">
        <f t="array" ref="AW122">_xlfn.IFS(AO122=Tabeller!$AK$5,"P",AO122=Tabeller!$AK$4,"L",AO122="","")</f>
        <v/>
      </c>
      <c r="AX122" s="29"/>
      <c r="AY122" s="353" t="str">
        <f t="shared" si="10"/>
        <v/>
      </c>
      <c r="AZ122" s="31" t="str">
        <f>TRIM(IF('3. Förpackningsdata'!U122="","",'3. Förpackningsdata'!U122))</f>
        <v/>
      </c>
      <c r="BA122" s="79" t="str">
        <f>IF(BC122="","",IF('3. Förpackningsdata'!W122="","",'3. Förpackningsdata'!W122))</f>
        <v/>
      </c>
      <c r="BB122" s="85"/>
      <c r="BC122" s="71" t="str">
        <f>IF('3. Förpackningsdata'!X122="","",'3. Förpackningsdata'!X122)</f>
        <v/>
      </c>
      <c r="BD122" s="85"/>
      <c r="BE122" s="85"/>
      <c r="BF122" s="85"/>
      <c r="BG122" s="85"/>
      <c r="BH122" s="85"/>
      <c r="BI122" s="146" t="str" cm="1">
        <f t="array" ref="BI122">_xlfn.IFS(BA122=Tabeller!$AK$5,"P",BA122=Tabeller!$AK$4,"L",BA122="","")</f>
        <v/>
      </c>
      <c r="BJ122" s="85"/>
      <c r="BK122" s="192" t="str">
        <f t="shared" si="11"/>
        <v/>
      </c>
      <c r="BL122" s="75" t="str">
        <f>TRIM(IF('3. Förpackningsdata'!Y122="","",'3. Förpackningsdata'!Y122))</f>
        <v/>
      </c>
    </row>
    <row r="123" spans="1:64" ht="15" x14ac:dyDescent="0.25">
      <c r="A123" s="73">
        <v>119</v>
      </c>
      <c r="B123" s="73" t="str">
        <f>'APH KIC KIA PC'!I123</f>
        <v>Välj…</v>
      </c>
      <c r="C123" s="73" t="str">
        <f>'APH KIC KIA PC'!K123</f>
        <v>Välj…</v>
      </c>
      <c r="D123" s="445">
        <f>'APH KIC KIA PC'!D123</f>
        <v>0</v>
      </c>
      <c r="E123" s="68" t="s">
        <v>103</v>
      </c>
      <c r="F123" s="68"/>
      <c r="G123" s="69">
        <v>1</v>
      </c>
      <c r="H123" s="529">
        <f>'3. Förpackningsdata'!F123</f>
        <v>0</v>
      </c>
      <c r="I123" s="529">
        <f>'3. Förpackningsdata'!G123</f>
        <v>0</v>
      </c>
      <c r="J123" s="529">
        <f>'3. Förpackningsdata'!I123</f>
        <v>0</v>
      </c>
      <c r="K123" s="529">
        <f>'3. Förpackningsdata'!H123</f>
        <v>0</v>
      </c>
      <c r="L123" s="81"/>
      <c r="M123" s="68" t="s">
        <v>1958</v>
      </c>
      <c r="N123" s="69" t="str">
        <f>IF('APH KIC KIA PC'!X123="","",'APH KIC KIA PC'!X123)</f>
        <v/>
      </c>
      <c r="O123" s="70" t="s">
        <v>1778</v>
      </c>
      <c r="P123" s="447" t="str">
        <f>TRIM('1. Artikeldata Grund'!D123)</f>
        <v/>
      </c>
      <c r="Q123" s="446" t="str">
        <f>IF(S123="","",IF('3. Förpackningsdata'!K123="","",'3. Förpackningsdata'!K123))</f>
        <v/>
      </c>
      <c r="R123" s="35"/>
      <c r="S123" s="28" t="str">
        <f>IF('3. Förpackningsdata'!L123="","",'3. Förpackningsdata'!L123)</f>
        <v/>
      </c>
      <c r="T123" s="26"/>
      <c r="U123" s="26"/>
      <c r="V123" s="26"/>
      <c r="W123" s="26"/>
      <c r="X123" s="26"/>
      <c r="Y123" s="354" t="str" cm="1">
        <f t="array" ref="Y123">IF(AC123&lt;&gt;Tabeller!$AJ$4,_xlfn.IFS(Q123=Tabeller!$AJ$3,"",Q123=Tabeller!$AM$4,"C",Q123=Tabeller!$AM$5,"L",Q123=Tabeller!$AM$6,"P",Q123="",""),"1")</f>
        <v/>
      </c>
      <c r="Z123" s="29"/>
      <c r="AA123" s="353"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4" t="str" cm="1">
        <f t="array" ref="AK123">_xlfn.IFS(AC123=Tabeller!$AJ$4,"C",AC123=Tabeller!$AJ$5,"L",AC123=Tabeller!$AJ$6,"P",AC123="","")</f>
        <v/>
      </c>
      <c r="AL123" s="71"/>
      <c r="AM123" s="192" t="str">
        <f t="shared" si="9"/>
        <v/>
      </c>
      <c r="AN123" s="447"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4" t="str" cm="1">
        <f t="array" ref="AW123">_xlfn.IFS(AO123=Tabeller!$AK$5,"P",AO123=Tabeller!$AK$4,"L",AO123="","")</f>
        <v/>
      </c>
      <c r="AX123" s="29"/>
      <c r="AY123" s="353" t="str">
        <f t="shared" si="10"/>
        <v/>
      </c>
      <c r="AZ123" s="31" t="str">
        <f>TRIM(IF('3. Förpackningsdata'!U123="","",'3. Förpackningsdata'!U123))</f>
        <v/>
      </c>
      <c r="BA123" s="79" t="str">
        <f>IF(BC123="","",IF('3. Förpackningsdata'!W123="","",'3. Förpackningsdata'!W123))</f>
        <v/>
      </c>
      <c r="BB123" s="85"/>
      <c r="BC123" s="71" t="str">
        <f>IF('3. Förpackningsdata'!X123="","",'3. Förpackningsdata'!X123)</f>
        <v/>
      </c>
      <c r="BD123" s="85"/>
      <c r="BE123" s="85"/>
      <c r="BF123" s="85"/>
      <c r="BG123" s="85"/>
      <c r="BH123" s="85"/>
      <c r="BI123" s="146" t="str" cm="1">
        <f t="array" ref="BI123">_xlfn.IFS(BA123=Tabeller!$AK$5,"P",BA123=Tabeller!$AK$4,"L",BA123="","")</f>
        <v/>
      </c>
      <c r="BJ123" s="85"/>
      <c r="BK123" s="192" t="str">
        <f t="shared" si="11"/>
        <v/>
      </c>
      <c r="BL123" s="75" t="str">
        <f>TRIM(IF('3. Förpackningsdata'!Y123="","",'3. Förpackningsdata'!Y123))</f>
        <v/>
      </c>
    </row>
    <row r="124" spans="1:64" ht="15" x14ac:dyDescent="0.25">
      <c r="A124" s="73">
        <v>120</v>
      </c>
      <c r="B124" s="73" t="str">
        <f>'APH KIC KIA PC'!I124</f>
        <v>Välj…</v>
      </c>
      <c r="C124" s="73" t="str">
        <f>'APH KIC KIA PC'!K124</f>
        <v>Välj…</v>
      </c>
      <c r="D124" s="445">
        <f>'APH KIC KIA PC'!D124</f>
        <v>0</v>
      </c>
      <c r="E124" s="68" t="s">
        <v>103</v>
      </c>
      <c r="F124" s="68"/>
      <c r="G124" s="69">
        <v>1</v>
      </c>
      <c r="H124" s="529">
        <f>'3. Förpackningsdata'!F124</f>
        <v>0</v>
      </c>
      <c r="I124" s="529">
        <f>'3. Förpackningsdata'!G124</f>
        <v>0</v>
      </c>
      <c r="J124" s="529">
        <f>'3. Förpackningsdata'!I124</f>
        <v>0</v>
      </c>
      <c r="K124" s="529">
        <f>'3. Förpackningsdata'!H124</f>
        <v>0</v>
      </c>
      <c r="L124" s="81"/>
      <c r="M124" s="68" t="s">
        <v>1958</v>
      </c>
      <c r="N124" s="69" t="str">
        <f>IF('APH KIC KIA PC'!X124="","",'APH KIC KIA PC'!X124)</f>
        <v/>
      </c>
      <c r="O124" s="70" t="s">
        <v>1778</v>
      </c>
      <c r="P124" s="447" t="str">
        <f>TRIM('1. Artikeldata Grund'!D124)</f>
        <v/>
      </c>
      <c r="Q124" s="446" t="str">
        <f>IF(S124="","",IF('3. Förpackningsdata'!K124="","",'3. Förpackningsdata'!K124))</f>
        <v/>
      </c>
      <c r="R124" s="35"/>
      <c r="S124" s="28" t="str">
        <f>IF('3. Förpackningsdata'!L124="","",'3. Förpackningsdata'!L124)</f>
        <v/>
      </c>
      <c r="T124" s="26"/>
      <c r="U124" s="26"/>
      <c r="V124" s="26"/>
      <c r="W124" s="26"/>
      <c r="X124" s="26"/>
      <c r="Y124" s="354" t="str" cm="1">
        <f t="array" ref="Y124">IF(AC124&lt;&gt;Tabeller!$AJ$4,_xlfn.IFS(Q124=Tabeller!$AJ$3,"",Q124=Tabeller!$AM$4,"C",Q124=Tabeller!$AM$5,"L",Q124=Tabeller!$AM$6,"P",Q124="",""),"1")</f>
        <v/>
      </c>
      <c r="Z124" s="29"/>
      <c r="AA124" s="353"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4" t="str" cm="1">
        <f t="array" ref="AK124">_xlfn.IFS(AC124=Tabeller!$AJ$4,"C",AC124=Tabeller!$AJ$5,"L",AC124=Tabeller!$AJ$6,"P",AC124="","")</f>
        <v/>
      </c>
      <c r="AL124" s="71"/>
      <c r="AM124" s="192" t="str">
        <f t="shared" si="9"/>
        <v/>
      </c>
      <c r="AN124" s="447"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4" t="str" cm="1">
        <f t="array" ref="AW124">_xlfn.IFS(AO124=Tabeller!$AK$5,"P",AO124=Tabeller!$AK$4,"L",AO124="","")</f>
        <v/>
      </c>
      <c r="AX124" s="29"/>
      <c r="AY124" s="353" t="str">
        <f t="shared" si="10"/>
        <v/>
      </c>
      <c r="AZ124" s="31" t="str">
        <f>TRIM(IF('3. Förpackningsdata'!U124="","",'3. Förpackningsdata'!U124))</f>
        <v/>
      </c>
      <c r="BA124" s="79" t="str">
        <f>IF(BC124="","",IF('3. Förpackningsdata'!W124="","",'3. Förpackningsdata'!W124))</f>
        <v/>
      </c>
      <c r="BB124" s="85"/>
      <c r="BC124" s="71" t="str">
        <f>IF('3. Förpackningsdata'!X124="","",'3. Förpackningsdata'!X124)</f>
        <v/>
      </c>
      <c r="BD124" s="85"/>
      <c r="BE124" s="85"/>
      <c r="BF124" s="85"/>
      <c r="BG124" s="85"/>
      <c r="BH124" s="85"/>
      <c r="BI124" s="146" t="str" cm="1">
        <f t="array" ref="BI124">_xlfn.IFS(BA124=Tabeller!$AK$5,"P",BA124=Tabeller!$AK$4,"L",BA124="","")</f>
        <v/>
      </c>
      <c r="BJ124" s="85"/>
      <c r="BK124" s="192" t="str">
        <f t="shared" si="11"/>
        <v/>
      </c>
      <c r="BL124" s="75" t="str">
        <f>TRIM(IF('3. Förpackningsdata'!Y124="","",'3. Förpackningsdata'!Y124))</f>
        <v/>
      </c>
    </row>
    <row r="125" spans="1:64" ht="15" x14ac:dyDescent="0.25">
      <c r="A125" s="73">
        <v>121</v>
      </c>
      <c r="B125" s="73" t="str">
        <f>'APH KIC KIA PC'!I125</f>
        <v>Välj…</v>
      </c>
      <c r="C125" s="73" t="str">
        <f>'APH KIC KIA PC'!K125</f>
        <v>Välj…</v>
      </c>
      <c r="D125" s="445">
        <f>'APH KIC KIA PC'!D125</f>
        <v>0</v>
      </c>
      <c r="E125" s="68" t="s">
        <v>103</v>
      </c>
      <c r="F125" s="68"/>
      <c r="G125" s="69">
        <v>1</v>
      </c>
      <c r="H125" s="529">
        <f>'3. Förpackningsdata'!F125</f>
        <v>0</v>
      </c>
      <c r="I125" s="529">
        <f>'3. Förpackningsdata'!G125</f>
        <v>0</v>
      </c>
      <c r="J125" s="529">
        <f>'3. Förpackningsdata'!I125</f>
        <v>0</v>
      </c>
      <c r="K125" s="529">
        <f>'3. Förpackningsdata'!H125</f>
        <v>0</v>
      </c>
      <c r="L125" s="81"/>
      <c r="M125" s="68" t="s">
        <v>1958</v>
      </c>
      <c r="N125" s="69" t="str">
        <f>IF('APH KIC KIA PC'!X125="","",'APH KIC KIA PC'!X125)</f>
        <v/>
      </c>
      <c r="O125" s="70" t="s">
        <v>1778</v>
      </c>
      <c r="P125" s="447" t="str">
        <f>TRIM('1. Artikeldata Grund'!D125)</f>
        <v/>
      </c>
      <c r="Q125" s="446" t="str">
        <f>IF(S125="","",IF('3. Förpackningsdata'!K125="","",'3. Förpackningsdata'!K125))</f>
        <v/>
      </c>
      <c r="R125" s="35"/>
      <c r="S125" s="28" t="str">
        <f>IF('3. Förpackningsdata'!L125="","",'3. Förpackningsdata'!L125)</f>
        <v/>
      </c>
      <c r="T125" s="26"/>
      <c r="U125" s="26"/>
      <c r="V125" s="26"/>
      <c r="W125" s="26"/>
      <c r="X125" s="26"/>
      <c r="Y125" s="354" t="str" cm="1">
        <f t="array" ref="Y125">IF(AC125&lt;&gt;Tabeller!$AJ$4,_xlfn.IFS(Q125=Tabeller!$AJ$3,"",Q125=Tabeller!$AM$4,"C",Q125=Tabeller!$AM$5,"L",Q125=Tabeller!$AM$6,"P",Q125="",""),"1")</f>
        <v/>
      </c>
      <c r="Z125" s="29"/>
      <c r="AA125" s="353"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4" t="str" cm="1">
        <f t="array" ref="AK125">_xlfn.IFS(AC125=Tabeller!$AJ$4,"C",AC125=Tabeller!$AJ$5,"L",AC125=Tabeller!$AJ$6,"P",AC125="","")</f>
        <v/>
      </c>
      <c r="AL125" s="71"/>
      <c r="AM125" s="192" t="str">
        <f t="shared" si="9"/>
        <v/>
      </c>
      <c r="AN125" s="447"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4" t="str" cm="1">
        <f t="array" ref="AW125">_xlfn.IFS(AO125=Tabeller!$AK$5,"P",AO125=Tabeller!$AK$4,"L",AO125="","")</f>
        <v/>
      </c>
      <c r="AX125" s="29"/>
      <c r="AY125" s="353" t="str">
        <f t="shared" si="10"/>
        <v/>
      </c>
      <c r="AZ125" s="31" t="str">
        <f>TRIM(IF('3. Förpackningsdata'!U125="","",'3. Förpackningsdata'!U125))</f>
        <v/>
      </c>
      <c r="BA125" s="79" t="str">
        <f>IF(BC125="","",IF('3. Förpackningsdata'!W125="","",'3. Förpackningsdata'!W125))</f>
        <v/>
      </c>
      <c r="BB125" s="85"/>
      <c r="BC125" s="71" t="str">
        <f>IF('3. Förpackningsdata'!X125="","",'3. Förpackningsdata'!X125)</f>
        <v/>
      </c>
      <c r="BD125" s="85"/>
      <c r="BE125" s="85"/>
      <c r="BF125" s="85"/>
      <c r="BG125" s="85"/>
      <c r="BH125" s="85"/>
      <c r="BI125" s="146" t="str" cm="1">
        <f t="array" ref="BI125">_xlfn.IFS(BA125=Tabeller!$AK$5,"P",BA125=Tabeller!$AK$4,"L",BA125="","")</f>
        <v/>
      </c>
      <c r="BJ125" s="85"/>
      <c r="BK125" s="192" t="str">
        <f t="shared" si="11"/>
        <v/>
      </c>
      <c r="BL125" s="75" t="str">
        <f>TRIM(IF('3. Förpackningsdata'!Y125="","",'3. Förpackningsdata'!Y125))</f>
        <v/>
      </c>
    </row>
    <row r="126" spans="1:64" ht="15" x14ac:dyDescent="0.25">
      <c r="A126" s="73">
        <v>122</v>
      </c>
      <c r="B126" s="73" t="str">
        <f>'APH KIC KIA PC'!I126</f>
        <v>Välj…</v>
      </c>
      <c r="C126" s="73" t="str">
        <f>'APH KIC KIA PC'!K126</f>
        <v>Välj…</v>
      </c>
      <c r="D126" s="445">
        <f>'APH KIC KIA PC'!D126</f>
        <v>0</v>
      </c>
      <c r="E126" s="68" t="s">
        <v>103</v>
      </c>
      <c r="F126" s="68"/>
      <c r="G126" s="69">
        <v>1</v>
      </c>
      <c r="H126" s="529">
        <f>'3. Förpackningsdata'!F126</f>
        <v>0</v>
      </c>
      <c r="I126" s="529">
        <f>'3. Förpackningsdata'!G126</f>
        <v>0</v>
      </c>
      <c r="J126" s="529">
        <f>'3. Förpackningsdata'!I126</f>
        <v>0</v>
      </c>
      <c r="K126" s="529">
        <f>'3. Förpackningsdata'!H126</f>
        <v>0</v>
      </c>
      <c r="L126" s="81"/>
      <c r="M126" s="68" t="s">
        <v>1958</v>
      </c>
      <c r="N126" s="69" t="str">
        <f>IF('APH KIC KIA PC'!X126="","",'APH KIC KIA PC'!X126)</f>
        <v/>
      </c>
      <c r="O126" s="70" t="s">
        <v>1778</v>
      </c>
      <c r="P126" s="447" t="str">
        <f>TRIM('1. Artikeldata Grund'!D126)</f>
        <v/>
      </c>
      <c r="Q126" s="446" t="str">
        <f>IF(S126="","",IF('3. Förpackningsdata'!K126="","",'3. Förpackningsdata'!K126))</f>
        <v/>
      </c>
      <c r="R126" s="35"/>
      <c r="S126" s="28" t="str">
        <f>IF('3. Förpackningsdata'!L126="","",'3. Förpackningsdata'!L126)</f>
        <v/>
      </c>
      <c r="T126" s="26"/>
      <c r="U126" s="26"/>
      <c r="V126" s="26"/>
      <c r="W126" s="26"/>
      <c r="X126" s="26"/>
      <c r="Y126" s="354" t="str" cm="1">
        <f t="array" ref="Y126">IF(AC126&lt;&gt;Tabeller!$AJ$4,_xlfn.IFS(Q126=Tabeller!$AJ$3,"",Q126=Tabeller!$AM$4,"C",Q126=Tabeller!$AM$5,"L",Q126=Tabeller!$AM$6,"P",Q126="",""),"1")</f>
        <v/>
      </c>
      <c r="Z126" s="29"/>
      <c r="AA126" s="353"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4" t="str" cm="1">
        <f t="array" ref="AK126">_xlfn.IFS(AC126=Tabeller!$AJ$4,"C",AC126=Tabeller!$AJ$5,"L",AC126=Tabeller!$AJ$6,"P",AC126="","")</f>
        <v/>
      </c>
      <c r="AL126" s="71"/>
      <c r="AM126" s="192" t="str">
        <f t="shared" si="9"/>
        <v/>
      </c>
      <c r="AN126" s="447"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4" t="str" cm="1">
        <f t="array" ref="AW126">_xlfn.IFS(AO126=Tabeller!$AK$5,"P",AO126=Tabeller!$AK$4,"L",AO126="","")</f>
        <v/>
      </c>
      <c r="AX126" s="29"/>
      <c r="AY126" s="353" t="str">
        <f t="shared" si="10"/>
        <v/>
      </c>
      <c r="AZ126" s="31" t="str">
        <f>TRIM(IF('3. Förpackningsdata'!U126="","",'3. Förpackningsdata'!U126))</f>
        <v/>
      </c>
      <c r="BA126" s="79" t="str">
        <f>IF(BC126="","",IF('3. Förpackningsdata'!W126="","",'3. Förpackningsdata'!W126))</f>
        <v/>
      </c>
      <c r="BB126" s="85"/>
      <c r="BC126" s="71" t="str">
        <f>IF('3. Förpackningsdata'!X126="","",'3. Förpackningsdata'!X126)</f>
        <v/>
      </c>
      <c r="BD126" s="85"/>
      <c r="BE126" s="85"/>
      <c r="BF126" s="85"/>
      <c r="BG126" s="85"/>
      <c r="BH126" s="85"/>
      <c r="BI126" s="146" t="str" cm="1">
        <f t="array" ref="BI126">_xlfn.IFS(BA126=Tabeller!$AK$5,"P",BA126=Tabeller!$AK$4,"L",BA126="","")</f>
        <v/>
      </c>
      <c r="BJ126" s="85"/>
      <c r="BK126" s="192" t="str">
        <f t="shared" si="11"/>
        <v/>
      </c>
      <c r="BL126" s="75" t="str">
        <f>TRIM(IF('3. Förpackningsdata'!Y126="","",'3. Förpackningsdata'!Y126))</f>
        <v/>
      </c>
    </row>
    <row r="127" spans="1:64" ht="15" x14ac:dyDescent="0.25">
      <c r="A127" s="73">
        <v>123</v>
      </c>
      <c r="B127" s="73" t="str">
        <f>'APH KIC KIA PC'!I127</f>
        <v>Välj…</v>
      </c>
      <c r="C127" s="73" t="str">
        <f>'APH KIC KIA PC'!K127</f>
        <v>Välj…</v>
      </c>
      <c r="D127" s="445">
        <f>'APH KIC KIA PC'!D127</f>
        <v>0</v>
      </c>
      <c r="E127" s="68" t="s">
        <v>103</v>
      </c>
      <c r="F127" s="68"/>
      <c r="G127" s="69">
        <v>1</v>
      </c>
      <c r="H127" s="529">
        <f>'3. Förpackningsdata'!F127</f>
        <v>0</v>
      </c>
      <c r="I127" s="529">
        <f>'3. Förpackningsdata'!G127</f>
        <v>0</v>
      </c>
      <c r="J127" s="529">
        <f>'3. Förpackningsdata'!I127</f>
        <v>0</v>
      </c>
      <c r="K127" s="529">
        <f>'3. Förpackningsdata'!H127</f>
        <v>0</v>
      </c>
      <c r="L127" s="81"/>
      <c r="M127" s="68" t="s">
        <v>1958</v>
      </c>
      <c r="N127" s="69" t="str">
        <f>IF('APH KIC KIA PC'!X127="","",'APH KIC KIA PC'!X127)</f>
        <v/>
      </c>
      <c r="O127" s="70" t="s">
        <v>1778</v>
      </c>
      <c r="P127" s="447" t="str">
        <f>TRIM('1. Artikeldata Grund'!D127)</f>
        <v/>
      </c>
      <c r="Q127" s="446" t="str">
        <f>IF(S127="","",IF('3. Förpackningsdata'!K127="","",'3. Förpackningsdata'!K127))</f>
        <v/>
      </c>
      <c r="R127" s="35"/>
      <c r="S127" s="28" t="str">
        <f>IF('3. Förpackningsdata'!L127="","",'3. Förpackningsdata'!L127)</f>
        <v/>
      </c>
      <c r="T127" s="26"/>
      <c r="U127" s="26"/>
      <c r="V127" s="26"/>
      <c r="W127" s="26"/>
      <c r="X127" s="26"/>
      <c r="Y127" s="354" t="str" cm="1">
        <f t="array" ref="Y127">IF(AC127&lt;&gt;Tabeller!$AJ$4,_xlfn.IFS(Q127=Tabeller!$AJ$3,"",Q127=Tabeller!$AM$4,"C",Q127=Tabeller!$AM$5,"L",Q127=Tabeller!$AM$6,"P",Q127="",""),"1")</f>
        <v/>
      </c>
      <c r="Z127" s="29"/>
      <c r="AA127" s="353"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4" t="str" cm="1">
        <f t="array" ref="AK127">_xlfn.IFS(AC127=Tabeller!$AJ$4,"C",AC127=Tabeller!$AJ$5,"L",AC127=Tabeller!$AJ$6,"P",AC127="","")</f>
        <v/>
      </c>
      <c r="AL127" s="71"/>
      <c r="AM127" s="192" t="str">
        <f t="shared" si="9"/>
        <v/>
      </c>
      <c r="AN127" s="447"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4" t="str" cm="1">
        <f t="array" ref="AW127">_xlfn.IFS(AO127=Tabeller!$AK$5,"P",AO127=Tabeller!$AK$4,"L",AO127="","")</f>
        <v/>
      </c>
      <c r="AX127" s="29"/>
      <c r="AY127" s="353" t="str">
        <f t="shared" si="10"/>
        <v/>
      </c>
      <c r="AZ127" s="31" t="str">
        <f>TRIM(IF('3. Förpackningsdata'!U127="","",'3. Förpackningsdata'!U127))</f>
        <v/>
      </c>
      <c r="BA127" s="79" t="str">
        <f>IF(BC127="","",IF('3. Förpackningsdata'!W127="","",'3. Förpackningsdata'!W127))</f>
        <v/>
      </c>
      <c r="BB127" s="85"/>
      <c r="BC127" s="71" t="str">
        <f>IF('3. Förpackningsdata'!X127="","",'3. Förpackningsdata'!X127)</f>
        <v/>
      </c>
      <c r="BD127" s="85"/>
      <c r="BE127" s="85"/>
      <c r="BF127" s="85"/>
      <c r="BG127" s="85"/>
      <c r="BH127" s="85"/>
      <c r="BI127" s="146" t="str" cm="1">
        <f t="array" ref="BI127">_xlfn.IFS(BA127=Tabeller!$AK$5,"P",BA127=Tabeller!$AK$4,"L",BA127="","")</f>
        <v/>
      </c>
      <c r="BJ127" s="85"/>
      <c r="BK127" s="192" t="str">
        <f t="shared" si="11"/>
        <v/>
      </c>
      <c r="BL127" s="75" t="str">
        <f>TRIM(IF('3. Förpackningsdata'!Y127="","",'3. Förpackningsdata'!Y127))</f>
        <v/>
      </c>
    </row>
    <row r="128" spans="1:64" ht="15" x14ac:dyDescent="0.25">
      <c r="A128" s="73">
        <v>124</v>
      </c>
      <c r="B128" s="73" t="str">
        <f>'APH KIC KIA PC'!I128</f>
        <v>Välj…</v>
      </c>
      <c r="C128" s="73" t="str">
        <f>'APH KIC KIA PC'!K128</f>
        <v>Välj…</v>
      </c>
      <c r="D128" s="445">
        <f>'APH KIC KIA PC'!D128</f>
        <v>0</v>
      </c>
      <c r="E128" s="68" t="s">
        <v>103</v>
      </c>
      <c r="F128" s="68"/>
      <c r="G128" s="69">
        <v>1</v>
      </c>
      <c r="H128" s="529">
        <f>'3. Förpackningsdata'!F128</f>
        <v>0</v>
      </c>
      <c r="I128" s="529">
        <f>'3. Förpackningsdata'!G128</f>
        <v>0</v>
      </c>
      <c r="J128" s="529">
        <f>'3. Förpackningsdata'!I128</f>
        <v>0</v>
      </c>
      <c r="K128" s="529">
        <f>'3. Förpackningsdata'!H128</f>
        <v>0</v>
      </c>
      <c r="L128" s="81"/>
      <c r="M128" s="68" t="s">
        <v>1958</v>
      </c>
      <c r="N128" s="69" t="str">
        <f>IF('APH KIC KIA PC'!X128="","",'APH KIC KIA PC'!X128)</f>
        <v/>
      </c>
      <c r="O128" s="70" t="s">
        <v>1778</v>
      </c>
      <c r="P128" s="447" t="str">
        <f>TRIM('1. Artikeldata Grund'!D128)</f>
        <v/>
      </c>
      <c r="Q128" s="446" t="str">
        <f>IF(S128="","",IF('3. Förpackningsdata'!K128="","",'3. Förpackningsdata'!K128))</f>
        <v/>
      </c>
      <c r="R128" s="35"/>
      <c r="S128" s="28" t="str">
        <f>IF('3. Förpackningsdata'!L128="","",'3. Förpackningsdata'!L128)</f>
        <v/>
      </c>
      <c r="T128" s="26"/>
      <c r="U128" s="26"/>
      <c r="V128" s="26"/>
      <c r="W128" s="26"/>
      <c r="X128" s="26"/>
      <c r="Y128" s="354" t="str" cm="1">
        <f t="array" ref="Y128">IF(AC128&lt;&gt;Tabeller!$AJ$4,_xlfn.IFS(Q128=Tabeller!$AJ$3,"",Q128=Tabeller!$AM$4,"C",Q128=Tabeller!$AM$5,"L",Q128=Tabeller!$AM$6,"P",Q128="",""),"1")</f>
        <v/>
      </c>
      <c r="Z128" s="29"/>
      <c r="AA128" s="353"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4" t="str" cm="1">
        <f t="array" ref="AK128">_xlfn.IFS(AC128=Tabeller!$AJ$4,"C",AC128=Tabeller!$AJ$5,"L",AC128=Tabeller!$AJ$6,"P",AC128="","")</f>
        <v/>
      </c>
      <c r="AL128" s="71"/>
      <c r="AM128" s="192" t="str">
        <f t="shared" si="9"/>
        <v/>
      </c>
      <c r="AN128" s="447"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4" t="str" cm="1">
        <f t="array" ref="AW128">_xlfn.IFS(AO128=Tabeller!$AK$5,"P",AO128=Tabeller!$AK$4,"L",AO128="","")</f>
        <v/>
      </c>
      <c r="AX128" s="29"/>
      <c r="AY128" s="353" t="str">
        <f t="shared" si="10"/>
        <v/>
      </c>
      <c r="AZ128" s="31" t="str">
        <f>TRIM(IF('3. Förpackningsdata'!U128="","",'3. Förpackningsdata'!U128))</f>
        <v/>
      </c>
      <c r="BA128" s="79" t="str">
        <f>IF(BC128="","",IF('3. Förpackningsdata'!W128="","",'3. Förpackningsdata'!W128))</f>
        <v/>
      </c>
      <c r="BB128" s="85"/>
      <c r="BC128" s="71" t="str">
        <f>IF('3. Förpackningsdata'!X128="","",'3. Förpackningsdata'!X128)</f>
        <v/>
      </c>
      <c r="BD128" s="85"/>
      <c r="BE128" s="85"/>
      <c r="BF128" s="85"/>
      <c r="BG128" s="85"/>
      <c r="BH128" s="85"/>
      <c r="BI128" s="146" t="str" cm="1">
        <f t="array" ref="BI128">_xlfn.IFS(BA128=Tabeller!$AK$5,"P",BA128=Tabeller!$AK$4,"L",BA128="","")</f>
        <v/>
      </c>
      <c r="BJ128" s="85"/>
      <c r="BK128" s="192" t="str">
        <f t="shared" si="11"/>
        <v/>
      </c>
      <c r="BL128" s="75" t="str">
        <f>TRIM(IF('3. Förpackningsdata'!Y128="","",'3. Förpackningsdata'!Y128))</f>
        <v/>
      </c>
    </row>
    <row r="129" spans="1:64" ht="15" x14ac:dyDescent="0.25">
      <c r="A129" s="73">
        <v>125</v>
      </c>
      <c r="B129" s="73" t="str">
        <f>'APH KIC KIA PC'!I129</f>
        <v>Välj…</v>
      </c>
      <c r="C129" s="73" t="str">
        <f>'APH KIC KIA PC'!K129</f>
        <v>Välj…</v>
      </c>
      <c r="D129" s="445">
        <f>'APH KIC KIA PC'!D129</f>
        <v>0</v>
      </c>
      <c r="E129" s="68" t="s">
        <v>103</v>
      </c>
      <c r="F129" s="68"/>
      <c r="G129" s="69">
        <v>1</v>
      </c>
      <c r="H129" s="529">
        <f>'3. Förpackningsdata'!F129</f>
        <v>0</v>
      </c>
      <c r="I129" s="529">
        <f>'3. Förpackningsdata'!G129</f>
        <v>0</v>
      </c>
      <c r="J129" s="529">
        <f>'3. Förpackningsdata'!I129</f>
        <v>0</v>
      </c>
      <c r="K129" s="529">
        <f>'3. Förpackningsdata'!H129</f>
        <v>0</v>
      </c>
      <c r="L129" s="81"/>
      <c r="M129" s="68" t="s">
        <v>1958</v>
      </c>
      <c r="N129" s="69" t="str">
        <f>IF('APH KIC KIA PC'!X129="","",'APH KIC KIA PC'!X129)</f>
        <v/>
      </c>
      <c r="O129" s="70" t="s">
        <v>1778</v>
      </c>
      <c r="P129" s="447" t="str">
        <f>TRIM('1. Artikeldata Grund'!D129)</f>
        <v/>
      </c>
      <c r="Q129" s="446" t="str">
        <f>IF(S129="","",IF('3. Förpackningsdata'!K129="","",'3. Förpackningsdata'!K129))</f>
        <v/>
      </c>
      <c r="R129" s="35"/>
      <c r="S129" s="28" t="str">
        <f>IF('3. Förpackningsdata'!L129="","",'3. Förpackningsdata'!L129)</f>
        <v/>
      </c>
      <c r="T129" s="26"/>
      <c r="U129" s="26"/>
      <c r="V129" s="26"/>
      <c r="W129" s="26"/>
      <c r="X129" s="26"/>
      <c r="Y129" s="354" t="str" cm="1">
        <f t="array" ref="Y129">IF(AC129&lt;&gt;Tabeller!$AJ$4,_xlfn.IFS(Q129=Tabeller!$AJ$3,"",Q129=Tabeller!$AM$4,"C",Q129=Tabeller!$AM$5,"L",Q129=Tabeller!$AM$6,"P",Q129="",""),"1")</f>
        <v/>
      </c>
      <c r="Z129" s="29"/>
      <c r="AA129" s="353"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4" t="str" cm="1">
        <f t="array" ref="AK129">_xlfn.IFS(AC129=Tabeller!$AJ$4,"C",AC129=Tabeller!$AJ$5,"L",AC129=Tabeller!$AJ$6,"P",AC129="","")</f>
        <v/>
      </c>
      <c r="AL129" s="71"/>
      <c r="AM129" s="192" t="str">
        <f t="shared" si="9"/>
        <v/>
      </c>
      <c r="AN129" s="447"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4" t="str" cm="1">
        <f t="array" ref="AW129">_xlfn.IFS(AO129=Tabeller!$AK$5,"P",AO129=Tabeller!$AK$4,"L",AO129="","")</f>
        <v/>
      </c>
      <c r="AX129" s="29"/>
      <c r="AY129" s="353" t="str">
        <f t="shared" si="10"/>
        <v/>
      </c>
      <c r="AZ129" s="31" t="str">
        <f>TRIM(IF('3. Förpackningsdata'!U129="","",'3. Förpackningsdata'!U129))</f>
        <v/>
      </c>
      <c r="BA129" s="79" t="str">
        <f>IF(BC129="","",IF('3. Förpackningsdata'!W129="","",'3. Förpackningsdata'!W129))</f>
        <v/>
      </c>
      <c r="BB129" s="85"/>
      <c r="BC129" s="71" t="str">
        <f>IF('3. Förpackningsdata'!X129="","",'3. Förpackningsdata'!X129)</f>
        <v/>
      </c>
      <c r="BD129" s="85"/>
      <c r="BE129" s="85"/>
      <c r="BF129" s="85"/>
      <c r="BG129" s="85"/>
      <c r="BH129" s="85"/>
      <c r="BI129" s="146" t="str" cm="1">
        <f t="array" ref="BI129">_xlfn.IFS(BA129=Tabeller!$AK$5,"P",BA129=Tabeller!$AK$4,"L",BA129="","")</f>
        <v/>
      </c>
      <c r="BJ129" s="85"/>
      <c r="BK129" s="192" t="str">
        <f t="shared" si="11"/>
        <v/>
      </c>
      <c r="BL129" s="75" t="str">
        <f>TRIM(IF('3. Förpackningsdata'!Y129="","",'3. Förpackningsdata'!Y129))</f>
        <v/>
      </c>
    </row>
    <row r="130" spans="1:64" ht="15" x14ac:dyDescent="0.25">
      <c r="A130" s="73">
        <v>126</v>
      </c>
      <c r="B130" s="73" t="str">
        <f>'APH KIC KIA PC'!I130</f>
        <v>Välj…</v>
      </c>
      <c r="C130" s="73" t="str">
        <f>'APH KIC KIA PC'!K130</f>
        <v>Välj…</v>
      </c>
      <c r="D130" s="445">
        <f>'APH KIC KIA PC'!D130</f>
        <v>0</v>
      </c>
      <c r="E130" s="68" t="s">
        <v>103</v>
      </c>
      <c r="F130" s="68"/>
      <c r="G130" s="69">
        <v>1</v>
      </c>
      <c r="H130" s="529">
        <f>'3. Förpackningsdata'!F130</f>
        <v>0</v>
      </c>
      <c r="I130" s="529">
        <f>'3. Förpackningsdata'!G130</f>
        <v>0</v>
      </c>
      <c r="J130" s="529">
        <f>'3. Förpackningsdata'!I130</f>
        <v>0</v>
      </c>
      <c r="K130" s="529">
        <f>'3. Förpackningsdata'!H130</f>
        <v>0</v>
      </c>
      <c r="L130" s="81"/>
      <c r="M130" s="68" t="s">
        <v>1958</v>
      </c>
      <c r="N130" s="69" t="str">
        <f>IF('APH KIC KIA PC'!X130="","",'APH KIC KIA PC'!X130)</f>
        <v/>
      </c>
      <c r="O130" s="70" t="s">
        <v>1778</v>
      </c>
      <c r="P130" s="447" t="str">
        <f>TRIM('1. Artikeldata Grund'!D130)</f>
        <v/>
      </c>
      <c r="Q130" s="446" t="str">
        <f>IF(S130="","",IF('3. Förpackningsdata'!K130="","",'3. Förpackningsdata'!K130))</f>
        <v/>
      </c>
      <c r="R130" s="35"/>
      <c r="S130" s="28" t="str">
        <f>IF('3. Förpackningsdata'!L130="","",'3. Förpackningsdata'!L130)</f>
        <v/>
      </c>
      <c r="T130" s="26"/>
      <c r="U130" s="26"/>
      <c r="V130" s="26"/>
      <c r="W130" s="26"/>
      <c r="X130" s="26"/>
      <c r="Y130" s="354" t="str" cm="1">
        <f t="array" ref="Y130">IF(AC130&lt;&gt;Tabeller!$AJ$4,_xlfn.IFS(Q130=Tabeller!$AJ$3,"",Q130=Tabeller!$AM$4,"C",Q130=Tabeller!$AM$5,"L",Q130=Tabeller!$AM$6,"P",Q130="",""),"1")</f>
        <v/>
      </c>
      <c r="Z130" s="29"/>
      <c r="AA130" s="353"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4" t="str" cm="1">
        <f t="array" ref="AK130">_xlfn.IFS(AC130=Tabeller!$AJ$4,"C",AC130=Tabeller!$AJ$5,"L",AC130=Tabeller!$AJ$6,"P",AC130="","")</f>
        <v/>
      </c>
      <c r="AL130" s="71"/>
      <c r="AM130" s="192" t="str">
        <f t="shared" si="9"/>
        <v/>
      </c>
      <c r="AN130" s="447"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4" t="str" cm="1">
        <f t="array" ref="AW130">_xlfn.IFS(AO130=Tabeller!$AK$5,"P",AO130=Tabeller!$AK$4,"L",AO130="","")</f>
        <v/>
      </c>
      <c r="AX130" s="29"/>
      <c r="AY130" s="353" t="str">
        <f t="shared" si="10"/>
        <v/>
      </c>
      <c r="AZ130" s="31" t="str">
        <f>TRIM(IF('3. Förpackningsdata'!U130="","",'3. Förpackningsdata'!U130))</f>
        <v/>
      </c>
      <c r="BA130" s="79" t="str">
        <f>IF(BC130="","",IF('3. Förpackningsdata'!W130="","",'3. Förpackningsdata'!W130))</f>
        <v/>
      </c>
      <c r="BB130" s="85"/>
      <c r="BC130" s="71" t="str">
        <f>IF('3. Förpackningsdata'!X130="","",'3. Förpackningsdata'!X130)</f>
        <v/>
      </c>
      <c r="BD130" s="85"/>
      <c r="BE130" s="85"/>
      <c r="BF130" s="85"/>
      <c r="BG130" s="85"/>
      <c r="BH130" s="85"/>
      <c r="BI130" s="146" t="str" cm="1">
        <f t="array" ref="BI130">_xlfn.IFS(BA130=Tabeller!$AK$5,"P",BA130=Tabeller!$AK$4,"L",BA130="","")</f>
        <v/>
      </c>
      <c r="BJ130" s="85"/>
      <c r="BK130" s="192" t="str">
        <f t="shared" si="11"/>
        <v/>
      </c>
      <c r="BL130" s="75" t="str">
        <f>TRIM(IF('3. Förpackningsdata'!Y130="","",'3. Förpackningsdata'!Y130))</f>
        <v/>
      </c>
    </row>
    <row r="131" spans="1:64" ht="15" x14ac:dyDescent="0.25">
      <c r="A131" s="73">
        <v>127</v>
      </c>
      <c r="B131" s="73" t="str">
        <f>'APH KIC KIA PC'!I131</f>
        <v>Välj…</v>
      </c>
      <c r="C131" s="73" t="str">
        <f>'APH KIC KIA PC'!K131</f>
        <v>Välj…</v>
      </c>
      <c r="D131" s="445">
        <f>'APH KIC KIA PC'!D131</f>
        <v>0</v>
      </c>
      <c r="E131" s="68" t="s">
        <v>103</v>
      </c>
      <c r="F131" s="68"/>
      <c r="G131" s="69">
        <v>1</v>
      </c>
      <c r="H131" s="529">
        <f>'3. Förpackningsdata'!F131</f>
        <v>0</v>
      </c>
      <c r="I131" s="529">
        <f>'3. Förpackningsdata'!G131</f>
        <v>0</v>
      </c>
      <c r="J131" s="529">
        <f>'3. Förpackningsdata'!I131</f>
        <v>0</v>
      </c>
      <c r="K131" s="529">
        <f>'3. Förpackningsdata'!H131</f>
        <v>0</v>
      </c>
      <c r="L131" s="81"/>
      <c r="M131" s="68" t="s">
        <v>1958</v>
      </c>
      <c r="N131" s="69" t="str">
        <f>IF('APH KIC KIA PC'!X131="","",'APH KIC KIA PC'!X131)</f>
        <v/>
      </c>
      <c r="O131" s="70" t="s">
        <v>1778</v>
      </c>
      <c r="P131" s="447" t="str">
        <f>TRIM('1. Artikeldata Grund'!D131)</f>
        <v/>
      </c>
      <c r="Q131" s="446" t="str">
        <f>IF(S131="","",IF('3. Förpackningsdata'!K131="","",'3. Förpackningsdata'!K131))</f>
        <v/>
      </c>
      <c r="R131" s="35"/>
      <c r="S131" s="28" t="str">
        <f>IF('3. Förpackningsdata'!L131="","",'3. Förpackningsdata'!L131)</f>
        <v/>
      </c>
      <c r="T131" s="26"/>
      <c r="U131" s="26"/>
      <c r="V131" s="26"/>
      <c r="W131" s="26"/>
      <c r="X131" s="26"/>
      <c r="Y131" s="354" t="str" cm="1">
        <f t="array" ref="Y131">IF(AC131&lt;&gt;Tabeller!$AJ$4,_xlfn.IFS(Q131=Tabeller!$AJ$3,"",Q131=Tabeller!$AM$4,"C",Q131=Tabeller!$AM$5,"L",Q131=Tabeller!$AM$6,"P",Q131="",""),"1")</f>
        <v/>
      </c>
      <c r="Z131" s="29"/>
      <c r="AA131" s="353"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4" t="str" cm="1">
        <f t="array" ref="AK131">_xlfn.IFS(AC131=Tabeller!$AJ$4,"C",AC131=Tabeller!$AJ$5,"L",AC131=Tabeller!$AJ$6,"P",AC131="","")</f>
        <v/>
      </c>
      <c r="AL131" s="71"/>
      <c r="AM131" s="192" t="str">
        <f t="shared" si="9"/>
        <v/>
      </c>
      <c r="AN131" s="447"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4" t="str" cm="1">
        <f t="array" ref="AW131">_xlfn.IFS(AO131=Tabeller!$AK$5,"P",AO131=Tabeller!$AK$4,"L",AO131="","")</f>
        <v/>
      </c>
      <c r="AX131" s="29"/>
      <c r="AY131" s="353" t="str">
        <f t="shared" si="10"/>
        <v/>
      </c>
      <c r="AZ131" s="31" t="str">
        <f>TRIM(IF('3. Förpackningsdata'!U131="","",'3. Förpackningsdata'!U131))</f>
        <v/>
      </c>
      <c r="BA131" s="79" t="str">
        <f>IF(BC131="","",IF('3. Förpackningsdata'!W131="","",'3. Förpackningsdata'!W131))</f>
        <v/>
      </c>
      <c r="BB131" s="85"/>
      <c r="BC131" s="71" t="str">
        <f>IF('3. Förpackningsdata'!X131="","",'3. Förpackningsdata'!X131)</f>
        <v/>
      </c>
      <c r="BD131" s="85"/>
      <c r="BE131" s="85"/>
      <c r="BF131" s="85"/>
      <c r="BG131" s="85"/>
      <c r="BH131" s="85"/>
      <c r="BI131" s="146" t="str" cm="1">
        <f t="array" ref="BI131">_xlfn.IFS(BA131=Tabeller!$AK$5,"P",BA131=Tabeller!$AK$4,"L",BA131="","")</f>
        <v/>
      </c>
      <c r="BJ131" s="85"/>
      <c r="BK131" s="192" t="str">
        <f t="shared" si="11"/>
        <v/>
      </c>
      <c r="BL131" s="75" t="str">
        <f>TRIM(IF('3. Förpackningsdata'!Y131="","",'3. Förpackningsdata'!Y131))</f>
        <v/>
      </c>
    </row>
    <row r="132" spans="1:64" ht="15" x14ac:dyDescent="0.25">
      <c r="A132" s="73">
        <v>128</v>
      </c>
      <c r="B132" s="73" t="str">
        <f>'APH KIC KIA PC'!I132</f>
        <v>Välj…</v>
      </c>
      <c r="C132" s="73" t="str">
        <f>'APH KIC KIA PC'!K132</f>
        <v>Välj…</v>
      </c>
      <c r="D132" s="445">
        <f>'APH KIC KIA PC'!D132</f>
        <v>0</v>
      </c>
      <c r="E132" s="68" t="s">
        <v>103</v>
      </c>
      <c r="F132" s="68"/>
      <c r="G132" s="69">
        <v>1</v>
      </c>
      <c r="H132" s="529">
        <f>'3. Förpackningsdata'!F132</f>
        <v>0</v>
      </c>
      <c r="I132" s="529">
        <f>'3. Förpackningsdata'!G132</f>
        <v>0</v>
      </c>
      <c r="J132" s="529">
        <f>'3. Förpackningsdata'!I132</f>
        <v>0</v>
      </c>
      <c r="K132" s="529">
        <f>'3. Förpackningsdata'!H132</f>
        <v>0</v>
      </c>
      <c r="L132" s="81"/>
      <c r="M132" s="68" t="s">
        <v>1958</v>
      </c>
      <c r="N132" s="69" t="str">
        <f>IF('APH KIC KIA PC'!X132="","",'APH KIC KIA PC'!X132)</f>
        <v/>
      </c>
      <c r="O132" s="70" t="s">
        <v>1778</v>
      </c>
      <c r="P132" s="447" t="str">
        <f>TRIM('1. Artikeldata Grund'!D132)</f>
        <v/>
      </c>
      <c r="Q132" s="446" t="str">
        <f>IF(S132="","",IF('3. Förpackningsdata'!K132="","",'3. Förpackningsdata'!K132))</f>
        <v/>
      </c>
      <c r="R132" s="35"/>
      <c r="S132" s="28" t="str">
        <f>IF('3. Förpackningsdata'!L132="","",'3. Förpackningsdata'!L132)</f>
        <v/>
      </c>
      <c r="T132" s="26"/>
      <c r="U132" s="26"/>
      <c r="V132" s="26"/>
      <c r="W132" s="26"/>
      <c r="X132" s="26"/>
      <c r="Y132" s="354" t="str" cm="1">
        <f t="array" ref="Y132">IF(AC132&lt;&gt;Tabeller!$AJ$4,_xlfn.IFS(Q132=Tabeller!$AJ$3,"",Q132=Tabeller!$AM$4,"C",Q132=Tabeller!$AM$5,"L",Q132=Tabeller!$AM$6,"P",Q132="",""),"1")</f>
        <v/>
      </c>
      <c r="Z132" s="29"/>
      <c r="AA132" s="353"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4" t="str" cm="1">
        <f t="array" ref="AK132">_xlfn.IFS(AC132=Tabeller!$AJ$4,"C",AC132=Tabeller!$AJ$5,"L",AC132=Tabeller!$AJ$6,"P",AC132="","")</f>
        <v/>
      </c>
      <c r="AL132" s="71"/>
      <c r="AM132" s="192" t="str">
        <f t="shared" si="9"/>
        <v/>
      </c>
      <c r="AN132" s="447"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4" t="str" cm="1">
        <f t="array" ref="AW132">_xlfn.IFS(AO132=Tabeller!$AK$5,"P",AO132=Tabeller!$AK$4,"L",AO132="","")</f>
        <v/>
      </c>
      <c r="AX132" s="29"/>
      <c r="AY132" s="353" t="str">
        <f t="shared" si="10"/>
        <v/>
      </c>
      <c r="AZ132" s="31" t="str">
        <f>TRIM(IF('3. Förpackningsdata'!U132="","",'3. Förpackningsdata'!U132))</f>
        <v/>
      </c>
      <c r="BA132" s="79" t="str">
        <f>IF(BC132="","",IF('3. Förpackningsdata'!W132="","",'3. Förpackningsdata'!W132))</f>
        <v/>
      </c>
      <c r="BB132" s="85"/>
      <c r="BC132" s="71" t="str">
        <f>IF('3. Förpackningsdata'!X132="","",'3. Förpackningsdata'!X132)</f>
        <v/>
      </c>
      <c r="BD132" s="85"/>
      <c r="BE132" s="85"/>
      <c r="BF132" s="85"/>
      <c r="BG132" s="85"/>
      <c r="BH132" s="85"/>
      <c r="BI132" s="146" t="str" cm="1">
        <f t="array" ref="BI132">_xlfn.IFS(BA132=Tabeller!$AK$5,"P",BA132=Tabeller!$AK$4,"L",BA132="","")</f>
        <v/>
      </c>
      <c r="BJ132" s="85"/>
      <c r="BK132" s="192" t="str">
        <f t="shared" si="11"/>
        <v/>
      </c>
      <c r="BL132" s="75" t="str">
        <f>TRIM(IF('3. Förpackningsdata'!Y132="","",'3. Förpackningsdata'!Y132))</f>
        <v/>
      </c>
    </row>
    <row r="133" spans="1:64" ht="15" x14ac:dyDescent="0.25">
      <c r="A133" s="73">
        <v>129</v>
      </c>
      <c r="B133" s="73" t="str">
        <f>'APH KIC KIA PC'!I133</f>
        <v>Välj…</v>
      </c>
      <c r="C133" s="73" t="str">
        <f>'APH KIC KIA PC'!K133</f>
        <v>Välj…</v>
      </c>
      <c r="D133" s="445">
        <f>'APH KIC KIA PC'!D133</f>
        <v>0</v>
      </c>
      <c r="E133" s="68" t="s">
        <v>103</v>
      </c>
      <c r="F133" s="68"/>
      <c r="G133" s="69">
        <v>1</v>
      </c>
      <c r="H133" s="529">
        <f>'3. Förpackningsdata'!F133</f>
        <v>0</v>
      </c>
      <c r="I133" s="529">
        <f>'3. Förpackningsdata'!G133</f>
        <v>0</v>
      </c>
      <c r="J133" s="529">
        <f>'3. Förpackningsdata'!I133</f>
        <v>0</v>
      </c>
      <c r="K133" s="529">
        <f>'3. Förpackningsdata'!H133</f>
        <v>0</v>
      </c>
      <c r="L133" s="81"/>
      <c r="M133" s="68" t="s">
        <v>1958</v>
      </c>
      <c r="N133" s="69" t="str">
        <f>IF('APH KIC KIA PC'!X133="","",'APH KIC KIA PC'!X133)</f>
        <v/>
      </c>
      <c r="O133" s="70" t="s">
        <v>1778</v>
      </c>
      <c r="P133" s="447" t="str">
        <f>TRIM('1. Artikeldata Grund'!D133)</f>
        <v/>
      </c>
      <c r="Q133" s="446" t="str">
        <f>IF(S133="","",IF('3. Förpackningsdata'!K133="","",'3. Förpackningsdata'!K133))</f>
        <v/>
      </c>
      <c r="R133" s="35"/>
      <c r="S133" s="28" t="str">
        <f>IF('3. Förpackningsdata'!L133="","",'3. Förpackningsdata'!L133)</f>
        <v/>
      </c>
      <c r="T133" s="26"/>
      <c r="U133" s="26"/>
      <c r="V133" s="26"/>
      <c r="W133" s="26"/>
      <c r="X133" s="26"/>
      <c r="Y133" s="354" t="str" cm="1">
        <f t="array" ref="Y133">IF(AC133&lt;&gt;Tabeller!$AJ$4,_xlfn.IFS(Q133=Tabeller!$AJ$3,"",Q133=Tabeller!$AM$4,"C",Q133=Tabeller!$AM$5,"L",Q133=Tabeller!$AM$6,"P",Q133="",""),"1")</f>
        <v/>
      </c>
      <c r="Z133" s="29"/>
      <c r="AA133" s="353"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4" t="str" cm="1">
        <f t="array" ref="AK133">_xlfn.IFS(AC133=Tabeller!$AJ$4,"C",AC133=Tabeller!$AJ$5,"L",AC133=Tabeller!$AJ$6,"P",AC133="","")</f>
        <v/>
      </c>
      <c r="AL133" s="71"/>
      <c r="AM133" s="192" t="str">
        <f t="shared" si="9"/>
        <v/>
      </c>
      <c r="AN133" s="447"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4" t="str" cm="1">
        <f t="array" ref="AW133">_xlfn.IFS(AO133=Tabeller!$AK$5,"P",AO133=Tabeller!$AK$4,"L",AO133="","")</f>
        <v/>
      </c>
      <c r="AX133" s="29"/>
      <c r="AY133" s="353" t="str">
        <f t="shared" si="10"/>
        <v/>
      </c>
      <c r="AZ133" s="31" t="str">
        <f>TRIM(IF('3. Förpackningsdata'!U133="","",'3. Förpackningsdata'!U133))</f>
        <v/>
      </c>
      <c r="BA133" s="79" t="str">
        <f>IF(BC133="","",IF('3. Förpackningsdata'!W133="","",'3. Förpackningsdata'!W133))</f>
        <v/>
      </c>
      <c r="BB133" s="85"/>
      <c r="BC133" s="71" t="str">
        <f>IF('3. Förpackningsdata'!X133="","",'3. Förpackningsdata'!X133)</f>
        <v/>
      </c>
      <c r="BD133" s="85"/>
      <c r="BE133" s="85"/>
      <c r="BF133" s="85"/>
      <c r="BG133" s="85"/>
      <c r="BH133" s="85"/>
      <c r="BI133" s="146" t="str" cm="1">
        <f t="array" ref="BI133">_xlfn.IFS(BA133=Tabeller!$AK$5,"P",BA133=Tabeller!$AK$4,"L",BA133="","")</f>
        <v/>
      </c>
      <c r="BJ133" s="85"/>
      <c r="BK133" s="192" t="str">
        <f t="shared" si="11"/>
        <v/>
      </c>
      <c r="BL133" s="75" t="str">
        <f>TRIM(IF('3. Förpackningsdata'!Y133="","",'3. Förpackningsdata'!Y133))</f>
        <v/>
      </c>
    </row>
    <row r="134" spans="1:64" ht="15" x14ac:dyDescent="0.25">
      <c r="A134" s="73">
        <v>130</v>
      </c>
      <c r="B134" s="73" t="str">
        <f>'APH KIC KIA PC'!I134</f>
        <v>Välj…</v>
      </c>
      <c r="C134" s="73" t="str">
        <f>'APH KIC KIA PC'!K134</f>
        <v>Välj…</v>
      </c>
      <c r="D134" s="445">
        <f>'APH KIC KIA PC'!D134</f>
        <v>0</v>
      </c>
      <c r="E134" s="68" t="s">
        <v>103</v>
      </c>
      <c r="F134" s="68"/>
      <c r="G134" s="69">
        <v>1</v>
      </c>
      <c r="H134" s="529">
        <f>'3. Förpackningsdata'!F134</f>
        <v>0</v>
      </c>
      <c r="I134" s="529">
        <f>'3. Förpackningsdata'!G134</f>
        <v>0</v>
      </c>
      <c r="J134" s="529">
        <f>'3. Förpackningsdata'!I134</f>
        <v>0</v>
      </c>
      <c r="K134" s="529">
        <f>'3. Förpackningsdata'!H134</f>
        <v>0</v>
      </c>
      <c r="L134" s="81"/>
      <c r="M134" s="68" t="s">
        <v>1958</v>
      </c>
      <c r="N134" s="69" t="str">
        <f>IF('APH KIC KIA PC'!X134="","",'APH KIC KIA PC'!X134)</f>
        <v/>
      </c>
      <c r="O134" s="70" t="s">
        <v>1778</v>
      </c>
      <c r="P134" s="447" t="str">
        <f>TRIM('1. Artikeldata Grund'!D134)</f>
        <v/>
      </c>
      <c r="Q134" s="446" t="str">
        <f>IF(S134="","",IF('3. Förpackningsdata'!K134="","",'3. Förpackningsdata'!K134))</f>
        <v/>
      </c>
      <c r="R134" s="35"/>
      <c r="S134" s="28" t="str">
        <f>IF('3. Förpackningsdata'!L134="","",'3. Förpackningsdata'!L134)</f>
        <v/>
      </c>
      <c r="T134" s="26"/>
      <c r="U134" s="26"/>
      <c r="V134" s="26"/>
      <c r="W134" s="26"/>
      <c r="X134" s="26"/>
      <c r="Y134" s="354" t="str" cm="1">
        <f t="array" ref="Y134">IF(AC134&lt;&gt;Tabeller!$AJ$4,_xlfn.IFS(Q134=Tabeller!$AJ$3,"",Q134=Tabeller!$AM$4,"C",Q134=Tabeller!$AM$5,"L",Q134=Tabeller!$AM$6,"P",Q134="",""),"1")</f>
        <v/>
      </c>
      <c r="Z134" s="29"/>
      <c r="AA134" s="353"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4" t="str" cm="1">
        <f t="array" ref="AK134">_xlfn.IFS(AC134=Tabeller!$AJ$4,"C",AC134=Tabeller!$AJ$5,"L",AC134=Tabeller!$AJ$6,"P",AC134="","")</f>
        <v/>
      </c>
      <c r="AL134" s="71"/>
      <c r="AM134" s="192" t="str">
        <f t="shared" si="9"/>
        <v/>
      </c>
      <c r="AN134" s="447"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4" t="str" cm="1">
        <f t="array" ref="AW134">_xlfn.IFS(AO134=Tabeller!$AK$5,"P",AO134=Tabeller!$AK$4,"L",AO134="","")</f>
        <v/>
      </c>
      <c r="AX134" s="29"/>
      <c r="AY134" s="353" t="str">
        <f t="shared" si="10"/>
        <v/>
      </c>
      <c r="AZ134" s="31" t="str">
        <f>TRIM(IF('3. Förpackningsdata'!U134="","",'3. Förpackningsdata'!U134))</f>
        <v/>
      </c>
      <c r="BA134" s="79" t="str">
        <f>IF(BC134="","",IF('3. Förpackningsdata'!W134="","",'3. Förpackningsdata'!W134))</f>
        <v/>
      </c>
      <c r="BB134" s="85"/>
      <c r="BC134" s="71" t="str">
        <f>IF('3. Förpackningsdata'!X134="","",'3. Förpackningsdata'!X134)</f>
        <v/>
      </c>
      <c r="BD134" s="85"/>
      <c r="BE134" s="85"/>
      <c r="BF134" s="85"/>
      <c r="BG134" s="85"/>
      <c r="BH134" s="85"/>
      <c r="BI134" s="146" t="str" cm="1">
        <f t="array" ref="BI134">_xlfn.IFS(BA134=Tabeller!$AK$5,"P",BA134=Tabeller!$AK$4,"L",BA134="","")</f>
        <v/>
      </c>
      <c r="BJ134" s="85"/>
      <c r="BK134" s="192" t="str">
        <f t="shared" si="11"/>
        <v/>
      </c>
      <c r="BL134" s="75" t="str">
        <f>TRIM(IF('3. Förpackningsdata'!Y134="","",'3. Förpackningsdata'!Y134))</f>
        <v/>
      </c>
    </row>
    <row r="135" spans="1:64" ht="15" x14ac:dyDescent="0.25">
      <c r="A135" s="73">
        <v>131</v>
      </c>
      <c r="B135" s="73" t="str">
        <f>'APH KIC KIA PC'!I135</f>
        <v>Välj…</v>
      </c>
      <c r="C135" s="73" t="str">
        <f>'APH KIC KIA PC'!K135</f>
        <v>Välj…</v>
      </c>
      <c r="D135" s="445">
        <f>'APH KIC KIA PC'!D135</f>
        <v>0</v>
      </c>
      <c r="E135" s="68" t="s">
        <v>103</v>
      </c>
      <c r="F135" s="68"/>
      <c r="G135" s="69">
        <v>1</v>
      </c>
      <c r="H135" s="529">
        <f>'3. Förpackningsdata'!F135</f>
        <v>0</v>
      </c>
      <c r="I135" s="529">
        <f>'3. Förpackningsdata'!G135</f>
        <v>0</v>
      </c>
      <c r="J135" s="529">
        <f>'3. Förpackningsdata'!I135</f>
        <v>0</v>
      </c>
      <c r="K135" s="529">
        <f>'3. Förpackningsdata'!H135</f>
        <v>0</v>
      </c>
      <c r="L135" s="81"/>
      <c r="M135" s="68" t="s">
        <v>1958</v>
      </c>
      <c r="N135" s="69" t="str">
        <f>IF('APH KIC KIA PC'!X135="","",'APH KIC KIA PC'!X135)</f>
        <v/>
      </c>
      <c r="O135" s="70" t="s">
        <v>1778</v>
      </c>
      <c r="P135" s="447" t="str">
        <f>TRIM('1. Artikeldata Grund'!D135)</f>
        <v/>
      </c>
      <c r="Q135" s="446" t="str">
        <f>IF(S135="","",IF('3. Förpackningsdata'!K135="","",'3. Förpackningsdata'!K135))</f>
        <v/>
      </c>
      <c r="R135" s="35"/>
      <c r="S135" s="28" t="str">
        <f>IF('3. Förpackningsdata'!L135="","",'3. Förpackningsdata'!L135)</f>
        <v/>
      </c>
      <c r="T135" s="26"/>
      <c r="U135" s="26"/>
      <c r="V135" s="26"/>
      <c r="W135" s="26"/>
      <c r="X135" s="26"/>
      <c r="Y135" s="354" t="str" cm="1">
        <f t="array" ref="Y135">IF(AC135&lt;&gt;Tabeller!$AJ$4,_xlfn.IFS(Q135=Tabeller!$AJ$3,"",Q135=Tabeller!$AM$4,"C",Q135=Tabeller!$AM$5,"L",Q135=Tabeller!$AM$6,"P",Q135="",""),"1")</f>
        <v/>
      </c>
      <c r="Z135" s="29"/>
      <c r="AA135" s="353"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4" t="str" cm="1">
        <f t="array" ref="AK135">_xlfn.IFS(AC135=Tabeller!$AJ$4,"C",AC135=Tabeller!$AJ$5,"L",AC135=Tabeller!$AJ$6,"P",AC135="","")</f>
        <v/>
      </c>
      <c r="AL135" s="71"/>
      <c r="AM135" s="192" t="str">
        <f t="shared" si="9"/>
        <v/>
      </c>
      <c r="AN135" s="447"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4" t="str" cm="1">
        <f t="array" ref="AW135">_xlfn.IFS(AO135=Tabeller!$AK$5,"P",AO135=Tabeller!$AK$4,"L",AO135="","")</f>
        <v/>
      </c>
      <c r="AX135" s="29"/>
      <c r="AY135" s="353" t="str">
        <f t="shared" si="10"/>
        <v/>
      </c>
      <c r="AZ135" s="31" t="str">
        <f>TRIM(IF('3. Förpackningsdata'!U135="","",'3. Förpackningsdata'!U135))</f>
        <v/>
      </c>
      <c r="BA135" s="79" t="str">
        <f>IF(BC135="","",IF('3. Förpackningsdata'!W135="","",'3. Förpackningsdata'!W135))</f>
        <v/>
      </c>
      <c r="BB135" s="85"/>
      <c r="BC135" s="71" t="str">
        <f>IF('3. Förpackningsdata'!X135="","",'3. Förpackningsdata'!X135)</f>
        <v/>
      </c>
      <c r="BD135" s="85"/>
      <c r="BE135" s="85"/>
      <c r="BF135" s="85"/>
      <c r="BG135" s="85"/>
      <c r="BH135" s="85"/>
      <c r="BI135" s="146" t="str" cm="1">
        <f t="array" ref="BI135">_xlfn.IFS(BA135=Tabeller!$AK$5,"P",BA135=Tabeller!$AK$4,"L",BA135="","")</f>
        <v/>
      </c>
      <c r="BJ135" s="85"/>
      <c r="BK135" s="192" t="str">
        <f t="shared" si="11"/>
        <v/>
      </c>
      <c r="BL135" s="75" t="str">
        <f>TRIM(IF('3. Förpackningsdata'!Y135="","",'3. Förpackningsdata'!Y135))</f>
        <v/>
      </c>
    </row>
    <row r="136" spans="1:64" ht="15" x14ac:dyDescent="0.25">
      <c r="A136" s="73">
        <v>132</v>
      </c>
      <c r="B136" s="73" t="str">
        <f>'APH KIC KIA PC'!I136</f>
        <v>Välj…</v>
      </c>
      <c r="C136" s="73" t="str">
        <f>'APH KIC KIA PC'!K136</f>
        <v>Välj…</v>
      </c>
      <c r="D136" s="445">
        <f>'APH KIC KIA PC'!D136</f>
        <v>0</v>
      </c>
      <c r="E136" s="68" t="s">
        <v>103</v>
      </c>
      <c r="F136" s="68"/>
      <c r="G136" s="69">
        <v>1</v>
      </c>
      <c r="H136" s="529">
        <f>'3. Förpackningsdata'!F136</f>
        <v>0</v>
      </c>
      <c r="I136" s="529">
        <f>'3. Förpackningsdata'!G136</f>
        <v>0</v>
      </c>
      <c r="J136" s="529">
        <f>'3. Förpackningsdata'!I136</f>
        <v>0</v>
      </c>
      <c r="K136" s="529">
        <f>'3. Förpackningsdata'!H136</f>
        <v>0</v>
      </c>
      <c r="L136" s="81"/>
      <c r="M136" s="68" t="s">
        <v>1958</v>
      </c>
      <c r="N136" s="69" t="str">
        <f>IF('APH KIC KIA PC'!X136="","",'APH KIC KIA PC'!X136)</f>
        <v/>
      </c>
      <c r="O136" s="70" t="s">
        <v>1778</v>
      </c>
      <c r="P136" s="447" t="str">
        <f>TRIM('1. Artikeldata Grund'!D136)</f>
        <v/>
      </c>
      <c r="Q136" s="446" t="str">
        <f>IF(S136="","",IF('3. Förpackningsdata'!K136="","",'3. Förpackningsdata'!K136))</f>
        <v/>
      </c>
      <c r="R136" s="35"/>
      <c r="S136" s="28" t="str">
        <f>IF('3. Förpackningsdata'!L136="","",'3. Förpackningsdata'!L136)</f>
        <v/>
      </c>
      <c r="T136" s="26"/>
      <c r="U136" s="26"/>
      <c r="V136" s="26"/>
      <c r="W136" s="26"/>
      <c r="X136" s="26"/>
      <c r="Y136" s="354" t="str" cm="1">
        <f t="array" ref="Y136">IF(AC136&lt;&gt;Tabeller!$AJ$4,_xlfn.IFS(Q136=Tabeller!$AJ$3,"",Q136=Tabeller!$AM$4,"C",Q136=Tabeller!$AM$5,"L",Q136=Tabeller!$AM$6,"P",Q136="",""),"1")</f>
        <v/>
      </c>
      <c r="Z136" s="29"/>
      <c r="AA136" s="353"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4" t="str" cm="1">
        <f t="array" ref="AK136">_xlfn.IFS(AC136=Tabeller!$AJ$4,"C",AC136=Tabeller!$AJ$5,"L",AC136=Tabeller!$AJ$6,"P",AC136="","")</f>
        <v/>
      </c>
      <c r="AL136" s="71"/>
      <c r="AM136" s="192" t="str">
        <f t="shared" si="9"/>
        <v/>
      </c>
      <c r="AN136" s="447"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4" t="str" cm="1">
        <f t="array" ref="AW136">_xlfn.IFS(AO136=Tabeller!$AK$5,"P",AO136=Tabeller!$AK$4,"L",AO136="","")</f>
        <v/>
      </c>
      <c r="AX136" s="29"/>
      <c r="AY136" s="353" t="str">
        <f t="shared" si="10"/>
        <v/>
      </c>
      <c r="AZ136" s="31" t="str">
        <f>TRIM(IF('3. Förpackningsdata'!U136="","",'3. Förpackningsdata'!U136))</f>
        <v/>
      </c>
      <c r="BA136" s="79" t="str">
        <f>IF(BC136="","",IF('3. Förpackningsdata'!W136="","",'3. Förpackningsdata'!W136))</f>
        <v/>
      </c>
      <c r="BB136" s="85"/>
      <c r="BC136" s="71" t="str">
        <f>IF('3. Förpackningsdata'!X136="","",'3. Förpackningsdata'!X136)</f>
        <v/>
      </c>
      <c r="BD136" s="85"/>
      <c r="BE136" s="85"/>
      <c r="BF136" s="85"/>
      <c r="BG136" s="85"/>
      <c r="BH136" s="85"/>
      <c r="BI136" s="146" t="str" cm="1">
        <f t="array" ref="BI136">_xlfn.IFS(BA136=Tabeller!$AK$5,"P",BA136=Tabeller!$AK$4,"L",BA136="","")</f>
        <v/>
      </c>
      <c r="BJ136" s="85"/>
      <c r="BK136" s="192" t="str">
        <f t="shared" si="11"/>
        <v/>
      </c>
      <c r="BL136" s="75" t="str">
        <f>TRIM(IF('3. Förpackningsdata'!Y136="","",'3. Förpackningsdata'!Y136))</f>
        <v/>
      </c>
    </row>
    <row r="137" spans="1:64" ht="15" x14ac:dyDescent="0.25">
      <c r="A137" s="73">
        <v>133</v>
      </c>
      <c r="B137" s="73" t="str">
        <f>'APH KIC KIA PC'!I137</f>
        <v>Välj…</v>
      </c>
      <c r="C137" s="73" t="str">
        <f>'APH KIC KIA PC'!K137</f>
        <v>Välj…</v>
      </c>
      <c r="D137" s="445">
        <f>'APH KIC KIA PC'!D137</f>
        <v>0</v>
      </c>
      <c r="E137" s="68" t="s">
        <v>103</v>
      </c>
      <c r="F137" s="68"/>
      <c r="G137" s="69">
        <v>1</v>
      </c>
      <c r="H137" s="529">
        <f>'3. Förpackningsdata'!F137</f>
        <v>0</v>
      </c>
      <c r="I137" s="529">
        <f>'3. Förpackningsdata'!G137</f>
        <v>0</v>
      </c>
      <c r="J137" s="529">
        <f>'3. Förpackningsdata'!I137</f>
        <v>0</v>
      </c>
      <c r="K137" s="529">
        <f>'3. Förpackningsdata'!H137</f>
        <v>0</v>
      </c>
      <c r="L137" s="81"/>
      <c r="M137" s="68" t="s">
        <v>1958</v>
      </c>
      <c r="N137" s="69" t="str">
        <f>IF('APH KIC KIA PC'!X137="","",'APH KIC KIA PC'!X137)</f>
        <v/>
      </c>
      <c r="O137" s="70" t="s">
        <v>1778</v>
      </c>
      <c r="P137" s="447" t="str">
        <f>TRIM('1. Artikeldata Grund'!D137)</f>
        <v/>
      </c>
      <c r="Q137" s="446" t="str">
        <f>IF(S137="","",IF('3. Förpackningsdata'!K137="","",'3. Förpackningsdata'!K137))</f>
        <v/>
      </c>
      <c r="R137" s="35"/>
      <c r="S137" s="28" t="str">
        <f>IF('3. Förpackningsdata'!L137="","",'3. Förpackningsdata'!L137)</f>
        <v/>
      </c>
      <c r="T137" s="26"/>
      <c r="U137" s="26"/>
      <c r="V137" s="26"/>
      <c r="W137" s="26"/>
      <c r="X137" s="26"/>
      <c r="Y137" s="354" t="str" cm="1">
        <f t="array" ref="Y137">IF(AC137&lt;&gt;Tabeller!$AJ$4,_xlfn.IFS(Q137=Tabeller!$AJ$3,"",Q137=Tabeller!$AM$4,"C",Q137=Tabeller!$AM$5,"L",Q137=Tabeller!$AM$6,"P",Q137="",""),"1")</f>
        <v/>
      </c>
      <c r="Z137" s="29"/>
      <c r="AA137" s="353"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4" t="str" cm="1">
        <f t="array" ref="AK137">_xlfn.IFS(AC137=Tabeller!$AJ$4,"C",AC137=Tabeller!$AJ$5,"L",AC137=Tabeller!$AJ$6,"P",AC137="","")</f>
        <v/>
      </c>
      <c r="AL137" s="71"/>
      <c r="AM137" s="192" t="str">
        <f t="shared" si="9"/>
        <v/>
      </c>
      <c r="AN137" s="447"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4" t="str" cm="1">
        <f t="array" ref="AW137">_xlfn.IFS(AO137=Tabeller!$AK$5,"P",AO137=Tabeller!$AK$4,"L",AO137="","")</f>
        <v/>
      </c>
      <c r="AX137" s="29"/>
      <c r="AY137" s="353" t="str">
        <f t="shared" si="10"/>
        <v/>
      </c>
      <c r="AZ137" s="31" t="str">
        <f>TRIM(IF('3. Förpackningsdata'!U137="","",'3. Förpackningsdata'!U137))</f>
        <v/>
      </c>
      <c r="BA137" s="79" t="str">
        <f>IF(BC137="","",IF('3. Förpackningsdata'!W137="","",'3. Förpackningsdata'!W137))</f>
        <v/>
      </c>
      <c r="BB137" s="85"/>
      <c r="BC137" s="71" t="str">
        <f>IF('3. Förpackningsdata'!X137="","",'3. Förpackningsdata'!X137)</f>
        <v/>
      </c>
      <c r="BD137" s="85"/>
      <c r="BE137" s="85"/>
      <c r="BF137" s="85"/>
      <c r="BG137" s="85"/>
      <c r="BH137" s="85"/>
      <c r="BI137" s="146" t="str" cm="1">
        <f t="array" ref="BI137">_xlfn.IFS(BA137=Tabeller!$AK$5,"P",BA137=Tabeller!$AK$4,"L",BA137="","")</f>
        <v/>
      </c>
      <c r="BJ137" s="85"/>
      <c r="BK137" s="192" t="str">
        <f t="shared" si="11"/>
        <v/>
      </c>
      <c r="BL137" s="75" t="str">
        <f>TRIM(IF('3. Förpackningsdata'!Y137="","",'3. Förpackningsdata'!Y137))</f>
        <v/>
      </c>
    </row>
    <row r="138" spans="1:64" ht="15" x14ac:dyDescent="0.25">
      <c r="A138" s="73">
        <v>134</v>
      </c>
      <c r="B138" s="73" t="str">
        <f>'APH KIC KIA PC'!I138</f>
        <v>Välj…</v>
      </c>
      <c r="C138" s="73" t="str">
        <f>'APH KIC KIA PC'!K138</f>
        <v>Välj…</v>
      </c>
      <c r="D138" s="445">
        <f>'APH KIC KIA PC'!D138</f>
        <v>0</v>
      </c>
      <c r="E138" s="68" t="s">
        <v>103</v>
      </c>
      <c r="F138" s="68"/>
      <c r="G138" s="69">
        <v>1</v>
      </c>
      <c r="H138" s="529">
        <f>'3. Förpackningsdata'!F138</f>
        <v>0</v>
      </c>
      <c r="I138" s="529">
        <f>'3. Förpackningsdata'!G138</f>
        <v>0</v>
      </c>
      <c r="J138" s="529">
        <f>'3. Förpackningsdata'!I138</f>
        <v>0</v>
      </c>
      <c r="K138" s="529">
        <f>'3. Förpackningsdata'!H138</f>
        <v>0</v>
      </c>
      <c r="L138" s="81"/>
      <c r="M138" s="68" t="s">
        <v>1958</v>
      </c>
      <c r="N138" s="69" t="str">
        <f>IF('APH KIC KIA PC'!X138="","",'APH KIC KIA PC'!X138)</f>
        <v/>
      </c>
      <c r="O138" s="70" t="s">
        <v>1778</v>
      </c>
      <c r="P138" s="447" t="str">
        <f>TRIM('1. Artikeldata Grund'!D138)</f>
        <v/>
      </c>
      <c r="Q138" s="446" t="str">
        <f>IF(S138="","",IF('3. Förpackningsdata'!K138="","",'3. Förpackningsdata'!K138))</f>
        <v/>
      </c>
      <c r="R138" s="35"/>
      <c r="S138" s="28" t="str">
        <f>IF('3. Förpackningsdata'!L138="","",'3. Förpackningsdata'!L138)</f>
        <v/>
      </c>
      <c r="T138" s="26"/>
      <c r="U138" s="26"/>
      <c r="V138" s="26"/>
      <c r="W138" s="26"/>
      <c r="X138" s="26"/>
      <c r="Y138" s="354" t="str" cm="1">
        <f t="array" ref="Y138">IF(AC138&lt;&gt;Tabeller!$AJ$4,_xlfn.IFS(Q138=Tabeller!$AJ$3,"",Q138=Tabeller!$AM$4,"C",Q138=Tabeller!$AM$5,"L",Q138=Tabeller!$AM$6,"P",Q138="",""),"1")</f>
        <v/>
      </c>
      <c r="Z138" s="29"/>
      <c r="AA138" s="353"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4" t="str" cm="1">
        <f t="array" ref="AK138">_xlfn.IFS(AC138=Tabeller!$AJ$4,"C",AC138=Tabeller!$AJ$5,"L",AC138=Tabeller!$AJ$6,"P",AC138="","")</f>
        <v/>
      </c>
      <c r="AL138" s="71"/>
      <c r="AM138" s="192" t="str">
        <f t="shared" si="9"/>
        <v/>
      </c>
      <c r="AN138" s="447"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4" t="str" cm="1">
        <f t="array" ref="AW138">_xlfn.IFS(AO138=Tabeller!$AK$5,"P",AO138=Tabeller!$AK$4,"L",AO138="","")</f>
        <v/>
      </c>
      <c r="AX138" s="29"/>
      <c r="AY138" s="353" t="str">
        <f t="shared" si="10"/>
        <v/>
      </c>
      <c r="AZ138" s="31" t="str">
        <f>TRIM(IF('3. Förpackningsdata'!U138="","",'3. Förpackningsdata'!U138))</f>
        <v/>
      </c>
      <c r="BA138" s="79" t="str">
        <f>IF(BC138="","",IF('3. Förpackningsdata'!W138="","",'3. Förpackningsdata'!W138))</f>
        <v/>
      </c>
      <c r="BB138" s="85"/>
      <c r="BC138" s="71" t="str">
        <f>IF('3. Förpackningsdata'!X138="","",'3. Förpackningsdata'!X138)</f>
        <v/>
      </c>
      <c r="BD138" s="85"/>
      <c r="BE138" s="85"/>
      <c r="BF138" s="85"/>
      <c r="BG138" s="85"/>
      <c r="BH138" s="85"/>
      <c r="BI138" s="146" t="str" cm="1">
        <f t="array" ref="BI138">_xlfn.IFS(BA138=Tabeller!$AK$5,"P",BA138=Tabeller!$AK$4,"L",BA138="","")</f>
        <v/>
      </c>
      <c r="BJ138" s="85"/>
      <c r="BK138" s="192" t="str">
        <f t="shared" si="11"/>
        <v/>
      </c>
      <c r="BL138" s="75" t="str">
        <f>TRIM(IF('3. Förpackningsdata'!Y138="","",'3. Förpackningsdata'!Y138))</f>
        <v/>
      </c>
    </row>
    <row r="139" spans="1:64" ht="15" x14ac:dyDescent="0.25">
      <c r="A139" s="73">
        <v>135</v>
      </c>
      <c r="B139" s="73" t="str">
        <f>'APH KIC KIA PC'!I139</f>
        <v>Välj…</v>
      </c>
      <c r="C139" s="73" t="str">
        <f>'APH KIC KIA PC'!K139</f>
        <v>Välj…</v>
      </c>
      <c r="D139" s="445">
        <f>'APH KIC KIA PC'!D139</f>
        <v>0</v>
      </c>
      <c r="E139" s="68" t="s">
        <v>103</v>
      </c>
      <c r="F139" s="68"/>
      <c r="G139" s="69">
        <v>1</v>
      </c>
      <c r="H139" s="529">
        <f>'3. Förpackningsdata'!F139</f>
        <v>0</v>
      </c>
      <c r="I139" s="529">
        <f>'3. Förpackningsdata'!G139</f>
        <v>0</v>
      </c>
      <c r="J139" s="529">
        <f>'3. Förpackningsdata'!I139</f>
        <v>0</v>
      </c>
      <c r="K139" s="529">
        <f>'3. Förpackningsdata'!H139</f>
        <v>0</v>
      </c>
      <c r="L139" s="81"/>
      <c r="M139" s="68" t="s">
        <v>1958</v>
      </c>
      <c r="N139" s="69" t="str">
        <f>IF('APH KIC KIA PC'!X139="","",'APH KIC KIA PC'!X139)</f>
        <v/>
      </c>
      <c r="O139" s="70" t="s">
        <v>1778</v>
      </c>
      <c r="P139" s="447" t="str">
        <f>TRIM('1. Artikeldata Grund'!D139)</f>
        <v/>
      </c>
      <c r="Q139" s="446" t="str">
        <f>IF(S139="","",IF('3. Förpackningsdata'!K139="","",'3. Förpackningsdata'!K139))</f>
        <v/>
      </c>
      <c r="R139" s="35"/>
      <c r="S139" s="28" t="str">
        <f>IF('3. Förpackningsdata'!L139="","",'3. Förpackningsdata'!L139)</f>
        <v/>
      </c>
      <c r="T139" s="26"/>
      <c r="U139" s="26"/>
      <c r="V139" s="26"/>
      <c r="W139" s="26"/>
      <c r="X139" s="26"/>
      <c r="Y139" s="354" t="str" cm="1">
        <f t="array" ref="Y139">IF(AC139&lt;&gt;Tabeller!$AJ$4,_xlfn.IFS(Q139=Tabeller!$AJ$3,"",Q139=Tabeller!$AM$4,"C",Q139=Tabeller!$AM$5,"L",Q139=Tabeller!$AM$6,"P",Q139="",""),"1")</f>
        <v/>
      </c>
      <c r="Z139" s="29"/>
      <c r="AA139" s="353"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4" t="str" cm="1">
        <f t="array" ref="AK139">_xlfn.IFS(AC139=Tabeller!$AJ$4,"C",AC139=Tabeller!$AJ$5,"L",AC139=Tabeller!$AJ$6,"P",AC139="","")</f>
        <v/>
      </c>
      <c r="AL139" s="71"/>
      <c r="AM139" s="192" t="str">
        <f t="shared" si="9"/>
        <v/>
      </c>
      <c r="AN139" s="447"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4" t="str" cm="1">
        <f t="array" ref="AW139">_xlfn.IFS(AO139=Tabeller!$AK$5,"P",AO139=Tabeller!$AK$4,"L",AO139="","")</f>
        <v/>
      </c>
      <c r="AX139" s="29"/>
      <c r="AY139" s="353" t="str">
        <f t="shared" si="10"/>
        <v/>
      </c>
      <c r="AZ139" s="31" t="str">
        <f>TRIM(IF('3. Förpackningsdata'!U139="","",'3. Förpackningsdata'!U139))</f>
        <v/>
      </c>
      <c r="BA139" s="79" t="str">
        <f>IF(BC139="","",IF('3. Förpackningsdata'!W139="","",'3. Förpackningsdata'!W139))</f>
        <v/>
      </c>
      <c r="BB139" s="85"/>
      <c r="BC139" s="71" t="str">
        <f>IF('3. Förpackningsdata'!X139="","",'3. Förpackningsdata'!X139)</f>
        <v/>
      </c>
      <c r="BD139" s="85"/>
      <c r="BE139" s="85"/>
      <c r="BF139" s="85"/>
      <c r="BG139" s="85"/>
      <c r="BH139" s="85"/>
      <c r="BI139" s="146" t="str" cm="1">
        <f t="array" ref="BI139">_xlfn.IFS(BA139=Tabeller!$AK$5,"P",BA139=Tabeller!$AK$4,"L",BA139="","")</f>
        <v/>
      </c>
      <c r="BJ139" s="85"/>
      <c r="BK139" s="192" t="str">
        <f t="shared" si="11"/>
        <v/>
      </c>
      <c r="BL139" s="75" t="str">
        <f>TRIM(IF('3. Förpackningsdata'!Y139="","",'3. Förpackningsdata'!Y139))</f>
        <v/>
      </c>
    </row>
    <row r="140" spans="1:64" ht="15" x14ac:dyDescent="0.25">
      <c r="A140" s="73">
        <v>136</v>
      </c>
      <c r="B140" s="73" t="str">
        <f>'APH KIC KIA PC'!I140</f>
        <v>Välj…</v>
      </c>
      <c r="C140" s="73" t="str">
        <f>'APH KIC KIA PC'!K140</f>
        <v>Välj…</v>
      </c>
      <c r="D140" s="445">
        <f>'APH KIC KIA PC'!D140</f>
        <v>0</v>
      </c>
      <c r="E140" s="68" t="s">
        <v>103</v>
      </c>
      <c r="F140" s="68"/>
      <c r="G140" s="69">
        <v>1</v>
      </c>
      <c r="H140" s="529">
        <f>'3. Förpackningsdata'!F140</f>
        <v>0</v>
      </c>
      <c r="I140" s="529">
        <f>'3. Förpackningsdata'!G140</f>
        <v>0</v>
      </c>
      <c r="J140" s="529">
        <f>'3. Förpackningsdata'!I140</f>
        <v>0</v>
      </c>
      <c r="K140" s="529">
        <f>'3. Förpackningsdata'!H140</f>
        <v>0</v>
      </c>
      <c r="L140" s="81"/>
      <c r="M140" s="68" t="s">
        <v>1958</v>
      </c>
      <c r="N140" s="69" t="str">
        <f>IF('APH KIC KIA PC'!X140="","",'APH KIC KIA PC'!X140)</f>
        <v/>
      </c>
      <c r="O140" s="70" t="s">
        <v>1778</v>
      </c>
      <c r="P140" s="447" t="str">
        <f>TRIM('1. Artikeldata Grund'!D140)</f>
        <v/>
      </c>
      <c r="Q140" s="446" t="str">
        <f>IF(S140="","",IF('3. Förpackningsdata'!K140="","",'3. Förpackningsdata'!K140))</f>
        <v/>
      </c>
      <c r="R140" s="35"/>
      <c r="S140" s="28" t="str">
        <f>IF('3. Förpackningsdata'!L140="","",'3. Förpackningsdata'!L140)</f>
        <v/>
      </c>
      <c r="T140" s="26"/>
      <c r="U140" s="26"/>
      <c r="V140" s="26"/>
      <c r="W140" s="26"/>
      <c r="X140" s="26"/>
      <c r="Y140" s="354" t="str" cm="1">
        <f t="array" ref="Y140">IF(AC140&lt;&gt;Tabeller!$AJ$4,_xlfn.IFS(Q140=Tabeller!$AJ$3,"",Q140=Tabeller!$AM$4,"C",Q140=Tabeller!$AM$5,"L",Q140=Tabeller!$AM$6,"P",Q140="",""),"1")</f>
        <v/>
      </c>
      <c r="Z140" s="29"/>
      <c r="AA140" s="353"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4" t="str" cm="1">
        <f t="array" ref="AK140">_xlfn.IFS(AC140=Tabeller!$AJ$4,"C",AC140=Tabeller!$AJ$5,"L",AC140=Tabeller!$AJ$6,"P",AC140="","")</f>
        <v/>
      </c>
      <c r="AL140" s="71"/>
      <c r="AM140" s="192" t="str">
        <f t="shared" si="9"/>
        <v/>
      </c>
      <c r="AN140" s="447"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4" t="str" cm="1">
        <f t="array" ref="AW140">_xlfn.IFS(AO140=Tabeller!$AK$5,"P",AO140=Tabeller!$AK$4,"L",AO140="","")</f>
        <v/>
      </c>
      <c r="AX140" s="29"/>
      <c r="AY140" s="353" t="str">
        <f t="shared" si="10"/>
        <v/>
      </c>
      <c r="AZ140" s="31" t="str">
        <f>TRIM(IF('3. Förpackningsdata'!U140="","",'3. Förpackningsdata'!U140))</f>
        <v/>
      </c>
      <c r="BA140" s="79" t="str">
        <f>IF(BC140="","",IF('3. Förpackningsdata'!W140="","",'3. Förpackningsdata'!W140))</f>
        <v/>
      </c>
      <c r="BB140" s="85"/>
      <c r="BC140" s="71" t="str">
        <f>IF('3. Förpackningsdata'!X140="","",'3. Förpackningsdata'!X140)</f>
        <v/>
      </c>
      <c r="BD140" s="85"/>
      <c r="BE140" s="85"/>
      <c r="BF140" s="85"/>
      <c r="BG140" s="85"/>
      <c r="BH140" s="85"/>
      <c r="BI140" s="146" t="str" cm="1">
        <f t="array" ref="BI140">_xlfn.IFS(BA140=Tabeller!$AK$5,"P",BA140=Tabeller!$AK$4,"L",BA140="","")</f>
        <v/>
      </c>
      <c r="BJ140" s="85"/>
      <c r="BK140" s="192" t="str">
        <f t="shared" si="11"/>
        <v/>
      </c>
      <c r="BL140" s="75" t="str">
        <f>TRIM(IF('3. Förpackningsdata'!Y140="","",'3. Förpackningsdata'!Y140))</f>
        <v/>
      </c>
    </row>
    <row r="141" spans="1:64" ht="15" x14ac:dyDescent="0.25">
      <c r="A141" s="73">
        <v>137</v>
      </c>
      <c r="B141" s="73" t="str">
        <f>'APH KIC KIA PC'!I141</f>
        <v>Välj…</v>
      </c>
      <c r="C141" s="73" t="str">
        <f>'APH KIC KIA PC'!K141</f>
        <v>Välj…</v>
      </c>
      <c r="D141" s="445">
        <f>'APH KIC KIA PC'!D141</f>
        <v>0</v>
      </c>
      <c r="E141" s="68" t="s">
        <v>103</v>
      </c>
      <c r="F141" s="68"/>
      <c r="G141" s="69">
        <v>1</v>
      </c>
      <c r="H141" s="529">
        <f>'3. Förpackningsdata'!F141</f>
        <v>0</v>
      </c>
      <c r="I141" s="529">
        <f>'3. Förpackningsdata'!G141</f>
        <v>0</v>
      </c>
      <c r="J141" s="529">
        <f>'3. Förpackningsdata'!I141</f>
        <v>0</v>
      </c>
      <c r="K141" s="529">
        <f>'3. Förpackningsdata'!H141</f>
        <v>0</v>
      </c>
      <c r="L141" s="81"/>
      <c r="M141" s="68" t="s">
        <v>1958</v>
      </c>
      <c r="N141" s="69" t="str">
        <f>IF('APH KIC KIA PC'!X141="","",'APH KIC KIA PC'!X141)</f>
        <v/>
      </c>
      <c r="O141" s="70" t="s">
        <v>1778</v>
      </c>
      <c r="P141" s="447" t="str">
        <f>TRIM('1. Artikeldata Grund'!D141)</f>
        <v/>
      </c>
      <c r="Q141" s="446" t="str">
        <f>IF(S141="","",IF('3. Förpackningsdata'!K141="","",'3. Förpackningsdata'!K141))</f>
        <v/>
      </c>
      <c r="R141" s="35"/>
      <c r="S141" s="28" t="str">
        <f>IF('3. Förpackningsdata'!L141="","",'3. Förpackningsdata'!L141)</f>
        <v/>
      </c>
      <c r="T141" s="26"/>
      <c r="U141" s="26"/>
      <c r="V141" s="26"/>
      <c r="W141" s="26"/>
      <c r="X141" s="26"/>
      <c r="Y141" s="354" t="str" cm="1">
        <f t="array" ref="Y141">IF(AC141&lt;&gt;Tabeller!$AJ$4,_xlfn.IFS(Q141=Tabeller!$AJ$3,"",Q141=Tabeller!$AM$4,"C",Q141=Tabeller!$AM$5,"L",Q141=Tabeller!$AM$6,"P",Q141="",""),"1")</f>
        <v/>
      </c>
      <c r="Z141" s="29"/>
      <c r="AA141" s="353"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4" t="str" cm="1">
        <f t="array" ref="AK141">_xlfn.IFS(AC141=Tabeller!$AJ$4,"C",AC141=Tabeller!$AJ$5,"L",AC141=Tabeller!$AJ$6,"P",AC141="","")</f>
        <v/>
      </c>
      <c r="AL141" s="71"/>
      <c r="AM141" s="192" t="str">
        <f t="shared" si="9"/>
        <v/>
      </c>
      <c r="AN141" s="447"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4" t="str" cm="1">
        <f t="array" ref="AW141">_xlfn.IFS(AO141=Tabeller!$AK$5,"P",AO141=Tabeller!$AK$4,"L",AO141="","")</f>
        <v/>
      </c>
      <c r="AX141" s="29"/>
      <c r="AY141" s="353" t="str">
        <f t="shared" si="10"/>
        <v/>
      </c>
      <c r="AZ141" s="31" t="str">
        <f>TRIM(IF('3. Förpackningsdata'!U141="","",'3. Förpackningsdata'!U141))</f>
        <v/>
      </c>
      <c r="BA141" s="79" t="str">
        <f>IF(BC141="","",IF('3. Förpackningsdata'!W141="","",'3. Förpackningsdata'!W141))</f>
        <v/>
      </c>
      <c r="BB141" s="85"/>
      <c r="BC141" s="71" t="str">
        <f>IF('3. Förpackningsdata'!X141="","",'3. Förpackningsdata'!X141)</f>
        <v/>
      </c>
      <c r="BD141" s="85"/>
      <c r="BE141" s="85"/>
      <c r="BF141" s="85"/>
      <c r="BG141" s="85"/>
      <c r="BH141" s="85"/>
      <c r="BI141" s="146" t="str" cm="1">
        <f t="array" ref="BI141">_xlfn.IFS(BA141=Tabeller!$AK$5,"P",BA141=Tabeller!$AK$4,"L",BA141="","")</f>
        <v/>
      </c>
      <c r="BJ141" s="85"/>
      <c r="BK141" s="192" t="str">
        <f t="shared" si="11"/>
        <v/>
      </c>
      <c r="BL141" s="75" t="str">
        <f>TRIM(IF('3. Förpackningsdata'!Y141="","",'3. Förpackningsdata'!Y141))</f>
        <v/>
      </c>
    </row>
    <row r="142" spans="1:64" ht="15" x14ac:dyDescent="0.25">
      <c r="A142" s="73">
        <v>138</v>
      </c>
      <c r="B142" s="73" t="str">
        <f>'APH KIC KIA PC'!I142</f>
        <v>Välj…</v>
      </c>
      <c r="C142" s="73" t="str">
        <f>'APH KIC KIA PC'!K142</f>
        <v>Välj…</v>
      </c>
      <c r="D142" s="445">
        <f>'APH KIC KIA PC'!D142</f>
        <v>0</v>
      </c>
      <c r="E142" s="68" t="s">
        <v>103</v>
      </c>
      <c r="F142" s="68"/>
      <c r="G142" s="69">
        <v>1</v>
      </c>
      <c r="H142" s="529">
        <f>'3. Förpackningsdata'!F142</f>
        <v>0</v>
      </c>
      <c r="I142" s="529">
        <f>'3. Förpackningsdata'!G142</f>
        <v>0</v>
      </c>
      <c r="J142" s="529">
        <f>'3. Förpackningsdata'!I142</f>
        <v>0</v>
      </c>
      <c r="K142" s="529">
        <f>'3. Förpackningsdata'!H142</f>
        <v>0</v>
      </c>
      <c r="L142" s="81"/>
      <c r="M142" s="68" t="s">
        <v>1958</v>
      </c>
      <c r="N142" s="69" t="str">
        <f>IF('APH KIC KIA PC'!X142="","",'APH KIC KIA PC'!X142)</f>
        <v/>
      </c>
      <c r="O142" s="70" t="s">
        <v>1778</v>
      </c>
      <c r="P142" s="447" t="str">
        <f>TRIM('1. Artikeldata Grund'!D142)</f>
        <v/>
      </c>
      <c r="Q142" s="446" t="str">
        <f>IF(S142="","",IF('3. Förpackningsdata'!K142="","",'3. Förpackningsdata'!K142))</f>
        <v/>
      </c>
      <c r="R142" s="35"/>
      <c r="S142" s="28" t="str">
        <f>IF('3. Förpackningsdata'!L142="","",'3. Förpackningsdata'!L142)</f>
        <v/>
      </c>
      <c r="T142" s="26"/>
      <c r="U142" s="26"/>
      <c r="V142" s="26"/>
      <c r="W142" s="26"/>
      <c r="X142" s="26"/>
      <c r="Y142" s="354" t="str" cm="1">
        <f t="array" ref="Y142">IF(AC142&lt;&gt;Tabeller!$AJ$4,_xlfn.IFS(Q142=Tabeller!$AJ$3,"",Q142=Tabeller!$AM$4,"C",Q142=Tabeller!$AM$5,"L",Q142=Tabeller!$AM$6,"P",Q142="",""),"1")</f>
        <v/>
      </c>
      <c r="Z142" s="29"/>
      <c r="AA142" s="353"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4" t="str" cm="1">
        <f t="array" ref="AK142">_xlfn.IFS(AC142=Tabeller!$AJ$4,"C",AC142=Tabeller!$AJ$5,"L",AC142=Tabeller!$AJ$6,"P",AC142="","")</f>
        <v/>
      </c>
      <c r="AL142" s="71"/>
      <c r="AM142" s="192" t="str">
        <f t="shared" si="9"/>
        <v/>
      </c>
      <c r="AN142" s="447"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4" t="str" cm="1">
        <f t="array" ref="AW142">_xlfn.IFS(AO142=Tabeller!$AK$5,"P",AO142=Tabeller!$AK$4,"L",AO142="","")</f>
        <v/>
      </c>
      <c r="AX142" s="29"/>
      <c r="AY142" s="353" t="str">
        <f t="shared" si="10"/>
        <v/>
      </c>
      <c r="AZ142" s="31" t="str">
        <f>TRIM(IF('3. Förpackningsdata'!U142="","",'3. Förpackningsdata'!U142))</f>
        <v/>
      </c>
      <c r="BA142" s="79" t="str">
        <f>IF(BC142="","",IF('3. Förpackningsdata'!W142="","",'3. Förpackningsdata'!W142))</f>
        <v/>
      </c>
      <c r="BB142" s="85"/>
      <c r="BC142" s="71" t="str">
        <f>IF('3. Förpackningsdata'!X142="","",'3. Förpackningsdata'!X142)</f>
        <v/>
      </c>
      <c r="BD142" s="85"/>
      <c r="BE142" s="85"/>
      <c r="BF142" s="85"/>
      <c r="BG142" s="85"/>
      <c r="BH142" s="85"/>
      <c r="BI142" s="146" t="str" cm="1">
        <f t="array" ref="BI142">_xlfn.IFS(BA142=Tabeller!$AK$5,"P",BA142=Tabeller!$AK$4,"L",BA142="","")</f>
        <v/>
      </c>
      <c r="BJ142" s="85"/>
      <c r="BK142" s="192" t="str">
        <f t="shared" si="11"/>
        <v/>
      </c>
      <c r="BL142" s="75" t="str">
        <f>TRIM(IF('3. Förpackningsdata'!Y142="","",'3. Förpackningsdata'!Y142))</f>
        <v/>
      </c>
    </row>
    <row r="143" spans="1:64" ht="15" x14ac:dyDescent="0.25">
      <c r="A143" s="73">
        <v>139</v>
      </c>
      <c r="B143" s="73" t="str">
        <f>'APH KIC KIA PC'!I143</f>
        <v>Välj…</v>
      </c>
      <c r="C143" s="73" t="str">
        <f>'APH KIC KIA PC'!K143</f>
        <v>Välj…</v>
      </c>
      <c r="D143" s="445">
        <f>'APH KIC KIA PC'!D143</f>
        <v>0</v>
      </c>
      <c r="E143" s="68" t="s">
        <v>103</v>
      </c>
      <c r="F143" s="68"/>
      <c r="G143" s="69">
        <v>1</v>
      </c>
      <c r="H143" s="529">
        <f>'3. Förpackningsdata'!F143</f>
        <v>0</v>
      </c>
      <c r="I143" s="529">
        <f>'3. Förpackningsdata'!G143</f>
        <v>0</v>
      </c>
      <c r="J143" s="529">
        <f>'3. Förpackningsdata'!I143</f>
        <v>0</v>
      </c>
      <c r="K143" s="529">
        <f>'3. Förpackningsdata'!H143</f>
        <v>0</v>
      </c>
      <c r="L143" s="81"/>
      <c r="M143" s="68" t="s">
        <v>1958</v>
      </c>
      <c r="N143" s="69" t="str">
        <f>IF('APH KIC KIA PC'!X143="","",'APH KIC KIA PC'!X143)</f>
        <v/>
      </c>
      <c r="O143" s="70" t="s">
        <v>1778</v>
      </c>
      <c r="P143" s="447" t="str">
        <f>TRIM('1. Artikeldata Grund'!D143)</f>
        <v/>
      </c>
      <c r="Q143" s="446" t="str">
        <f>IF(S143="","",IF('3. Förpackningsdata'!K143="","",'3. Förpackningsdata'!K143))</f>
        <v/>
      </c>
      <c r="R143" s="35"/>
      <c r="S143" s="28" t="str">
        <f>IF('3. Förpackningsdata'!L143="","",'3. Förpackningsdata'!L143)</f>
        <v/>
      </c>
      <c r="T143" s="26"/>
      <c r="U143" s="26"/>
      <c r="V143" s="26"/>
      <c r="W143" s="26"/>
      <c r="X143" s="26"/>
      <c r="Y143" s="354" t="str" cm="1">
        <f t="array" ref="Y143">IF(AC143&lt;&gt;Tabeller!$AJ$4,_xlfn.IFS(Q143=Tabeller!$AJ$3,"",Q143=Tabeller!$AM$4,"C",Q143=Tabeller!$AM$5,"L",Q143=Tabeller!$AM$6,"P",Q143="",""),"1")</f>
        <v/>
      </c>
      <c r="Z143" s="29"/>
      <c r="AA143" s="353"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4" t="str" cm="1">
        <f t="array" ref="AK143">_xlfn.IFS(AC143=Tabeller!$AJ$4,"C",AC143=Tabeller!$AJ$5,"L",AC143=Tabeller!$AJ$6,"P",AC143="","")</f>
        <v/>
      </c>
      <c r="AL143" s="71"/>
      <c r="AM143" s="192" t="str">
        <f t="shared" si="9"/>
        <v/>
      </c>
      <c r="AN143" s="447"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4" t="str" cm="1">
        <f t="array" ref="AW143">_xlfn.IFS(AO143=Tabeller!$AK$5,"P",AO143=Tabeller!$AK$4,"L",AO143="","")</f>
        <v/>
      </c>
      <c r="AX143" s="29"/>
      <c r="AY143" s="353" t="str">
        <f t="shared" si="10"/>
        <v/>
      </c>
      <c r="AZ143" s="31" t="str">
        <f>TRIM(IF('3. Förpackningsdata'!U143="","",'3. Förpackningsdata'!U143))</f>
        <v/>
      </c>
      <c r="BA143" s="79" t="str">
        <f>IF(BC143="","",IF('3. Förpackningsdata'!W143="","",'3. Förpackningsdata'!W143))</f>
        <v/>
      </c>
      <c r="BB143" s="85"/>
      <c r="BC143" s="71" t="str">
        <f>IF('3. Förpackningsdata'!X143="","",'3. Förpackningsdata'!X143)</f>
        <v/>
      </c>
      <c r="BD143" s="85"/>
      <c r="BE143" s="85"/>
      <c r="BF143" s="85"/>
      <c r="BG143" s="85"/>
      <c r="BH143" s="85"/>
      <c r="BI143" s="146" t="str" cm="1">
        <f t="array" ref="BI143">_xlfn.IFS(BA143=Tabeller!$AK$5,"P",BA143=Tabeller!$AK$4,"L",BA143="","")</f>
        <v/>
      </c>
      <c r="BJ143" s="85"/>
      <c r="BK143" s="192" t="str">
        <f t="shared" si="11"/>
        <v/>
      </c>
      <c r="BL143" s="75" t="str">
        <f>TRIM(IF('3. Förpackningsdata'!Y143="","",'3. Förpackningsdata'!Y143))</f>
        <v/>
      </c>
    </row>
    <row r="144" spans="1:64" ht="15" x14ac:dyDescent="0.25">
      <c r="A144" s="73">
        <v>140</v>
      </c>
      <c r="B144" s="73" t="str">
        <f>'APH KIC KIA PC'!I144</f>
        <v>Välj…</v>
      </c>
      <c r="C144" s="73" t="str">
        <f>'APH KIC KIA PC'!K144</f>
        <v>Välj…</v>
      </c>
      <c r="D144" s="445">
        <f>'APH KIC KIA PC'!D144</f>
        <v>0</v>
      </c>
      <c r="E144" s="68" t="s">
        <v>103</v>
      </c>
      <c r="F144" s="68"/>
      <c r="G144" s="69">
        <v>1</v>
      </c>
      <c r="H144" s="529">
        <f>'3. Förpackningsdata'!F144</f>
        <v>0</v>
      </c>
      <c r="I144" s="529">
        <f>'3. Förpackningsdata'!G144</f>
        <v>0</v>
      </c>
      <c r="J144" s="529">
        <f>'3. Förpackningsdata'!I144</f>
        <v>0</v>
      </c>
      <c r="K144" s="529">
        <f>'3. Förpackningsdata'!H144</f>
        <v>0</v>
      </c>
      <c r="L144" s="81"/>
      <c r="M144" s="68" t="s">
        <v>1958</v>
      </c>
      <c r="N144" s="69" t="str">
        <f>IF('APH KIC KIA PC'!X144="","",'APH KIC KIA PC'!X144)</f>
        <v/>
      </c>
      <c r="O144" s="70" t="s">
        <v>1778</v>
      </c>
      <c r="P144" s="447" t="str">
        <f>TRIM('1. Artikeldata Grund'!D144)</f>
        <v/>
      </c>
      <c r="Q144" s="446" t="str">
        <f>IF(S144="","",IF('3. Förpackningsdata'!K144="","",'3. Förpackningsdata'!K144))</f>
        <v/>
      </c>
      <c r="R144" s="35"/>
      <c r="S144" s="28" t="str">
        <f>IF('3. Förpackningsdata'!L144="","",'3. Förpackningsdata'!L144)</f>
        <v/>
      </c>
      <c r="T144" s="26"/>
      <c r="U144" s="26"/>
      <c r="V144" s="26"/>
      <c r="W144" s="26"/>
      <c r="X144" s="26"/>
      <c r="Y144" s="354" t="str" cm="1">
        <f t="array" ref="Y144">IF(AC144&lt;&gt;Tabeller!$AJ$4,_xlfn.IFS(Q144=Tabeller!$AJ$3,"",Q144=Tabeller!$AM$4,"C",Q144=Tabeller!$AM$5,"L",Q144=Tabeller!$AM$6,"P",Q144="",""),"1")</f>
        <v/>
      </c>
      <c r="Z144" s="29"/>
      <c r="AA144" s="353"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4" t="str" cm="1">
        <f t="array" ref="AK144">_xlfn.IFS(AC144=Tabeller!$AJ$4,"C",AC144=Tabeller!$AJ$5,"L",AC144=Tabeller!$AJ$6,"P",AC144="","")</f>
        <v/>
      </c>
      <c r="AL144" s="71"/>
      <c r="AM144" s="192" t="str">
        <f t="shared" si="9"/>
        <v/>
      </c>
      <c r="AN144" s="447"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4" t="str" cm="1">
        <f t="array" ref="AW144">_xlfn.IFS(AO144=Tabeller!$AK$5,"P",AO144=Tabeller!$AK$4,"L",AO144="","")</f>
        <v/>
      </c>
      <c r="AX144" s="29"/>
      <c r="AY144" s="353" t="str">
        <f t="shared" si="10"/>
        <v/>
      </c>
      <c r="AZ144" s="31" t="str">
        <f>TRIM(IF('3. Förpackningsdata'!U144="","",'3. Förpackningsdata'!U144))</f>
        <v/>
      </c>
      <c r="BA144" s="79" t="str">
        <f>IF(BC144="","",IF('3. Förpackningsdata'!W144="","",'3. Förpackningsdata'!W144))</f>
        <v/>
      </c>
      <c r="BB144" s="85"/>
      <c r="BC144" s="71" t="str">
        <f>IF('3. Förpackningsdata'!X144="","",'3. Förpackningsdata'!X144)</f>
        <v/>
      </c>
      <c r="BD144" s="85"/>
      <c r="BE144" s="85"/>
      <c r="BF144" s="85"/>
      <c r="BG144" s="85"/>
      <c r="BH144" s="85"/>
      <c r="BI144" s="146" t="str" cm="1">
        <f t="array" ref="BI144">_xlfn.IFS(BA144=Tabeller!$AK$5,"P",BA144=Tabeller!$AK$4,"L",BA144="","")</f>
        <v/>
      </c>
      <c r="BJ144" s="85"/>
      <c r="BK144" s="192" t="str">
        <f t="shared" si="11"/>
        <v/>
      </c>
      <c r="BL144" s="75" t="str">
        <f>TRIM(IF('3. Förpackningsdata'!Y144="","",'3. Förpackningsdata'!Y144))</f>
        <v/>
      </c>
    </row>
    <row r="145" spans="1:64" ht="15" x14ac:dyDescent="0.25">
      <c r="A145" s="73">
        <v>141</v>
      </c>
      <c r="B145" s="73" t="str">
        <f>'APH KIC KIA PC'!I145</f>
        <v>Välj…</v>
      </c>
      <c r="C145" s="73" t="str">
        <f>'APH KIC KIA PC'!K145</f>
        <v>Välj…</v>
      </c>
      <c r="D145" s="445">
        <f>'APH KIC KIA PC'!D145</f>
        <v>0</v>
      </c>
      <c r="E145" s="68" t="s">
        <v>103</v>
      </c>
      <c r="F145" s="68"/>
      <c r="G145" s="69">
        <v>1</v>
      </c>
      <c r="H145" s="529">
        <f>'3. Förpackningsdata'!F145</f>
        <v>0</v>
      </c>
      <c r="I145" s="529">
        <f>'3. Förpackningsdata'!G145</f>
        <v>0</v>
      </c>
      <c r="J145" s="529">
        <f>'3. Förpackningsdata'!I145</f>
        <v>0</v>
      </c>
      <c r="K145" s="529">
        <f>'3. Förpackningsdata'!H145</f>
        <v>0</v>
      </c>
      <c r="L145" s="81"/>
      <c r="M145" s="68" t="s">
        <v>1958</v>
      </c>
      <c r="N145" s="69" t="str">
        <f>IF('APH KIC KIA PC'!X145="","",'APH KIC KIA PC'!X145)</f>
        <v/>
      </c>
      <c r="O145" s="70" t="s">
        <v>1778</v>
      </c>
      <c r="P145" s="447" t="str">
        <f>TRIM('1. Artikeldata Grund'!D145)</f>
        <v/>
      </c>
      <c r="Q145" s="446" t="str">
        <f>IF(S145="","",IF('3. Förpackningsdata'!K145="","",'3. Förpackningsdata'!K145))</f>
        <v/>
      </c>
      <c r="R145" s="35"/>
      <c r="S145" s="28" t="str">
        <f>IF('3. Förpackningsdata'!L145="","",'3. Förpackningsdata'!L145)</f>
        <v/>
      </c>
      <c r="T145" s="26"/>
      <c r="U145" s="26"/>
      <c r="V145" s="26"/>
      <c r="W145" s="26"/>
      <c r="X145" s="26"/>
      <c r="Y145" s="354" t="str" cm="1">
        <f t="array" ref="Y145">IF(AC145&lt;&gt;Tabeller!$AJ$4,_xlfn.IFS(Q145=Tabeller!$AJ$3,"",Q145=Tabeller!$AM$4,"C",Q145=Tabeller!$AM$5,"L",Q145=Tabeller!$AM$6,"P",Q145="",""),"1")</f>
        <v/>
      </c>
      <c r="Z145" s="29"/>
      <c r="AA145" s="353"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4" t="str" cm="1">
        <f t="array" ref="AK145">_xlfn.IFS(AC145=Tabeller!$AJ$4,"C",AC145=Tabeller!$AJ$5,"L",AC145=Tabeller!$AJ$6,"P",AC145="","")</f>
        <v/>
      </c>
      <c r="AL145" s="71"/>
      <c r="AM145" s="192" t="str">
        <f t="shared" si="9"/>
        <v/>
      </c>
      <c r="AN145" s="447"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4" t="str" cm="1">
        <f t="array" ref="AW145">_xlfn.IFS(AO145=Tabeller!$AK$5,"P",AO145=Tabeller!$AK$4,"L",AO145="","")</f>
        <v/>
      </c>
      <c r="AX145" s="29"/>
      <c r="AY145" s="353" t="str">
        <f t="shared" si="10"/>
        <v/>
      </c>
      <c r="AZ145" s="31" t="str">
        <f>TRIM(IF('3. Förpackningsdata'!U145="","",'3. Förpackningsdata'!U145))</f>
        <v/>
      </c>
      <c r="BA145" s="79" t="str">
        <f>IF(BC145="","",IF('3. Förpackningsdata'!W145="","",'3. Förpackningsdata'!W145))</f>
        <v/>
      </c>
      <c r="BB145" s="85"/>
      <c r="BC145" s="71" t="str">
        <f>IF('3. Förpackningsdata'!X145="","",'3. Förpackningsdata'!X145)</f>
        <v/>
      </c>
      <c r="BD145" s="85"/>
      <c r="BE145" s="85"/>
      <c r="BF145" s="85"/>
      <c r="BG145" s="85"/>
      <c r="BH145" s="85"/>
      <c r="BI145" s="146" t="str" cm="1">
        <f t="array" ref="BI145">_xlfn.IFS(BA145=Tabeller!$AK$5,"P",BA145=Tabeller!$AK$4,"L",BA145="","")</f>
        <v/>
      </c>
      <c r="BJ145" s="85"/>
      <c r="BK145" s="192" t="str">
        <f t="shared" si="11"/>
        <v/>
      </c>
      <c r="BL145" s="75" t="str">
        <f>TRIM(IF('3. Förpackningsdata'!Y145="","",'3. Förpackningsdata'!Y145))</f>
        <v/>
      </c>
    </row>
    <row r="146" spans="1:64" ht="15" x14ac:dyDescent="0.25">
      <c r="A146" s="73">
        <v>142</v>
      </c>
      <c r="B146" s="73" t="str">
        <f>'APH KIC KIA PC'!I146</f>
        <v>Välj…</v>
      </c>
      <c r="C146" s="73" t="str">
        <f>'APH KIC KIA PC'!K146</f>
        <v>Välj…</v>
      </c>
      <c r="D146" s="445">
        <f>'APH KIC KIA PC'!D146</f>
        <v>0</v>
      </c>
      <c r="E146" s="68" t="s">
        <v>103</v>
      </c>
      <c r="F146" s="68"/>
      <c r="G146" s="69">
        <v>1</v>
      </c>
      <c r="H146" s="529">
        <f>'3. Förpackningsdata'!F146</f>
        <v>0</v>
      </c>
      <c r="I146" s="529">
        <f>'3. Förpackningsdata'!G146</f>
        <v>0</v>
      </c>
      <c r="J146" s="529">
        <f>'3. Förpackningsdata'!I146</f>
        <v>0</v>
      </c>
      <c r="K146" s="529">
        <f>'3. Förpackningsdata'!H146</f>
        <v>0</v>
      </c>
      <c r="L146" s="81"/>
      <c r="M146" s="68" t="s">
        <v>1958</v>
      </c>
      <c r="N146" s="69" t="str">
        <f>IF('APH KIC KIA PC'!X146="","",'APH KIC KIA PC'!X146)</f>
        <v/>
      </c>
      <c r="O146" s="70" t="s">
        <v>1778</v>
      </c>
      <c r="P146" s="447" t="str">
        <f>TRIM('1. Artikeldata Grund'!D146)</f>
        <v/>
      </c>
      <c r="Q146" s="446" t="str">
        <f>IF(S146="","",IF('3. Förpackningsdata'!K146="","",'3. Förpackningsdata'!K146))</f>
        <v/>
      </c>
      <c r="R146" s="35"/>
      <c r="S146" s="28" t="str">
        <f>IF('3. Förpackningsdata'!L146="","",'3. Förpackningsdata'!L146)</f>
        <v/>
      </c>
      <c r="T146" s="26"/>
      <c r="U146" s="26"/>
      <c r="V146" s="26"/>
      <c r="W146" s="26"/>
      <c r="X146" s="26"/>
      <c r="Y146" s="354" t="str" cm="1">
        <f t="array" ref="Y146">IF(AC146&lt;&gt;Tabeller!$AJ$4,_xlfn.IFS(Q146=Tabeller!$AJ$3,"",Q146=Tabeller!$AM$4,"C",Q146=Tabeller!$AM$5,"L",Q146=Tabeller!$AM$6,"P",Q146="",""),"1")</f>
        <v/>
      </c>
      <c r="Z146" s="29"/>
      <c r="AA146" s="353"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4" t="str" cm="1">
        <f t="array" ref="AK146">_xlfn.IFS(AC146=Tabeller!$AJ$4,"C",AC146=Tabeller!$AJ$5,"L",AC146=Tabeller!$AJ$6,"P",AC146="","")</f>
        <v/>
      </c>
      <c r="AL146" s="71"/>
      <c r="AM146" s="192" t="str">
        <f t="shared" si="9"/>
        <v/>
      </c>
      <c r="AN146" s="447"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4" t="str" cm="1">
        <f t="array" ref="AW146">_xlfn.IFS(AO146=Tabeller!$AK$5,"P",AO146=Tabeller!$AK$4,"L",AO146="","")</f>
        <v/>
      </c>
      <c r="AX146" s="29"/>
      <c r="AY146" s="353" t="str">
        <f t="shared" si="10"/>
        <v/>
      </c>
      <c r="AZ146" s="31" t="str">
        <f>TRIM(IF('3. Förpackningsdata'!U146="","",'3. Förpackningsdata'!U146))</f>
        <v/>
      </c>
      <c r="BA146" s="79" t="str">
        <f>IF(BC146="","",IF('3. Förpackningsdata'!W146="","",'3. Förpackningsdata'!W146))</f>
        <v/>
      </c>
      <c r="BB146" s="85"/>
      <c r="BC146" s="71" t="str">
        <f>IF('3. Förpackningsdata'!X146="","",'3. Förpackningsdata'!X146)</f>
        <v/>
      </c>
      <c r="BD146" s="85"/>
      <c r="BE146" s="85"/>
      <c r="BF146" s="85"/>
      <c r="BG146" s="85"/>
      <c r="BH146" s="85"/>
      <c r="BI146" s="146" t="str" cm="1">
        <f t="array" ref="BI146">_xlfn.IFS(BA146=Tabeller!$AK$5,"P",BA146=Tabeller!$AK$4,"L",BA146="","")</f>
        <v/>
      </c>
      <c r="BJ146" s="85"/>
      <c r="BK146" s="192" t="str">
        <f t="shared" si="11"/>
        <v/>
      </c>
      <c r="BL146" s="75" t="str">
        <f>TRIM(IF('3. Förpackningsdata'!Y146="","",'3. Förpackningsdata'!Y146))</f>
        <v/>
      </c>
    </row>
    <row r="147" spans="1:64" ht="15" x14ac:dyDescent="0.25">
      <c r="A147" s="73">
        <v>143</v>
      </c>
      <c r="B147" s="73" t="str">
        <f>'APH KIC KIA PC'!I147</f>
        <v>Välj…</v>
      </c>
      <c r="C147" s="73" t="str">
        <f>'APH KIC KIA PC'!K147</f>
        <v>Välj…</v>
      </c>
      <c r="D147" s="445">
        <f>'APH KIC KIA PC'!D147</f>
        <v>0</v>
      </c>
      <c r="E147" s="68" t="s">
        <v>103</v>
      </c>
      <c r="F147" s="68"/>
      <c r="G147" s="69">
        <v>1</v>
      </c>
      <c r="H147" s="529">
        <f>'3. Förpackningsdata'!F147</f>
        <v>0</v>
      </c>
      <c r="I147" s="529">
        <f>'3. Förpackningsdata'!G147</f>
        <v>0</v>
      </c>
      <c r="J147" s="529">
        <f>'3. Förpackningsdata'!I147</f>
        <v>0</v>
      </c>
      <c r="K147" s="529">
        <f>'3. Förpackningsdata'!H147</f>
        <v>0</v>
      </c>
      <c r="L147" s="81"/>
      <c r="M147" s="68" t="s">
        <v>1958</v>
      </c>
      <c r="N147" s="69" t="str">
        <f>IF('APH KIC KIA PC'!X147="","",'APH KIC KIA PC'!X147)</f>
        <v/>
      </c>
      <c r="O147" s="70" t="s">
        <v>1778</v>
      </c>
      <c r="P147" s="447" t="str">
        <f>TRIM('1. Artikeldata Grund'!D147)</f>
        <v/>
      </c>
      <c r="Q147" s="446" t="str">
        <f>IF(S147="","",IF('3. Förpackningsdata'!K147="","",'3. Förpackningsdata'!K147))</f>
        <v/>
      </c>
      <c r="R147" s="35"/>
      <c r="S147" s="28" t="str">
        <f>IF('3. Förpackningsdata'!L147="","",'3. Förpackningsdata'!L147)</f>
        <v/>
      </c>
      <c r="T147" s="26"/>
      <c r="U147" s="26"/>
      <c r="V147" s="26"/>
      <c r="W147" s="26"/>
      <c r="X147" s="26"/>
      <c r="Y147" s="354" t="str" cm="1">
        <f t="array" ref="Y147">IF(AC147&lt;&gt;Tabeller!$AJ$4,_xlfn.IFS(Q147=Tabeller!$AJ$3,"",Q147=Tabeller!$AM$4,"C",Q147=Tabeller!$AM$5,"L",Q147=Tabeller!$AM$6,"P",Q147="",""),"1")</f>
        <v/>
      </c>
      <c r="Z147" s="29"/>
      <c r="AA147" s="353"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4" t="str" cm="1">
        <f t="array" ref="AK147">_xlfn.IFS(AC147=Tabeller!$AJ$4,"C",AC147=Tabeller!$AJ$5,"L",AC147=Tabeller!$AJ$6,"P",AC147="","")</f>
        <v/>
      </c>
      <c r="AL147" s="71"/>
      <c r="AM147" s="192" t="str">
        <f t="shared" si="9"/>
        <v/>
      </c>
      <c r="AN147" s="447"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4" t="str" cm="1">
        <f t="array" ref="AW147">_xlfn.IFS(AO147=Tabeller!$AK$5,"P",AO147=Tabeller!$AK$4,"L",AO147="","")</f>
        <v/>
      </c>
      <c r="AX147" s="29"/>
      <c r="AY147" s="353" t="str">
        <f t="shared" si="10"/>
        <v/>
      </c>
      <c r="AZ147" s="31" t="str">
        <f>TRIM(IF('3. Förpackningsdata'!U147="","",'3. Förpackningsdata'!U147))</f>
        <v/>
      </c>
      <c r="BA147" s="79" t="str">
        <f>IF(BC147="","",IF('3. Förpackningsdata'!W147="","",'3. Förpackningsdata'!W147))</f>
        <v/>
      </c>
      <c r="BB147" s="85"/>
      <c r="BC147" s="71" t="str">
        <f>IF('3. Förpackningsdata'!X147="","",'3. Förpackningsdata'!X147)</f>
        <v/>
      </c>
      <c r="BD147" s="85"/>
      <c r="BE147" s="85"/>
      <c r="BF147" s="85"/>
      <c r="BG147" s="85"/>
      <c r="BH147" s="85"/>
      <c r="BI147" s="146" t="str" cm="1">
        <f t="array" ref="BI147">_xlfn.IFS(BA147=Tabeller!$AK$5,"P",BA147=Tabeller!$AK$4,"L",BA147="","")</f>
        <v/>
      </c>
      <c r="BJ147" s="85"/>
      <c r="BK147" s="192" t="str">
        <f t="shared" si="11"/>
        <v/>
      </c>
      <c r="BL147" s="75" t="str">
        <f>TRIM(IF('3. Förpackningsdata'!Y147="","",'3. Förpackningsdata'!Y147))</f>
        <v/>
      </c>
    </row>
    <row r="148" spans="1:64" ht="15" x14ac:dyDescent="0.25">
      <c r="A148" s="73">
        <v>144</v>
      </c>
      <c r="B148" s="73" t="str">
        <f>'APH KIC KIA PC'!I148</f>
        <v>Välj…</v>
      </c>
      <c r="C148" s="73" t="str">
        <f>'APH KIC KIA PC'!K148</f>
        <v>Välj…</v>
      </c>
      <c r="D148" s="445">
        <f>'APH KIC KIA PC'!D148</f>
        <v>0</v>
      </c>
      <c r="E148" s="68" t="s">
        <v>103</v>
      </c>
      <c r="F148" s="68"/>
      <c r="G148" s="69">
        <v>1</v>
      </c>
      <c r="H148" s="529">
        <f>'3. Förpackningsdata'!F148</f>
        <v>0</v>
      </c>
      <c r="I148" s="529">
        <f>'3. Förpackningsdata'!G148</f>
        <v>0</v>
      </c>
      <c r="J148" s="529">
        <f>'3. Förpackningsdata'!I148</f>
        <v>0</v>
      </c>
      <c r="K148" s="529">
        <f>'3. Förpackningsdata'!H148</f>
        <v>0</v>
      </c>
      <c r="L148" s="81"/>
      <c r="M148" s="68" t="s">
        <v>1958</v>
      </c>
      <c r="N148" s="69" t="str">
        <f>IF('APH KIC KIA PC'!X148="","",'APH KIC KIA PC'!X148)</f>
        <v/>
      </c>
      <c r="O148" s="70" t="s">
        <v>1778</v>
      </c>
      <c r="P148" s="447" t="str">
        <f>TRIM('1. Artikeldata Grund'!D148)</f>
        <v/>
      </c>
      <c r="Q148" s="446" t="str">
        <f>IF(S148="","",IF('3. Förpackningsdata'!K148="","",'3. Förpackningsdata'!K148))</f>
        <v/>
      </c>
      <c r="R148" s="35"/>
      <c r="S148" s="28" t="str">
        <f>IF('3. Förpackningsdata'!L148="","",'3. Förpackningsdata'!L148)</f>
        <v/>
      </c>
      <c r="T148" s="26"/>
      <c r="U148" s="26"/>
      <c r="V148" s="26"/>
      <c r="W148" s="26"/>
      <c r="X148" s="26"/>
      <c r="Y148" s="354" t="str" cm="1">
        <f t="array" ref="Y148">IF(AC148&lt;&gt;Tabeller!$AJ$4,_xlfn.IFS(Q148=Tabeller!$AJ$3,"",Q148=Tabeller!$AM$4,"C",Q148=Tabeller!$AM$5,"L",Q148=Tabeller!$AM$6,"P",Q148="",""),"1")</f>
        <v/>
      </c>
      <c r="Z148" s="29"/>
      <c r="AA148" s="353"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4" t="str" cm="1">
        <f t="array" ref="AK148">_xlfn.IFS(AC148=Tabeller!$AJ$4,"C",AC148=Tabeller!$AJ$5,"L",AC148=Tabeller!$AJ$6,"P",AC148="","")</f>
        <v/>
      </c>
      <c r="AL148" s="71"/>
      <c r="AM148" s="192" t="str">
        <f t="shared" si="9"/>
        <v/>
      </c>
      <c r="AN148" s="447"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4" t="str" cm="1">
        <f t="array" ref="AW148">_xlfn.IFS(AO148=Tabeller!$AK$5,"P",AO148=Tabeller!$AK$4,"L",AO148="","")</f>
        <v/>
      </c>
      <c r="AX148" s="29"/>
      <c r="AY148" s="353" t="str">
        <f t="shared" si="10"/>
        <v/>
      </c>
      <c r="AZ148" s="31" t="str">
        <f>TRIM(IF('3. Förpackningsdata'!U148="","",'3. Förpackningsdata'!U148))</f>
        <v/>
      </c>
      <c r="BA148" s="79" t="str">
        <f>IF(BC148="","",IF('3. Förpackningsdata'!W148="","",'3. Förpackningsdata'!W148))</f>
        <v/>
      </c>
      <c r="BB148" s="85"/>
      <c r="BC148" s="71" t="str">
        <f>IF('3. Förpackningsdata'!X148="","",'3. Förpackningsdata'!X148)</f>
        <v/>
      </c>
      <c r="BD148" s="85"/>
      <c r="BE148" s="85"/>
      <c r="BF148" s="85"/>
      <c r="BG148" s="85"/>
      <c r="BH148" s="85"/>
      <c r="BI148" s="146" t="str" cm="1">
        <f t="array" ref="BI148">_xlfn.IFS(BA148=Tabeller!$AK$5,"P",BA148=Tabeller!$AK$4,"L",BA148="","")</f>
        <v/>
      </c>
      <c r="BJ148" s="85"/>
      <c r="BK148" s="192" t="str">
        <f t="shared" si="11"/>
        <v/>
      </c>
      <c r="BL148" s="75" t="str">
        <f>TRIM(IF('3. Förpackningsdata'!Y148="","",'3. Förpackningsdata'!Y148))</f>
        <v/>
      </c>
    </row>
    <row r="149" spans="1:64" ht="15" x14ac:dyDescent="0.25">
      <c r="A149" s="73">
        <v>145</v>
      </c>
      <c r="B149" s="73" t="str">
        <f>'APH KIC KIA PC'!I149</f>
        <v>Välj…</v>
      </c>
      <c r="C149" s="73" t="str">
        <f>'APH KIC KIA PC'!K149</f>
        <v>Välj…</v>
      </c>
      <c r="D149" s="445">
        <f>'APH KIC KIA PC'!D149</f>
        <v>0</v>
      </c>
      <c r="E149" s="68" t="s">
        <v>103</v>
      </c>
      <c r="F149" s="68"/>
      <c r="G149" s="69">
        <v>1</v>
      </c>
      <c r="H149" s="529">
        <f>'3. Förpackningsdata'!F149</f>
        <v>0</v>
      </c>
      <c r="I149" s="529">
        <f>'3. Förpackningsdata'!G149</f>
        <v>0</v>
      </c>
      <c r="J149" s="529">
        <f>'3. Förpackningsdata'!I149</f>
        <v>0</v>
      </c>
      <c r="K149" s="529">
        <f>'3. Förpackningsdata'!H149</f>
        <v>0</v>
      </c>
      <c r="L149" s="81"/>
      <c r="M149" s="68" t="s">
        <v>1958</v>
      </c>
      <c r="N149" s="69" t="str">
        <f>IF('APH KIC KIA PC'!X149="","",'APH KIC KIA PC'!X149)</f>
        <v/>
      </c>
      <c r="O149" s="70" t="s">
        <v>1778</v>
      </c>
      <c r="P149" s="447" t="str">
        <f>TRIM('1. Artikeldata Grund'!D149)</f>
        <v/>
      </c>
      <c r="Q149" s="446" t="str">
        <f>IF(S149="","",IF('3. Förpackningsdata'!K149="","",'3. Förpackningsdata'!K149))</f>
        <v/>
      </c>
      <c r="R149" s="35"/>
      <c r="S149" s="28" t="str">
        <f>IF('3. Förpackningsdata'!L149="","",'3. Förpackningsdata'!L149)</f>
        <v/>
      </c>
      <c r="T149" s="26"/>
      <c r="U149" s="26"/>
      <c r="V149" s="26"/>
      <c r="W149" s="26"/>
      <c r="X149" s="26"/>
      <c r="Y149" s="354" t="str" cm="1">
        <f t="array" ref="Y149">IF(AC149&lt;&gt;Tabeller!$AJ$4,_xlfn.IFS(Q149=Tabeller!$AJ$3,"",Q149=Tabeller!$AM$4,"C",Q149=Tabeller!$AM$5,"L",Q149=Tabeller!$AM$6,"P",Q149="",""),"1")</f>
        <v/>
      </c>
      <c r="Z149" s="29"/>
      <c r="AA149" s="353"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4" t="str" cm="1">
        <f t="array" ref="AK149">_xlfn.IFS(AC149=Tabeller!$AJ$4,"C",AC149=Tabeller!$AJ$5,"L",AC149=Tabeller!$AJ$6,"P",AC149="","")</f>
        <v/>
      </c>
      <c r="AL149" s="71"/>
      <c r="AM149" s="192" t="str">
        <f t="shared" si="9"/>
        <v/>
      </c>
      <c r="AN149" s="447"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4" t="str" cm="1">
        <f t="array" ref="AW149">_xlfn.IFS(AO149=Tabeller!$AK$5,"P",AO149=Tabeller!$AK$4,"L",AO149="","")</f>
        <v/>
      </c>
      <c r="AX149" s="29"/>
      <c r="AY149" s="353" t="str">
        <f t="shared" si="10"/>
        <v/>
      </c>
      <c r="AZ149" s="31" t="str">
        <f>TRIM(IF('3. Förpackningsdata'!U149="","",'3. Förpackningsdata'!U149))</f>
        <v/>
      </c>
      <c r="BA149" s="79" t="str">
        <f>IF(BC149="","",IF('3. Förpackningsdata'!W149="","",'3. Förpackningsdata'!W149))</f>
        <v/>
      </c>
      <c r="BB149" s="85"/>
      <c r="BC149" s="71" t="str">
        <f>IF('3. Förpackningsdata'!X149="","",'3. Förpackningsdata'!X149)</f>
        <v/>
      </c>
      <c r="BD149" s="85"/>
      <c r="BE149" s="85"/>
      <c r="BF149" s="85"/>
      <c r="BG149" s="85"/>
      <c r="BH149" s="85"/>
      <c r="BI149" s="146" t="str" cm="1">
        <f t="array" ref="BI149">_xlfn.IFS(BA149=Tabeller!$AK$5,"P",BA149=Tabeller!$AK$4,"L",BA149="","")</f>
        <v/>
      </c>
      <c r="BJ149" s="85"/>
      <c r="BK149" s="192" t="str">
        <f t="shared" si="11"/>
        <v/>
      </c>
      <c r="BL149" s="75" t="str">
        <f>TRIM(IF('3. Förpackningsdata'!Y149="","",'3. Förpackningsdata'!Y149))</f>
        <v/>
      </c>
    </row>
    <row r="150" spans="1:64" ht="15" x14ac:dyDescent="0.25">
      <c r="A150" s="73">
        <v>146</v>
      </c>
      <c r="B150" s="73" t="str">
        <f>'APH KIC KIA PC'!I150</f>
        <v>Välj…</v>
      </c>
      <c r="C150" s="73" t="str">
        <f>'APH KIC KIA PC'!K150</f>
        <v>Välj…</v>
      </c>
      <c r="D150" s="445">
        <f>'APH KIC KIA PC'!D150</f>
        <v>0</v>
      </c>
      <c r="E150" s="68" t="s">
        <v>103</v>
      </c>
      <c r="F150" s="68"/>
      <c r="G150" s="69">
        <v>1</v>
      </c>
      <c r="H150" s="529">
        <f>'3. Förpackningsdata'!F150</f>
        <v>0</v>
      </c>
      <c r="I150" s="529">
        <f>'3. Förpackningsdata'!G150</f>
        <v>0</v>
      </c>
      <c r="J150" s="529">
        <f>'3. Förpackningsdata'!I150</f>
        <v>0</v>
      </c>
      <c r="K150" s="529">
        <f>'3. Förpackningsdata'!H150</f>
        <v>0</v>
      </c>
      <c r="L150" s="81"/>
      <c r="M150" s="68" t="s">
        <v>1958</v>
      </c>
      <c r="N150" s="69" t="str">
        <f>IF('APH KIC KIA PC'!X150="","",'APH KIC KIA PC'!X150)</f>
        <v/>
      </c>
      <c r="O150" s="70" t="s">
        <v>1778</v>
      </c>
      <c r="P150" s="447" t="str">
        <f>TRIM('1. Artikeldata Grund'!D150)</f>
        <v/>
      </c>
      <c r="Q150" s="446" t="str">
        <f>IF(S150="","",IF('3. Förpackningsdata'!K150="","",'3. Förpackningsdata'!K150))</f>
        <v/>
      </c>
      <c r="R150" s="35"/>
      <c r="S150" s="28" t="str">
        <f>IF('3. Förpackningsdata'!L150="","",'3. Förpackningsdata'!L150)</f>
        <v/>
      </c>
      <c r="T150" s="26"/>
      <c r="U150" s="26"/>
      <c r="V150" s="26"/>
      <c r="W150" s="26"/>
      <c r="X150" s="26"/>
      <c r="Y150" s="354" t="str" cm="1">
        <f t="array" ref="Y150">IF(AC150&lt;&gt;Tabeller!$AJ$4,_xlfn.IFS(Q150=Tabeller!$AJ$3,"",Q150=Tabeller!$AM$4,"C",Q150=Tabeller!$AM$5,"L",Q150=Tabeller!$AM$6,"P",Q150="",""),"1")</f>
        <v/>
      </c>
      <c r="Z150" s="29"/>
      <c r="AA150" s="353"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4" t="str" cm="1">
        <f t="array" ref="AK150">_xlfn.IFS(AC150=Tabeller!$AJ$4,"C",AC150=Tabeller!$AJ$5,"L",AC150=Tabeller!$AJ$6,"P",AC150="","")</f>
        <v/>
      </c>
      <c r="AL150" s="71"/>
      <c r="AM150" s="192" t="str">
        <f t="shared" si="9"/>
        <v/>
      </c>
      <c r="AN150" s="447"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4" t="str" cm="1">
        <f t="array" ref="AW150">_xlfn.IFS(AO150=Tabeller!$AK$5,"P",AO150=Tabeller!$AK$4,"L",AO150="","")</f>
        <v/>
      </c>
      <c r="AX150" s="29"/>
      <c r="AY150" s="353" t="str">
        <f t="shared" si="10"/>
        <v/>
      </c>
      <c r="AZ150" s="31" t="str">
        <f>TRIM(IF('3. Förpackningsdata'!U150="","",'3. Förpackningsdata'!U150))</f>
        <v/>
      </c>
      <c r="BA150" s="79" t="str">
        <f>IF(BC150="","",IF('3. Förpackningsdata'!W150="","",'3. Förpackningsdata'!W150))</f>
        <v/>
      </c>
      <c r="BB150" s="85"/>
      <c r="BC150" s="71" t="str">
        <f>IF('3. Förpackningsdata'!X150="","",'3. Förpackningsdata'!X150)</f>
        <v/>
      </c>
      <c r="BD150" s="85"/>
      <c r="BE150" s="85"/>
      <c r="BF150" s="85"/>
      <c r="BG150" s="85"/>
      <c r="BH150" s="85"/>
      <c r="BI150" s="146" t="str" cm="1">
        <f t="array" ref="BI150">_xlfn.IFS(BA150=Tabeller!$AK$5,"P",BA150=Tabeller!$AK$4,"L",BA150="","")</f>
        <v/>
      </c>
      <c r="BJ150" s="85"/>
      <c r="BK150" s="192" t="str">
        <f t="shared" si="11"/>
        <v/>
      </c>
      <c r="BL150" s="75" t="str">
        <f>TRIM(IF('3. Förpackningsdata'!Y150="","",'3. Förpackningsdata'!Y150))</f>
        <v/>
      </c>
    </row>
    <row r="151" spans="1:64" ht="15" x14ac:dyDescent="0.25">
      <c r="A151" s="73">
        <v>147</v>
      </c>
      <c r="B151" s="73" t="str">
        <f>'APH KIC KIA PC'!I151</f>
        <v>Välj…</v>
      </c>
      <c r="C151" s="73" t="str">
        <f>'APH KIC KIA PC'!K151</f>
        <v>Välj…</v>
      </c>
      <c r="D151" s="445">
        <f>'APH KIC KIA PC'!D151</f>
        <v>0</v>
      </c>
      <c r="E151" s="68" t="s">
        <v>103</v>
      </c>
      <c r="F151" s="68"/>
      <c r="G151" s="69">
        <v>1</v>
      </c>
      <c r="H151" s="529">
        <f>'3. Förpackningsdata'!F151</f>
        <v>0</v>
      </c>
      <c r="I151" s="529">
        <f>'3. Förpackningsdata'!G151</f>
        <v>0</v>
      </c>
      <c r="J151" s="529">
        <f>'3. Förpackningsdata'!I151</f>
        <v>0</v>
      </c>
      <c r="K151" s="529">
        <f>'3. Förpackningsdata'!H151</f>
        <v>0</v>
      </c>
      <c r="L151" s="81"/>
      <c r="M151" s="68" t="s">
        <v>1958</v>
      </c>
      <c r="N151" s="69" t="str">
        <f>IF('APH KIC KIA PC'!X151="","",'APH KIC KIA PC'!X151)</f>
        <v/>
      </c>
      <c r="O151" s="70" t="s">
        <v>1778</v>
      </c>
      <c r="P151" s="447" t="str">
        <f>TRIM('1. Artikeldata Grund'!D151)</f>
        <v/>
      </c>
      <c r="Q151" s="446" t="str">
        <f>IF(S151="","",IF('3. Förpackningsdata'!K151="","",'3. Förpackningsdata'!K151))</f>
        <v/>
      </c>
      <c r="R151" s="35"/>
      <c r="S151" s="28" t="str">
        <f>IF('3. Förpackningsdata'!L151="","",'3. Förpackningsdata'!L151)</f>
        <v/>
      </c>
      <c r="T151" s="26"/>
      <c r="U151" s="26"/>
      <c r="V151" s="26"/>
      <c r="W151" s="26"/>
      <c r="X151" s="26"/>
      <c r="Y151" s="354" t="str" cm="1">
        <f t="array" ref="Y151">IF(AC151&lt;&gt;Tabeller!$AJ$4,_xlfn.IFS(Q151=Tabeller!$AJ$3,"",Q151=Tabeller!$AM$4,"C",Q151=Tabeller!$AM$5,"L",Q151=Tabeller!$AM$6,"P",Q151="",""),"1")</f>
        <v/>
      </c>
      <c r="Z151" s="29"/>
      <c r="AA151" s="353"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4" t="str" cm="1">
        <f t="array" ref="AK151">_xlfn.IFS(AC151=Tabeller!$AJ$4,"C",AC151=Tabeller!$AJ$5,"L",AC151=Tabeller!$AJ$6,"P",AC151="","")</f>
        <v/>
      </c>
      <c r="AL151" s="71"/>
      <c r="AM151" s="192" t="str">
        <f t="shared" si="9"/>
        <v/>
      </c>
      <c r="AN151" s="447"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4" t="str" cm="1">
        <f t="array" ref="AW151">_xlfn.IFS(AO151=Tabeller!$AK$5,"P",AO151=Tabeller!$AK$4,"L",AO151="","")</f>
        <v/>
      </c>
      <c r="AX151" s="29"/>
      <c r="AY151" s="353" t="str">
        <f t="shared" si="10"/>
        <v/>
      </c>
      <c r="AZ151" s="31" t="str">
        <f>TRIM(IF('3. Förpackningsdata'!U151="","",'3. Förpackningsdata'!U151))</f>
        <v/>
      </c>
      <c r="BA151" s="79" t="str">
        <f>IF(BC151="","",IF('3. Förpackningsdata'!W151="","",'3. Förpackningsdata'!W151))</f>
        <v/>
      </c>
      <c r="BB151" s="85"/>
      <c r="BC151" s="71" t="str">
        <f>IF('3. Förpackningsdata'!X151="","",'3. Förpackningsdata'!X151)</f>
        <v/>
      </c>
      <c r="BD151" s="85"/>
      <c r="BE151" s="85"/>
      <c r="BF151" s="85"/>
      <c r="BG151" s="85"/>
      <c r="BH151" s="85"/>
      <c r="BI151" s="146" t="str" cm="1">
        <f t="array" ref="BI151">_xlfn.IFS(BA151=Tabeller!$AK$5,"P",BA151=Tabeller!$AK$4,"L",BA151="","")</f>
        <v/>
      </c>
      <c r="BJ151" s="85"/>
      <c r="BK151" s="192" t="str">
        <f t="shared" si="11"/>
        <v/>
      </c>
      <c r="BL151" s="75" t="str">
        <f>TRIM(IF('3. Förpackningsdata'!Y151="","",'3. Förpackningsdata'!Y151))</f>
        <v/>
      </c>
    </row>
    <row r="152" spans="1:64" ht="15" x14ac:dyDescent="0.25">
      <c r="A152" s="73">
        <v>148</v>
      </c>
      <c r="B152" s="73" t="str">
        <f>'APH KIC KIA PC'!I152</f>
        <v>Välj…</v>
      </c>
      <c r="C152" s="73" t="str">
        <f>'APH KIC KIA PC'!K152</f>
        <v>Välj…</v>
      </c>
      <c r="D152" s="445">
        <f>'APH KIC KIA PC'!D152</f>
        <v>0</v>
      </c>
      <c r="E152" s="68" t="s">
        <v>103</v>
      </c>
      <c r="F152" s="68"/>
      <c r="G152" s="69">
        <v>1</v>
      </c>
      <c r="H152" s="529">
        <f>'3. Förpackningsdata'!F152</f>
        <v>0</v>
      </c>
      <c r="I152" s="529">
        <f>'3. Förpackningsdata'!G152</f>
        <v>0</v>
      </c>
      <c r="J152" s="529">
        <f>'3. Förpackningsdata'!I152</f>
        <v>0</v>
      </c>
      <c r="K152" s="529">
        <f>'3. Förpackningsdata'!H152</f>
        <v>0</v>
      </c>
      <c r="L152" s="81"/>
      <c r="M152" s="68" t="s">
        <v>1958</v>
      </c>
      <c r="N152" s="69" t="str">
        <f>IF('APH KIC KIA PC'!X152="","",'APH KIC KIA PC'!X152)</f>
        <v/>
      </c>
      <c r="O152" s="70" t="s">
        <v>1778</v>
      </c>
      <c r="P152" s="447" t="str">
        <f>TRIM('1. Artikeldata Grund'!D152)</f>
        <v/>
      </c>
      <c r="Q152" s="446" t="str">
        <f>IF(S152="","",IF('3. Förpackningsdata'!K152="","",'3. Förpackningsdata'!K152))</f>
        <v/>
      </c>
      <c r="R152" s="35"/>
      <c r="S152" s="28" t="str">
        <f>IF('3. Förpackningsdata'!L152="","",'3. Förpackningsdata'!L152)</f>
        <v/>
      </c>
      <c r="T152" s="26"/>
      <c r="U152" s="26"/>
      <c r="V152" s="26"/>
      <c r="W152" s="26"/>
      <c r="X152" s="26"/>
      <c r="Y152" s="354" t="str" cm="1">
        <f t="array" ref="Y152">IF(AC152&lt;&gt;Tabeller!$AJ$4,_xlfn.IFS(Q152=Tabeller!$AJ$3,"",Q152=Tabeller!$AM$4,"C",Q152=Tabeller!$AM$5,"L",Q152=Tabeller!$AM$6,"P",Q152="",""),"1")</f>
        <v/>
      </c>
      <c r="Z152" s="29"/>
      <c r="AA152" s="353"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4" t="str" cm="1">
        <f t="array" ref="AK152">_xlfn.IFS(AC152=Tabeller!$AJ$4,"C",AC152=Tabeller!$AJ$5,"L",AC152=Tabeller!$AJ$6,"P",AC152="","")</f>
        <v/>
      </c>
      <c r="AL152" s="71"/>
      <c r="AM152" s="192" t="str">
        <f t="shared" si="9"/>
        <v/>
      </c>
      <c r="AN152" s="447"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4" t="str" cm="1">
        <f t="array" ref="AW152">_xlfn.IFS(AO152=Tabeller!$AK$5,"P",AO152=Tabeller!$AK$4,"L",AO152="","")</f>
        <v/>
      </c>
      <c r="AX152" s="29"/>
      <c r="AY152" s="353" t="str">
        <f t="shared" si="10"/>
        <v/>
      </c>
      <c r="AZ152" s="31" t="str">
        <f>TRIM(IF('3. Förpackningsdata'!U152="","",'3. Förpackningsdata'!U152))</f>
        <v/>
      </c>
      <c r="BA152" s="79" t="str">
        <f>IF(BC152="","",IF('3. Förpackningsdata'!W152="","",'3. Förpackningsdata'!W152))</f>
        <v/>
      </c>
      <c r="BB152" s="85"/>
      <c r="BC152" s="71" t="str">
        <f>IF('3. Förpackningsdata'!X152="","",'3. Förpackningsdata'!X152)</f>
        <v/>
      </c>
      <c r="BD152" s="85"/>
      <c r="BE152" s="85"/>
      <c r="BF152" s="85"/>
      <c r="BG152" s="85"/>
      <c r="BH152" s="85"/>
      <c r="BI152" s="146" t="str" cm="1">
        <f t="array" ref="BI152">_xlfn.IFS(BA152=Tabeller!$AK$5,"P",BA152=Tabeller!$AK$4,"L",BA152="","")</f>
        <v/>
      </c>
      <c r="BJ152" s="85"/>
      <c r="BK152" s="192" t="str">
        <f t="shared" si="11"/>
        <v/>
      </c>
      <c r="BL152" s="75" t="str">
        <f>TRIM(IF('3. Förpackningsdata'!Y152="","",'3. Förpackningsdata'!Y152))</f>
        <v/>
      </c>
    </row>
    <row r="153" spans="1:64" ht="15" x14ac:dyDescent="0.25">
      <c r="A153" s="73">
        <v>149</v>
      </c>
      <c r="B153" s="73" t="str">
        <f>'APH KIC KIA PC'!I153</f>
        <v>Välj…</v>
      </c>
      <c r="C153" s="73" t="str">
        <f>'APH KIC KIA PC'!K153</f>
        <v>Välj…</v>
      </c>
      <c r="D153" s="445">
        <f>'APH KIC KIA PC'!D153</f>
        <v>0</v>
      </c>
      <c r="E153" s="68" t="s">
        <v>103</v>
      </c>
      <c r="F153" s="68"/>
      <c r="G153" s="69">
        <v>1</v>
      </c>
      <c r="H153" s="529">
        <f>'3. Förpackningsdata'!F153</f>
        <v>0</v>
      </c>
      <c r="I153" s="529">
        <f>'3. Förpackningsdata'!G153</f>
        <v>0</v>
      </c>
      <c r="J153" s="529">
        <f>'3. Förpackningsdata'!I153</f>
        <v>0</v>
      </c>
      <c r="K153" s="529">
        <f>'3. Förpackningsdata'!H153</f>
        <v>0</v>
      </c>
      <c r="L153" s="81"/>
      <c r="M153" s="68" t="s">
        <v>1958</v>
      </c>
      <c r="N153" s="69" t="str">
        <f>IF('APH KIC KIA PC'!X153="","",'APH KIC KIA PC'!X153)</f>
        <v/>
      </c>
      <c r="O153" s="70" t="s">
        <v>1778</v>
      </c>
      <c r="P153" s="447" t="str">
        <f>TRIM('1. Artikeldata Grund'!D153)</f>
        <v/>
      </c>
      <c r="Q153" s="446" t="str">
        <f>IF(S153="","",IF('3. Förpackningsdata'!K153="","",'3. Förpackningsdata'!K153))</f>
        <v/>
      </c>
      <c r="R153" s="35"/>
      <c r="S153" s="28" t="str">
        <f>IF('3. Förpackningsdata'!L153="","",'3. Förpackningsdata'!L153)</f>
        <v/>
      </c>
      <c r="T153" s="26"/>
      <c r="U153" s="26"/>
      <c r="V153" s="26"/>
      <c r="W153" s="26"/>
      <c r="X153" s="26"/>
      <c r="Y153" s="354" t="str" cm="1">
        <f t="array" ref="Y153">IF(AC153&lt;&gt;Tabeller!$AJ$4,_xlfn.IFS(Q153=Tabeller!$AJ$3,"",Q153=Tabeller!$AM$4,"C",Q153=Tabeller!$AM$5,"L",Q153=Tabeller!$AM$6,"P",Q153="",""),"1")</f>
        <v/>
      </c>
      <c r="Z153" s="29"/>
      <c r="AA153" s="353"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4" t="str" cm="1">
        <f t="array" ref="AK153">_xlfn.IFS(AC153=Tabeller!$AJ$4,"C",AC153=Tabeller!$AJ$5,"L",AC153=Tabeller!$AJ$6,"P",AC153="","")</f>
        <v/>
      </c>
      <c r="AL153" s="71"/>
      <c r="AM153" s="192" t="str">
        <f t="shared" si="9"/>
        <v/>
      </c>
      <c r="AN153" s="447"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4" t="str" cm="1">
        <f t="array" ref="AW153">_xlfn.IFS(AO153=Tabeller!$AK$5,"P",AO153=Tabeller!$AK$4,"L",AO153="","")</f>
        <v/>
      </c>
      <c r="AX153" s="29"/>
      <c r="AY153" s="353" t="str">
        <f t="shared" si="10"/>
        <v/>
      </c>
      <c r="AZ153" s="31" t="str">
        <f>TRIM(IF('3. Förpackningsdata'!U153="","",'3. Förpackningsdata'!U153))</f>
        <v/>
      </c>
      <c r="BA153" s="79" t="str">
        <f>IF(BC153="","",IF('3. Förpackningsdata'!W153="","",'3. Förpackningsdata'!W153))</f>
        <v/>
      </c>
      <c r="BB153" s="85"/>
      <c r="BC153" s="71" t="str">
        <f>IF('3. Förpackningsdata'!X153="","",'3. Förpackningsdata'!X153)</f>
        <v/>
      </c>
      <c r="BD153" s="85"/>
      <c r="BE153" s="85"/>
      <c r="BF153" s="85"/>
      <c r="BG153" s="85"/>
      <c r="BH153" s="85"/>
      <c r="BI153" s="146" t="str" cm="1">
        <f t="array" ref="BI153">_xlfn.IFS(BA153=Tabeller!$AK$5,"P",BA153=Tabeller!$AK$4,"L",BA153="","")</f>
        <v/>
      </c>
      <c r="BJ153" s="85"/>
      <c r="BK153" s="192" t="str">
        <f t="shared" si="11"/>
        <v/>
      </c>
      <c r="BL153" s="75" t="str">
        <f>TRIM(IF('3. Förpackningsdata'!Y153="","",'3. Förpackningsdata'!Y153))</f>
        <v/>
      </c>
    </row>
    <row r="154" spans="1:64" ht="15" x14ac:dyDescent="0.25">
      <c r="A154" s="73">
        <v>150</v>
      </c>
      <c r="B154" s="73" t="str">
        <f>'APH KIC KIA PC'!I154</f>
        <v>Välj…</v>
      </c>
      <c r="C154" s="73" t="str">
        <f>'APH KIC KIA PC'!K154</f>
        <v>Välj…</v>
      </c>
      <c r="D154" s="445">
        <f>'APH KIC KIA PC'!D154</f>
        <v>0</v>
      </c>
      <c r="E154" s="68" t="s">
        <v>103</v>
      </c>
      <c r="F154" s="68"/>
      <c r="G154" s="69">
        <v>1</v>
      </c>
      <c r="H154" s="529">
        <f>'3. Förpackningsdata'!F154</f>
        <v>0</v>
      </c>
      <c r="I154" s="529">
        <f>'3. Förpackningsdata'!G154</f>
        <v>0</v>
      </c>
      <c r="J154" s="529">
        <f>'3. Förpackningsdata'!I154</f>
        <v>0</v>
      </c>
      <c r="K154" s="529">
        <f>'3. Förpackningsdata'!H154</f>
        <v>0</v>
      </c>
      <c r="L154" s="81"/>
      <c r="M154" s="68" t="s">
        <v>1958</v>
      </c>
      <c r="N154" s="69" t="str">
        <f>IF('APH KIC KIA PC'!X154="","",'APH KIC KIA PC'!X154)</f>
        <v/>
      </c>
      <c r="O154" s="70" t="s">
        <v>1778</v>
      </c>
      <c r="P154" s="447" t="str">
        <f>TRIM('1. Artikeldata Grund'!D154)</f>
        <v/>
      </c>
      <c r="Q154" s="446" t="str">
        <f>IF(S154="","",IF('3. Förpackningsdata'!K154="","",'3. Förpackningsdata'!K154))</f>
        <v/>
      </c>
      <c r="R154" s="35"/>
      <c r="S154" s="28" t="str">
        <f>IF('3. Förpackningsdata'!L154="","",'3. Förpackningsdata'!L154)</f>
        <v/>
      </c>
      <c r="T154" s="26"/>
      <c r="U154" s="26"/>
      <c r="V154" s="26"/>
      <c r="W154" s="26"/>
      <c r="X154" s="26"/>
      <c r="Y154" s="354" t="str" cm="1">
        <f t="array" ref="Y154">IF(AC154&lt;&gt;Tabeller!$AJ$4,_xlfn.IFS(Q154=Tabeller!$AJ$3,"",Q154=Tabeller!$AM$4,"C",Q154=Tabeller!$AM$5,"L",Q154=Tabeller!$AM$6,"P",Q154="",""),"1")</f>
        <v/>
      </c>
      <c r="Z154" s="29"/>
      <c r="AA154" s="353"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4" t="str" cm="1">
        <f t="array" ref="AK154">_xlfn.IFS(AC154=Tabeller!$AJ$4,"C",AC154=Tabeller!$AJ$5,"L",AC154=Tabeller!$AJ$6,"P",AC154="","")</f>
        <v/>
      </c>
      <c r="AL154" s="71"/>
      <c r="AM154" s="192" t="str">
        <f t="shared" si="9"/>
        <v/>
      </c>
      <c r="AN154" s="447"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4" t="str" cm="1">
        <f t="array" ref="AW154">_xlfn.IFS(AO154=Tabeller!$AK$5,"P",AO154=Tabeller!$AK$4,"L",AO154="","")</f>
        <v/>
      </c>
      <c r="AX154" s="29"/>
      <c r="AY154" s="353" t="str">
        <f t="shared" si="10"/>
        <v/>
      </c>
      <c r="AZ154" s="31" t="str">
        <f>TRIM(IF('3. Förpackningsdata'!U154="","",'3. Förpackningsdata'!U154))</f>
        <v/>
      </c>
      <c r="BA154" s="79" t="str">
        <f>IF(BC154="","",IF('3. Förpackningsdata'!W154="","",'3. Förpackningsdata'!W154))</f>
        <v/>
      </c>
      <c r="BB154" s="85"/>
      <c r="BC154" s="71" t="str">
        <f>IF('3. Förpackningsdata'!X154="","",'3. Förpackningsdata'!X154)</f>
        <v/>
      </c>
      <c r="BD154" s="85"/>
      <c r="BE154" s="85"/>
      <c r="BF154" s="85"/>
      <c r="BG154" s="85"/>
      <c r="BH154" s="85"/>
      <c r="BI154" s="146" t="str" cm="1">
        <f t="array" ref="BI154">_xlfn.IFS(BA154=Tabeller!$AK$5,"P",BA154=Tabeller!$AK$4,"L",BA154="","")</f>
        <v/>
      </c>
      <c r="BJ154" s="85"/>
      <c r="BK154" s="192" t="str">
        <f t="shared" si="11"/>
        <v/>
      </c>
      <c r="BL154" s="75" t="str">
        <f>TRIM(IF('3. Förpackningsdata'!Y154="","",'3. Förpackningsdata'!Y154))</f>
        <v/>
      </c>
    </row>
    <row r="155" spans="1:64" ht="15" x14ac:dyDescent="0.25">
      <c r="A155" s="73">
        <v>151</v>
      </c>
      <c r="B155" s="73" t="str">
        <f>'APH KIC KIA PC'!I155</f>
        <v>Välj…</v>
      </c>
      <c r="C155" s="73" t="str">
        <f>'APH KIC KIA PC'!K155</f>
        <v>Välj…</v>
      </c>
      <c r="D155" s="445">
        <f>'APH KIC KIA PC'!D155</f>
        <v>0</v>
      </c>
      <c r="E155" s="68" t="s">
        <v>103</v>
      </c>
      <c r="F155" s="68"/>
      <c r="G155" s="69">
        <v>1</v>
      </c>
      <c r="H155" s="529">
        <f>'3. Förpackningsdata'!F155</f>
        <v>0</v>
      </c>
      <c r="I155" s="529">
        <f>'3. Förpackningsdata'!G155</f>
        <v>0</v>
      </c>
      <c r="J155" s="529">
        <f>'3. Förpackningsdata'!I155</f>
        <v>0</v>
      </c>
      <c r="K155" s="529">
        <f>'3. Förpackningsdata'!H155</f>
        <v>0</v>
      </c>
      <c r="L155" s="81"/>
      <c r="M155" s="68" t="s">
        <v>1958</v>
      </c>
      <c r="N155" s="69" t="str">
        <f>IF('APH KIC KIA PC'!X155="","",'APH KIC KIA PC'!X155)</f>
        <v/>
      </c>
      <c r="O155" s="70" t="s">
        <v>1778</v>
      </c>
      <c r="P155" s="447" t="str">
        <f>TRIM('1. Artikeldata Grund'!D155)</f>
        <v/>
      </c>
      <c r="Q155" s="446" t="str">
        <f>IF(S155="","",IF('3. Förpackningsdata'!K155="","",'3. Förpackningsdata'!K155))</f>
        <v/>
      </c>
      <c r="R155" s="35"/>
      <c r="S155" s="28" t="str">
        <f>IF('3. Förpackningsdata'!L155="","",'3. Förpackningsdata'!L155)</f>
        <v/>
      </c>
      <c r="T155" s="26"/>
      <c r="U155" s="26"/>
      <c r="V155" s="26"/>
      <c r="W155" s="26"/>
      <c r="X155" s="26"/>
      <c r="Y155" s="354" t="str" cm="1">
        <f t="array" ref="Y155">IF(AC155&lt;&gt;Tabeller!$AJ$4,_xlfn.IFS(Q155=Tabeller!$AJ$3,"",Q155=Tabeller!$AM$4,"C",Q155=Tabeller!$AM$5,"L",Q155=Tabeller!$AM$6,"P",Q155="",""),"1")</f>
        <v/>
      </c>
      <c r="Z155" s="29"/>
      <c r="AA155" s="353"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4" t="str" cm="1">
        <f t="array" ref="AK155">_xlfn.IFS(AC155=Tabeller!$AJ$4,"C",AC155=Tabeller!$AJ$5,"L",AC155=Tabeller!$AJ$6,"P",AC155="","")</f>
        <v/>
      </c>
      <c r="AL155" s="71"/>
      <c r="AM155" s="192" t="str">
        <f t="shared" si="9"/>
        <v/>
      </c>
      <c r="AN155" s="447"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4" t="str" cm="1">
        <f t="array" ref="AW155">_xlfn.IFS(AO155=Tabeller!$AK$5,"P",AO155=Tabeller!$AK$4,"L",AO155="","")</f>
        <v/>
      </c>
      <c r="AX155" s="29"/>
      <c r="AY155" s="353" t="str">
        <f t="shared" si="10"/>
        <v/>
      </c>
      <c r="AZ155" s="31" t="str">
        <f>TRIM(IF('3. Förpackningsdata'!U155="","",'3. Förpackningsdata'!U155))</f>
        <v/>
      </c>
      <c r="BA155" s="79" t="str">
        <f>IF(BC155="","",IF('3. Förpackningsdata'!W155="","",'3. Förpackningsdata'!W155))</f>
        <v/>
      </c>
      <c r="BB155" s="85"/>
      <c r="BC155" s="71" t="str">
        <f>IF('3. Förpackningsdata'!X155="","",'3. Förpackningsdata'!X155)</f>
        <v/>
      </c>
      <c r="BD155" s="85"/>
      <c r="BE155" s="85"/>
      <c r="BF155" s="85"/>
      <c r="BG155" s="85"/>
      <c r="BH155" s="85"/>
      <c r="BI155" s="146" t="str" cm="1">
        <f t="array" ref="BI155">_xlfn.IFS(BA155=Tabeller!$AK$5,"P",BA155=Tabeller!$AK$4,"L",BA155="","")</f>
        <v/>
      </c>
      <c r="BJ155" s="85"/>
      <c r="BK155" s="192" t="str">
        <f t="shared" si="11"/>
        <v/>
      </c>
      <c r="BL155" s="75" t="str">
        <f>TRIM(IF('3. Förpackningsdata'!Y155="","",'3. Förpackningsdata'!Y155))</f>
        <v/>
      </c>
    </row>
    <row r="156" spans="1:64" ht="15" x14ac:dyDescent="0.25">
      <c r="A156" s="73">
        <v>152</v>
      </c>
      <c r="B156" s="73" t="str">
        <f>'APH KIC KIA PC'!I156</f>
        <v>Välj…</v>
      </c>
      <c r="C156" s="73" t="str">
        <f>'APH KIC KIA PC'!K156</f>
        <v>Välj…</v>
      </c>
      <c r="D156" s="445">
        <f>'APH KIC KIA PC'!D156</f>
        <v>0</v>
      </c>
      <c r="E156" s="68" t="s">
        <v>103</v>
      </c>
      <c r="F156" s="68"/>
      <c r="G156" s="69">
        <v>1</v>
      </c>
      <c r="H156" s="529">
        <f>'3. Förpackningsdata'!F156</f>
        <v>0</v>
      </c>
      <c r="I156" s="529">
        <f>'3. Förpackningsdata'!G156</f>
        <v>0</v>
      </c>
      <c r="J156" s="529">
        <f>'3. Förpackningsdata'!I156</f>
        <v>0</v>
      </c>
      <c r="K156" s="529">
        <f>'3. Förpackningsdata'!H156</f>
        <v>0</v>
      </c>
      <c r="L156" s="81"/>
      <c r="M156" s="68" t="s">
        <v>1958</v>
      </c>
      <c r="N156" s="69" t="str">
        <f>IF('APH KIC KIA PC'!X156="","",'APH KIC KIA PC'!X156)</f>
        <v/>
      </c>
      <c r="O156" s="70" t="s">
        <v>1778</v>
      </c>
      <c r="P156" s="447" t="str">
        <f>TRIM('1. Artikeldata Grund'!D156)</f>
        <v/>
      </c>
      <c r="Q156" s="446" t="str">
        <f>IF(S156="","",IF('3. Förpackningsdata'!K156="","",'3. Förpackningsdata'!K156))</f>
        <v/>
      </c>
      <c r="R156" s="35"/>
      <c r="S156" s="28" t="str">
        <f>IF('3. Förpackningsdata'!L156="","",'3. Förpackningsdata'!L156)</f>
        <v/>
      </c>
      <c r="T156" s="26"/>
      <c r="U156" s="26"/>
      <c r="V156" s="26"/>
      <c r="W156" s="26"/>
      <c r="X156" s="26"/>
      <c r="Y156" s="354" t="str" cm="1">
        <f t="array" ref="Y156">IF(AC156&lt;&gt;Tabeller!$AJ$4,_xlfn.IFS(Q156=Tabeller!$AJ$3,"",Q156=Tabeller!$AM$4,"C",Q156=Tabeller!$AM$5,"L",Q156=Tabeller!$AM$6,"P",Q156="",""),"1")</f>
        <v/>
      </c>
      <c r="Z156" s="29"/>
      <c r="AA156" s="353"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4" t="str" cm="1">
        <f t="array" ref="AK156">_xlfn.IFS(AC156=Tabeller!$AJ$4,"C",AC156=Tabeller!$AJ$5,"L",AC156=Tabeller!$AJ$6,"P",AC156="","")</f>
        <v/>
      </c>
      <c r="AL156" s="71"/>
      <c r="AM156" s="192" t="str">
        <f t="shared" si="9"/>
        <v/>
      </c>
      <c r="AN156" s="447"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4" t="str" cm="1">
        <f t="array" ref="AW156">_xlfn.IFS(AO156=Tabeller!$AK$5,"P",AO156=Tabeller!$AK$4,"L",AO156="","")</f>
        <v/>
      </c>
      <c r="AX156" s="29"/>
      <c r="AY156" s="353" t="str">
        <f t="shared" si="10"/>
        <v/>
      </c>
      <c r="AZ156" s="31" t="str">
        <f>TRIM(IF('3. Förpackningsdata'!U156="","",'3. Förpackningsdata'!U156))</f>
        <v/>
      </c>
      <c r="BA156" s="79" t="str">
        <f>IF(BC156="","",IF('3. Förpackningsdata'!W156="","",'3. Förpackningsdata'!W156))</f>
        <v/>
      </c>
      <c r="BB156" s="85"/>
      <c r="BC156" s="71" t="str">
        <f>IF('3. Förpackningsdata'!X156="","",'3. Förpackningsdata'!X156)</f>
        <v/>
      </c>
      <c r="BD156" s="85"/>
      <c r="BE156" s="85"/>
      <c r="BF156" s="85"/>
      <c r="BG156" s="85"/>
      <c r="BH156" s="85"/>
      <c r="BI156" s="146" t="str" cm="1">
        <f t="array" ref="BI156">_xlfn.IFS(BA156=Tabeller!$AK$5,"P",BA156=Tabeller!$AK$4,"L",BA156="","")</f>
        <v/>
      </c>
      <c r="BJ156" s="85"/>
      <c r="BK156" s="192" t="str">
        <f t="shared" si="11"/>
        <v/>
      </c>
      <c r="BL156" s="75" t="str">
        <f>TRIM(IF('3. Förpackningsdata'!Y156="","",'3. Förpackningsdata'!Y156))</f>
        <v/>
      </c>
    </row>
    <row r="157" spans="1:64" ht="15" x14ac:dyDescent="0.25">
      <c r="A157" s="73">
        <v>153</v>
      </c>
      <c r="B157" s="73" t="str">
        <f>'APH KIC KIA PC'!I157</f>
        <v>Välj…</v>
      </c>
      <c r="C157" s="73" t="str">
        <f>'APH KIC KIA PC'!K157</f>
        <v>Välj…</v>
      </c>
      <c r="D157" s="445">
        <f>'APH KIC KIA PC'!D157</f>
        <v>0</v>
      </c>
      <c r="E157" s="68" t="s">
        <v>103</v>
      </c>
      <c r="F157" s="68"/>
      <c r="G157" s="69">
        <v>1</v>
      </c>
      <c r="H157" s="529">
        <f>'3. Förpackningsdata'!F157</f>
        <v>0</v>
      </c>
      <c r="I157" s="529">
        <f>'3. Förpackningsdata'!G157</f>
        <v>0</v>
      </c>
      <c r="J157" s="529">
        <f>'3. Förpackningsdata'!I157</f>
        <v>0</v>
      </c>
      <c r="K157" s="529">
        <f>'3. Förpackningsdata'!H157</f>
        <v>0</v>
      </c>
      <c r="L157" s="81"/>
      <c r="M157" s="68" t="s">
        <v>1958</v>
      </c>
      <c r="N157" s="69" t="str">
        <f>IF('APH KIC KIA PC'!X157="","",'APH KIC KIA PC'!X157)</f>
        <v/>
      </c>
      <c r="O157" s="70" t="s">
        <v>1778</v>
      </c>
      <c r="P157" s="447" t="str">
        <f>TRIM('1. Artikeldata Grund'!D157)</f>
        <v/>
      </c>
      <c r="Q157" s="446" t="str">
        <f>IF(S157="","",IF('3. Förpackningsdata'!K157="","",'3. Förpackningsdata'!K157))</f>
        <v/>
      </c>
      <c r="R157" s="35"/>
      <c r="S157" s="28" t="str">
        <f>IF('3. Förpackningsdata'!L157="","",'3. Förpackningsdata'!L157)</f>
        <v/>
      </c>
      <c r="T157" s="26"/>
      <c r="U157" s="26"/>
      <c r="V157" s="26"/>
      <c r="W157" s="26"/>
      <c r="X157" s="26"/>
      <c r="Y157" s="354" t="str" cm="1">
        <f t="array" ref="Y157">IF(AC157&lt;&gt;Tabeller!$AJ$4,_xlfn.IFS(Q157=Tabeller!$AJ$3,"",Q157=Tabeller!$AM$4,"C",Q157=Tabeller!$AM$5,"L",Q157=Tabeller!$AM$6,"P",Q157="",""),"1")</f>
        <v/>
      </c>
      <c r="Z157" s="29"/>
      <c r="AA157" s="353"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4" t="str" cm="1">
        <f t="array" ref="AK157">_xlfn.IFS(AC157=Tabeller!$AJ$4,"C",AC157=Tabeller!$AJ$5,"L",AC157=Tabeller!$AJ$6,"P",AC157="","")</f>
        <v/>
      </c>
      <c r="AL157" s="71"/>
      <c r="AM157" s="192" t="str">
        <f t="shared" si="9"/>
        <v/>
      </c>
      <c r="AN157" s="447"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4" t="str" cm="1">
        <f t="array" ref="AW157">_xlfn.IFS(AO157=Tabeller!$AK$5,"P",AO157=Tabeller!$AK$4,"L",AO157="","")</f>
        <v/>
      </c>
      <c r="AX157" s="29"/>
      <c r="AY157" s="353" t="str">
        <f t="shared" si="10"/>
        <v/>
      </c>
      <c r="AZ157" s="31" t="str">
        <f>TRIM(IF('3. Förpackningsdata'!U157="","",'3. Förpackningsdata'!U157))</f>
        <v/>
      </c>
      <c r="BA157" s="79" t="str">
        <f>IF(BC157="","",IF('3. Förpackningsdata'!W157="","",'3. Förpackningsdata'!W157))</f>
        <v/>
      </c>
      <c r="BB157" s="85"/>
      <c r="BC157" s="71" t="str">
        <f>IF('3. Förpackningsdata'!X157="","",'3. Förpackningsdata'!X157)</f>
        <v/>
      </c>
      <c r="BD157" s="85"/>
      <c r="BE157" s="85"/>
      <c r="BF157" s="85"/>
      <c r="BG157" s="85"/>
      <c r="BH157" s="85"/>
      <c r="BI157" s="146" t="str" cm="1">
        <f t="array" ref="BI157">_xlfn.IFS(BA157=Tabeller!$AK$5,"P",BA157=Tabeller!$AK$4,"L",BA157="","")</f>
        <v/>
      </c>
      <c r="BJ157" s="85"/>
      <c r="BK157" s="192" t="str">
        <f t="shared" si="11"/>
        <v/>
      </c>
      <c r="BL157" s="75" t="str">
        <f>TRIM(IF('3. Förpackningsdata'!Y157="","",'3. Förpackningsdata'!Y157))</f>
        <v/>
      </c>
    </row>
    <row r="158" spans="1:64" ht="15" x14ac:dyDescent="0.25">
      <c r="A158" s="73">
        <v>154</v>
      </c>
      <c r="B158" s="73" t="str">
        <f>'APH KIC KIA PC'!I158</f>
        <v>Välj…</v>
      </c>
      <c r="C158" s="73" t="str">
        <f>'APH KIC KIA PC'!K158</f>
        <v>Välj…</v>
      </c>
      <c r="D158" s="445">
        <f>'APH KIC KIA PC'!D158</f>
        <v>0</v>
      </c>
      <c r="E158" s="68" t="s">
        <v>103</v>
      </c>
      <c r="F158" s="68"/>
      <c r="G158" s="69">
        <v>1</v>
      </c>
      <c r="H158" s="529">
        <f>'3. Förpackningsdata'!F158</f>
        <v>0</v>
      </c>
      <c r="I158" s="529">
        <f>'3. Förpackningsdata'!G158</f>
        <v>0</v>
      </c>
      <c r="J158" s="529">
        <f>'3. Förpackningsdata'!I158</f>
        <v>0</v>
      </c>
      <c r="K158" s="529">
        <f>'3. Förpackningsdata'!H158</f>
        <v>0</v>
      </c>
      <c r="L158" s="81"/>
      <c r="M158" s="68" t="s">
        <v>1958</v>
      </c>
      <c r="N158" s="69" t="str">
        <f>IF('APH KIC KIA PC'!X158="","",'APH KIC KIA PC'!X158)</f>
        <v/>
      </c>
      <c r="O158" s="70" t="s">
        <v>1778</v>
      </c>
      <c r="P158" s="447" t="str">
        <f>TRIM('1. Artikeldata Grund'!D158)</f>
        <v/>
      </c>
      <c r="Q158" s="446" t="str">
        <f>IF(S158="","",IF('3. Förpackningsdata'!K158="","",'3. Förpackningsdata'!K158))</f>
        <v/>
      </c>
      <c r="R158" s="35"/>
      <c r="S158" s="28" t="str">
        <f>IF('3. Förpackningsdata'!L158="","",'3. Förpackningsdata'!L158)</f>
        <v/>
      </c>
      <c r="T158" s="26"/>
      <c r="U158" s="26"/>
      <c r="V158" s="26"/>
      <c r="W158" s="26"/>
      <c r="X158" s="26"/>
      <c r="Y158" s="354" t="str" cm="1">
        <f t="array" ref="Y158">IF(AC158&lt;&gt;Tabeller!$AJ$4,_xlfn.IFS(Q158=Tabeller!$AJ$3,"",Q158=Tabeller!$AM$4,"C",Q158=Tabeller!$AM$5,"L",Q158=Tabeller!$AM$6,"P",Q158="",""),"1")</f>
        <v/>
      </c>
      <c r="Z158" s="29"/>
      <c r="AA158" s="353"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4" t="str" cm="1">
        <f t="array" ref="AK158">_xlfn.IFS(AC158=Tabeller!$AJ$4,"C",AC158=Tabeller!$AJ$5,"L",AC158=Tabeller!$AJ$6,"P",AC158="","")</f>
        <v/>
      </c>
      <c r="AL158" s="71"/>
      <c r="AM158" s="192" t="str">
        <f t="shared" si="9"/>
        <v/>
      </c>
      <c r="AN158" s="447"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4" t="str" cm="1">
        <f t="array" ref="AW158">_xlfn.IFS(AO158=Tabeller!$AK$5,"P",AO158=Tabeller!$AK$4,"L",AO158="","")</f>
        <v/>
      </c>
      <c r="AX158" s="29"/>
      <c r="AY158" s="353" t="str">
        <f t="shared" si="10"/>
        <v/>
      </c>
      <c r="AZ158" s="31" t="str">
        <f>TRIM(IF('3. Förpackningsdata'!U158="","",'3. Förpackningsdata'!U158))</f>
        <v/>
      </c>
      <c r="BA158" s="79" t="str">
        <f>IF(BC158="","",IF('3. Förpackningsdata'!W158="","",'3. Förpackningsdata'!W158))</f>
        <v/>
      </c>
      <c r="BB158" s="85"/>
      <c r="BC158" s="71" t="str">
        <f>IF('3. Förpackningsdata'!X158="","",'3. Förpackningsdata'!X158)</f>
        <v/>
      </c>
      <c r="BD158" s="85"/>
      <c r="BE158" s="85"/>
      <c r="BF158" s="85"/>
      <c r="BG158" s="85"/>
      <c r="BH158" s="85"/>
      <c r="BI158" s="146" t="str" cm="1">
        <f t="array" ref="BI158">_xlfn.IFS(BA158=Tabeller!$AK$5,"P",BA158=Tabeller!$AK$4,"L",BA158="","")</f>
        <v/>
      </c>
      <c r="BJ158" s="85"/>
      <c r="BK158" s="192" t="str">
        <f t="shared" si="11"/>
        <v/>
      </c>
      <c r="BL158" s="75" t="str">
        <f>TRIM(IF('3. Förpackningsdata'!Y158="","",'3. Förpackningsdata'!Y158))</f>
        <v/>
      </c>
    </row>
    <row r="159" spans="1:64" ht="15" x14ac:dyDescent="0.25">
      <c r="A159" s="73">
        <v>155</v>
      </c>
      <c r="B159" s="73" t="str">
        <f>'APH KIC KIA PC'!I159</f>
        <v>Välj…</v>
      </c>
      <c r="C159" s="73" t="str">
        <f>'APH KIC KIA PC'!K159</f>
        <v>Välj…</v>
      </c>
      <c r="D159" s="445">
        <f>'APH KIC KIA PC'!D159</f>
        <v>0</v>
      </c>
      <c r="E159" s="68" t="s">
        <v>103</v>
      </c>
      <c r="F159" s="68"/>
      <c r="G159" s="69">
        <v>1</v>
      </c>
      <c r="H159" s="529">
        <f>'3. Förpackningsdata'!F159</f>
        <v>0</v>
      </c>
      <c r="I159" s="529">
        <f>'3. Förpackningsdata'!G159</f>
        <v>0</v>
      </c>
      <c r="J159" s="529">
        <f>'3. Förpackningsdata'!I159</f>
        <v>0</v>
      </c>
      <c r="K159" s="529">
        <f>'3. Förpackningsdata'!H159</f>
        <v>0</v>
      </c>
      <c r="L159" s="81"/>
      <c r="M159" s="68" t="s">
        <v>1958</v>
      </c>
      <c r="N159" s="69" t="str">
        <f>IF('APH KIC KIA PC'!X159="","",'APH KIC KIA PC'!X159)</f>
        <v/>
      </c>
      <c r="O159" s="70" t="s">
        <v>1778</v>
      </c>
      <c r="P159" s="447" t="str">
        <f>TRIM('1. Artikeldata Grund'!D159)</f>
        <v/>
      </c>
      <c r="Q159" s="446" t="str">
        <f>IF(S159="","",IF('3. Förpackningsdata'!K159="","",'3. Förpackningsdata'!K159))</f>
        <v/>
      </c>
      <c r="R159" s="35"/>
      <c r="S159" s="28" t="str">
        <f>IF('3. Förpackningsdata'!L159="","",'3. Förpackningsdata'!L159)</f>
        <v/>
      </c>
      <c r="T159" s="26"/>
      <c r="U159" s="26"/>
      <c r="V159" s="26"/>
      <c r="W159" s="26"/>
      <c r="X159" s="26"/>
      <c r="Y159" s="354" t="str" cm="1">
        <f t="array" ref="Y159">IF(AC159&lt;&gt;Tabeller!$AJ$4,_xlfn.IFS(Q159=Tabeller!$AJ$3,"",Q159=Tabeller!$AM$4,"C",Q159=Tabeller!$AM$5,"L",Q159=Tabeller!$AM$6,"P",Q159="",""),"1")</f>
        <v/>
      </c>
      <c r="Z159" s="29"/>
      <c r="AA159" s="353"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4" t="str" cm="1">
        <f t="array" ref="AK159">_xlfn.IFS(AC159=Tabeller!$AJ$4,"C",AC159=Tabeller!$AJ$5,"L",AC159=Tabeller!$AJ$6,"P",AC159="","")</f>
        <v/>
      </c>
      <c r="AL159" s="71"/>
      <c r="AM159" s="192" t="str">
        <f t="shared" si="9"/>
        <v/>
      </c>
      <c r="AN159" s="447"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4" t="str" cm="1">
        <f t="array" ref="AW159">_xlfn.IFS(AO159=Tabeller!$AK$5,"P",AO159=Tabeller!$AK$4,"L",AO159="","")</f>
        <v/>
      </c>
      <c r="AX159" s="29"/>
      <c r="AY159" s="353" t="str">
        <f t="shared" si="10"/>
        <v/>
      </c>
      <c r="AZ159" s="31" t="str">
        <f>TRIM(IF('3. Förpackningsdata'!U159="","",'3. Förpackningsdata'!U159))</f>
        <v/>
      </c>
      <c r="BA159" s="79" t="str">
        <f>IF(BC159="","",IF('3. Förpackningsdata'!W159="","",'3. Förpackningsdata'!W159))</f>
        <v/>
      </c>
      <c r="BB159" s="85"/>
      <c r="BC159" s="71" t="str">
        <f>IF('3. Förpackningsdata'!X159="","",'3. Förpackningsdata'!X159)</f>
        <v/>
      </c>
      <c r="BD159" s="85"/>
      <c r="BE159" s="85"/>
      <c r="BF159" s="85"/>
      <c r="BG159" s="85"/>
      <c r="BH159" s="85"/>
      <c r="BI159" s="146" t="str" cm="1">
        <f t="array" ref="BI159">_xlfn.IFS(BA159=Tabeller!$AK$5,"P",BA159=Tabeller!$AK$4,"L",BA159="","")</f>
        <v/>
      </c>
      <c r="BJ159" s="85"/>
      <c r="BK159" s="192" t="str">
        <f t="shared" si="11"/>
        <v/>
      </c>
      <c r="BL159" s="75" t="str">
        <f>TRIM(IF('3. Förpackningsdata'!Y159="","",'3. Förpackningsdata'!Y159))</f>
        <v/>
      </c>
    </row>
    <row r="160" spans="1:64" ht="15" x14ac:dyDescent="0.25">
      <c r="A160" s="73">
        <v>156</v>
      </c>
      <c r="B160" s="73" t="str">
        <f>'APH KIC KIA PC'!I160</f>
        <v>Välj…</v>
      </c>
      <c r="C160" s="73" t="str">
        <f>'APH KIC KIA PC'!K160</f>
        <v>Välj…</v>
      </c>
      <c r="D160" s="445">
        <f>'APH KIC KIA PC'!D160</f>
        <v>0</v>
      </c>
      <c r="E160" s="68" t="s">
        <v>103</v>
      </c>
      <c r="F160" s="68"/>
      <c r="G160" s="69">
        <v>1</v>
      </c>
      <c r="H160" s="529">
        <f>'3. Förpackningsdata'!F160</f>
        <v>0</v>
      </c>
      <c r="I160" s="529">
        <f>'3. Förpackningsdata'!G160</f>
        <v>0</v>
      </c>
      <c r="J160" s="529">
        <f>'3. Förpackningsdata'!I160</f>
        <v>0</v>
      </c>
      <c r="K160" s="529">
        <f>'3. Förpackningsdata'!H160</f>
        <v>0</v>
      </c>
      <c r="L160" s="81"/>
      <c r="M160" s="68" t="s">
        <v>1958</v>
      </c>
      <c r="N160" s="69" t="str">
        <f>IF('APH KIC KIA PC'!X160="","",'APH KIC KIA PC'!X160)</f>
        <v/>
      </c>
      <c r="O160" s="70" t="s">
        <v>1778</v>
      </c>
      <c r="P160" s="447" t="str">
        <f>TRIM('1. Artikeldata Grund'!D160)</f>
        <v/>
      </c>
      <c r="Q160" s="446" t="str">
        <f>IF(S160="","",IF('3. Förpackningsdata'!K160="","",'3. Förpackningsdata'!K160))</f>
        <v/>
      </c>
      <c r="R160" s="35"/>
      <c r="S160" s="28" t="str">
        <f>IF('3. Förpackningsdata'!L160="","",'3. Förpackningsdata'!L160)</f>
        <v/>
      </c>
      <c r="T160" s="26"/>
      <c r="U160" s="26"/>
      <c r="V160" s="26"/>
      <c r="W160" s="26"/>
      <c r="X160" s="26"/>
      <c r="Y160" s="354" t="str" cm="1">
        <f t="array" ref="Y160">IF(AC160&lt;&gt;Tabeller!$AJ$4,_xlfn.IFS(Q160=Tabeller!$AJ$3,"",Q160=Tabeller!$AM$4,"C",Q160=Tabeller!$AM$5,"L",Q160=Tabeller!$AM$6,"P",Q160="",""),"1")</f>
        <v/>
      </c>
      <c r="Z160" s="29"/>
      <c r="AA160" s="353"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4" t="str" cm="1">
        <f t="array" ref="AK160">_xlfn.IFS(AC160=Tabeller!$AJ$4,"C",AC160=Tabeller!$AJ$5,"L",AC160=Tabeller!$AJ$6,"P",AC160="","")</f>
        <v/>
      </c>
      <c r="AL160" s="71"/>
      <c r="AM160" s="192" t="str">
        <f t="shared" si="9"/>
        <v/>
      </c>
      <c r="AN160" s="447"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4" t="str" cm="1">
        <f t="array" ref="AW160">_xlfn.IFS(AO160=Tabeller!$AK$5,"P",AO160=Tabeller!$AK$4,"L",AO160="","")</f>
        <v/>
      </c>
      <c r="AX160" s="29"/>
      <c r="AY160" s="353" t="str">
        <f t="shared" si="10"/>
        <v/>
      </c>
      <c r="AZ160" s="31" t="str">
        <f>TRIM(IF('3. Förpackningsdata'!U160="","",'3. Förpackningsdata'!U160))</f>
        <v/>
      </c>
      <c r="BA160" s="79" t="str">
        <f>IF(BC160="","",IF('3. Förpackningsdata'!W160="","",'3. Förpackningsdata'!W160))</f>
        <v/>
      </c>
      <c r="BB160" s="85"/>
      <c r="BC160" s="71" t="str">
        <f>IF('3. Förpackningsdata'!X160="","",'3. Förpackningsdata'!X160)</f>
        <v/>
      </c>
      <c r="BD160" s="85"/>
      <c r="BE160" s="85"/>
      <c r="BF160" s="85"/>
      <c r="BG160" s="85"/>
      <c r="BH160" s="85"/>
      <c r="BI160" s="146" t="str" cm="1">
        <f t="array" ref="BI160">_xlfn.IFS(BA160=Tabeller!$AK$5,"P",BA160=Tabeller!$AK$4,"L",BA160="","")</f>
        <v/>
      </c>
      <c r="BJ160" s="85"/>
      <c r="BK160" s="192" t="str">
        <f t="shared" si="11"/>
        <v/>
      </c>
      <c r="BL160" s="75" t="str">
        <f>TRIM(IF('3. Förpackningsdata'!Y160="","",'3. Förpackningsdata'!Y160))</f>
        <v/>
      </c>
    </row>
    <row r="161" spans="1:64" ht="15" x14ac:dyDescent="0.25">
      <c r="A161" s="73">
        <v>157</v>
      </c>
      <c r="B161" s="73" t="str">
        <f>'APH KIC KIA PC'!I161</f>
        <v>Välj…</v>
      </c>
      <c r="C161" s="73" t="str">
        <f>'APH KIC KIA PC'!K161</f>
        <v>Välj…</v>
      </c>
      <c r="D161" s="445">
        <f>'APH KIC KIA PC'!D161</f>
        <v>0</v>
      </c>
      <c r="E161" s="68" t="s">
        <v>103</v>
      </c>
      <c r="F161" s="68"/>
      <c r="G161" s="69">
        <v>1</v>
      </c>
      <c r="H161" s="529">
        <f>'3. Förpackningsdata'!F161</f>
        <v>0</v>
      </c>
      <c r="I161" s="529">
        <f>'3. Förpackningsdata'!G161</f>
        <v>0</v>
      </c>
      <c r="J161" s="529">
        <f>'3. Förpackningsdata'!I161</f>
        <v>0</v>
      </c>
      <c r="K161" s="529">
        <f>'3. Förpackningsdata'!H161</f>
        <v>0</v>
      </c>
      <c r="L161" s="81"/>
      <c r="M161" s="68" t="s">
        <v>1958</v>
      </c>
      <c r="N161" s="69" t="str">
        <f>IF('APH KIC KIA PC'!X161="","",'APH KIC KIA PC'!X161)</f>
        <v/>
      </c>
      <c r="O161" s="70" t="s">
        <v>1778</v>
      </c>
      <c r="P161" s="447" t="str">
        <f>TRIM('1. Artikeldata Grund'!D161)</f>
        <v/>
      </c>
      <c r="Q161" s="446" t="str">
        <f>IF(S161="","",IF('3. Förpackningsdata'!K161="","",'3. Förpackningsdata'!K161))</f>
        <v/>
      </c>
      <c r="R161" s="35"/>
      <c r="S161" s="28" t="str">
        <f>IF('3. Förpackningsdata'!L161="","",'3. Förpackningsdata'!L161)</f>
        <v/>
      </c>
      <c r="T161" s="26"/>
      <c r="U161" s="26"/>
      <c r="V161" s="26"/>
      <c r="W161" s="26"/>
      <c r="X161" s="26"/>
      <c r="Y161" s="354" t="str" cm="1">
        <f t="array" ref="Y161">IF(AC161&lt;&gt;Tabeller!$AJ$4,_xlfn.IFS(Q161=Tabeller!$AJ$3,"",Q161=Tabeller!$AM$4,"C",Q161=Tabeller!$AM$5,"L",Q161=Tabeller!$AM$6,"P",Q161="",""),"1")</f>
        <v/>
      </c>
      <c r="Z161" s="29"/>
      <c r="AA161" s="353"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4" t="str" cm="1">
        <f t="array" ref="AK161">_xlfn.IFS(AC161=Tabeller!$AJ$4,"C",AC161=Tabeller!$AJ$5,"L",AC161=Tabeller!$AJ$6,"P",AC161="","")</f>
        <v/>
      </c>
      <c r="AL161" s="71"/>
      <c r="AM161" s="192" t="str">
        <f t="shared" si="9"/>
        <v/>
      </c>
      <c r="AN161" s="447"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4" t="str" cm="1">
        <f t="array" ref="AW161">_xlfn.IFS(AO161=Tabeller!$AK$5,"P",AO161=Tabeller!$AK$4,"L",AO161="","")</f>
        <v/>
      </c>
      <c r="AX161" s="29"/>
      <c r="AY161" s="353" t="str">
        <f t="shared" si="10"/>
        <v/>
      </c>
      <c r="AZ161" s="31" t="str">
        <f>TRIM(IF('3. Förpackningsdata'!U161="","",'3. Förpackningsdata'!U161))</f>
        <v/>
      </c>
      <c r="BA161" s="79" t="str">
        <f>IF(BC161="","",IF('3. Förpackningsdata'!W161="","",'3. Förpackningsdata'!W161))</f>
        <v/>
      </c>
      <c r="BB161" s="85"/>
      <c r="BC161" s="71" t="str">
        <f>IF('3. Förpackningsdata'!X161="","",'3. Förpackningsdata'!X161)</f>
        <v/>
      </c>
      <c r="BD161" s="85"/>
      <c r="BE161" s="85"/>
      <c r="BF161" s="85"/>
      <c r="BG161" s="85"/>
      <c r="BH161" s="85"/>
      <c r="BI161" s="146" t="str" cm="1">
        <f t="array" ref="BI161">_xlfn.IFS(BA161=Tabeller!$AK$5,"P",BA161=Tabeller!$AK$4,"L",BA161="","")</f>
        <v/>
      </c>
      <c r="BJ161" s="85"/>
      <c r="BK161" s="192" t="str">
        <f t="shared" si="11"/>
        <v/>
      </c>
      <c r="BL161" s="75" t="str">
        <f>TRIM(IF('3. Förpackningsdata'!Y161="","",'3. Förpackningsdata'!Y161))</f>
        <v/>
      </c>
    </row>
    <row r="162" spans="1:64" ht="15" x14ac:dyDescent="0.25">
      <c r="A162" s="73">
        <v>158</v>
      </c>
      <c r="B162" s="73" t="str">
        <f>'APH KIC KIA PC'!I162</f>
        <v>Välj…</v>
      </c>
      <c r="C162" s="73" t="str">
        <f>'APH KIC KIA PC'!K162</f>
        <v>Välj…</v>
      </c>
      <c r="D162" s="445">
        <f>'APH KIC KIA PC'!D162</f>
        <v>0</v>
      </c>
      <c r="E162" s="68" t="s">
        <v>103</v>
      </c>
      <c r="F162" s="68"/>
      <c r="G162" s="69">
        <v>1</v>
      </c>
      <c r="H162" s="529">
        <f>'3. Förpackningsdata'!F162</f>
        <v>0</v>
      </c>
      <c r="I162" s="529">
        <f>'3. Förpackningsdata'!G162</f>
        <v>0</v>
      </c>
      <c r="J162" s="529">
        <f>'3. Förpackningsdata'!I162</f>
        <v>0</v>
      </c>
      <c r="K162" s="529">
        <f>'3. Förpackningsdata'!H162</f>
        <v>0</v>
      </c>
      <c r="L162" s="81"/>
      <c r="M162" s="68" t="s">
        <v>1958</v>
      </c>
      <c r="N162" s="69" t="str">
        <f>IF('APH KIC KIA PC'!X162="","",'APH KIC KIA PC'!X162)</f>
        <v/>
      </c>
      <c r="O162" s="70" t="s">
        <v>1778</v>
      </c>
      <c r="P162" s="447" t="str">
        <f>TRIM('1. Artikeldata Grund'!D162)</f>
        <v/>
      </c>
      <c r="Q162" s="446" t="str">
        <f>IF(S162="","",IF('3. Förpackningsdata'!K162="","",'3. Förpackningsdata'!K162))</f>
        <v/>
      </c>
      <c r="R162" s="35"/>
      <c r="S162" s="28" t="str">
        <f>IF('3. Förpackningsdata'!L162="","",'3. Förpackningsdata'!L162)</f>
        <v/>
      </c>
      <c r="T162" s="26"/>
      <c r="U162" s="26"/>
      <c r="V162" s="26"/>
      <c r="W162" s="26"/>
      <c r="X162" s="26"/>
      <c r="Y162" s="354" t="str" cm="1">
        <f t="array" ref="Y162">IF(AC162&lt;&gt;Tabeller!$AJ$4,_xlfn.IFS(Q162=Tabeller!$AJ$3,"",Q162=Tabeller!$AM$4,"C",Q162=Tabeller!$AM$5,"L",Q162=Tabeller!$AM$6,"P",Q162="",""),"1")</f>
        <v/>
      </c>
      <c r="Z162" s="29"/>
      <c r="AA162" s="353"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4" t="str" cm="1">
        <f t="array" ref="AK162">_xlfn.IFS(AC162=Tabeller!$AJ$4,"C",AC162=Tabeller!$AJ$5,"L",AC162=Tabeller!$AJ$6,"P",AC162="","")</f>
        <v/>
      </c>
      <c r="AL162" s="71"/>
      <c r="AM162" s="192" t="str">
        <f t="shared" si="9"/>
        <v/>
      </c>
      <c r="AN162" s="447"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4" t="str" cm="1">
        <f t="array" ref="AW162">_xlfn.IFS(AO162=Tabeller!$AK$5,"P",AO162=Tabeller!$AK$4,"L",AO162="","")</f>
        <v/>
      </c>
      <c r="AX162" s="29"/>
      <c r="AY162" s="353" t="str">
        <f t="shared" si="10"/>
        <v/>
      </c>
      <c r="AZ162" s="31" t="str">
        <f>TRIM(IF('3. Förpackningsdata'!U162="","",'3. Förpackningsdata'!U162))</f>
        <v/>
      </c>
      <c r="BA162" s="79" t="str">
        <f>IF(BC162="","",IF('3. Förpackningsdata'!W162="","",'3. Förpackningsdata'!W162))</f>
        <v/>
      </c>
      <c r="BB162" s="85"/>
      <c r="BC162" s="71" t="str">
        <f>IF('3. Förpackningsdata'!X162="","",'3. Förpackningsdata'!X162)</f>
        <v/>
      </c>
      <c r="BD162" s="85"/>
      <c r="BE162" s="85"/>
      <c r="BF162" s="85"/>
      <c r="BG162" s="85"/>
      <c r="BH162" s="85"/>
      <c r="BI162" s="146" t="str" cm="1">
        <f t="array" ref="BI162">_xlfn.IFS(BA162=Tabeller!$AK$5,"P",BA162=Tabeller!$AK$4,"L",BA162="","")</f>
        <v/>
      </c>
      <c r="BJ162" s="85"/>
      <c r="BK162" s="192" t="str">
        <f t="shared" si="11"/>
        <v/>
      </c>
      <c r="BL162" s="75" t="str">
        <f>TRIM(IF('3. Förpackningsdata'!Y162="","",'3. Förpackningsdata'!Y162))</f>
        <v/>
      </c>
    </row>
    <row r="163" spans="1:64" ht="15" x14ac:dyDescent="0.25">
      <c r="A163" s="73">
        <v>159</v>
      </c>
      <c r="B163" s="73" t="str">
        <f>'APH KIC KIA PC'!I163</f>
        <v>Välj…</v>
      </c>
      <c r="C163" s="73" t="str">
        <f>'APH KIC KIA PC'!K163</f>
        <v>Välj…</v>
      </c>
      <c r="D163" s="445">
        <f>'APH KIC KIA PC'!D163</f>
        <v>0</v>
      </c>
      <c r="E163" s="68" t="s">
        <v>103</v>
      </c>
      <c r="F163" s="68"/>
      <c r="G163" s="69">
        <v>1</v>
      </c>
      <c r="H163" s="529">
        <f>'3. Förpackningsdata'!F163</f>
        <v>0</v>
      </c>
      <c r="I163" s="529">
        <f>'3. Förpackningsdata'!G163</f>
        <v>0</v>
      </c>
      <c r="J163" s="529">
        <f>'3. Förpackningsdata'!I163</f>
        <v>0</v>
      </c>
      <c r="K163" s="529">
        <f>'3. Förpackningsdata'!H163</f>
        <v>0</v>
      </c>
      <c r="L163" s="81"/>
      <c r="M163" s="68" t="s">
        <v>1958</v>
      </c>
      <c r="N163" s="69" t="str">
        <f>IF('APH KIC KIA PC'!X163="","",'APH KIC KIA PC'!X163)</f>
        <v/>
      </c>
      <c r="O163" s="70" t="s">
        <v>1778</v>
      </c>
      <c r="P163" s="447" t="str">
        <f>TRIM('1. Artikeldata Grund'!D163)</f>
        <v/>
      </c>
      <c r="Q163" s="446" t="str">
        <f>IF(S163="","",IF('3. Förpackningsdata'!K163="","",'3. Förpackningsdata'!K163))</f>
        <v/>
      </c>
      <c r="R163" s="35"/>
      <c r="S163" s="28" t="str">
        <f>IF('3. Förpackningsdata'!L163="","",'3. Förpackningsdata'!L163)</f>
        <v/>
      </c>
      <c r="T163" s="26"/>
      <c r="U163" s="26"/>
      <c r="V163" s="26"/>
      <c r="W163" s="26"/>
      <c r="X163" s="26"/>
      <c r="Y163" s="354" t="str" cm="1">
        <f t="array" ref="Y163">IF(AC163&lt;&gt;Tabeller!$AJ$4,_xlfn.IFS(Q163=Tabeller!$AJ$3,"",Q163=Tabeller!$AM$4,"C",Q163=Tabeller!$AM$5,"L",Q163=Tabeller!$AM$6,"P",Q163="",""),"1")</f>
        <v/>
      </c>
      <c r="Z163" s="29"/>
      <c r="AA163" s="353"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4" t="str" cm="1">
        <f t="array" ref="AK163">_xlfn.IFS(AC163=Tabeller!$AJ$4,"C",AC163=Tabeller!$AJ$5,"L",AC163=Tabeller!$AJ$6,"P",AC163="","")</f>
        <v/>
      </c>
      <c r="AL163" s="71"/>
      <c r="AM163" s="192" t="str">
        <f t="shared" si="9"/>
        <v/>
      </c>
      <c r="AN163" s="447"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4" t="str" cm="1">
        <f t="array" ref="AW163">_xlfn.IFS(AO163=Tabeller!$AK$5,"P",AO163=Tabeller!$AK$4,"L",AO163="","")</f>
        <v/>
      </c>
      <c r="AX163" s="29"/>
      <c r="AY163" s="353" t="str">
        <f t="shared" si="10"/>
        <v/>
      </c>
      <c r="AZ163" s="31" t="str">
        <f>TRIM(IF('3. Förpackningsdata'!U163="","",'3. Förpackningsdata'!U163))</f>
        <v/>
      </c>
      <c r="BA163" s="79" t="str">
        <f>IF(BC163="","",IF('3. Förpackningsdata'!W163="","",'3. Förpackningsdata'!W163))</f>
        <v/>
      </c>
      <c r="BB163" s="85"/>
      <c r="BC163" s="71" t="str">
        <f>IF('3. Förpackningsdata'!X163="","",'3. Förpackningsdata'!X163)</f>
        <v/>
      </c>
      <c r="BD163" s="85"/>
      <c r="BE163" s="85"/>
      <c r="BF163" s="85"/>
      <c r="BG163" s="85"/>
      <c r="BH163" s="85"/>
      <c r="BI163" s="146" t="str" cm="1">
        <f t="array" ref="BI163">_xlfn.IFS(BA163=Tabeller!$AK$5,"P",BA163=Tabeller!$AK$4,"L",BA163="","")</f>
        <v/>
      </c>
      <c r="BJ163" s="85"/>
      <c r="BK163" s="192" t="str">
        <f t="shared" si="11"/>
        <v/>
      </c>
      <c r="BL163" s="75" t="str">
        <f>TRIM(IF('3. Förpackningsdata'!Y163="","",'3. Förpackningsdata'!Y163))</f>
        <v/>
      </c>
    </row>
    <row r="164" spans="1:64" ht="15" x14ac:dyDescent="0.25">
      <c r="A164" s="73">
        <v>160</v>
      </c>
      <c r="B164" s="73" t="str">
        <f>'APH KIC KIA PC'!I164</f>
        <v>Välj…</v>
      </c>
      <c r="C164" s="73" t="str">
        <f>'APH KIC KIA PC'!K164</f>
        <v>Välj…</v>
      </c>
      <c r="D164" s="445">
        <f>'APH KIC KIA PC'!D164</f>
        <v>0</v>
      </c>
      <c r="E164" s="68" t="s">
        <v>103</v>
      </c>
      <c r="F164" s="68"/>
      <c r="G164" s="69">
        <v>1</v>
      </c>
      <c r="H164" s="529">
        <f>'3. Förpackningsdata'!F164</f>
        <v>0</v>
      </c>
      <c r="I164" s="529">
        <f>'3. Förpackningsdata'!G164</f>
        <v>0</v>
      </c>
      <c r="J164" s="529">
        <f>'3. Förpackningsdata'!I164</f>
        <v>0</v>
      </c>
      <c r="K164" s="529">
        <f>'3. Förpackningsdata'!H164</f>
        <v>0</v>
      </c>
      <c r="L164" s="81"/>
      <c r="M164" s="68" t="s">
        <v>1958</v>
      </c>
      <c r="N164" s="69" t="str">
        <f>IF('APH KIC KIA PC'!X164="","",'APH KIC KIA PC'!X164)</f>
        <v/>
      </c>
      <c r="O164" s="70" t="s">
        <v>1778</v>
      </c>
      <c r="P164" s="447" t="str">
        <f>TRIM('1. Artikeldata Grund'!D164)</f>
        <v/>
      </c>
      <c r="Q164" s="446" t="str">
        <f>IF(S164="","",IF('3. Förpackningsdata'!K164="","",'3. Förpackningsdata'!K164))</f>
        <v/>
      </c>
      <c r="R164" s="35"/>
      <c r="S164" s="28" t="str">
        <f>IF('3. Förpackningsdata'!L164="","",'3. Förpackningsdata'!L164)</f>
        <v/>
      </c>
      <c r="T164" s="26"/>
      <c r="U164" s="26"/>
      <c r="V164" s="26"/>
      <c r="W164" s="26"/>
      <c r="X164" s="26"/>
      <c r="Y164" s="354" t="str" cm="1">
        <f t="array" ref="Y164">IF(AC164&lt;&gt;Tabeller!$AJ$4,_xlfn.IFS(Q164=Tabeller!$AJ$3,"",Q164=Tabeller!$AM$4,"C",Q164=Tabeller!$AM$5,"L",Q164=Tabeller!$AM$6,"P",Q164="",""),"1")</f>
        <v/>
      </c>
      <c r="Z164" s="29"/>
      <c r="AA164" s="353"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4" t="str" cm="1">
        <f t="array" ref="AK164">_xlfn.IFS(AC164=Tabeller!$AJ$4,"C",AC164=Tabeller!$AJ$5,"L",AC164=Tabeller!$AJ$6,"P",AC164="","")</f>
        <v/>
      </c>
      <c r="AL164" s="71"/>
      <c r="AM164" s="192" t="str">
        <f t="shared" si="9"/>
        <v/>
      </c>
      <c r="AN164" s="447"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4" t="str" cm="1">
        <f t="array" ref="AW164">_xlfn.IFS(AO164=Tabeller!$AK$5,"P",AO164=Tabeller!$AK$4,"L",AO164="","")</f>
        <v/>
      </c>
      <c r="AX164" s="29"/>
      <c r="AY164" s="353" t="str">
        <f t="shared" si="10"/>
        <v/>
      </c>
      <c r="AZ164" s="31" t="str">
        <f>TRIM(IF('3. Förpackningsdata'!U164="","",'3. Förpackningsdata'!U164))</f>
        <v/>
      </c>
      <c r="BA164" s="79" t="str">
        <f>IF(BC164="","",IF('3. Förpackningsdata'!W164="","",'3. Förpackningsdata'!W164))</f>
        <v/>
      </c>
      <c r="BB164" s="85"/>
      <c r="BC164" s="71" t="str">
        <f>IF('3. Förpackningsdata'!X164="","",'3. Förpackningsdata'!X164)</f>
        <v/>
      </c>
      <c r="BD164" s="85"/>
      <c r="BE164" s="85"/>
      <c r="BF164" s="85"/>
      <c r="BG164" s="85"/>
      <c r="BH164" s="85"/>
      <c r="BI164" s="146" t="str" cm="1">
        <f t="array" ref="BI164">_xlfn.IFS(BA164=Tabeller!$AK$5,"P",BA164=Tabeller!$AK$4,"L",BA164="","")</f>
        <v/>
      </c>
      <c r="BJ164" s="85"/>
      <c r="BK164" s="192" t="str">
        <f t="shared" si="11"/>
        <v/>
      </c>
      <c r="BL164" s="75" t="str">
        <f>TRIM(IF('3. Förpackningsdata'!Y164="","",'3. Förpackningsdata'!Y164))</f>
        <v/>
      </c>
    </row>
    <row r="165" spans="1:64" ht="15" x14ac:dyDescent="0.25">
      <c r="A165" s="73">
        <v>161</v>
      </c>
      <c r="B165" s="73" t="str">
        <f>'APH KIC KIA PC'!I165</f>
        <v>Välj…</v>
      </c>
      <c r="C165" s="73" t="str">
        <f>'APH KIC KIA PC'!K165</f>
        <v>Välj…</v>
      </c>
      <c r="D165" s="445">
        <f>'APH KIC KIA PC'!D165</f>
        <v>0</v>
      </c>
      <c r="E165" s="68" t="s">
        <v>103</v>
      </c>
      <c r="F165" s="68"/>
      <c r="G165" s="69">
        <v>1</v>
      </c>
      <c r="H165" s="529">
        <f>'3. Förpackningsdata'!F165</f>
        <v>0</v>
      </c>
      <c r="I165" s="529">
        <f>'3. Förpackningsdata'!G165</f>
        <v>0</v>
      </c>
      <c r="J165" s="529">
        <f>'3. Förpackningsdata'!I165</f>
        <v>0</v>
      </c>
      <c r="K165" s="529">
        <f>'3. Förpackningsdata'!H165</f>
        <v>0</v>
      </c>
      <c r="L165" s="81"/>
      <c r="M165" s="68" t="s">
        <v>1958</v>
      </c>
      <c r="N165" s="69" t="str">
        <f>IF('APH KIC KIA PC'!X165="","",'APH KIC KIA PC'!X165)</f>
        <v/>
      </c>
      <c r="O165" s="70" t="s">
        <v>1778</v>
      </c>
      <c r="P165" s="447" t="str">
        <f>TRIM('1. Artikeldata Grund'!D165)</f>
        <v/>
      </c>
      <c r="Q165" s="446" t="str">
        <f>IF(S165="","",IF('3. Förpackningsdata'!K165="","",'3. Förpackningsdata'!K165))</f>
        <v/>
      </c>
      <c r="R165" s="35"/>
      <c r="S165" s="28" t="str">
        <f>IF('3. Förpackningsdata'!L165="","",'3. Förpackningsdata'!L165)</f>
        <v/>
      </c>
      <c r="T165" s="26"/>
      <c r="U165" s="26"/>
      <c r="V165" s="26"/>
      <c r="W165" s="26"/>
      <c r="X165" s="26"/>
      <c r="Y165" s="354" t="str" cm="1">
        <f t="array" ref="Y165">IF(AC165&lt;&gt;Tabeller!$AJ$4,_xlfn.IFS(Q165=Tabeller!$AJ$3,"",Q165=Tabeller!$AM$4,"C",Q165=Tabeller!$AM$5,"L",Q165=Tabeller!$AM$6,"P",Q165="",""),"1")</f>
        <v/>
      </c>
      <c r="Z165" s="29"/>
      <c r="AA165" s="353"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4" t="str" cm="1">
        <f t="array" ref="AK165">_xlfn.IFS(AC165=Tabeller!$AJ$4,"C",AC165=Tabeller!$AJ$5,"L",AC165=Tabeller!$AJ$6,"P",AC165="","")</f>
        <v/>
      </c>
      <c r="AL165" s="71"/>
      <c r="AM165" s="192" t="str">
        <f t="shared" si="9"/>
        <v/>
      </c>
      <c r="AN165" s="447"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4" t="str" cm="1">
        <f t="array" ref="AW165">_xlfn.IFS(AO165=Tabeller!$AK$5,"P",AO165=Tabeller!$AK$4,"L",AO165="","")</f>
        <v/>
      </c>
      <c r="AX165" s="29"/>
      <c r="AY165" s="353" t="str">
        <f t="shared" si="10"/>
        <v/>
      </c>
      <c r="AZ165" s="31" t="str">
        <f>TRIM(IF('3. Förpackningsdata'!U165="","",'3. Förpackningsdata'!U165))</f>
        <v/>
      </c>
      <c r="BA165" s="79" t="str">
        <f>IF(BC165="","",IF('3. Förpackningsdata'!W165="","",'3. Förpackningsdata'!W165))</f>
        <v/>
      </c>
      <c r="BB165" s="85"/>
      <c r="BC165" s="71" t="str">
        <f>IF('3. Förpackningsdata'!X165="","",'3. Förpackningsdata'!X165)</f>
        <v/>
      </c>
      <c r="BD165" s="85"/>
      <c r="BE165" s="85"/>
      <c r="BF165" s="85"/>
      <c r="BG165" s="85"/>
      <c r="BH165" s="85"/>
      <c r="BI165" s="146" t="str" cm="1">
        <f t="array" ref="BI165">_xlfn.IFS(BA165=Tabeller!$AK$5,"P",BA165=Tabeller!$AK$4,"L",BA165="","")</f>
        <v/>
      </c>
      <c r="BJ165" s="85"/>
      <c r="BK165" s="192" t="str">
        <f t="shared" si="11"/>
        <v/>
      </c>
      <c r="BL165" s="75" t="str">
        <f>TRIM(IF('3. Förpackningsdata'!Y165="","",'3. Förpackningsdata'!Y165))</f>
        <v/>
      </c>
    </row>
    <row r="166" spans="1:64" ht="15" x14ac:dyDescent="0.25">
      <c r="A166" s="73">
        <v>162</v>
      </c>
      <c r="B166" s="73" t="str">
        <f>'APH KIC KIA PC'!I166</f>
        <v>Välj…</v>
      </c>
      <c r="C166" s="73" t="str">
        <f>'APH KIC KIA PC'!K166</f>
        <v>Välj…</v>
      </c>
      <c r="D166" s="445">
        <f>'APH KIC KIA PC'!D166</f>
        <v>0</v>
      </c>
      <c r="E166" s="68" t="s">
        <v>103</v>
      </c>
      <c r="F166" s="68"/>
      <c r="G166" s="69">
        <v>1</v>
      </c>
      <c r="H166" s="529">
        <f>'3. Förpackningsdata'!F166</f>
        <v>0</v>
      </c>
      <c r="I166" s="529">
        <f>'3. Förpackningsdata'!G166</f>
        <v>0</v>
      </c>
      <c r="J166" s="529">
        <f>'3. Förpackningsdata'!I166</f>
        <v>0</v>
      </c>
      <c r="K166" s="529">
        <f>'3. Förpackningsdata'!H166</f>
        <v>0</v>
      </c>
      <c r="L166" s="81"/>
      <c r="M166" s="68" t="s">
        <v>1958</v>
      </c>
      <c r="N166" s="69" t="str">
        <f>IF('APH KIC KIA PC'!X166="","",'APH KIC KIA PC'!X166)</f>
        <v/>
      </c>
      <c r="O166" s="70" t="s">
        <v>1778</v>
      </c>
      <c r="P166" s="447" t="str">
        <f>TRIM('1. Artikeldata Grund'!D166)</f>
        <v/>
      </c>
      <c r="Q166" s="446" t="str">
        <f>IF(S166="","",IF('3. Förpackningsdata'!K166="","",'3. Förpackningsdata'!K166))</f>
        <v/>
      </c>
      <c r="R166" s="35"/>
      <c r="S166" s="28" t="str">
        <f>IF('3. Förpackningsdata'!L166="","",'3. Förpackningsdata'!L166)</f>
        <v/>
      </c>
      <c r="T166" s="26"/>
      <c r="U166" s="26"/>
      <c r="V166" s="26"/>
      <c r="W166" s="26"/>
      <c r="X166" s="26"/>
      <c r="Y166" s="354" t="str" cm="1">
        <f t="array" ref="Y166">IF(AC166&lt;&gt;Tabeller!$AJ$4,_xlfn.IFS(Q166=Tabeller!$AJ$3,"",Q166=Tabeller!$AM$4,"C",Q166=Tabeller!$AM$5,"L",Q166=Tabeller!$AM$6,"P",Q166="",""),"1")</f>
        <v/>
      </c>
      <c r="Z166" s="29"/>
      <c r="AA166" s="353"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4" t="str" cm="1">
        <f t="array" ref="AK166">_xlfn.IFS(AC166=Tabeller!$AJ$4,"C",AC166=Tabeller!$AJ$5,"L",AC166=Tabeller!$AJ$6,"P",AC166="","")</f>
        <v/>
      </c>
      <c r="AL166" s="71"/>
      <c r="AM166" s="192" t="str">
        <f t="shared" si="9"/>
        <v/>
      </c>
      <c r="AN166" s="447"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4" t="str" cm="1">
        <f t="array" ref="AW166">_xlfn.IFS(AO166=Tabeller!$AK$5,"P",AO166=Tabeller!$AK$4,"L",AO166="","")</f>
        <v/>
      </c>
      <c r="AX166" s="29"/>
      <c r="AY166" s="353" t="str">
        <f t="shared" si="10"/>
        <v/>
      </c>
      <c r="AZ166" s="31" t="str">
        <f>TRIM(IF('3. Förpackningsdata'!U166="","",'3. Förpackningsdata'!U166))</f>
        <v/>
      </c>
      <c r="BA166" s="79" t="str">
        <f>IF(BC166="","",IF('3. Förpackningsdata'!W166="","",'3. Förpackningsdata'!W166))</f>
        <v/>
      </c>
      <c r="BB166" s="85"/>
      <c r="BC166" s="71" t="str">
        <f>IF('3. Förpackningsdata'!X166="","",'3. Förpackningsdata'!X166)</f>
        <v/>
      </c>
      <c r="BD166" s="85"/>
      <c r="BE166" s="85"/>
      <c r="BF166" s="85"/>
      <c r="BG166" s="85"/>
      <c r="BH166" s="85"/>
      <c r="BI166" s="146" t="str" cm="1">
        <f t="array" ref="BI166">_xlfn.IFS(BA166=Tabeller!$AK$5,"P",BA166=Tabeller!$AK$4,"L",BA166="","")</f>
        <v/>
      </c>
      <c r="BJ166" s="85"/>
      <c r="BK166" s="192" t="str">
        <f t="shared" si="11"/>
        <v/>
      </c>
      <c r="BL166" s="75" t="str">
        <f>TRIM(IF('3. Förpackningsdata'!Y166="","",'3. Förpackningsdata'!Y166))</f>
        <v/>
      </c>
    </row>
    <row r="167" spans="1:64" ht="15" x14ac:dyDescent="0.25">
      <c r="A167" s="73">
        <v>163</v>
      </c>
      <c r="B167" s="73" t="str">
        <f>'APH KIC KIA PC'!I167</f>
        <v>Välj…</v>
      </c>
      <c r="C167" s="73" t="str">
        <f>'APH KIC KIA PC'!K167</f>
        <v>Välj…</v>
      </c>
      <c r="D167" s="445">
        <f>'APH KIC KIA PC'!D167</f>
        <v>0</v>
      </c>
      <c r="E167" s="68" t="s">
        <v>103</v>
      </c>
      <c r="F167" s="68"/>
      <c r="G167" s="69">
        <v>1</v>
      </c>
      <c r="H167" s="529">
        <f>'3. Förpackningsdata'!F167</f>
        <v>0</v>
      </c>
      <c r="I167" s="529">
        <f>'3. Förpackningsdata'!G167</f>
        <v>0</v>
      </c>
      <c r="J167" s="529">
        <f>'3. Förpackningsdata'!I167</f>
        <v>0</v>
      </c>
      <c r="K167" s="529">
        <f>'3. Förpackningsdata'!H167</f>
        <v>0</v>
      </c>
      <c r="L167" s="81"/>
      <c r="M167" s="68" t="s">
        <v>1958</v>
      </c>
      <c r="N167" s="69" t="str">
        <f>IF('APH KIC KIA PC'!X167="","",'APH KIC KIA PC'!X167)</f>
        <v/>
      </c>
      <c r="O167" s="70" t="s">
        <v>1778</v>
      </c>
      <c r="P167" s="447" t="str">
        <f>TRIM('1. Artikeldata Grund'!D167)</f>
        <v/>
      </c>
      <c r="Q167" s="446" t="str">
        <f>IF(S167="","",IF('3. Förpackningsdata'!K167="","",'3. Förpackningsdata'!K167))</f>
        <v/>
      </c>
      <c r="R167" s="35"/>
      <c r="S167" s="28" t="str">
        <f>IF('3. Förpackningsdata'!L167="","",'3. Förpackningsdata'!L167)</f>
        <v/>
      </c>
      <c r="T167" s="26"/>
      <c r="U167" s="26"/>
      <c r="V167" s="26"/>
      <c r="W167" s="26"/>
      <c r="X167" s="26"/>
      <c r="Y167" s="354" t="str" cm="1">
        <f t="array" ref="Y167">IF(AC167&lt;&gt;Tabeller!$AJ$4,_xlfn.IFS(Q167=Tabeller!$AJ$3,"",Q167=Tabeller!$AM$4,"C",Q167=Tabeller!$AM$5,"L",Q167=Tabeller!$AM$6,"P",Q167="",""),"1")</f>
        <v/>
      </c>
      <c r="Z167" s="29"/>
      <c r="AA167" s="353"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4" t="str" cm="1">
        <f t="array" ref="AK167">_xlfn.IFS(AC167=Tabeller!$AJ$4,"C",AC167=Tabeller!$AJ$5,"L",AC167=Tabeller!$AJ$6,"P",AC167="","")</f>
        <v/>
      </c>
      <c r="AL167" s="71"/>
      <c r="AM167" s="192" t="str">
        <f t="shared" si="9"/>
        <v/>
      </c>
      <c r="AN167" s="447"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4" t="str" cm="1">
        <f t="array" ref="AW167">_xlfn.IFS(AO167=Tabeller!$AK$5,"P",AO167=Tabeller!$AK$4,"L",AO167="","")</f>
        <v/>
      </c>
      <c r="AX167" s="29"/>
      <c r="AY167" s="353" t="str">
        <f t="shared" si="10"/>
        <v/>
      </c>
      <c r="AZ167" s="31" t="str">
        <f>TRIM(IF('3. Förpackningsdata'!U167="","",'3. Förpackningsdata'!U167))</f>
        <v/>
      </c>
      <c r="BA167" s="79" t="str">
        <f>IF(BC167="","",IF('3. Förpackningsdata'!W167="","",'3. Förpackningsdata'!W167))</f>
        <v/>
      </c>
      <c r="BB167" s="85"/>
      <c r="BC167" s="71" t="str">
        <f>IF('3. Förpackningsdata'!X167="","",'3. Förpackningsdata'!X167)</f>
        <v/>
      </c>
      <c r="BD167" s="85"/>
      <c r="BE167" s="85"/>
      <c r="BF167" s="85"/>
      <c r="BG167" s="85"/>
      <c r="BH167" s="85"/>
      <c r="BI167" s="146" t="str" cm="1">
        <f t="array" ref="BI167">_xlfn.IFS(BA167=Tabeller!$AK$5,"P",BA167=Tabeller!$AK$4,"L",BA167="","")</f>
        <v/>
      </c>
      <c r="BJ167" s="85"/>
      <c r="BK167" s="192" t="str">
        <f t="shared" si="11"/>
        <v/>
      </c>
      <c r="BL167" s="75" t="str">
        <f>TRIM(IF('3. Förpackningsdata'!Y167="","",'3. Förpackningsdata'!Y167))</f>
        <v/>
      </c>
    </row>
    <row r="168" spans="1:64" ht="15" x14ac:dyDescent="0.25">
      <c r="A168" s="73">
        <v>164</v>
      </c>
      <c r="B168" s="73" t="str">
        <f>'APH KIC KIA PC'!I168</f>
        <v>Välj…</v>
      </c>
      <c r="C168" s="73" t="str">
        <f>'APH KIC KIA PC'!K168</f>
        <v>Välj…</v>
      </c>
      <c r="D168" s="445">
        <f>'APH KIC KIA PC'!D168</f>
        <v>0</v>
      </c>
      <c r="E168" s="68" t="s">
        <v>103</v>
      </c>
      <c r="F168" s="68"/>
      <c r="G168" s="69">
        <v>1</v>
      </c>
      <c r="H168" s="529">
        <f>'3. Förpackningsdata'!F168</f>
        <v>0</v>
      </c>
      <c r="I168" s="529">
        <f>'3. Förpackningsdata'!G168</f>
        <v>0</v>
      </c>
      <c r="J168" s="529">
        <f>'3. Förpackningsdata'!I168</f>
        <v>0</v>
      </c>
      <c r="K168" s="529">
        <f>'3. Förpackningsdata'!H168</f>
        <v>0</v>
      </c>
      <c r="L168" s="81"/>
      <c r="M168" s="68" t="s">
        <v>1958</v>
      </c>
      <c r="N168" s="69" t="str">
        <f>IF('APH KIC KIA PC'!X168="","",'APH KIC KIA PC'!X168)</f>
        <v/>
      </c>
      <c r="O168" s="70" t="s">
        <v>1778</v>
      </c>
      <c r="P168" s="447" t="str">
        <f>TRIM('1. Artikeldata Grund'!D168)</f>
        <v/>
      </c>
      <c r="Q168" s="446" t="str">
        <f>IF(S168="","",IF('3. Förpackningsdata'!K168="","",'3. Förpackningsdata'!K168))</f>
        <v/>
      </c>
      <c r="R168" s="35"/>
      <c r="S168" s="28" t="str">
        <f>IF('3. Förpackningsdata'!L168="","",'3. Förpackningsdata'!L168)</f>
        <v/>
      </c>
      <c r="T168" s="26"/>
      <c r="U168" s="26"/>
      <c r="V168" s="26"/>
      <c r="W168" s="26"/>
      <c r="X168" s="26"/>
      <c r="Y168" s="354" t="str" cm="1">
        <f t="array" ref="Y168">IF(AC168&lt;&gt;Tabeller!$AJ$4,_xlfn.IFS(Q168=Tabeller!$AJ$3,"",Q168=Tabeller!$AM$4,"C",Q168=Tabeller!$AM$5,"L",Q168=Tabeller!$AM$6,"P",Q168="",""),"1")</f>
        <v/>
      </c>
      <c r="Z168" s="29"/>
      <c r="AA168" s="353"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4" t="str" cm="1">
        <f t="array" ref="AK168">_xlfn.IFS(AC168=Tabeller!$AJ$4,"C",AC168=Tabeller!$AJ$5,"L",AC168=Tabeller!$AJ$6,"P",AC168="","")</f>
        <v/>
      </c>
      <c r="AL168" s="71"/>
      <c r="AM168" s="192" t="str">
        <f t="shared" si="9"/>
        <v/>
      </c>
      <c r="AN168" s="447"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4" t="str" cm="1">
        <f t="array" ref="AW168">_xlfn.IFS(AO168=Tabeller!$AK$5,"P",AO168=Tabeller!$AK$4,"L",AO168="","")</f>
        <v/>
      </c>
      <c r="AX168" s="29"/>
      <c r="AY168" s="353" t="str">
        <f t="shared" si="10"/>
        <v/>
      </c>
      <c r="AZ168" s="31" t="str">
        <f>TRIM(IF('3. Förpackningsdata'!U168="","",'3. Förpackningsdata'!U168))</f>
        <v/>
      </c>
      <c r="BA168" s="79" t="str">
        <f>IF(BC168="","",IF('3. Förpackningsdata'!W168="","",'3. Förpackningsdata'!W168))</f>
        <v/>
      </c>
      <c r="BB168" s="85"/>
      <c r="BC168" s="71" t="str">
        <f>IF('3. Förpackningsdata'!X168="","",'3. Förpackningsdata'!X168)</f>
        <v/>
      </c>
      <c r="BD168" s="85"/>
      <c r="BE168" s="85"/>
      <c r="BF168" s="85"/>
      <c r="BG168" s="85"/>
      <c r="BH168" s="85"/>
      <c r="BI168" s="146" t="str" cm="1">
        <f t="array" ref="BI168">_xlfn.IFS(BA168=Tabeller!$AK$5,"P",BA168=Tabeller!$AK$4,"L",BA168="","")</f>
        <v/>
      </c>
      <c r="BJ168" s="85"/>
      <c r="BK168" s="192" t="str">
        <f t="shared" si="11"/>
        <v/>
      </c>
      <c r="BL168" s="75" t="str">
        <f>TRIM(IF('3. Förpackningsdata'!Y168="","",'3. Förpackningsdata'!Y168))</f>
        <v/>
      </c>
    </row>
    <row r="169" spans="1:64" ht="15" x14ac:dyDescent="0.25">
      <c r="A169" s="73">
        <v>165</v>
      </c>
      <c r="B169" s="73" t="str">
        <f>'APH KIC KIA PC'!I169</f>
        <v>Välj…</v>
      </c>
      <c r="C169" s="73" t="str">
        <f>'APH KIC KIA PC'!K169</f>
        <v>Välj…</v>
      </c>
      <c r="D169" s="445">
        <f>'APH KIC KIA PC'!D169</f>
        <v>0</v>
      </c>
      <c r="E169" s="68" t="s">
        <v>103</v>
      </c>
      <c r="F169" s="68"/>
      <c r="G169" s="69">
        <v>1</v>
      </c>
      <c r="H169" s="529">
        <f>'3. Förpackningsdata'!F169</f>
        <v>0</v>
      </c>
      <c r="I169" s="529">
        <f>'3. Förpackningsdata'!G169</f>
        <v>0</v>
      </c>
      <c r="J169" s="529">
        <f>'3. Förpackningsdata'!I169</f>
        <v>0</v>
      </c>
      <c r="K169" s="529">
        <f>'3. Förpackningsdata'!H169</f>
        <v>0</v>
      </c>
      <c r="L169" s="81"/>
      <c r="M169" s="68" t="s">
        <v>1958</v>
      </c>
      <c r="N169" s="69" t="str">
        <f>IF('APH KIC KIA PC'!X169="","",'APH KIC KIA PC'!X169)</f>
        <v/>
      </c>
      <c r="O169" s="70" t="s">
        <v>1778</v>
      </c>
      <c r="P169" s="447" t="str">
        <f>TRIM('1. Artikeldata Grund'!D169)</f>
        <v/>
      </c>
      <c r="Q169" s="446" t="str">
        <f>IF(S169="","",IF('3. Förpackningsdata'!K169="","",'3. Förpackningsdata'!K169))</f>
        <v/>
      </c>
      <c r="R169" s="35"/>
      <c r="S169" s="28" t="str">
        <f>IF('3. Förpackningsdata'!L169="","",'3. Förpackningsdata'!L169)</f>
        <v/>
      </c>
      <c r="T169" s="26"/>
      <c r="U169" s="26"/>
      <c r="V169" s="26"/>
      <c r="W169" s="26"/>
      <c r="X169" s="26"/>
      <c r="Y169" s="354" t="str" cm="1">
        <f t="array" ref="Y169">IF(AC169&lt;&gt;Tabeller!$AJ$4,_xlfn.IFS(Q169=Tabeller!$AJ$3,"",Q169=Tabeller!$AM$4,"C",Q169=Tabeller!$AM$5,"L",Q169=Tabeller!$AM$6,"P",Q169="",""),"1")</f>
        <v/>
      </c>
      <c r="Z169" s="29"/>
      <c r="AA169" s="353"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4" t="str" cm="1">
        <f t="array" ref="AK169">_xlfn.IFS(AC169=Tabeller!$AJ$4,"C",AC169=Tabeller!$AJ$5,"L",AC169=Tabeller!$AJ$6,"P",AC169="","")</f>
        <v/>
      </c>
      <c r="AL169" s="71"/>
      <c r="AM169" s="192" t="str">
        <f t="shared" si="9"/>
        <v/>
      </c>
      <c r="AN169" s="447"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4" t="str" cm="1">
        <f t="array" ref="AW169">_xlfn.IFS(AO169=Tabeller!$AK$5,"P",AO169=Tabeller!$AK$4,"L",AO169="","")</f>
        <v/>
      </c>
      <c r="AX169" s="29"/>
      <c r="AY169" s="353" t="str">
        <f t="shared" si="10"/>
        <v/>
      </c>
      <c r="AZ169" s="31" t="str">
        <f>TRIM(IF('3. Förpackningsdata'!U169="","",'3. Förpackningsdata'!U169))</f>
        <v/>
      </c>
      <c r="BA169" s="79" t="str">
        <f>IF(BC169="","",IF('3. Förpackningsdata'!W169="","",'3. Förpackningsdata'!W169))</f>
        <v/>
      </c>
      <c r="BB169" s="85"/>
      <c r="BC169" s="71" t="str">
        <f>IF('3. Förpackningsdata'!X169="","",'3. Förpackningsdata'!X169)</f>
        <v/>
      </c>
      <c r="BD169" s="85"/>
      <c r="BE169" s="85"/>
      <c r="BF169" s="85"/>
      <c r="BG169" s="85"/>
      <c r="BH169" s="85"/>
      <c r="BI169" s="146" t="str" cm="1">
        <f t="array" ref="BI169">_xlfn.IFS(BA169=Tabeller!$AK$5,"P",BA169=Tabeller!$AK$4,"L",BA169="","")</f>
        <v/>
      </c>
      <c r="BJ169" s="85"/>
      <c r="BK169" s="192" t="str">
        <f t="shared" si="11"/>
        <v/>
      </c>
      <c r="BL169" s="75" t="str">
        <f>TRIM(IF('3. Förpackningsdata'!Y169="","",'3. Förpackningsdata'!Y169))</f>
        <v/>
      </c>
    </row>
    <row r="170" spans="1:64" ht="15" x14ac:dyDescent="0.25">
      <c r="A170" s="73">
        <v>166</v>
      </c>
      <c r="B170" s="73" t="str">
        <f>'APH KIC KIA PC'!I170</f>
        <v>Välj…</v>
      </c>
      <c r="C170" s="73" t="str">
        <f>'APH KIC KIA PC'!K170</f>
        <v>Välj…</v>
      </c>
      <c r="D170" s="445">
        <f>'APH KIC KIA PC'!D170</f>
        <v>0</v>
      </c>
      <c r="E170" s="68" t="s">
        <v>103</v>
      </c>
      <c r="F170" s="68"/>
      <c r="G170" s="69">
        <v>1</v>
      </c>
      <c r="H170" s="529">
        <f>'3. Förpackningsdata'!F170</f>
        <v>0</v>
      </c>
      <c r="I170" s="529">
        <f>'3. Förpackningsdata'!G170</f>
        <v>0</v>
      </c>
      <c r="J170" s="529">
        <f>'3. Förpackningsdata'!I170</f>
        <v>0</v>
      </c>
      <c r="K170" s="529">
        <f>'3. Förpackningsdata'!H170</f>
        <v>0</v>
      </c>
      <c r="L170" s="81"/>
      <c r="M170" s="68" t="s">
        <v>1958</v>
      </c>
      <c r="N170" s="69" t="str">
        <f>IF('APH KIC KIA PC'!X170="","",'APH KIC KIA PC'!X170)</f>
        <v/>
      </c>
      <c r="O170" s="70" t="s">
        <v>1778</v>
      </c>
      <c r="P170" s="447" t="str">
        <f>TRIM('1. Artikeldata Grund'!D170)</f>
        <v/>
      </c>
      <c r="Q170" s="446" t="str">
        <f>IF(S170="","",IF('3. Förpackningsdata'!K170="","",'3. Förpackningsdata'!K170))</f>
        <v/>
      </c>
      <c r="R170" s="35"/>
      <c r="S170" s="28" t="str">
        <f>IF('3. Förpackningsdata'!L170="","",'3. Förpackningsdata'!L170)</f>
        <v/>
      </c>
      <c r="T170" s="26"/>
      <c r="U170" s="26"/>
      <c r="V170" s="26"/>
      <c r="W170" s="26"/>
      <c r="X170" s="26"/>
      <c r="Y170" s="354" t="str" cm="1">
        <f t="array" ref="Y170">IF(AC170&lt;&gt;Tabeller!$AJ$4,_xlfn.IFS(Q170=Tabeller!$AJ$3,"",Q170=Tabeller!$AM$4,"C",Q170=Tabeller!$AM$5,"L",Q170=Tabeller!$AM$6,"P",Q170="",""),"1")</f>
        <v/>
      </c>
      <c r="Z170" s="29"/>
      <c r="AA170" s="353"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4" t="str" cm="1">
        <f t="array" ref="AK170">_xlfn.IFS(AC170=Tabeller!$AJ$4,"C",AC170=Tabeller!$AJ$5,"L",AC170=Tabeller!$AJ$6,"P",AC170="","")</f>
        <v/>
      </c>
      <c r="AL170" s="71"/>
      <c r="AM170" s="192" t="str">
        <f t="shared" si="9"/>
        <v/>
      </c>
      <c r="AN170" s="447"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4" t="str" cm="1">
        <f t="array" ref="AW170">_xlfn.IFS(AO170=Tabeller!$AK$5,"P",AO170=Tabeller!$AK$4,"L",AO170="","")</f>
        <v/>
      </c>
      <c r="AX170" s="29"/>
      <c r="AY170" s="353" t="str">
        <f t="shared" si="10"/>
        <v/>
      </c>
      <c r="AZ170" s="31" t="str">
        <f>TRIM(IF('3. Förpackningsdata'!U170="","",'3. Förpackningsdata'!U170))</f>
        <v/>
      </c>
      <c r="BA170" s="79" t="str">
        <f>IF(BC170="","",IF('3. Förpackningsdata'!W170="","",'3. Förpackningsdata'!W170))</f>
        <v/>
      </c>
      <c r="BB170" s="85"/>
      <c r="BC170" s="71" t="str">
        <f>IF('3. Förpackningsdata'!X170="","",'3. Förpackningsdata'!X170)</f>
        <v/>
      </c>
      <c r="BD170" s="85"/>
      <c r="BE170" s="85"/>
      <c r="BF170" s="85"/>
      <c r="BG170" s="85"/>
      <c r="BH170" s="85"/>
      <c r="BI170" s="146" t="str" cm="1">
        <f t="array" ref="BI170">_xlfn.IFS(BA170=Tabeller!$AK$5,"P",BA170=Tabeller!$AK$4,"L",BA170="","")</f>
        <v/>
      </c>
      <c r="BJ170" s="85"/>
      <c r="BK170" s="192" t="str">
        <f t="shared" si="11"/>
        <v/>
      </c>
      <c r="BL170" s="75" t="str">
        <f>TRIM(IF('3. Förpackningsdata'!Y170="","",'3. Förpackningsdata'!Y170))</f>
        <v/>
      </c>
    </row>
    <row r="171" spans="1:64" ht="15" x14ac:dyDescent="0.25">
      <c r="A171" s="73">
        <v>167</v>
      </c>
      <c r="B171" s="73" t="str">
        <f>'APH KIC KIA PC'!I171</f>
        <v>Välj…</v>
      </c>
      <c r="C171" s="73" t="str">
        <f>'APH KIC KIA PC'!K171</f>
        <v>Välj…</v>
      </c>
      <c r="D171" s="445">
        <f>'APH KIC KIA PC'!D171</f>
        <v>0</v>
      </c>
      <c r="E171" s="68" t="s">
        <v>103</v>
      </c>
      <c r="F171" s="68"/>
      <c r="G171" s="69">
        <v>1</v>
      </c>
      <c r="H171" s="529">
        <f>'3. Förpackningsdata'!F171</f>
        <v>0</v>
      </c>
      <c r="I171" s="529">
        <f>'3. Förpackningsdata'!G171</f>
        <v>0</v>
      </c>
      <c r="J171" s="529">
        <f>'3. Förpackningsdata'!I171</f>
        <v>0</v>
      </c>
      <c r="K171" s="529">
        <f>'3. Förpackningsdata'!H171</f>
        <v>0</v>
      </c>
      <c r="L171" s="81"/>
      <c r="M171" s="68" t="s">
        <v>1958</v>
      </c>
      <c r="N171" s="69" t="str">
        <f>IF('APH KIC KIA PC'!X171="","",'APH KIC KIA PC'!X171)</f>
        <v/>
      </c>
      <c r="O171" s="70" t="s">
        <v>1778</v>
      </c>
      <c r="P171" s="447" t="str">
        <f>TRIM('1. Artikeldata Grund'!D171)</f>
        <v/>
      </c>
      <c r="Q171" s="446" t="str">
        <f>IF(S171="","",IF('3. Förpackningsdata'!K171="","",'3. Förpackningsdata'!K171))</f>
        <v/>
      </c>
      <c r="R171" s="35"/>
      <c r="S171" s="28" t="str">
        <f>IF('3. Förpackningsdata'!L171="","",'3. Förpackningsdata'!L171)</f>
        <v/>
      </c>
      <c r="T171" s="26"/>
      <c r="U171" s="26"/>
      <c r="V171" s="26"/>
      <c r="W171" s="26"/>
      <c r="X171" s="26"/>
      <c r="Y171" s="354" t="str" cm="1">
        <f t="array" ref="Y171">IF(AC171&lt;&gt;Tabeller!$AJ$4,_xlfn.IFS(Q171=Tabeller!$AJ$3,"",Q171=Tabeller!$AM$4,"C",Q171=Tabeller!$AM$5,"L",Q171=Tabeller!$AM$6,"P",Q171="",""),"1")</f>
        <v/>
      </c>
      <c r="Z171" s="29"/>
      <c r="AA171" s="353"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4" t="str" cm="1">
        <f t="array" ref="AK171">_xlfn.IFS(AC171=Tabeller!$AJ$4,"C",AC171=Tabeller!$AJ$5,"L",AC171=Tabeller!$AJ$6,"P",AC171="","")</f>
        <v/>
      </c>
      <c r="AL171" s="71"/>
      <c r="AM171" s="192" t="str">
        <f t="shared" si="9"/>
        <v/>
      </c>
      <c r="AN171" s="447"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4" t="str" cm="1">
        <f t="array" ref="AW171">_xlfn.IFS(AO171=Tabeller!$AK$5,"P",AO171=Tabeller!$AK$4,"L",AO171="","")</f>
        <v/>
      </c>
      <c r="AX171" s="29"/>
      <c r="AY171" s="353" t="str">
        <f t="shared" si="10"/>
        <v/>
      </c>
      <c r="AZ171" s="31" t="str">
        <f>TRIM(IF('3. Förpackningsdata'!U171="","",'3. Förpackningsdata'!U171))</f>
        <v/>
      </c>
      <c r="BA171" s="79" t="str">
        <f>IF(BC171="","",IF('3. Förpackningsdata'!W171="","",'3. Förpackningsdata'!W171))</f>
        <v/>
      </c>
      <c r="BB171" s="85"/>
      <c r="BC171" s="71" t="str">
        <f>IF('3. Förpackningsdata'!X171="","",'3. Förpackningsdata'!X171)</f>
        <v/>
      </c>
      <c r="BD171" s="85"/>
      <c r="BE171" s="85"/>
      <c r="BF171" s="85"/>
      <c r="BG171" s="85"/>
      <c r="BH171" s="85"/>
      <c r="BI171" s="146" t="str" cm="1">
        <f t="array" ref="BI171">_xlfn.IFS(BA171=Tabeller!$AK$5,"P",BA171=Tabeller!$AK$4,"L",BA171="","")</f>
        <v/>
      </c>
      <c r="BJ171" s="85"/>
      <c r="BK171" s="192" t="str">
        <f t="shared" si="11"/>
        <v/>
      </c>
      <c r="BL171" s="75" t="str">
        <f>TRIM(IF('3. Förpackningsdata'!Y171="","",'3. Förpackningsdata'!Y171))</f>
        <v/>
      </c>
    </row>
    <row r="172" spans="1:64" ht="15" x14ac:dyDescent="0.25">
      <c r="A172" s="73">
        <v>168</v>
      </c>
      <c r="B172" s="73" t="str">
        <f>'APH KIC KIA PC'!I172</f>
        <v>Välj…</v>
      </c>
      <c r="C172" s="73" t="str">
        <f>'APH KIC KIA PC'!K172</f>
        <v>Välj…</v>
      </c>
      <c r="D172" s="445">
        <f>'APH KIC KIA PC'!D172</f>
        <v>0</v>
      </c>
      <c r="E172" s="68" t="s">
        <v>103</v>
      </c>
      <c r="F172" s="68"/>
      <c r="G172" s="69">
        <v>1</v>
      </c>
      <c r="H172" s="529">
        <f>'3. Förpackningsdata'!F172</f>
        <v>0</v>
      </c>
      <c r="I172" s="529">
        <f>'3. Förpackningsdata'!G172</f>
        <v>0</v>
      </c>
      <c r="J172" s="529">
        <f>'3. Förpackningsdata'!I172</f>
        <v>0</v>
      </c>
      <c r="K172" s="529">
        <f>'3. Förpackningsdata'!H172</f>
        <v>0</v>
      </c>
      <c r="L172" s="81"/>
      <c r="M172" s="68" t="s">
        <v>1958</v>
      </c>
      <c r="N172" s="69" t="str">
        <f>IF('APH KIC KIA PC'!X172="","",'APH KIC KIA PC'!X172)</f>
        <v/>
      </c>
      <c r="O172" s="70" t="s">
        <v>1778</v>
      </c>
      <c r="P172" s="447" t="str">
        <f>TRIM('1. Artikeldata Grund'!D172)</f>
        <v/>
      </c>
      <c r="Q172" s="446" t="str">
        <f>IF(S172="","",IF('3. Förpackningsdata'!K172="","",'3. Förpackningsdata'!K172))</f>
        <v/>
      </c>
      <c r="R172" s="35"/>
      <c r="S172" s="28" t="str">
        <f>IF('3. Förpackningsdata'!L172="","",'3. Förpackningsdata'!L172)</f>
        <v/>
      </c>
      <c r="T172" s="26"/>
      <c r="U172" s="26"/>
      <c r="V172" s="26"/>
      <c r="W172" s="26"/>
      <c r="X172" s="26"/>
      <c r="Y172" s="354" t="str" cm="1">
        <f t="array" ref="Y172">IF(AC172&lt;&gt;Tabeller!$AJ$4,_xlfn.IFS(Q172=Tabeller!$AJ$3,"",Q172=Tabeller!$AM$4,"C",Q172=Tabeller!$AM$5,"L",Q172=Tabeller!$AM$6,"P",Q172="",""),"1")</f>
        <v/>
      </c>
      <c r="Z172" s="29"/>
      <c r="AA172" s="353"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4" t="str" cm="1">
        <f t="array" ref="AK172">_xlfn.IFS(AC172=Tabeller!$AJ$4,"C",AC172=Tabeller!$AJ$5,"L",AC172=Tabeller!$AJ$6,"P",AC172="","")</f>
        <v/>
      </c>
      <c r="AL172" s="71"/>
      <c r="AM172" s="192" t="str">
        <f t="shared" si="9"/>
        <v/>
      </c>
      <c r="AN172" s="447"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4" t="str" cm="1">
        <f t="array" ref="AW172">_xlfn.IFS(AO172=Tabeller!$AK$5,"P",AO172=Tabeller!$AK$4,"L",AO172="","")</f>
        <v/>
      </c>
      <c r="AX172" s="29"/>
      <c r="AY172" s="353" t="str">
        <f t="shared" si="10"/>
        <v/>
      </c>
      <c r="AZ172" s="31" t="str">
        <f>TRIM(IF('3. Förpackningsdata'!U172="","",'3. Förpackningsdata'!U172))</f>
        <v/>
      </c>
      <c r="BA172" s="79" t="str">
        <f>IF(BC172="","",IF('3. Förpackningsdata'!W172="","",'3. Förpackningsdata'!W172))</f>
        <v/>
      </c>
      <c r="BB172" s="85"/>
      <c r="BC172" s="71" t="str">
        <f>IF('3. Förpackningsdata'!X172="","",'3. Förpackningsdata'!X172)</f>
        <v/>
      </c>
      <c r="BD172" s="85"/>
      <c r="BE172" s="85"/>
      <c r="BF172" s="85"/>
      <c r="BG172" s="85"/>
      <c r="BH172" s="85"/>
      <c r="BI172" s="146" t="str" cm="1">
        <f t="array" ref="BI172">_xlfn.IFS(BA172=Tabeller!$AK$5,"P",BA172=Tabeller!$AK$4,"L",BA172="","")</f>
        <v/>
      </c>
      <c r="BJ172" s="85"/>
      <c r="BK172" s="192" t="str">
        <f t="shared" si="11"/>
        <v/>
      </c>
      <c r="BL172" s="75" t="str">
        <f>TRIM(IF('3. Förpackningsdata'!Y172="","",'3. Förpackningsdata'!Y172))</f>
        <v/>
      </c>
    </row>
    <row r="173" spans="1:64" ht="15" x14ac:dyDescent="0.25">
      <c r="A173" s="73">
        <v>169</v>
      </c>
      <c r="B173" s="73" t="str">
        <f>'APH KIC KIA PC'!I173</f>
        <v>Välj…</v>
      </c>
      <c r="C173" s="73" t="str">
        <f>'APH KIC KIA PC'!K173</f>
        <v>Välj…</v>
      </c>
      <c r="D173" s="445">
        <f>'APH KIC KIA PC'!D173</f>
        <v>0</v>
      </c>
      <c r="E173" s="68" t="s">
        <v>103</v>
      </c>
      <c r="F173" s="68"/>
      <c r="G173" s="69">
        <v>1</v>
      </c>
      <c r="H173" s="529">
        <f>'3. Förpackningsdata'!F173</f>
        <v>0</v>
      </c>
      <c r="I173" s="529">
        <f>'3. Förpackningsdata'!G173</f>
        <v>0</v>
      </c>
      <c r="J173" s="529">
        <f>'3. Förpackningsdata'!I173</f>
        <v>0</v>
      </c>
      <c r="K173" s="529">
        <f>'3. Förpackningsdata'!H173</f>
        <v>0</v>
      </c>
      <c r="L173" s="81"/>
      <c r="M173" s="68" t="s">
        <v>1958</v>
      </c>
      <c r="N173" s="69" t="str">
        <f>IF('APH KIC KIA PC'!X173="","",'APH KIC KIA PC'!X173)</f>
        <v/>
      </c>
      <c r="O173" s="70" t="s">
        <v>1778</v>
      </c>
      <c r="P173" s="447" t="str">
        <f>TRIM('1. Artikeldata Grund'!D173)</f>
        <v/>
      </c>
      <c r="Q173" s="446" t="str">
        <f>IF(S173="","",IF('3. Förpackningsdata'!K173="","",'3. Förpackningsdata'!K173))</f>
        <v/>
      </c>
      <c r="R173" s="35"/>
      <c r="S173" s="28" t="str">
        <f>IF('3. Förpackningsdata'!L173="","",'3. Förpackningsdata'!L173)</f>
        <v/>
      </c>
      <c r="T173" s="26"/>
      <c r="U173" s="26"/>
      <c r="V173" s="26"/>
      <c r="W173" s="26"/>
      <c r="X173" s="26"/>
      <c r="Y173" s="354" t="str" cm="1">
        <f t="array" ref="Y173">IF(AC173&lt;&gt;Tabeller!$AJ$4,_xlfn.IFS(Q173=Tabeller!$AJ$3,"",Q173=Tabeller!$AM$4,"C",Q173=Tabeller!$AM$5,"L",Q173=Tabeller!$AM$6,"P",Q173="",""),"1")</f>
        <v/>
      </c>
      <c r="Z173" s="29"/>
      <c r="AA173" s="353"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4" t="str" cm="1">
        <f t="array" ref="AK173">_xlfn.IFS(AC173=Tabeller!$AJ$4,"C",AC173=Tabeller!$AJ$5,"L",AC173=Tabeller!$AJ$6,"P",AC173="","")</f>
        <v/>
      </c>
      <c r="AL173" s="71"/>
      <c r="AM173" s="192" t="str">
        <f t="shared" ref="AM173:AM204" si="13">IF(AN173="","","EAN")</f>
        <v/>
      </c>
      <c r="AN173" s="447"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4" t="str" cm="1">
        <f t="array" ref="AW173">_xlfn.IFS(AO173=Tabeller!$AK$5,"P",AO173=Tabeller!$AK$4,"L",AO173="","")</f>
        <v/>
      </c>
      <c r="AX173" s="29"/>
      <c r="AY173" s="353" t="str">
        <f t="shared" ref="AY173:AY204" si="14">IF(AZ173="","","EAN")</f>
        <v/>
      </c>
      <c r="AZ173" s="31" t="str">
        <f>TRIM(IF('3. Förpackningsdata'!U173="","",'3. Förpackningsdata'!U173))</f>
        <v/>
      </c>
      <c r="BA173" s="79" t="str">
        <f>IF(BC173="","",IF('3. Förpackningsdata'!W173="","",'3. Förpackningsdata'!W173))</f>
        <v/>
      </c>
      <c r="BB173" s="85"/>
      <c r="BC173" s="71" t="str">
        <f>IF('3. Förpackningsdata'!X173="","",'3. Förpackningsdata'!X173)</f>
        <v/>
      </c>
      <c r="BD173" s="85"/>
      <c r="BE173" s="85"/>
      <c r="BF173" s="85"/>
      <c r="BG173" s="85"/>
      <c r="BH173" s="85"/>
      <c r="BI173" s="146" t="str" cm="1">
        <f t="array" ref="BI173">_xlfn.IFS(BA173=Tabeller!$AK$5,"P",BA173=Tabeller!$AK$4,"L",BA173="","")</f>
        <v/>
      </c>
      <c r="BJ173" s="85"/>
      <c r="BK173" s="192"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5">
        <f>'APH KIC KIA PC'!D174</f>
        <v>0</v>
      </c>
      <c r="E174" s="68" t="s">
        <v>103</v>
      </c>
      <c r="F174" s="68"/>
      <c r="G174" s="69">
        <v>1</v>
      </c>
      <c r="H174" s="529">
        <f>'3. Förpackningsdata'!F174</f>
        <v>0</v>
      </c>
      <c r="I174" s="529">
        <f>'3. Förpackningsdata'!G174</f>
        <v>0</v>
      </c>
      <c r="J174" s="529">
        <f>'3. Förpackningsdata'!I174</f>
        <v>0</v>
      </c>
      <c r="K174" s="529">
        <f>'3. Förpackningsdata'!H174</f>
        <v>0</v>
      </c>
      <c r="L174" s="81"/>
      <c r="M174" s="68" t="s">
        <v>1958</v>
      </c>
      <c r="N174" s="69" t="str">
        <f>IF('APH KIC KIA PC'!X174="","",'APH KIC KIA PC'!X174)</f>
        <v/>
      </c>
      <c r="O174" s="70" t="s">
        <v>1778</v>
      </c>
      <c r="P174" s="447" t="str">
        <f>TRIM('1. Artikeldata Grund'!D174)</f>
        <v/>
      </c>
      <c r="Q174" s="446" t="str">
        <f>IF(S174="","",IF('3. Förpackningsdata'!K174="","",'3. Förpackningsdata'!K174))</f>
        <v/>
      </c>
      <c r="R174" s="35"/>
      <c r="S174" s="28" t="str">
        <f>IF('3. Förpackningsdata'!L174="","",'3. Förpackningsdata'!L174)</f>
        <v/>
      </c>
      <c r="T174" s="26"/>
      <c r="U174" s="26"/>
      <c r="V174" s="26"/>
      <c r="W174" s="26"/>
      <c r="X174" s="26"/>
      <c r="Y174" s="354" t="str" cm="1">
        <f t="array" ref="Y174">IF(AC174&lt;&gt;Tabeller!$AJ$4,_xlfn.IFS(Q174=Tabeller!$AJ$3,"",Q174=Tabeller!$AM$4,"C",Q174=Tabeller!$AM$5,"L",Q174=Tabeller!$AM$6,"P",Q174="",""),"1")</f>
        <v/>
      </c>
      <c r="Z174" s="29"/>
      <c r="AA174" s="353"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4" t="str" cm="1">
        <f t="array" ref="AK174">_xlfn.IFS(AC174=Tabeller!$AJ$4,"C",AC174=Tabeller!$AJ$5,"L",AC174=Tabeller!$AJ$6,"P",AC174="","")</f>
        <v/>
      </c>
      <c r="AL174" s="71"/>
      <c r="AM174" s="192" t="str">
        <f t="shared" si="13"/>
        <v/>
      </c>
      <c r="AN174" s="447"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4" t="str" cm="1">
        <f t="array" ref="AW174">_xlfn.IFS(AO174=Tabeller!$AK$5,"P",AO174=Tabeller!$AK$4,"L",AO174="","")</f>
        <v/>
      </c>
      <c r="AX174" s="29"/>
      <c r="AY174" s="353" t="str">
        <f t="shared" si="14"/>
        <v/>
      </c>
      <c r="AZ174" s="31" t="str">
        <f>TRIM(IF('3. Förpackningsdata'!U174="","",'3. Förpackningsdata'!U174))</f>
        <v/>
      </c>
      <c r="BA174" s="79" t="str">
        <f>IF(BC174="","",IF('3. Förpackningsdata'!W174="","",'3. Förpackningsdata'!W174))</f>
        <v/>
      </c>
      <c r="BB174" s="85"/>
      <c r="BC174" s="71" t="str">
        <f>IF('3. Förpackningsdata'!X174="","",'3. Förpackningsdata'!X174)</f>
        <v/>
      </c>
      <c r="BD174" s="85"/>
      <c r="BE174" s="85"/>
      <c r="BF174" s="85"/>
      <c r="BG174" s="85"/>
      <c r="BH174" s="85"/>
      <c r="BI174" s="146" t="str" cm="1">
        <f t="array" ref="BI174">_xlfn.IFS(BA174=Tabeller!$AK$5,"P",BA174=Tabeller!$AK$4,"L",BA174="","")</f>
        <v/>
      </c>
      <c r="BJ174" s="85"/>
      <c r="BK174" s="192" t="str">
        <f t="shared" si="15"/>
        <v/>
      </c>
      <c r="BL174" s="75" t="str">
        <f>TRIM(IF('3. Förpackningsdata'!Y174="","",'3. Förpackningsdata'!Y174))</f>
        <v/>
      </c>
    </row>
    <row r="175" spans="1:64" ht="15" x14ac:dyDescent="0.25">
      <c r="A175" s="73">
        <v>171</v>
      </c>
      <c r="B175" s="73" t="str">
        <f>'APH KIC KIA PC'!I175</f>
        <v>Välj…</v>
      </c>
      <c r="C175" s="73" t="str">
        <f>'APH KIC KIA PC'!K175</f>
        <v>Välj…</v>
      </c>
      <c r="D175" s="445">
        <f>'APH KIC KIA PC'!D175</f>
        <v>0</v>
      </c>
      <c r="E175" s="68" t="s">
        <v>103</v>
      </c>
      <c r="F175" s="68"/>
      <c r="G175" s="69">
        <v>1</v>
      </c>
      <c r="H175" s="529">
        <f>'3. Förpackningsdata'!F175</f>
        <v>0</v>
      </c>
      <c r="I175" s="529">
        <f>'3. Förpackningsdata'!G175</f>
        <v>0</v>
      </c>
      <c r="J175" s="529">
        <f>'3. Förpackningsdata'!I175</f>
        <v>0</v>
      </c>
      <c r="K175" s="529">
        <f>'3. Förpackningsdata'!H175</f>
        <v>0</v>
      </c>
      <c r="L175" s="81"/>
      <c r="M175" s="68" t="s">
        <v>1958</v>
      </c>
      <c r="N175" s="69" t="str">
        <f>IF('APH KIC KIA PC'!X175="","",'APH KIC KIA PC'!X175)</f>
        <v/>
      </c>
      <c r="O175" s="70" t="s">
        <v>1778</v>
      </c>
      <c r="P175" s="447" t="str">
        <f>TRIM('1. Artikeldata Grund'!D175)</f>
        <v/>
      </c>
      <c r="Q175" s="446" t="str">
        <f>IF(S175="","",IF('3. Förpackningsdata'!K175="","",'3. Förpackningsdata'!K175))</f>
        <v/>
      </c>
      <c r="R175" s="35"/>
      <c r="S175" s="28" t="str">
        <f>IF('3. Förpackningsdata'!L175="","",'3. Förpackningsdata'!L175)</f>
        <v/>
      </c>
      <c r="T175" s="26"/>
      <c r="U175" s="26"/>
      <c r="V175" s="26"/>
      <c r="W175" s="26"/>
      <c r="X175" s="26"/>
      <c r="Y175" s="354" t="str" cm="1">
        <f t="array" ref="Y175">IF(AC175&lt;&gt;Tabeller!$AJ$4,_xlfn.IFS(Q175=Tabeller!$AJ$3,"",Q175=Tabeller!$AM$4,"C",Q175=Tabeller!$AM$5,"L",Q175=Tabeller!$AM$6,"P",Q175="",""),"1")</f>
        <v/>
      </c>
      <c r="Z175" s="29"/>
      <c r="AA175" s="353"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4" t="str" cm="1">
        <f t="array" ref="AK175">_xlfn.IFS(AC175=Tabeller!$AJ$4,"C",AC175=Tabeller!$AJ$5,"L",AC175=Tabeller!$AJ$6,"P",AC175="","")</f>
        <v/>
      </c>
      <c r="AL175" s="71"/>
      <c r="AM175" s="192" t="str">
        <f t="shared" si="13"/>
        <v/>
      </c>
      <c r="AN175" s="447"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4" t="str" cm="1">
        <f t="array" ref="AW175">_xlfn.IFS(AO175=Tabeller!$AK$5,"P",AO175=Tabeller!$AK$4,"L",AO175="","")</f>
        <v/>
      </c>
      <c r="AX175" s="29"/>
      <c r="AY175" s="353" t="str">
        <f t="shared" si="14"/>
        <v/>
      </c>
      <c r="AZ175" s="31" t="str">
        <f>TRIM(IF('3. Förpackningsdata'!U175="","",'3. Förpackningsdata'!U175))</f>
        <v/>
      </c>
      <c r="BA175" s="79" t="str">
        <f>IF(BC175="","",IF('3. Förpackningsdata'!W175="","",'3. Förpackningsdata'!W175))</f>
        <v/>
      </c>
      <c r="BB175" s="85"/>
      <c r="BC175" s="71" t="str">
        <f>IF('3. Förpackningsdata'!X175="","",'3. Förpackningsdata'!X175)</f>
        <v/>
      </c>
      <c r="BD175" s="85"/>
      <c r="BE175" s="85"/>
      <c r="BF175" s="85"/>
      <c r="BG175" s="85"/>
      <c r="BH175" s="85"/>
      <c r="BI175" s="146" t="str" cm="1">
        <f t="array" ref="BI175">_xlfn.IFS(BA175=Tabeller!$AK$5,"P",BA175=Tabeller!$AK$4,"L",BA175="","")</f>
        <v/>
      </c>
      <c r="BJ175" s="85"/>
      <c r="BK175" s="192" t="str">
        <f t="shared" si="15"/>
        <v/>
      </c>
      <c r="BL175" s="75" t="str">
        <f>TRIM(IF('3. Förpackningsdata'!Y175="","",'3. Förpackningsdata'!Y175))</f>
        <v/>
      </c>
    </row>
    <row r="176" spans="1:64" ht="15" x14ac:dyDescent="0.25">
      <c r="A176" s="73">
        <v>172</v>
      </c>
      <c r="B176" s="73" t="str">
        <f>'APH KIC KIA PC'!I176</f>
        <v>Välj…</v>
      </c>
      <c r="C176" s="73" t="str">
        <f>'APH KIC KIA PC'!K176</f>
        <v>Välj…</v>
      </c>
      <c r="D176" s="445">
        <f>'APH KIC KIA PC'!D176</f>
        <v>0</v>
      </c>
      <c r="E176" s="68" t="s">
        <v>103</v>
      </c>
      <c r="F176" s="68"/>
      <c r="G176" s="69">
        <v>1</v>
      </c>
      <c r="H176" s="529">
        <f>'3. Förpackningsdata'!F176</f>
        <v>0</v>
      </c>
      <c r="I176" s="529">
        <f>'3. Förpackningsdata'!G176</f>
        <v>0</v>
      </c>
      <c r="J176" s="529">
        <f>'3. Förpackningsdata'!I176</f>
        <v>0</v>
      </c>
      <c r="K176" s="529">
        <f>'3. Förpackningsdata'!H176</f>
        <v>0</v>
      </c>
      <c r="L176" s="81"/>
      <c r="M176" s="68" t="s">
        <v>1958</v>
      </c>
      <c r="N176" s="69" t="str">
        <f>IF('APH KIC KIA PC'!X176="","",'APH KIC KIA PC'!X176)</f>
        <v/>
      </c>
      <c r="O176" s="70" t="s">
        <v>1778</v>
      </c>
      <c r="P176" s="447" t="str">
        <f>TRIM('1. Artikeldata Grund'!D176)</f>
        <v/>
      </c>
      <c r="Q176" s="446" t="str">
        <f>IF(S176="","",IF('3. Förpackningsdata'!K176="","",'3. Förpackningsdata'!K176))</f>
        <v/>
      </c>
      <c r="R176" s="35"/>
      <c r="S176" s="28" t="str">
        <f>IF('3. Förpackningsdata'!L176="","",'3. Förpackningsdata'!L176)</f>
        <v/>
      </c>
      <c r="T176" s="26"/>
      <c r="U176" s="26"/>
      <c r="V176" s="26"/>
      <c r="W176" s="26"/>
      <c r="X176" s="26"/>
      <c r="Y176" s="354" t="str" cm="1">
        <f t="array" ref="Y176">IF(AC176&lt;&gt;Tabeller!$AJ$4,_xlfn.IFS(Q176=Tabeller!$AJ$3,"",Q176=Tabeller!$AM$4,"C",Q176=Tabeller!$AM$5,"L",Q176=Tabeller!$AM$6,"P",Q176="",""),"1")</f>
        <v/>
      </c>
      <c r="Z176" s="29"/>
      <c r="AA176" s="353"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4" t="str" cm="1">
        <f t="array" ref="AK176">_xlfn.IFS(AC176=Tabeller!$AJ$4,"C",AC176=Tabeller!$AJ$5,"L",AC176=Tabeller!$AJ$6,"P",AC176="","")</f>
        <v/>
      </c>
      <c r="AL176" s="71"/>
      <c r="AM176" s="192" t="str">
        <f t="shared" si="13"/>
        <v/>
      </c>
      <c r="AN176" s="447"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4" t="str" cm="1">
        <f t="array" ref="AW176">_xlfn.IFS(AO176=Tabeller!$AK$5,"P",AO176=Tabeller!$AK$4,"L",AO176="","")</f>
        <v/>
      </c>
      <c r="AX176" s="29"/>
      <c r="AY176" s="353" t="str">
        <f t="shared" si="14"/>
        <v/>
      </c>
      <c r="AZ176" s="31" t="str">
        <f>TRIM(IF('3. Förpackningsdata'!U176="","",'3. Förpackningsdata'!U176))</f>
        <v/>
      </c>
      <c r="BA176" s="79" t="str">
        <f>IF(BC176="","",IF('3. Förpackningsdata'!W176="","",'3. Förpackningsdata'!W176))</f>
        <v/>
      </c>
      <c r="BB176" s="85"/>
      <c r="BC176" s="71" t="str">
        <f>IF('3. Förpackningsdata'!X176="","",'3. Förpackningsdata'!X176)</f>
        <v/>
      </c>
      <c r="BD176" s="85"/>
      <c r="BE176" s="85"/>
      <c r="BF176" s="85"/>
      <c r="BG176" s="85"/>
      <c r="BH176" s="85"/>
      <c r="BI176" s="146" t="str" cm="1">
        <f t="array" ref="BI176">_xlfn.IFS(BA176=Tabeller!$AK$5,"P",BA176=Tabeller!$AK$4,"L",BA176="","")</f>
        <v/>
      </c>
      <c r="BJ176" s="85"/>
      <c r="BK176" s="192" t="str">
        <f t="shared" si="15"/>
        <v/>
      </c>
      <c r="BL176" s="75" t="str">
        <f>TRIM(IF('3. Förpackningsdata'!Y176="","",'3. Förpackningsdata'!Y176))</f>
        <v/>
      </c>
    </row>
    <row r="177" spans="1:64" ht="15" x14ac:dyDescent="0.25">
      <c r="A177" s="73">
        <v>173</v>
      </c>
      <c r="B177" s="73" t="str">
        <f>'APH KIC KIA PC'!I177</f>
        <v>Välj…</v>
      </c>
      <c r="C177" s="73" t="str">
        <f>'APH KIC KIA PC'!K177</f>
        <v>Välj…</v>
      </c>
      <c r="D177" s="445">
        <f>'APH KIC KIA PC'!D177</f>
        <v>0</v>
      </c>
      <c r="E177" s="68" t="s">
        <v>103</v>
      </c>
      <c r="F177" s="68"/>
      <c r="G177" s="69">
        <v>1</v>
      </c>
      <c r="H177" s="529">
        <f>'3. Förpackningsdata'!F177</f>
        <v>0</v>
      </c>
      <c r="I177" s="529">
        <f>'3. Förpackningsdata'!G177</f>
        <v>0</v>
      </c>
      <c r="J177" s="529">
        <f>'3. Förpackningsdata'!I177</f>
        <v>0</v>
      </c>
      <c r="K177" s="529">
        <f>'3. Förpackningsdata'!H177</f>
        <v>0</v>
      </c>
      <c r="L177" s="81"/>
      <c r="M177" s="68" t="s">
        <v>1958</v>
      </c>
      <c r="N177" s="69" t="str">
        <f>IF('APH KIC KIA PC'!X177="","",'APH KIC KIA PC'!X177)</f>
        <v/>
      </c>
      <c r="O177" s="70" t="s">
        <v>1778</v>
      </c>
      <c r="P177" s="447" t="str">
        <f>TRIM('1. Artikeldata Grund'!D177)</f>
        <v/>
      </c>
      <c r="Q177" s="446" t="str">
        <f>IF(S177="","",IF('3. Förpackningsdata'!K177="","",'3. Förpackningsdata'!K177))</f>
        <v/>
      </c>
      <c r="R177" s="35"/>
      <c r="S177" s="28" t="str">
        <f>IF('3. Förpackningsdata'!L177="","",'3. Förpackningsdata'!L177)</f>
        <v/>
      </c>
      <c r="T177" s="26"/>
      <c r="U177" s="26"/>
      <c r="V177" s="26"/>
      <c r="W177" s="26"/>
      <c r="X177" s="26"/>
      <c r="Y177" s="354" t="str" cm="1">
        <f t="array" ref="Y177">IF(AC177&lt;&gt;Tabeller!$AJ$4,_xlfn.IFS(Q177=Tabeller!$AJ$3,"",Q177=Tabeller!$AM$4,"C",Q177=Tabeller!$AM$5,"L",Q177=Tabeller!$AM$6,"P",Q177="",""),"1")</f>
        <v/>
      </c>
      <c r="Z177" s="29"/>
      <c r="AA177" s="353"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4" t="str" cm="1">
        <f t="array" ref="AK177">_xlfn.IFS(AC177=Tabeller!$AJ$4,"C",AC177=Tabeller!$AJ$5,"L",AC177=Tabeller!$AJ$6,"P",AC177="","")</f>
        <v/>
      </c>
      <c r="AL177" s="71"/>
      <c r="AM177" s="192" t="str">
        <f t="shared" si="13"/>
        <v/>
      </c>
      <c r="AN177" s="447"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4" t="str" cm="1">
        <f t="array" ref="AW177">_xlfn.IFS(AO177=Tabeller!$AK$5,"P",AO177=Tabeller!$AK$4,"L",AO177="","")</f>
        <v/>
      </c>
      <c r="AX177" s="29"/>
      <c r="AY177" s="353" t="str">
        <f t="shared" si="14"/>
        <v/>
      </c>
      <c r="AZ177" s="31" t="str">
        <f>TRIM(IF('3. Förpackningsdata'!U177="","",'3. Förpackningsdata'!U177))</f>
        <v/>
      </c>
      <c r="BA177" s="79" t="str">
        <f>IF(BC177="","",IF('3. Förpackningsdata'!W177="","",'3. Förpackningsdata'!W177))</f>
        <v/>
      </c>
      <c r="BB177" s="85"/>
      <c r="BC177" s="71" t="str">
        <f>IF('3. Förpackningsdata'!X177="","",'3. Förpackningsdata'!X177)</f>
        <v/>
      </c>
      <c r="BD177" s="85"/>
      <c r="BE177" s="85"/>
      <c r="BF177" s="85"/>
      <c r="BG177" s="85"/>
      <c r="BH177" s="85"/>
      <c r="BI177" s="146" t="str" cm="1">
        <f t="array" ref="BI177">_xlfn.IFS(BA177=Tabeller!$AK$5,"P",BA177=Tabeller!$AK$4,"L",BA177="","")</f>
        <v/>
      </c>
      <c r="BJ177" s="85"/>
      <c r="BK177" s="192" t="str">
        <f t="shared" si="15"/>
        <v/>
      </c>
      <c r="BL177" s="75" t="str">
        <f>TRIM(IF('3. Förpackningsdata'!Y177="","",'3. Förpackningsdata'!Y177))</f>
        <v/>
      </c>
    </row>
    <row r="178" spans="1:64" ht="15" x14ac:dyDescent="0.25">
      <c r="A178" s="73">
        <v>174</v>
      </c>
      <c r="B178" s="73" t="str">
        <f>'APH KIC KIA PC'!I178</f>
        <v>Välj…</v>
      </c>
      <c r="C178" s="73" t="str">
        <f>'APH KIC KIA PC'!K178</f>
        <v>Välj…</v>
      </c>
      <c r="D178" s="445">
        <f>'APH KIC KIA PC'!D178</f>
        <v>0</v>
      </c>
      <c r="E178" s="68" t="s">
        <v>103</v>
      </c>
      <c r="F178" s="68"/>
      <c r="G178" s="69">
        <v>1</v>
      </c>
      <c r="H178" s="529">
        <f>'3. Förpackningsdata'!F178</f>
        <v>0</v>
      </c>
      <c r="I178" s="529">
        <f>'3. Förpackningsdata'!G178</f>
        <v>0</v>
      </c>
      <c r="J178" s="529">
        <f>'3. Förpackningsdata'!I178</f>
        <v>0</v>
      </c>
      <c r="K178" s="529">
        <f>'3. Förpackningsdata'!H178</f>
        <v>0</v>
      </c>
      <c r="L178" s="81"/>
      <c r="M178" s="68" t="s">
        <v>1958</v>
      </c>
      <c r="N178" s="69" t="str">
        <f>IF('APH KIC KIA PC'!X178="","",'APH KIC KIA PC'!X178)</f>
        <v/>
      </c>
      <c r="O178" s="70" t="s">
        <v>1778</v>
      </c>
      <c r="P178" s="447" t="str">
        <f>TRIM('1. Artikeldata Grund'!D178)</f>
        <v/>
      </c>
      <c r="Q178" s="446" t="str">
        <f>IF(S178="","",IF('3. Förpackningsdata'!K178="","",'3. Förpackningsdata'!K178))</f>
        <v/>
      </c>
      <c r="R178" s="35"/>
      <c r="S178" s="28" t="str">
        <f>IF('3. Förpackningsdata'!L178="","",'3. Förpackningsdata'!L178)</f>
        <v/>
      </c>
      <c r="T178" s="26"/>
      <c r="U178" s="26"/>
      <c r="V178" s="26"/>
      <c r="W178" s="26"/>
      <c r="X178" s="26"/>
      <c r="Y178" s="354" t="str" cm="1">
        <f t="array" ref="Y178">IF(AC178&lt;&gt;Tabeller!$AJ$4,_xlfn.IFS(Q178=Tabeller!$AJ$3,"",Q178=Tabeller!$AM$4,"C",Q178=Tabeller!$AM$5,"L",Q178=Tabeller!$AM$6,"P",Q178="",""),"1")</f>
        <v/>
      </c>
      <c r="Z178" s="29"/>
      <c r="AA178" s="353"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4" t="str" cm="1">
        <f t="array" ref="AK178">_xlfn.IFS(AC178=Tabeller!$AJ$4,"C",AC178=Tabeller!$AJ$5,"L",AC178=Tabeller!$AJ$6,"P",AC178="","")</f>
        <v/>
      </c>
      <c r="AL178" s="71"/>
      <c r="AM178" s="192" t="str">
        <f t="shared" si="13"/>
        <v/>
      </c>
      <c r="AN178" s="447"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4" t="str" cm="1">
        <f t="array" ref="AW178">_xlfn.IFS(AO178=Tabeller!$AK$5,"P",AO178=Tabeller!$AK$4,"L",AO178="","")</f>
        <v/>
      </c>
      <c r="AX178" s="29"/>
      <c r="AY178" s="353" t="str">
        <f t="shared" si="14"/>
        <v/>
      </c>
      <c r="AZ178" s="31" t="str">
        <f>TRIM(IF('3. Förpackningsdata'!U178="","",'3. Förpackningsdata'!U178))</f>
        <v/>
      </c>
      <c r="BA178" s="79" t="str">
        <f>IF(BC178="","",IF('3. Förpackningsdata'!W178="","",'3. Förpackningsdata'!W178))</f>
        <v/>
      </c>
      <c r="BB178" s="85"/>
      <c r="BC178" s="71" t="str">
        <f>IF('3. Förpackningsdata'!X178="","",'3. Förpackningsdata'!X178)</f>
        <v/>
      </c>
      <c r="BD178" s="85"/>
      <c r="BE178" s="85"/>
      <c r="BF178" s="85"/>
      <c r="BG178" s="85"/>
      <c r="BH178" s="85"/>
      <c r="BI178" s="146" t="str" cm="1">
        <f t="array" ref="BI178">_xlfn.IFS(BA178=Tabeller!$AK$5,"P",BA178=Tabeller!$AK$4,"L",BA178="","")</f>
        <v/>
      </c>
      <c r="BJ178" s="85"/>
      <c r="BK178" s="192" t="str">
        <f t="shared" si="15"/>
        <v/>
      </c>
      <c r="BL178" s="75" t="str">
        <f>TRIM(IF('3. Förpackningsdata'!Y178="","",'3. Förpackningsdata'!Y178))</f>
        <v/>
      </c>
    </row>
    <row r="179" spans="1:64" ht="15" x14ac:dyDescent="0.25">
      <c r="A179" s="73">
        <v>175</v>
      </c>
      <c r="B179" s="73" t="str">
        <f>'APH KIC KIA PC'!I179</f>
        <v>Välj…</v>
      </c>
      <c r="C179" s="73" t="str">
        <f>'APH KIC KIA PC'!K179</f>
        <v>Välj…</v>
      </c>
      <c r="D179" s="445">
        <f>'APH KIC KIA PC'!D179</f>
        <v>0</v>
      </c>
      <c r="E179" s="68" t="s">
        <v>103</v>
      </c>
      <c r="F179" s="68"/>
      <c r="G179" s="69">
        <v>1</v>
      </c>
      <c r="H179" s="529">
        <f>'3. Förpackningsdata'!F179</f>
        <v>0</v>
      </c>
      <c r="I179" s="529">
        <f>'3. Förpackningsdata'!G179</f>
        <v>0</v>
      </c>
      <c r="J179" s="529">
        <f>'3. Förpackningsdata'!I179</f>
        <v>0</v>
      </c>
      <c r="K179" s="529">
        <f>'3. Förpackningsdata'!H179</f>
        <v>0</v>
      </c>
      <c r="L179" s="81"/>
      <c r="M179" s="68" t="s">
        <v>1958</v>
      </c>
      <c r="N179" s="69" t="str">
        <f>IF('APH KIC KIA PC'!X179="","",'APH KIC KIA PC'!X179)</f>
        <v/>
      </c>
      <c r="O179" s="70" t="s">
        <v>1778</v>
      </c>
      <c r="P179" s="447" t="str">
        <f>TRIM('1. Artikeldata Grund'!D179)</f>
        <v/>
      </c>
      <c r="Q179" s="446" t="str">
        <f>IF(S179="","",IF('3. Förpackningsdata'!K179="","",'3. Förpackningsdata'!K179))</f>
        <v/>
      </c>
      <c r="R179" s="35"/>
      <c r="S179" s="28" t="str">
        <f>IF('3. Förpackningsdata'!L179="","",'3. Förpackningsdata'!L179)</f>
        <v/>
      </c>
      <c r="T179" s="26"/>
      <c r="U179" s="26"/>
      <c r="V179" s="26"/>
      <c r="W179" s="26"/>
      <c r="X179" s="26"/>
      <c r="Y179" s="354" t="str" cm="1">
        <f t="array" ref="Y179">IF(AC179&lt;&gt;Tabeller!$AJ$4,_xlfn.IFS(Q179=Tabeller!$AJ$3,"",Q179=Tabeller!$AM$4,"C",Q179=Tabeller!$AM$5,"L",Q179=Tabeller!$AM$6,"P",Q179="",""),"1")</f>
        <v/>
      </c>
      <c r="Z179" s="29"/>
      <c r="AA179" s="353"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4" t="str" cm="1">
        <f t="array" ref="AK179">_xlfn.IFS(AC179=Tabeller!$AJ$4,"C",AC179=Tabeller!$AJ$5,"L",AC179=Tabeller!$AJ$6,"P",AC179="","")</f>
        <v/>
      </c>
      <c r="AL179" s="71"/>
      <c r="AM179" s="192" t="str">
        <f t="shared" si="13"/>
        <v/>
      </c>
      <c r="AN179" s="447"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4" t="str" cm="1">
        <f t="array" ref="AW179">_xlfn.IFS(AO179=Tabeller!$AK$5,"P",AO179=Tabeller!$AK$4,"L",AO179="","")</f>
        <v/>
      </c>
      <c r="AX179" s="29"/>
      <c r="AY179" s="353" t="str">
        <f t="shared" si="14"/>
        <v/>
      </c>
      <c r="AZ179" s="31" t="str">
        <f>TRIM(IF('3. Förpackningsdata'!U179="","",'3. Förpackningsdata'!U179))</f>
        <v/>
      </c>
      <c r="BA179" s="79" t="str">
        <f>IF(BC179="","",IF('3. Förpackningsdata'!W179="","",'3. Förpackningsdata'!W179))</f>
        <v/>
      </c>
      <c r="BB179" s="85"/>
      <c r="BC179" s="71" t="str">
        <f>IF('3. Förpackningsdata'!X179="","",'3. Förpackningsdata'!X179)</f>
        <v/>
      </c>
      <c r="BD179" s="85"/>
      <c r="BE179" s="85"/>
      <c r="BF179" s="85"/>
      <c r="BG179" s="85"/>
      <c r="BH179" s="85"/>
      <c r="BI179" s="146" t="str" cm="1">
        <f t="array" ref="BI179">_xlfn.IFS(BA179=Tabeller!$AK$5,"P",BA179=Tabeller!$AK$4,"L",BA179="","")</f>
        <v/>
      </c>
      <c r="BJ179" s="85"/>
      <c r="BK179" s="192" t="str">
        <f t="shared" si="15"/>
        <v/>
      </c>
      <c r="BL179" s="75" t="str">
        <f>TRIM(IF('3. Förpackningsdata'!Y179="","",'3. Förpackningsdata'!Y179))</f>
        <v/>
      </c>
    </row>
    <row r="180" spans="1:64" ht="15" x14ac:dyDescent="0.25">
      <c r="A180" s="73">
        <v>176</v>
      </c>
      <c r="B180" s="73" t="str">
        <f>'APH KIC KIA PC'!I180</f>
        <v>Välj…</v>
      </c>
      <c r="C180" s="73" t="str">
        <f>'APH KIC KIA PC'!K180</f>
        <v>Välj…</v>
      </c>
      <c r="D180" s="445">
        <f>'APH KIC KIA PC'!D180</f>
        <v>0</v>
      </c>
      <c r="E180" s="68" t="s">
        <v>103</v>
      </c>
      <c r="F180" s="68"/>
      <c r="G180" s="69">
        <v>1</v>
      </c>
      <c r="H180" s="529">
        <f>'3. Förpackningsdata'!F180</f>
        <v>0</v>
      </c>
      <c r="I180" s="529">
        <f>'3. Förpackningsdata'!G180</f>
        <v>0</v>
      </c>
      <c r="J180" s="529">
        <f>'3. Förpackningsdata'!I180</f>
        <v>0</v>
      </c>
      <c r="K180" s="529">
        <f>'3. Förpackningsdata'!H180</f>
        <v>0</v>
      </c>
      <c r="L180" s="81"/>
      <c r="M180" s="68" t="s">
        <v>1958</v>
      </c>
      <c r="N180" s="69" t="str">
        <f>IF('APH KIC KIA PC'!X180="","",'APH KIC KIA PC'!X180)</f>
        <v/>
      </c>
      <c r="O180" s="70" t="s">
        <v>1778</v>
      </c>
      <c r="P180" s="447" t="str">
        <f>TRIM('1. Artikeldata Grund'!D180)</f>
        <v/>
      </c>
      <c r="Q180" s="446" t="str">
        <f>IF(S180="","",IF('3. Förpackningsdata'!K180="","",'3. Förpackningsdata'!K180))</f>
        <v/>
      </c>
      <c r="R180" s="35"/>
      <c r="S180" s="28" t="str">
        <f>IF('3. Förpackningsdata'!L180="","",'3. Förpackningsdata'!L180)</f>
        <v/>
      </c>
      <c r="T180" s="26"/>
      <c r="U180" s="26"/>
      <c r="V180" s="26"/>
      <c r="W180" s="26"/>
      <c r="X180" s="26"/>
      <c r="Y180" s="354" t="str" cm="1">
        <f t="array" ref="Y180">IF(AC180&lt;&gt;Tabeller!$AJ$4,_xlfn.IFS(Q180=Tabeller!$AJ$3,"",Q180=Tabeller!$AM$4,"C",Q180=Tabeller!$AM$5,"L",Q180=Tabeller!$AM$6,"P",Q180="",""),"1")</f>
        <v/>
      </c>
      <c r="Z180" s="29"/>
      <c r="AA180" s="353"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4" t="str" cm="1">
        <f t="array" ref="AK180">_xlfn.IFS(AC180=Tabeller!$AJ$4,"C",AC180=Tabeller!$AJ$5,"L",AC180=Tabeller!$AJ$6,"P",AC180="","")</f>
        <v/>
      </c>
      <c r="AL180" s="71"/>
      <c r="AM180" s="192" t="str">
        <f t="shared" si="13"/>
        <v/>
      </c>
      <c r="AN180" s="447"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4" t="str" cm="1">
        <f t="array" ref="AW180">_xlfn.IFS(AO180=Tabeller!$AK$5,"P",AO180=Tabeller!$AK$4,"L",AO180="","")</f>
        <v/>
      </c>
      <c r="AX180" s="29"/>
      <c r="AY180" s="353" t="str">
        <f t="shared" si="14"/>
        <v/>
      </c>
      <c r="AZ180" s="31" t="str">
        <f>TRIM(IF('3. Förpackningsdata'!U180="","",'3. Förpackningsdata'!U180))</f>
        <v/>
      </c>
      <c r="BA180" s="79" t="str">
        <f>IF(BC180="","",IF('3. Förpackningsdata'!W180="","",'3. Förpackningsdata'!W180))</f>
        <v/>
      </c>
      <c r="BB180" s="85"/>
      <c r="BC180" s="71" t="str">
        <f>IF('3. Förpackningsdata'!X180="","",'3. Förpackningsdata'!X180)</f>
        <v/>
      </c>
      <c r="BD180" s="85"/>
      <c r="BE180" s="85"/>
      <c r="BF180" s="85"/>
      <c r="BG180" s="85"/>
      <c r="BH180" s="85"/>
      <c r="BI180" s="146" t="str" cm="1">
        <f t="array" ref="BI180">_xlfn.IFS(BA180=Tabeller!$AK$5,"P",BA180=Tabeller!$AK$4,"L",BA180="","")</f>
        <v/>
      </c>
      <c r="BJ180" s="85"/>
      <c r="BK180" s="192" t="str">
        <f t="shared" si="15"/>
        <v/>
      </c>
      <c r="BL180" s="75" t="str">
        <f>TRIM(IF('3. Förpackningsdata'!Y180="","",'3. Förpackningsdata'!Y180))</f>
        <v/>
      </c>
    </row>
    <row r="181" spans="1:64" ht="15" x14ac:dyDescent="0.25">
      <c r="A181" s="73">
        <v>177</v>
      </c>
      <c r="B181" s="73" t="str">
        <f>'APH KIC KIA PC'!I181</f>
        <v>Välj…</v>
      </c>
      <c r="C181" s="73" t="str">
        <f>'APH KIC KIA PC'!K181</f>
        <v>Välj…</v>
      </c>
      <c r="D181" s="445">
        <f>'APH KIC KIA PC'!D181</f>
        <v>0</v>
      </c>
      <c r="E181" s="68" t="s">
        <v>103</v>
      </c>
      <c r="F181" s="68"/>
      <c r="G181" s="69">
        <v>1</v>
      </c>
      <c r="H181" s="529">
        <f>'3. Förpackningsdata'!F181</f>
        <v>0</v>
      </c>
      <c r="I181" s="529">
        <f>'3. Förpackningsdata'!G181</f>
        <v>0</v>
      </c>
      <c r="J181" s="529">
        <f>'3. Förpackningsdata'!I181</f>
        <v>0</v>
      </c>
      <c r="K181" s="529">
        <f>'3. Förpackningsdata'!H181</f>
        <v>0</v>
      </c>
      <c r="L181" s="81"/>
      <c r="M181" s="68" t="s">
        <v>1958</v>
      </c>
      <c r="N181" s="69" t="str">
        <f>IF('APH KIC KIA PC'!X181="","",'APH KIC KIA PC'!X181)</f>
        <v/>
      </c>
      <c r="O181" s="70" t="s">
        <v>1778</v>
      </c>
      <c r="P181" s="447" t="str">
        <f>TRIM('1. Artikeldata Grund'!D181)</f>
        <v/>
      </c>
      <c r="Q181" s="446" t="str">
        <f>IF(S181="","",IF('3. Förpackningsdata'!K181="","",'3. Förpackningsdata'!K181))</f>
        <v/>
      </c>
      <c r="R181" s="35"/>
      <c r="S181" s="28" t="str">
        <f>IF('3. Förpackningsdata'!L181="","",'3. Förpackningsdata'!L181)</f>
        <v/>
      </c>
      <c r="T181" s="26"/>
      <c r="U181" s="26"/>
      <c r="V181" s="26"/>
      <c r="W181" s="26"/>
      <c r="X181" s="26"/>
      <c r="Y181" s="354" t="str" cm="1">
        <f t="array" ref="Y181">IF(AC181&lt;&gt;Tabeller!$AJ$4,_xlfn.IFS(Q181=Tabeller!$AJ$3,"",Q181=Tabeller!$AM$4,"C",Q181=Tabeller!$AM$5,"L",Q181=Tabeller!$AM$6,"P",Q181="",""),"1")</f>
        <v/>
      </c>
      <c r="Z181" s="29"/>
      <c r="AA181" s="353"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4" t="str" cm="1">
        <f t="array" ref="AK181">_xlfn.IFS(AC181=Tabeller!$AJ$4,"C",AC181=Tabeller!$AJ$5,"L",AC181=Tabeller!$AJ$6,"P",AC181="","")</f>
        <v/>
      </c>
      <c r="AL181" s="71"/>
      <c r="AM181" s="192" t="str">
        <f t="shared" si="13"/>
        <v/>
      </c>
      <c r="AN181" s="447"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4" t="str" cm="1">
        <f t="array" ref="AW181">_xlfn.IFS(AO181=Tabeller!$AK$5,"P",AO181=Tabeller!$AK$4,"L",AO181="","")</f>
        <v/>
      </c>
      <c r="AX181" s="29"/>
      <c r="AY181" s="353" t="str">
        <f t="shared" si="14"/>
        <v/>
      </c>
      <c r="AZ181" s="31" t="str">
        <f>TRIM(IF('3. Förpackningsdata'!U181="","",'3. Förpackningsdata'!U181))</f>
        <v/>
      </c>
      <c r="BA181" s="79" t="str">
        <f>IF(BC181="","",IF('3. Förpackningsdata'!W181="","",'3. Förpackningsdata'!W181))</f>
        <v/>
      </c>
      <c r="BB181" s="85"/>
      <c r="BC181" s="71" t="str">
        <f>IF('3. Förpackningsdata'!X181="","",'3. Förpackningsdata'!X181)</f>
        <v/>
      </c>
      <c r="BD181" s="85"/>
      <c r="BE181" s="85"/>
      <c r="BF181" s="85"/>
      <c r="BG181" s="85"/>
      <c r="BH181" s="85"/>
      <c r="BI181" s="146" t="str" cm="1">
        <f t="array" ref="BI181">_xlfn.IFS(BA181=Tabeller!$AK$5,"P",BA181=Tabeller!$AK$4,"L",BA181="","")</f>
        <v/>
      </c>
      <c r="BJ181" s="85"/>
      <c r="BK181" s="192" t="str">
        <f t="shared" si="15"/>
        <v/>
      </c>
      <c r="BL181" s="75" t="str">
        <f>TRIM(IF('3. Förpackningsdata'!Y181="","",'3. Förpackningsdata'!Y181))</f>
        <v/>
      </c>
    </row>
    <row r="182" spans="1:64" ht="15" x14ac:dyDescent="0.25">
      <c r="A182" s="73">
        <v>178</v>
      </c>
      <c r="B182" s="73" t="str">
        <f>'APH KIC KIA PC'!I182</f>
        <v>Välj…</v>
      </c>
      <c r="C182" s="73" t="str">
        <f>'APH KIC KIA PC'!K182</f>
        <v>Välj…</v>
      </c>
      <c r="D182" s="445">
        <f>'APH KIC KIA PC'!D182</f>
        <v>0</v>
      </c>
      <c r="E182" s="68" t="s">
        <v>103</v>
      </c>
      <c r="F182" s="68"/>
      <c r="G182" s="69">
        <v>1</v>
      </c>
      <c r="H182" s="529">
        <f>'3. Förpackningsdata'!F182</f>
        <v>0</v>
      </c>
      <c r="I182" s="529">
        <f>'3. Förpackningsdata'!G182</f>
        <v>0</v>
      </c>
      <c r="J182" s="529">
        <f>'3. Förpackningsdata'!I182</f>
        <v>0</v>
      </c>
      <c r="K182" s="529">
        <f>'3. Förpackningsdata'!H182</f>
        <v>0</v>
      </c>
      <c r="L182" s="81"/>
      <c r="M182" s="68" t="s">
        <v>1958</v>
      </c>
      <c r="N182" s="69" t="str">
        <f>IF('APH KIC KIA PC'!X182="","",'APH KIC KIA PC'!X182)</f>
        <v/>
      </c>
      <c r="O182" s="70" t="s">
        <v>1778</v>
      </c>
      <c r="P182" s="447" t="str">
        <f>TRIM('1. Artikeldata Grund'!D182)</f>
        <v/>
      </c>
      <c r="Q182" s="446" t="str">
        <f>IF(S182="","",IF('3. Förpackningsdata'!K182="","",'3. Förpackningsdata'!K182))</f>
        <v/>
      </c>
      <c r="R182" s="35"/>
      <c r="S182" s="28" t="str">
        <f>IF('3. Förpackningsdata'!L182="","",'3. Förpackningsdata'!L182)</f>
        <v/>
      </c>
      <c r="T182" s="26"/>
      <c r="U182" s="26"/>
      <c r="V182" s="26"/>
      <c r="W182" s="26"/>
      <c r="X182" s="26"/>
      <c r="Y182" s="354" t="str" cm="1">
        <f t="array" ref="Y182">IF(AC182&lt;&gt;Tabeller!$AJ$4,_xlfn.IFS(Q182=Tabeller!$AJ$3,"",Q182=Tabeller!$AM$4,"C",Q182=Tabeller!$AM$5,"L",Q182=Tabeller!$AM$6,"P",Q182="",""),"1")</f>
        <v/>
      </c>
      <c r="Z182" s="29"/>
      <c r="AA182" s="353"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4" t="str" cm="1">
        <f t="array" ref="AK182">_xlfn.IFS(AC182=Tabeller!$AJ$4,"C",AC182=Tabeller!$AJ$5,"L",AC182=Tabeller!$AJ$6,"P",AC182="","")</f>
        <v/>
      </c>
      <c r="AL182" s="71"/>
      <c r="AM182" s="192" t="str">
        <f t="shared" si="13"/>
        <v/>
      </c>
      <c r="AN182" s="447"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4" t="str" cm="1">
        <f t="array" ref="AW182">_xlfn.IFS(AO182=Tabeller!$AK$5,"P",AO182=Tabeller!$AK$4,"L",AO182="","")</f>
        <v/>
      </c>
      <c r="AX182" s="29"/>
      <c r="AY182" s="353" t="str">
        <f t="shared" si="14"/>
        <v/>
      </c>
      <c r="AZ182" s="31" t="str">
        <f>TRIM(IF('3. Förpackningsdata'!U182="","",'3. Förpackningsdata'!U182))</f>
        <v/>
      </c>
      <c r="BA182" s="79" t="str">
        <f>IF(BC182="","",IF('3. Förpackningsdata'!W182="","",'3. Förpackningsdata'!W182))</f>
        <v/>
      </c>
      <c r="BB182" s="85"/>
      <c r="BC182" s="71" t="str">
        <f>IF('3. Förpackningsdata'!X182="","",'3. Förpackningsdata'!X182)</f>
        <v/>
      </c>
      <c r="BD182" s="85"/>
      <c r="BE182" s="85"/>
      <c r="BF182" s="85"/>
      <c r="BG182" s="85"/>
      <c r="BH182" s="85"/>
      <c r="BI182" s="146" t="str" cm="1">
        <f t="array" ref="BI182">_xlfn.IFS(BA182=Tabeller!$AK$5,"P",BA182=Tabeller!$AK$4,"L",BA182="","")</f>
        <v/>
      </c>
      <c r="BJ182" s="85"/>
      <c r="BK182" s="192" t="str">
        <f t="shared" si="15"/>
        <v/>
      </c>
      <c r="BL182" s="75" t="str">
        <f>TRIM(IF('3. Förpackningsdata'!Y182="","",'3. Förpackningsdata'!Y182))</f>
        <v/>
      </c>
    </row>
    <row r="183" spans="1:64" ht="15" x14ac:dyDescent="0.25">
      <c r="A183" s="73">
        <v>179</v>
      </c>
      <c r="B183" s="73" t="str">
        <f>'APH KIC KIA PC'!I183</f>
        <v>Välj…</v>
      </c>
      <c r="C183" s="73" t="str">
        <f>'APH KIC KIA PC'!K183</f>
        <v>Välj…</v>
      </c>
      <c r="D183" s="445">
        <f>'APH KIC KIA PC'!D183</f>
        <v>0</v>
      </c>
      <c r="E183" s="68" t="s">
        <v>103</v>
      </c>
      <c r="F183" s="68"/>
      <c r="G183" s="69">
        <v>1</v>
      </c>
      <c r="H183" s="529">
        <f>'3. Förpackningsdata'!F183</f>
        <v>0</v>
      </c>
      <c r="I183" s="529">
        <f>'3. Förpackningsdata'!G183</f>
        <v>0</v>
      </c>
      <c r="J183" s="529">
        <f>'3. Förpackningsdata'!I183</f>
        <v>0</v>
      </c>
      <c r="K183" s="529">
        <f>'3. Förpackningsdata'!H183</f>
        <v>0</v>
      </c>
      <c r="L183" s="81"/>
      <c r="M183" s="68" t="s">
        <v>1958</v>
      </c>
      <c r="N183" s="69" t="str">
        <f>IF('APH KIC KIA PC'!X183="","",'APH KIC KIA PC'!X183)</f>
        <v/>
      </c>
      <c r="O183" s="70" t="s">
        <v>1778</v>
      </c>
      <c r="P183" s="447" t="str">
        <f>TRIM('1. Artikeldata Grund'!D183)</f>
        <v/>
      </c>
      <c r="Q183" s="446" t="str">
        <f>IF(S183="","",IF('3. Förpackningsdata'!K183="","",'3. Förpackningsdata'!K183))</f>
        <v/>
      </c>
      <c r="R183" s="35"/>
      <c r="S183" s="28" t="str">
        <f>IF('3. Förpackningsdata'!L183="","",'3. Förpackningsdata'!L183)</f>
        <v/>
      </c>
      <c r="T183" s="26"/>
      <c r="U183" s="26"/>
      <c r="V183" s="26"/>
      <c r="W183" s="26"/>
      <c r="X183" s="26"/>
      <c r="Y183" s="354" t="str" cm="1">
        <f t="array" ref="Y183">IF(AC183&lt;&gt;Tabeller!$AJ$4,_xlfn.IFS(Q183=Tabeller!$AJ$3,"",Q183=Tabeller!$AM$4,"C",Q183=Tabeller!$AM$5,"L",Q183=Tabeller!$AM$6,"P",Q183="",""),"1")</f>
        <v/>
      </c>
      <c r="Z183" s="29"/>
      <c r="AA183" s="353"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4" t="str" cm="1">
        <f t="array" ref="AK183">_xlfn.IFS(AC183=Tabeller!$AJ$4,"C",AC183=Tabeller!$AJ$5,"L",AC183=Tabeller!$AJ$6,"P",AC183="","")</f>
        <v/>
      </c>
      <c r="AL183" s="71"/>
      <c r="AM183" s="192" t="str">
        <f t="shared" si="13"/>
        <v/>
      </c>
      <c r="AN183" s="447"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4" t="str" cm="1">
        <f t="array" ref="AW183">_xlfn.IFS(AO183=Tabeller!$AK$5,"P",AO183=Tabeller!$AK$4,"L",AO183="","")</f>
        <v/>
      </c>
      <c r="AX183" s="29"/>
      <c r="AY183" s="353" t="str">
        <f t="shared" si="14"/>
        <v/>
      </c>
      <c r="AZ183" s="31" t="str">
        <f>TRIM(IF('3. Förpackningsdata'!U183="","",'3. Förpackningsdata'!U183))</f>
        <v/>
      </c>
      <c r="BA183" s="79" t="str">
        <f>IF(BC183="","",IF('3. Förpackningsdata'!W183="","",'3. Förpackningsdata'!W183))</f>
        <v/>
      </c>
      <c r="BB183" s="85"/>
      <c r="BC183" s="71" t="str">
        <f>IF('3. Förpackningsdata'!X183="","",'3. Förpackningsdata'!X183)</f>
        <v/>
      </c>
      <c r="BD183" s="85"/>
      <c r="BE183" s="85"/>
      <c r="BF183" s="85"/>
      <c r="BG183" s="85"/>
      <c r="BH183" s="85"/>
      <c r="BI183" s="146" t="str" cm="1">
        <f t="array" ref="BI183">_xlfn.IFS(BA183=Tabeller!$AK$5,"P",BA183=Tabeller!$AK$4,"L",BA183="","")</f>
        <v/>
      </c>
      <c r="BJ183" s="85"/>
      <c r="BK183" s="192" t="str">
        <f t="shared" si="15"/>
        <v/>
      </c>
      <c r="BL183" s="75" t="str">
        <f>TRIM(IF('3. Förpackningsdata'!Y183="","",'3. Förpackningsdata'!Y183))</f>
        <v/>
      </c>
    </row>
    <row r="184" spans="1:64" ht="15" x14ac:dyDescent="0.25">
      <c r="A184" s="73">
        <v>180</v>
      </c>
      <c r="B184" s="73" t="str">
        <f>'APH KIC KIA PC'!I184</f>
        <v>Välj…</v>
      </c>
      <c r="C184" s="73" t="str">
        <f>'APH KIC KIA PC'!K184</f>
        <v>Välj…</v>
      </c>
      <c r="D184" s="445">
        <f>'APH KIC KIA PC'!D184</f>
        <v>0</v>
      </c>
      <c r="E184" s="68" t="s">
        <v>103</v>
      </c>
      <c r="F184" s="68"/>
      <c r="G184" s="69">
        <v>1</v>
      </c>
      <c r="H184" s="529">
        <f>'3. Förpackningsdata'!F184</f>
        <v>0</v>
      </c>
      <c r="I184" s="529">
        <f>'3. Förpackningsdata'!G184</f>
        <v>0</v>
      </c>
      <c r="J184" s="529">
        <f>'3. Förpackningsdata'!I184</f>
        <v>0</v>
      </c>
      <c r="K184" s="529">
        <f>'3. Förpackningsdata'!H184</f>
        <v>0</v>
      </c>
      <c r="L184" s="81"/>
      <c r="M184" s="68" t="s">
        <v>1958</v>
      </c>
      <c r="N184" s="69" t="str">
        <f>IF('APH KIC KIA PC'!X184="","",'APH KIC KIA PC'!X184)</f>
        <v/>
      </c>
      <c r="O184" s="70" t="s">
        <v>1778</v>
      </c>
      <c r="P184" s="447" t="str">
        <f>TRIM('1. Artikeldata Grund'!D184)</f>
        <v/>
      </c>
      <c r="Q184" s="446" t="str">
        <f>IF(S184="","",IF('3. Förpackningsdata'!K184="","",'3. Förpackningsdata'!K184))</f>
        <v/>
      </c>
      <c r="R184" s="35"/>
      <c r="S184" s="28" t="str">
        <f>IF('3. Förpackningsdata'!L184="","",'3. Förpackningsdata'!L184)</f>
        <v/>
      </c>
      <c r="T184" s="26"/>
      <c r="U184" s="26"/>
      <c r="V184" s="26"/>
      <c r="W184" s="26"/>
      <c r="X184" s="26"/>
      <c r="Y184" s="354" t="str" cm="1">
        <f t="array" ref="Y184">IF(AC184&lt;&gt;Tabeller!$AJ$4,_xlfn.IFS(Q184=Tabeller!$AJ$3,"",Q184=Tabeller!$AM$4,"C",Q184=Tabeller!$AM$5,"L",Q184=Tabeller!$AM$6,"P",Q184="",""),"1")</f>
        <v/>
      </c>
      <c r="Z184" s="29"/>
      <c r="AA184" s="353"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4" t="str" cm="1">
        <f t="array" ref="AK184">_xlfn.IFS(AC184=Tabeller!$AJ$4,"C",AC184=Tabeller!$AJ$5,"L",AC184=Tabeller!$AJ$6,"P",AC184="","")</f>
        <v/>
      </c>
      <c r="AL184" s="71"/>
      <c r="AM184" s="192" t="str">
        <f t="shared" si="13"/>
        <v/>
      </c>
      <c r="AN184" s="447"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4" t="str" cm="1">
        <f t="array" ref="AW184">_xlfn.IFS(AO184=Tabeller!$AK$5,"P",AO184=Tabeller!$AK$4,"L",AO184="","")</f>
        <v/>
      </c>
      <c r="AX184" s="29"/>
      <c r="AY184" s="353" t="str">
        <f t="shared" si="14"/>
        <v/>
      </c>
      <c r="AZ184" s="31" t="str">
        <f>TRIM(IF('3. Förpackningsdata'!U184="","",'3. Förpackningsdata'!U184))</f>
        <v/>
      </c>
      <c r="BA184" s="79" t="str">
        <f>IF(BC184="","",IF('3. Förpackningsdata'!W184="","",'3. Förpackningsdata'!W184))</f>
        <v/>
      </c>
      <c r="BB184" s="85"/>
      <c r="BC184" s="71" t="str">
        <f>IF('3. Förpackningsdata'!X184="","",'3. Förpackningsdata'!X184)</f>
        <v/>
      </c>
      <c r="BD184" s="85"/>
      <c r="BE184" s="85"/>
      <c r="BF184" s="85"/>
      <c r="BG184" s="85"/>
      <c r="BH184" s="85"/>
      <c r="BI184" s="146" t="str" cm="1">
        <f t="array" ref="BI184">_xlfn.IFS(BA184=Tabeller!$AK$5,"P",BA184=Tabeller!$AK$4,"L",BA184="","")</f>
        <v/>
      </c>
      <c r="BJ184" s="85"/>
      <c r="BK184" s="192" t="str">
        <f t="shared" si="15"/>
        <v/>
      </c>
      <c r="BL184" s="75" t="str">
        <f>TRIM(IF('3. Förpackningsdata'!Y184="","",'3. Förpackningsdata'!Y184))</f>
        <v/>
      </c>
    </row>
    <row r="185" spans="1:64" ht="15" x14ac:dyDescent="0.25">
      <c r="A185" s="73">
        <v>181</v>
      </c>
      <c r="B185" s="73" t="str">
        <f>'APH KIC KIA PC'!I185</f>
        <v>Välj…</v>
      </c>
      <c r="C185" s="73" t="str">
        <f>'APH KIC KIA PC'!K185</f>
        <v>Välj…</v>
      </c>
      <c r="D185" s="445">
        <f>'APH KIC KIA PC'!D185</f>
        <v>0</v>
      </c>
      <c r="E185" s="68" t="s">
        <v>103</v>
      </c>
      <c r="F185" s="68"/>
      <c r="G185" s="69">
        <v>1</v>
      </c>
      <c r="H185" s="529">
        <f>'3. Förpackningsdata'!F185</f>
        <v>0</v>
      </c>
      <c r="I185" s="529">
        <f>'3. Förpackningsdata'!G185</f>
        <v>0</v>
      </c>
      <c r="J185" s="529">
        <f>'3. Förpackningsdata'!I185</f>
        <v>0</v>
      </c>
      <c r="K185" s="529">
        <f>'3. Förpackningsdata'!H185</f>
        <v>0</v>
      </c>
      <c r="L185" s="81"/>
      <c r="M185" s="68" t="s">
        <v>1958</v>
      </c>
      <c r="N185" s="69" t="str">
        <f>IF('APH KIC KIA PC'!X185="","",'APH KIC KIA PC'!X185)</f>
        <v/>
      </c>
      <c r="O185" s="70" t="s">
        <v>1778</v>
      </c>
      <c r="P185" s="447" t="str">
        <f>TRIM('1. Artikeldata Grund'!D185)</f>
        <v/>
      </c>
      <c r="Q185" s="446" t="str">
        <f>IF(S185="","",IF('3. Förpackningsdata'!K185="","",'3. Förpackningsdata'!K185))</f>
        <v/>
      </c>
      <c r="R185" s="35"/>
      <c r="S185" s="28" t="str">
        <f>IF('3. Förpackningsdata'!L185="","",'3. Förpackningsdata'!L185)</f>
        <v/>
      </c>
      <c r="T185" s="26"/>
      <c r="U185" s="26"/>
      <c r="V185" s="26"/>
      <c r="W185" s="26"/>
      <c r="X185" s="26"/>
      <c r="Y185" s="354" t="str" cm="1">
        <f t="array" ref="Y185">IF(AC185&lt;&gt;Tabeller!$AJ$4,_xlfn.IFS(Q185=Tabeller!$AJ$3,"",Q185=Tabeller!$AM$4,"C",Q185=Tabeller!$AM$5,"L",Q185=Tabeller!$AM$6,"P",Q185="",""),"1")</f>
        <v/>
      </c>
      <c r="Z185" s="29"/>
      <c r="AA185" s="353"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4" t="str" cm="1">
        <f t="array" ref="AK185">_xlfn.IFS(AC185=Tabeller!$AJ$4,"C",AC185=Tabeller!$AJ$5,"L",AC185=Tabeller!$AJ$6,"P",AC185="","")</f>
        <v/>
      </c>
      <c r="AL185" s="71"/>
      <c r="AM185" s="192" t="str">
        <f t="shared" si="13"/>
        <v/>
      </c>
      <c r="AN185" s="447"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4" t="str" cm="1">
        <f t="array" ref="AW185">_xlfn.IFS(AO185=Tabeller!$AK$5,"P",AO185=Tabeller!$AK$4,"L",AO185="","")</f>
        <v/>
      </c>
      <c r="AX185" s="29"/>
      <c r="AY185" s="353" t="str">
        <f t="shared" si="14"/>
        <v/>
      </c>
      <c r="AZ185" s="31" t="str">
        <f>TRIM(IF('3. Förpackningsdata'!U185="","",'3. Förpackningsdata'!U185))</f>
        <v/>
      </c>
      <c r="BA185" s="79" t="str">
        <f>IF(BC185="","",IF('3. Förpackningsdata'!W185="","",'3. Förpackningsdata'!W185))</f>
        <v/>
      </c>
      <c r="BB185" s="85"/>
      <c r="BC185" s="71" t="str">
        <f>IF('3. Förpackningsdata'!X185="","",'3. Förpackningsdata'!X185)</f>
        <v/>
      </c>
      <c r="BD185" s="85"/>
      <c r="BE185" s="85"/>
      <c r="BF185" s="85"/>
      <c r="BG185" s="85"/>
      <c r="BH185" s="85"/>
      <c r="BI185" s="146" t="str" cm="1">
        <f t="array" ref="BI185">_xlfn.IFS(BA185=Tabeller!$AK$5,"P",BA185=Tabeller!$AK$4,"L",BA185="","")</f>
        <v/>
      </c>
      <c r="BJ185" s="85"/>
      <c r="BK185" s="192" t="str">
        <f t="shared" si="15"/>
        <v/>
      </c>
      <c r="BL185" s="75" t="str">
        <f>TRIM(IF('3. Förpackningsdata'!Y185="","",'3. Förpackningsdata'!Y185))</f>
        <v/>
      </c>
    </row>
    <row r="186" spans="1:64" ht="15" x14ac:dyDescent="0.25">
      <c r="A186" s="73">
        <v>182</v>
      </c>
      <c r="B186" s="73" t="str">
        <f>'APH KIC KIA PC'!I186</f>
        <v>Välj…</v>
      </c>
      <c r="C186" s="73" t="str">
        <f>'APH KIC KIA PC'!K186</f>
        <v>Välj…</v>
      </c>
      <c r="D186" s="445">
        <f>'APH KIC KIA PC'!D186</f>
        <v>0</v>
      </c>
      <c r="E186" s="68" t="s">
        <v>103</v>
      </c>
      <c r="F186" s="68"/>
      <c r="G186" s="69">
        <v>1</v>
      </c>
      <c r="H186" s="529">
        <f>'3. Förpackningsdata'!F186</f>
        <v>0</v>
      </c>
      <c r="I186" s="529">
        <f>'3. Förpackningsdata'!G186</f>
        <v>0</v>
      </c>
      <c r="J186" s="529">
        <f>'3. Förpackningsdata'!I186</f>
        <v>0</v>
      </c>
      <c r="K186" s="529">
        <f>'3. Förpackningsdata'!H186</f>
        <v>0</v>
      </c>
      <c r="L186" s="81"/>
      <c r="M186" s="68" t="s">
        <v>1958</v>
      </c>
      <c r="N186" s="69" t="str">
        <f>IF('APH KIC KIA PC'!X186="","",'APH KIC KIA PC'!X186)</f>
        <v/>
      </c>
      <c r="O186" s="70" t="s">
        <v>1778</v>
      </c>
      <c r="P186" s="447" t="str">
        <f>TRIM('1. Artikeldata Grund'!D186)</f>
        <v/>
      </c>
      <c r="Q186" s="446" t="str">
        <f>IF(S186="","",IF('3. Förpackningsdata'!K186="","",'3. Förpackningsdata'!K186))</f>
        <v/>
      </c>
      <c r="R186" s="35"/>
      <c r="S186" s="28" t="str">
        <f>IF('3. Förpackningsdata'!L186="","",'3. Förpackningsdata'!L186)</f>
        <v/>
      </c>
      <c r="T186" s="26"/>
      <c r="U186" s="26"/>
      <c r="V186" s="26"/>
      <c r="W186" s="26"/>
      <c r="X186" s="26"/>
      <c r="Y186" s="354" t="str" cm="1">
        <f t="array" ref="Y186">IF(AC186&lt;&gt;Tabeller!$AJ$4,_xlfn.IFS(Q186=Tabeller!$AJ$3,"",Q186=Tabeller!$AM$4,"C",Q186=Tabeller!$AM$5,"L",Q186=Tabeller!$AM$6,"P",Q186="",""),"1")</f>
        <v/>
      </c>
      <c r="Z186" s="29"/>
      <c r="AA186" s="353"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4" t="str" cm="1">
        <f t="array" ref="AK186">_xlfn.IFS(AC186=Tabeller!$AJ$4,"C",AC186=Tabeller!$AJ$5,"L",AC186=Tabeller!$AJ$6,"P",AC186="","")</f>
        <v/>
      </c>
      <c r="AL186" s="71"/>
      <c r="AM186" s="192" t="str">
        <f t="shared" si="13"/>
        <v/>
      </c>
      <c r="AN186" s="447"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4" t="str" cm="1">
        <f t="array" ref="AW186">_xlfn.IFS(AO186=Tabeller!$AK$5,"P",AO186=Tabeller!$AK$4,"L",AO186="","")</f>
        <v/>
      </c>
      <c r="AX186" s="29"/>
      <c r="AY186" s="353" t="str">
        <f t="shared" si="14"/>
        <v/>
      </c>
      <c r="AZ186" s="31" t="str">
        <f>TRIM(IF('3. Förpackningsdata'!U186="","",'3. Förpackningsdata'!U186))</f>
        <v/>
      </c>
      <c r="BA186" s="79" t="str">
        <f>IF(BC186="","",IF('3. Förpackningsdata'!W186="","",'3. Förpackningsdata'!W186))</f>
        <v/>
      </c>
      <c r="BB186" s="85"/>
      <c r="BC186" s="71" t="str">
        <f>IF('3. Förpackningsdata'!X186="","",'3. Förpackningsdata'!X186)</f>
        <v/>
      </c>
      <c r="BD186" s="85"/>
      <c r="BE186" s="85"/>
      <c r="BF186" s="85"/>
      <c r="BG186" s="85"/>
      <c r="BH186" s="85"/>
      <c r="BI186" s="146" t="str" cm="1">
        <f t="array" ref="BI186">_xlfn.IFS(BA186=Tabeller!$AK$5,"P",BA186=Tabeller!$AK$4,"L",BA186="","")</f>
        <v/>
      </c>
      <c r="BJ186" s="85"/>
      <c r="BK186" s="192" t="str">
        <f t="shared" si="15"/>
        <v/>
      </c>
      <c r="BL186" s="75" t="str">
        <f>TRIM(IF('3. Förpackningsdata'!Y186="","",'3. Förpackningsdata'!Y186))</f>
        <v/>
      </c>
    </row>
    <row r="187" spans="1:64" ht="15" x14ac:dyDescent="0.25">
      <c r="A187" s="73">
        <v>183</v>
      </c>
      <c r="B187" s="73" t="str">
        <f>'APH KIC KIA PC'!I187</f>
        <v>Välj…</v>
      </c>
      <c r="C187" s="73" t="str">
        <f>'APH KIC KIA PC'!K187</f>
        <v>Välj…</v>
      </c>
      <c r="D187" s="445">
        <f>'APH KIC KIA PC'!D187</f>
        <v>0</v>
      </c>
      <c r="E187" s="68" t="s">
        <v>103</v>
      </c>
      <c r="F187" s="68"/>
      <c r="G187" s="69">
        <v>1</v>
      </c>
      <c r="H187" s="529">
        <f>'3. Förpackningsdata'!F187</f>
        <v>0</v>
      </c>
      <c r="I187" s="529">
        <f>'3. Förpackningsdata'!G187</f>
        <v>0</v>
      </c>
      <c r="J187" s="529">
        <f>'3. Förpackningsdata'!I187</f>
        <v>0</v>
      </c>
      <c r="K187" s="529">
        <f>'3. Förpackningsdata'!H187</f>
        <v>0</v>
      </c>
      <c r="L187" s="81"/>
      <c r="M187" s="68" t="s">
        <v>1958</v>
      </c>
      <c r="N187" s="69" t="str">
        <f>IF('APH KIC KIA PC'!X187="","",'APH KIC KIA PC'!X187)</f>
        <v/>
      </c>
      <c r="O187" s="70" t="s">
        <v>1778</v>
      </c>
      <c r="P187" s="447" t="str">
        <f>TRIM('1. Artikeldata Grund'!D187)</f>
        <v/>
      </c>
      <c r="Q187" s="446" t="str">
        <f>IF(S187="","",IF('3. Förpackningsdata'!K187="","",'3. Förpackningsdata'!K187))</f>
        <v/>
      </c>
      <c r="R187" s="35"/>
      <c r="S187" s="28" t="str">
        <f>IF('3. Förpackningsdata'!L187="","",'3. Förpackningsdata'!L187)</f>
        <v/>
      </c>
      <c r="T187" s="26"/>
      <c r="U187" s="26"/>
      <c r="V187" s="26"/>
      <c r="W187" s="26"/>
      <c r="X187" s="26"/>
      <c r="Y187" s="354" t="str" cm="1">
        <f t="array" ref="Y187">IF(AC187&lt;&gt;Tabeller!$AJ$4,_xlfn.IFS(Q187=Tabeller!$AJ$3,"",Q187=Tabeller!$AM$4,"C",Q187=Tabeller!$AM$5,"L",Q187=Tabeller!$AM$6,"P",Q187="",""),"1")</f>
        <v/>
      </c>
      <c r="Z187" s="29"/>
      <c r="AA187" s="353"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4" t="str" cm="1">
        <f t="array" ref="AK187">_xlfn.IFS(AC187=Tabeller!$AJ$4,"C",AC187=Tabeller!$AJ$5,"L",AC187=Tabeller!$AJ$6,"P",AC187="","")</f>
        <v/>
      </c>
      <c r="AL187" s="71"/>
      <c r="AM187" s="192" t="str">
        <f t="shared" si="13"/>
        <v/>
      </c>
      <c r="AN187" s="447"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4" t="str" cm="1">
        <f t="array" ref="AW187">_xlfn.IFS(AO187=Tabeller!$AK$5,"P",AO187=Tabeller!$AK$4,"L",AO187="","")</f>
        <v/>
      </c>
      <c r="AX187" s="29"/>
      <c r="AY187" s="353" t="str">
        <f t="shared" si="14"/>
        <v/>
      </c>
      <c r="AZ187" s="31" t="str">
        <f>TRIM(IF('3. Förpackningsdata'!U187="","",'3. Förpackningsdata'!U187))</f>
        <v/>
      </c>
      <c r="BA187" s="79" t="str">
        <f>IF(BC187="","",IF('3. Förpackningsdata'!W187="","",'3. Förpackningsdata'!W187))</f>
        <v/>
      </c>
      <c r="BB187" s="85"/>
      <c r="BC187" s="71" t="str">
        <f>IF('3. Förpackningsdata'!X187="","",'3. Förpackningsdata'!X187)</f>
        <v/>
      </c>
      <c r="BD187" s="85"/>
      <c r="BE187" s="85"/>
      <c r="BF187" s="85"/>
      <c r="BG187" s="85"/>
      <c r="BH187" s="85"/>
      <c r="BI187" s="146" t="str" cm="1">
        <f t="array" ref="BI187">_xlfn.IFS(BA187=Tabeller!$AK$5,"P",BA187=Tabeller!$AK$4,"L",BA187="","")</f>
        <v/>
      </c>
      <c r="BJ187" s="85"/>
      <c r="BK187" s="192" t="str">
        <f t="shared" si="15"/>
        <v/>
      </c>
      <c r="BL187" s="75" t="str">
        <f>TRIM(IF('3. Förpackningsdata'!Y187="","",'3. Förpackningsdata'!Y187))</f>
        <v/>
      </c>
    </row>
    <row r="188" spans="1:64" ht="15" x14ac:dyDescent="0.25">
      <c r="A188" s="73">
        <v>184</v>
      </c>
      <c r="B188" s="73" t="str">
        <f>'APH KIC KIA PC'!I188</f>
        <v>Välj…</v>
      </c>
      <c r="C188" s="73" t="str">
        <f>'APH KIC KIA PC'!K188</f>
        <v>Välj…</v>
      </c>
      <c r="D188" s="445">
        <f>'APH KIC KIA PC'!D188</f>
        <v>0</v>
      </c>
      <c r="E188" s="68" t="s">
        <v>103</v>
      </c>
      <c r="F188" s="68"/>
      <c r="G188" s="69">
        <v>1</v>
      </c>
      <c r="H188" s="529">
        <f>'3. Förpackningsdata'!F188</f>
        <v>0</v>
      </c>
      <c r="I188" s="529">
        <f>'3. Förpackningsdata'!G188</f>
        <v>0</v>
      </c>
      <c r="J188" s="529">
        <f>'3. Förpackningsdata'!I188</f>
        <v>0</v>
      </c>
      <c r="K188" s="529">
        <f>'3. Förpackningsdata'!H188</f>
        <v>0</v>
      </c>
      <c r="L188" s="81"/>
      <c r="M188" s="68" t="s">
        <v>1958</v>
      </c>
      <c r="N188" s="69" t="str">
        <f>IF('APH KIC KIA PC'!X188="","",'APH KIC KIA PC'!X188)</f>
        <v/>
      </c>
      <c r="O188" s="70" t="s">
        <v>1778</v>
      </c>
      <c r="P188" s="447" t="str">
        <f>TRIM('1. Artikeldata Grund'!D188)</f>
        <v/>
      </c>
      <c r="Q188" s="446" t="str">
        <f>IF(S188="","",IF('3. Förpackningsdata'!K188="","",'3. Förpackningsdata'!K188))</f>
        <v/>
      </c>
      <c r="R188" s="35"/>
      <c r="S188" s="28" t="str">
        <f>IF('3. Förpackningsdata'!L188="","",'3. Förpackningsdata'!L188)</f>
        <v/>
      </c>
      <c r="T188" s="26"/>
      <c r="U188" s="26"/>
      <c r="V188" s="26"/>
      <c r="W188" s="26"/>
      <c r="X188" s="26"/>
      <c r="Y188" s="354" t="str" cm="1">
        <f t="array" ref="Y188">IF(AC188&lt;&gt;Tabeller!$AJ$4,_xlfn.IFS(Q188=Tabeller!$AJ$3,"",Q188=Tabeller!$AM$4,"C",Q188=Tabeller!$AM$5,"L",Q188=Tabeller!$AM$6,"P",Q188="",""),"1")</f>
        <v/>
      </c>
      <c r="Z188" s="29"/>
      <c r="AA188" s="353"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4" t="str" cm="1">
        <f t="array" ref="AK188">_xlfn.IFS(AC188=Tabeller!$AJ$4,"C",AC188=Tabeller!$AJ$5,"L",AC188=Tabeller!$AJ$6,"P",AC188="","")</f>
        <v/>
      </c>
      <c r="AL188" s="71"/>
      <c r="AM188" s="192" t="str">
        <f t="shared" si="13"/>
        <v/>
      </c>
      <c r="AN188" s="447"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4" t="str" cm="1">
        <f t="array" ref="AW188">_xlfn.IFS(AO188=Tabeller!$AK$5,"P",AO188=Tabeller!$AK$4,"L",AO188="","")</f>
        <v/>
      </c>
      <c r="AX188" s="29"/>
      <c r="AY188" s="353" t="str">
        <f t="shared" si="14"/>
        <v/>
      </c>
      <c r="AZ188" s="31" t="str">
        <f>TRIM(IF('3. Förpackningsdata'!U188="","",'3. Förpackningsdata'!U188))</f>
        <v/>
      </c>
      <c r="BA188" s="79" t="str">
        <f>IF(BC188="","",IF('3. Förpackningsdata'!W188="","",'3. Förpackningsdata'!W188))</f>
        <v/>
      </c>
      <c r="BB188" s="85"/>
      <c r="BC188" s="71" t="str">
        <f>IF('3. Förpackningsdata'!X188="","",'3. Förpackningsdata'!X188)</f>
        <v/>
      </c>
      <c r="BD188" s="85"/>
      <c r="BE188" s="85"/>
      <c r="BF188" s="85"/>
      <c r="BG188" s="85"/>
      <c r="BH188" s="85"/>
      <c r="BI188" s="146" t="str" cm="1">
        <f t="array" ref="BI188">_xlfn.IFS(BA188=Tabeller!$AK$5,"P",BA188=Tabeller!$AK$4,"L",BA188="","")</f>
        <v/>
      </c>
      <c r="BJ188" s="85"/>
      <c r="BK188" s="192" t="str">
        <f t="shared" si="15"/>
        <v/>
      </c>
      <c r="BL188" s="75" t="str">
        <f>TRIM(IF('3. Förpackningsdata'!Y188="","",'3. Förpackningsdata'!Y188))</f>
        <v/>
      </c>
    </row>
    <row r="189" spans="1:64" ht="15" x14ac:dyDescent="0.25">
      <c r="A189" s="73">
        <v>185</v>
      </c>
      <c r="B189" s="73" t="str">
        <f>'APH KIC KIA PC'!I189</f>
        <v>Välj…</v>
      </c>
      <c r="C189" s="73" t="str">
        <f>'APH KIC KIA PC'!K189</f>
        <v>Välj…</v>
      </c>
      <c r="D189" s="445">
        <f>'APH KIC KIA PC'!D189</f>
        <v>0</v>
      </c>
      <c r="E189" s="68" t="s">
        <v>103</v>
      </c>
      <c r="F189" s="68"/>
      <c r="G189" s="69">
        <v>1</v>
      </c>
      <c r="H189" s="529">
        <f>'3. Förpackningsdata'!F189</f>
        <v>0</v>
      </c>
      <c r="I189" s="529">
        <f>'3. Förpackningsdata'!G189</f>
        <v>0</v>
      </c>
      <c r="J189" s="529">
        <f>'3. Förpackningsdata'!I189</f>
        <v>0</v>
      </c>
      <c r="K189" s="529">
        <f>'3. Förpackningsdata'!H189</f>
        <v>0</v>
      </c>
      <c r="L189" s="81"/>
      <c r="M189" s="68" t="s">
        <v>1958</v>
      </c>
      <c r="N189" s="69" t="str">
        <f>IF('APH KIC KIA PC'!X189="","",'APH KIC KIA PC'!X189)</f>
        <v/>
      </c>
      <c r="O189" s="70" t="s">
        <v>1778</v>
      </c>
      <c r="P189" s="447" t="str">
        <f>TRIM('1. Artikeldata Grund'!D189)</f>
        <v/>
      </c>
      <c r="Q189" s="446" t="str">
        <f>IF(S189="","",IF('3. Förpackningsdata'!K189="","",'3. Förpackningsdata'!K189))</f>
        <v/>
      </c>
      <c r="R189" s="35"/>
      <c r="S189" s="28" t="str">
        <f>IF('3. Förpackningsdata'!L189="","",'3. Förpackningsdata'!L189)</f>
        <v/>
      </c>
      <c r="T189" s="26"/>
      <c r="U189" s="26"/>
      <c r="V189" s="26"/>
      <c r="W189" s="26"/>
      <c r="X189" s="26"/>
      <c r="Y189" s="354" t="str" cm="1">
        <f t="array" ref="Y189">IF(AC189&lt;&gt;Tabeller!$AJ$4,_xlfn.IFS(Q189=Tabeller!$AJ$3,"",Q189=Tabeller!$AM$4,"C",Q189=Tabeller!$AM$5,"L",Q189=Tabeller!$AM$6,"P",Q189="",""),"1")</f>
        <v/>
      </c>
      <c r="Z189" s="29"/>
      <c r="AA189" s="353"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4" t="str" cm="1">
        <f t="array" ref="AK189">_xlfn.IFS(AC189=Tabeller!$AJ$4,"C",AC189=Tabeller!$AJ$5,"L",AC189=Tabeller!$AJ$6,"P",AC189="","")</f>
        <v/>
      </c>
      <c r="AL189" s="71"/>
      <c r="AM189" s="192" t="str">
        <f t="shared" si="13"/>
        <v/>
      </c>
      <c r="AN189" s="447"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4" t="str" cm="1">
        <f t="array" ref="AW189">_xlfn.IFS(AO189=Tabeller!$AK$5,"P",AO189=Tabeller!$AK$4,"L",AO189="","")</f>
        <v/>
      </c>
      <c r="AX189" s="29"/>
      <c r="AY189" s="353" t="str">
        <f t="shared" si="14"/>
        <v/>
      </c>
      <c r="AZ189" s="31" t="str">
        <f>TRIM(IF('3. Förpackningsdata'!U189="","",'3. Förpackningsdata'!U189))</f>
        <v/>
      </c>
      <c r="BA189" s="79" t="str">
        <f>IF(BC189="","",IF('3. Förpackningsdata'!W189="","",'3. Förpackningsdata'!W189))</f>
        <v/>
      </c>
      <c r="BB189" s="85"/>
      <c r="BC189" s="71" t="str">
        <f>IF('3. Förpackningsdata'!X189="","",'3. Förpackningsdata'!X189)</f>
        <v/>
      </c>
      <c r="BD189" s="85"/>
      <c r="BE189" s="85"/>
      <c r="BF189" s="85"/>
      <c r="BG189" s="85"/>
      <c r="BH189" s="85"/>
      <c r="BI189" s="146" t="str" cm="1">
        <f t="array" ref="BI189">_xlfn.IFS(BA189=Tabeller!$AK$5,"P",BA189=Tabeller!$AK$4,"L",BA189="","")</f>
        <v/>
      </c>
      <c r="BJ189" s="85"/>
      <c r="BK189" s="192" t="str">
        <f t="shared" si="15"/>
        <v/>
      </c>
      <c r="BL189" s="75" t="str">
        <f>TRIM(IF('3. Förpackningsdata'!Y189="","",'3. Förpackningsdata'!Y189))</f>
        <v/>
      </c>
    </row>
    <row r="190" spans="1:64" ht="15" x14ac:dyDescent="0.25">
      <c r="A190" s="73">
        <v>186</v>
      </c>
      <c r="B190" s="73" t="str">
        <f>'APH KIC KIA PC'!I190</f>
        <v>Välj…</v>
      </c>
      <c r="C190" s="73" t="str">
        <f>'APH KIC KIA PC'!K190</f>
        <v>Välj…</v>
      </c>
      <c r="D190" s="445">
        <f>'APH KIC KIA PC'!D190</f>
        <v>0</v>
      </c>
      <c r="E190" s="68" t="s">
        <v>103</v>
      </c>
      <c r="F190" s="68"/>
      <c r="G190" s="69">
        <v>1</v>
      </c>
      <c r="H190" s="529">
        <f>'3. Förpackningsdata'!F190</f>
        <v>0</v>
      </c>
      <c r="I190" s="529">
        <f>'3. Förpackningsdata'!G190</f>
        <v>0</v>
      </c>
      <c r="J190" s="529">
        <f>'3. Förpackningsdata'!I190</f>
        <v>0</v>
      </c>
      <c r="K190" s="529">
        <f>'3. Förpackningsdata'!H190</f>
        <v>0</v>
      </c>
      <c r="L190" s="81"/>
      <c r="M190" s="68" t="s">
        <v>1958</v>
      </c>
      <c r="N190" s="69" t="str">
        <f>IF('APH KIC KIA PC'!X190="","",'APH KIC KIA PC'!X190)</f>
        <v/>
      </c>
      <c r="O190" s="70" t="s">
        <v>1778</v>
      </c>
      <c r="P190" s="447" t="str">
        <f>TRIM('1. Artikeldata Grund'!D190)</f>
        <v/>
      </c>
      <c r="Q190" s="446" t="str">
        <f>IF(S190="","",IF('3. Förpackningsdata'!K190="","",'3. Förpackningsdata'!K190))</f>
        <v/>
      </c>
      <c r="R190" s="35"/>
      <c r="S190" s="28" t="str">
        <f>IF('3. Förpackningsdata'!L190="","",'3. Förpackningsdata'!L190)</f>
        <v/>
      </c>
      <c r="T190" s="26"/>
      <c r="U190" s="26"/>
      <c r="V190" s="26"/>
      <c r="W190" s="26"/>
      <c r="X190" s="26"/>
      <c r="Y190" s="354" t="str" cm="1">
        <f t="array" ref="Y190">IF(AC190&lt;&gt;Tabeller!$AJ$4,_xlfn.IFS(Q190=Tabeller!$AJ$3,"",Q190=Tabeller!$AM$4,"C",Q190=Tabeller!$AM$5,"L",Q190=Tabeller!$AM$6,"P",Q190="",""),"1")</f>
        <v/>
      </c>
      <c r="Z190" s="29"/>
      <c r="AA190" s="353"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4" t="str" cm="1">
        <f t="array" ref="AK190">_xlfn.IFS(AC190=Tabeller!$AJ$4,"C",AC190=Tabeller!$AJ$5,"L",AC190=Tabeller!$AJ$6,"P",AC190="","")</f>
        <v/>
      </c>
      <c r="AL190" s="71"/>
      <c r="AM190" s="192" t="str">
        <f t="shared" si="13"/>
        <v/>
      </c>
      <c r="AN190" s="447"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4" t="str" cm="1">
        <f t="array" ref="AW190">_xlfn.IFS(AO190=Tabeller!$AK$5,"P",AO190=Tabeller!$AK$4,"L",AO190="","")</f>
        <v/>
      </c>
      <c r="AX190" s="29"/>
      <c r="AY190" s="353" t="str">
        <f t="shared" si="14"/>
        <v/>
      </c>
      <c r="AZ190" s="31" t="str">
        <f>TRIM(IF('3. Förpackningsdata'!U190="","",'3. Förpackningsdata'!U190))</f>
        <v/>
      </c>
      <c r="BA190" s="79" t="str">
        <f>IF(BC190="","",IF('3. Förpackningsdata'!W190="","",'3. Förpackningsdata'!W190))</f>
        <v/>
      </c>
      <c r="BB190" s="85"/>
      <c r="BC190" s="71" t="str">
        <f>IF('3. Förpackningsdata'!X190="","",'3. Förpackningsdata'!X190)</f>
        <v/>
      </c>
      <c r="BD190" s="85"/>
      <c r="BE190" s="85"/>
      <c r="BF190" s="85"/>
      <c r="BG190" s="85"/>
      <c r="BH190" s="85"/>
      <c r="BI190" s="146" t="str" cm="1">
        <f t="array" ref="BI190">_xlfn.IFS(BA190=Tabeller!$AK$5,"P",BA190=Tabeller!$AK$4,"L",BA190="","")</f>
        <v/>
      </c>
      <c r="BJ190" s="85"/>
      <c r="BK190" s="192" t="str">
        <f t="shared" si="15"/>
        <v/>
      </c>
      <c r="BL190" s="75" t="str">
        <f>TRIM(IF('3. Förpackningsdata'!Y190="","",'3. Förpackningsdata'!Y190))</f>
        <v/>
      </c>
    </row>
    <row r="191" spans="1:64" ht="15" x14ac:dyDescent="0.25">
      <c r="A191" s="73">
        <v>187</v>
      </c>
      <c r="B191" s="73" t="str">
        <f>'APH KIC KIA PC'!I191</f>
        <v>Välj…</v>
      </c>
      <c r="C191" s="73" t="str">
        <f>'APH KIC KIA PC'!K191</f>
        <v>Välj…</v>
      </c>
      <c r="D191" s="445">
        <f>'APH KIC KIA PC'!D191</f>
        <v>0</v>
      </c>
      <c r="E191" s="68" t="s">
        <v>103</v>
      </c>
      <c r="F191" s="68"/>
      <c r="G191" s="69">
        <v>1</v>
      </c>
      <c r="H191" s="529">
        <f>'3. Förpackningsdata'!F191</f>
        <v>0</v>
      </c>
      <c r="I191" s="529">
        <f>'3. Förpackningsdata'!G191</f>
        <v>0</v>
      </c>
      <c r="J191" s="529">
        <f>'3. Förpackningsdata'!I191</f>
        <v>0</v>
      </c>
      <c r="K191" s="529">
        <f>'3. Förpackningsdata'!H191</f>
        <v>0</v>
      </c>
      <c r="L191" s="81"/>
      <c r="M191" s="68" t="s">
        <v>1958</v>
      </c>
      <c r="N191" s="69" t="str">
        <f>IF('APH KIC KIA PC'!X191="","",'APH KIC KIA PC'!X191)</f>
        <v/>
      </c>
      <c r="O191" s="70" t="s">
        <v>1778</v>
      </c>
      <c r="P191" s="447" t="str">
        <f>TRIM('1. Artikeldata Grund'!D191)</f>
        <v/>
      </c>
      <c r="Q191" s="446" t="str">
        <f>IF(S191="","",IF('3. Förpackningsdata'!K191="","",'3. Förpackningsdata'!K191))</f>
        <v/>
      </c>
      <c r="R191" s="35"/>
      <c r="S191" s="28" t="str">
        <f>IF('3. Förpackningsdata'!L191="","",'3. Förpackningsdata'!L191)</f>
        <v/>
      </c>
      <c r="T191" s="26"/>
      <c r="U191" s="26"/>
      <c r="V191" s="26"/>
      <c r="W191" s="26"/>
      <c r="X191" s="26"/>
      <c r="Y191" s="354" t="str" cm="1">
        <f t="array" ref="Y191">IF(AC191&lt;&gt;Tabeller!$AJ$4,_xlfn.IFS(Q191=Tabeller!$AJ$3,"",Q191=Tabeller!$AM$4,"C",Q191=Tabeller!$AM$5,"L",Q191=Tabeller!$AM$6,"P",Q191="",""),"1")</f>
        <v/>
      </c>
      <c r="Z191" s="29"/>
      <c r="AA191" s="353"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4" t="str" cm="1">
        <f t="array" ref="AK191">_xlfn.IFS(AC191=Tabeller!$AJ$4,"C",AC191=Tabeller!$AJ$5,"L",AC191=Tabeller!$AJ$6,"P",AC191="","")</f>
        <v/>
      </c>
      <c r="AL191" s="71"/>
      <c r="AM191" s="192" t="str">
        <f t="shared" si="13"/>
        <v/>
      </c>
      <c r="AN191" s="447"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4" t="str" cm="1">
        <f t="array" ref="AW191">_xlfn.IFS(AO191=Tabeller!$AK$5,"P",AO191=Tabeller!$AK$4,"L",AO191="","")</f>
        <v/>
      </c>
      <c r="AX191" s="29"/>
      <c r="AY191" s="353" t="str">
        <f t="shared" si="14"/>
        <v/>
      </c>
      <c r="AZ191" s="31" t="str">
        <f>TRIM(IF('3. Förpackningsdata'!U191="","",'3. Förpackningsdata'!U191))</f>
        <v/>
      </c>
      <c r="BA191" s="79" t="str">
        <f>IF(BC191="","",IF('3. Förpackningsdata'!W191="","",'3. Förpackningsdata'!W191))</f>
        <v/>
      </c>
      <c r="BB191" s="85"/>
      <c r="BC191" s="71" t="str">
        <f>IF('3. Förpackningsdata'!X191="","",'3. Förpackningsdata'!X191)</f>
        <v/>
      </c>
      <c r="BD191" s="85"/>
      <c r="BE191" s="85"/>
      <c r="BF191" s="85"/>
      <c r="BG191" s="85"/>
      <c r="BH191" s="85"/>
      <c r="BI191" s="146" t="str" cm="1">
        <f t="array" ref="BI191">_xlfn.IFS(BA191=Tabeller!$AK$5,"P",BA191=Tabeller!$AK$4,"L",BA191="","")</f>
        <v/>
      </c>
      <c r="BJ191" s="85"/>
      <c r="BK191" s="192" t="str">
        <f t="shared" si="15"/>
        <v/>
      </c>
      <c r="BL191" s="75" t="str">
        <f>TRIM(IF('3. Förpackningsdata'!Y191="","",'3. Förpackningsdata'!Y191))</f>
        <v/>
      </c>
    </row>
    <row r="192" spans="1:64" ht="15" x14ac:dyDescent="0.25">
      <c r="A192" s="73">
        <v>188</v>
      </c>
      <c r="B192" s="73" t="str">
        <f>'APH KIC KIA PC'!I192</f>
        <v>Välj…</v>
      </c>
      <c r="C192" s="73" t="str">
        <f>'APH KIC KIA PC'!K192</f>
        <v>Välj…</v>
      </c>
      <c r="D192" s="445">
        <f>'APH KIC KIA PC'!D192</f>
        <v>0</v>
      </c>
      <c r="E192" s="68" t="s">
        <v>103</v>
      </c>
      <c r="F192" s="68"/>
      <c r="G192" s="69">
        <v>1</v>
      </c>
      <c r="H192" s="529">
        <f>'3. Förpackningsdata'!F192</f>
        <v>0</v>
      </c>
      <c r="I192" s="529">
        <f>'3. Förpackningsdata'!G192</f>
        <v>0</v>
      </c>
      <c r="J192" s="529">
        <f>'3. Förpackningsdata'!I192</f>
        <v>0</v>
      </c>
      <c r="K192" s="529">
        <f>'3. Förpackningsdata'!H192</f>
        <v>0</v>
      </c>
      <c r="L192" s="81"/>
      <c r="M192" s="68" t="s">
        <v>1958</v>
      </c>
      <c r="N192" s="69" t="str">
        <f>IF('APH KIC KIA PC'!X192="","",'APH KIC KIA PC'!X192)</f>
        <v/>
      </c>
      <c r="O192" s="70" t="s">
        <v>1778</v>
      </c>
      <c r="P192" s="447" t="str">
        <f>TRIM('1. Artikeldata Grund'!D192)</f>
        <v/>
      </c>
      <c r="Q192" s="446" t="str">
        <f>IF(S192="","",IF('3. Förpackningsdata'!K192="","",'3. Förpackningsdata'!K192))</f>
        <v/>
      </c>
      <c r="R192" s="35"/>
      <c r="S192" s="28" t="str">
        <f>IF('3. Förpackningsdata'!L192="","",'3. Förpackningsdata'!L192)</f>
        <v/>
      </c>
      <c r="T192" s="26"/>
      <c r="U192" s="26"/>
      <c r="V192" s="26"/>
      <c r="W192" s="26"/>
      <c r="X192" s="26"/>
      <c r="Y192" s="354" t="str" cm="1">
        <f t="array" ref="Y192">IF(AC192&lt;&gt;Tabeller!$AJ$4,_xlfn.IFS(Q192=Tabeller!$AJ$3,"",Q192=Tabeller!$AM$4,"C",Q192=Tabeller!$AM$5,"L",Q192=Tabeller!$AM$6,"P",Q192="",""),"1")</f>
        <v/>
      </c>
      <c r="Z192" s="29"/>
      <c r="AA192" s="353"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4" t="str" cm="1">
        <f t="array" ref="AK192">_xlfn.IFS(AC192=Tabeller!$AJ$4,"C",AC192=Tabeller!$AJ$5,"L",AC192=Tabeller!$AJ$6,"P",AC192="","")</f>
        <v/>
      </c>
      <c r="AL192" s="71"/>
      <c r="AM192" s="192" t="str">
        <f t="shared" si="13"/>
        <v/>
      </c>
      <c r="AN192" s="447"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4" t="str" cm="1">
        <f t="array" ref="AW192">_xlfn.IFS(AO192=Tabeller!$AK$5,"P",AO192=Tabeller!$AK$4,"L",AO192="","")</f>
        <v/>
      </c>
      <c r="AX192" s="29"/>
      <c r="AY192" s="353" t="str">
        <f t="shared" si="14"/>
        <v/>
      </c>
      <c r="AZ192" s="31" t="str">
        <f>TRIM(IF('3. Förpackningsdata'!U192="","",'3. Förpackningsdata'!U192))</f>
        <v/>
      </c>
      <c r="BA192" s="79" t="str">
        <f>IF(BC192="","",IF('3. Förpackningsdata'!W192="","",'3. Förpackningsdata'!W192))</f>
        <v/>
      </c>
      <c r="BB192" s="85"/>
      <c r="BC192" s="71" t="str">
        <f>IF('3. Förpackningsdata'!X192="","",'3. Förpackningsdata'!X192)</f>
        <v/>
      </c>
      <c r="BD192" s="85"/>
      <c r="BE192" s="85"/>
      <c r="BF192" s="85"/>
      <c r="BG192" s="85"/>
      <c r="BH192" s="85"/>
      <c r="BI192" s="146" t="str" cm="1">
        <f t="array" ref="BI192">_xlfn.IFS(BA192=Tabeller!$AK$5,"P",BA192=Tabeller!$AK$4,"L",BA192="","")</f>
        <v/>
      </c>
      <c r="BJ192" s="85"/>
      <c r="BK192" s="192" t="str">
        <f t="shared" si="15"/>
        <v/>
      </c>
      <c r="BL192" s="75" t="str">
        <f>TRIM(IF('3. Förpackningsdata'!Y192="","",'3. Förpackningsdata'!Y192))</f>
        <v/>
      </c>
    </row>
    <row r="193" spans="1:64" ht="15" x14ac:dyDescent="0.25">
      <c r="A193" s="73">
        <v>189</v>
      </c>
      <c r="B193" s="73" t="str">
        <f>'APH KIC KIA PC'!I193</f>
        <v>Välj…</v>
      </c>
      <c r="C193" s="73" t="str">
        <f>'APH KIC KIA PC'!K193</f>
        <v>Välj…</v>
      </c>
      <c r="D193" s="445">
        <f>'APH KIC KIA PC'!D193</f>
        <v>0</v>
      </c>
      <c r="E193" s="68" t="s">
        <v>103</v>
      </c>
      <c r="F193" s="68"/>
      <c r="G193" s="69">
        <v>1</v>
      </c>
      <c r="H193" s="529">
        <f>'3. Förpackningsdata'!F193</f>
        <v>0</v>
      </c>
      <c r="I193" s="529">
        <f>'3. Förpackningsdata'!G193</f>
        <v>0</v>
      </c>
      <c r="J193" s="529">
        <f>'3. Förpackningsdata'!I193</f>
        <v>0</v>
      </c>
      <c r="K193" s="529">
        <f>'3. Förpackningsdata'!H193</f>
        <v>0</v>
      </c>
      <c r="L193" s="81"/>
      <c r="M193" s="68" t="s">
        <v>1958</v>
      </c>
      <c r="N193" s="69" t="str">
        <f>IF('APH KIC KIA PC'!X193="","",'APH KIC KIA PC'!X193)</f>
        <v/>
      </c>
      <c r="O193" s="70" t="s">
        <v>1778</v>
      </c>
      <c r="P193" s="447" t="str">
        <f>TRIM('1. Artikeldata Grund'!D193)</f>
        <v/>
      </c>
      <c r="Q193" s="446" t="str">
        <f>IF(S193="","",IF('3. Förpackningsdata'!K193="","",'3. Förpackningsdata'!K193))</f>
        <v/>
      </c>
      <c r="R193" s="35"/>
      <c r="S193" s="28" t="str">
        <f>IF('3. Förpackningsdata'!L193="","",'3. Förpackningsdata'!L193)</f>
        <v/>
      </c>
      <c r="T193" s="26"/>
      <c r="U193" s="26"/>
      <c r="V193" s="26"/>
      <c r="W193" s="26"/>
      <c r="X193" s="26"/>
      <c r="Y193" s="354" t="str" cm="1">
        <f t="array" ref="Y193">IF(AC193&lt;&gt;Tabeller!$AJ$4,_xlfn.IFS(Q193=Tabeller!$AJ$3,"",Q193=Tabeller!$AM$4,"C",Q193=Tabeller!$AM$5,"L",Q193=Tabeller!$AM$6,"P",Q193="",""),"1")</f>
        <v/>
      </c>
      <c r="Z193" s="29"/>
      <c r="AA193" s="353"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4" t="str" cm="1">
        <f t="array" ref="AK193">_xlfn.IFS(AC193=Tabeller!$AJ$4,"C",AC193=Tabeller!$AJ$5,"L",AC193=Tabeller!$AJ$6,"P",AC193="","")</f>
        <v/>
      </c>
      <c r="AL193" s="71"/>
      <c r="AM193" s="192" t="str">
        <f t="shared" si="13"/>
        <v/>
      </c>
      <c r="AN193" s="447"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4" t="str" cm="1">
        <f t="array" ref="AW193">_xlfn.IFS(AO193=Tabeller!$AK$5,"P",AO193=Tabeller!$AK$4,"L",AO193="","")</f>
        <v/>
      </c>
      <c r="AX193" s="29"/>
      <c r="AY193" s="353" t="str">
        <f t="shared" si="14"/>
        <v/>
      </c>
      <c r="AZ193" s="31" t="str">
        <f>TRIM(IF('3. Förpackningsdata'!U193="","",'3. Förpackningsdata'!U193))</f>
        <v/>
      </c>
      <c r="BA193" s="79" t="str">
        <f>IF(BC193="","",IF('3. Förpackningsdata'!W193="","",'3. Förpackningsdata'!W193))</f>
        <v/>
      </c>
      <c r="BB193" s="85"/>
      <c r="BC193" s="71" t="str">
        <f>IF('3. Förpackningsdata'!X193="","",'3. Förpackningsdata'!X193)</f>
        <v/>
      </c>
      <c r="BD193" s="85"/>
      <c r="BE193" s="85"/>
      <c r="BF193" s="85"/>
      <c r="BG193" s="85"/>
      <c r="BH193" s="85"/>
      <c r="BI193" s="146" t="str" cm="1">
        <f t="array" ref="BI193">_xlfn.IFS(BA193=Tabeller!$AK$5,"P",BA193=Tabeller!$AK$4,"L",BA193="","")</f>
        <v/>
      </c>
      <c r="BJ193" s="85"/>
      <c r="BK193" s="192" t="str">
        <f t="shared" si="15"/>
        <v/>
      </c>
      <c r="BL193" s="75" t="str">
        <f>TRIM(IF('3. Förpackningsdata'!Y193="","",'3. Förpackningsdata'!Y193))</f>
        <v/>
      </c>
    </row>
    <row r="194" spans="1:64" ht="15" x14ac:dyDescent="0.25">
      <c r="A194" s="73">
        <v>190</v>
      </c>
      <c r="B194" s="73" t="str">
        <f>'APH KIC KIA PC'!I194</f>
        <v>Välj…</v>
      </c>
      <c r="C194" s="73" t="str">
        <f>'APH KIC KIA PC'!K194</f>
        <v>Välj…</v>
      </c>
      <c r="D194" s="445">
        <f>'APH KIC KIA PC'!D194</f>
        <v>0</v>
      </c>
      <c r="E194" s="68" t="s">
        <v>103</v>
      </c>
      <c r="F194" s="68"/>
      <c r="G194" s="69">
        <v>1</v>
      </c>
      <c r="H194" s="529">
        <f>'3. Förpackningsdata'!F194</f>
        <v>0</v>
      </c>
      <c r="I194" s="529">
        <f>'3. Förpackningsdata'!G194</f>
        <v>0</v>
      </c>
      <c r="J194" s="529">
        <f>'3. Förpackningsdata'!I194</f>
        <v>0</v>
      </c>
      <c r="K194" s="529">
        <f>'3. Förpackningsdata'!H194</f>
        <v>0</v>
      </c>
      <c r="L194" s="81"/>
      <c r="M194" s="68" t="s">
        <v>1958</v>
      </c>
      <c r="N194" s="69" t="str">
        <f>IF('APH KIC KIA PC'!X194="","",'APH KIC KIA PC'!X194)</f>
        <v/>
      </c>
      <c r="O194" s="70" t="s">
        <v>1778</v>
      </c>
      <c r="P194" s="447" t="str">
        <f>TRIM('1. Artikeldata Grund'!D194)</f>
        <v/>
      </c>
      <c r="Q194" s="446" t="str">
        <f>IF(S194="","",IF('3. Förpackningsdata'!K194="","",'3. Förpackningsdata'!K194))</f>
        <v/>
      </c>
      <c r="R194" s="35"/>
      <c r="S194" s="28" t="str">
        <f>IF('3. Förpackningsdata'!L194="","",'3. Förpackningsdata'!L194)</f>
        <v/>
      </c>
      <c r="T194" s="26"/>
      <c r="U194" s="26"/>
      <c r="V194" s="26"/>
      <c r="W194" s="26"/>
      <c r="X194" s="26"/>
      <c r="Y194" s="354" t="str" cm="1">
        <f t="array" ref="Y194">IF(AC194&lt;&gt;Tabeller!$AJ$4,_xlfn.IFS(Q194=Tabeller!$AJ$3,"",Q194=Tabeller!$AM$4,"C",Q194=Tabeller!$AM$5,"L",Q194=Tabeller!$AM$6,"P",Q194="",""),"1")</f>
        <v/>
      </c>
      <c r="Z194" s="29"/>
      <c r="AA194" s="353"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4" t="str" cm="1">
        <f t="array" ref="AK194">_xlfn.IFS(AC194=Tabeller!$AJ$4,"C",AC194=Tabeller!$AJ$5,"L",AC194=Tabeller!$AJ$6,"P",AC194="","")</f>
        <v/>
      </c>
      <c r="AL194" s="71"/>
      <c r="AM194" s="192" t="str">
        <f t="shared" si="13"/>
        <v/>
      </c>
      <c r="AN194" s="447"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4" t="str" cm="1">
        <f t="array" ref="AW194">_xlfn.IFS(AO194=Tabeller!$AK$5,"P",AO194=Tabeller!$AK$4,"L",AO194="","")</f>
        <v/>
      </c>
      <c r="AX194" s="29"/>
      <c r="AY194" s="353" t="str">
        <f t="shared" si="14"/>
        <v/>
      </c>
      <c r="AZ194" s="31" t="str">
        <f>TRIM(IF('3. Förpackningsdata'!U194="","",'3. Förpackningsdata'!U194))</f>
        <v/>
      </c>
      <c r="BA194" s="79" t="str">
        <f>IF(BC194="","",IF('3. Förpackningsdata'!W194="","",'3. Förpackningsdata'!W194))</f>
        <v/>
      </c>
      <c r="BB194" s="85"/>
      <c r="BC194" s="71" t="str">
        <f>IF('3. Förpackningsdata'!X194="","",'3. Förpackningsdata'!X194)</f>
        <v/>
      </c>
      <c r="BD194" s="85"/>
      <c r="BE194" s="85"/>
      <c r="BF194" s="85"/>
      <c r="BG194" s="85"/>
      <c r="BH194" s="85"/>
      <c r="BI194" s="146" t="str" cm="1">
        <f t="array" ref="BI194">_xlfn.IFS(BA194=Tabeller!$AK$5,"P",BA194=Tabeller!$AK$4,"L",BA194="","")</f>
        <v/>
      </c>
      <c r="BJ194" s="85"/>
      <c r="BK194" s="192" t="str">
        <f t="shared" si="15"/>
        <v/>
      </c>
      <c r="BL194" s="75" t="str">
        <f>TRIM(IF('3. Förpackningsdata'!Y194="","",'3. Förpackningsdata'!Y194))</f>
        <v/>
      </c>
    </row>
    <row r="195" spans="1:64" ht="15" x14ac:dyDescent="0.25">
      <c r="A195" s="73">
        <v>191</v>
      </c>
      <c r="B195" s="73" t="str">
        <f>'APH KIC KIA PC'!I195</f>
        <v>Välj…</v>
      </c>
      <c r="C195" s="73" t="str">
        <f>'APH KIC KIA PC'!K195</f>
        <v>Välj…</v>
      </c>
      <c r="D195" s="445">
        <f>'APH KIC KIA PC'!D195</f>
        <v>0</v>
      </c>
      <c r="E195" s="68" t="s">
        <v>103</v>
      </c>
      <c r="F195" s="68"/>
      <c r="G195" s="69">
        <v>1</v>
      </c>
      <c r="H195" s="529">
        <f>'3. Förpackningsdata'!F195</f>
        <v>0</v>
      </c>
      <c r="I195" s="529">
        <f>'3. Förpackningsdata'!G195</f>
        <v>0</v>
      </c>
      <c r="J195" s="529">
        <f>'3. Förpackningsdata'!I195</f>
        <v>0</v>
      </c>
      <c r="K195" s="529">
        <f>'3. Förpackningsdata'!H195</f>
        <v>0</v>
      </c>
      <c r="L195" s="81"/>
      <c r="M195" s="68" t="s">
        <v>1958</v>
      </c>
      <c r="N195" s="69" t="str">
        <f>IF('APH KIC KIA PC'!X195="","",'APH KIC KIA PC'!X195)</f>
        <v/>
      </c>
      <c r="O195" s="70" t="s">
        <v>1778</v>
      </c>
      <c r="P195" s="447" t="str">
        <f>TRIM('1. Artikeldata Grund'!D195)</f>
        <v/>
      </c>
      <c r="Q195" s="446" t="str">
        <f>IF(S195="","",IF('3. Förpackningsdata'!K195="","",'3. Förpackningsdata'!K195))</f>
        <v/>
      </c>
      <c r="R195" s="35"/>
      <c r="S195" s="28" t="str">
        <f>IF('3. Förpackningsdata'!L195="","",'3. Förpackningsdata'!L195)</f>
        <v/>
      </c>
      <c r="T195" s="26"/>
      <c r="U195" s="26"/>
      <c r="V195" s="26"/>
      <c r="W195" s="26"/>
      <c r="X195" s="26"/>
      <c r="Y195" s="354" t="str" cm="1">
        <f t="array" ref="Y195">IF(AC195&lt;&gt;Tabeller!$AJ$4,_xlfn.IFS(Q195=Tabeller!$AJ$3,"",Q195=Tabeller!$AM$4,"C",Q195=Tabeller!$AM$5,"L",Q195=Tabeller!$AM$6,"P",Q195="",""),"1")</f>
        <v/>
      </c>
      <c r="Z195" s="29"/>
      <c r="AA195" s="353"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4" t="str" cm="1">
        <f t="array" ref="AK195">_xlfn.IFS(AC195=Tabeller!$AJ$4,"C",AC195=Tabeller!$AJ$5,"L",AC195=Tabeller!$AJ$6,"P",AC195="","")</f>
        <v/>
      </c>
      <c r="AL195" s="71"/>
      <c r="AM195" s="192" t="str">
        <f t="shared" si="13"/>
        <v/>
      </c>
      <c r="AN195" s="447"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4" t="str" cm="1">
        <f t="array" ref="AW195">_xlfn.IFS(AO195=Tabeller!$AK$5,"P",AO195=Tabeller!$AK$4,"L",AO195="","")</f>
        <v/>
      </c>
      <c r="AX195" s="29"/>
      <c r="AY195" s="353" t="str">
        <f t="shared" si="14"/>
        <v/>
      </c>
      <c r="AZ195" s="31" t="str">
        <f>TRIM(IF('3. Förpackningsdata'!U195="","",'3. Förpackningsdata'!U195))</f>
        <v/>
      </c>
      <c r="BA195" s="79" t="str">
        <f>IF(BC195="","",IF('3. Förpackningsdata'!W195="","",'3. Förpackningsdata'!W195))</f>
        <v/>
      </c>
      <c r="BB195" s="85"/>
      <c r="BC195" s="71" t="str">
        <f>IF('3. Förpackningsdata'!X195="","",'3. Förpackningsdata'!X195)</f>
        <v/>
      </c>
      <c r="BD195" s="85"/>
      <c r="BE195" s="85"/>
      <c r="BF195" s="85"/>
      <c r="BG195" s="85"/>
      <c r="BH195" s="85"/>
      <c r="BI195" s="146" t="str" cm="1">
        <f t="array" ref="BI195">_xlfn.IFS(BA195=Tabeller!$AK$5,"P",BA195=Tabeller!$AK$4,"L",BA195="","")</f>
        <v/>
      </c>
      <c r="BJ195" s="85"/>
      <c r="BK195" s="192" t="str">
        <f t="shared" si="15"/>
        <v/>
      </c>
      <c r="BL195" s="75" t="str">
        <f>TRIM(IF('3. Förpackningsdata'!Y195="","",'3. Förpackningsdata'!Y195))</f>
        <v/>
      </c>
    </row>
    <row r="196" spans="1:64" ht="15" x14ac:dyDescent="0.25">
      <c r="A196" s="73">
        <v>192</v>
      </c>
      <c r="B196" s="73" t="str">
        <f>'APH KIC KIA PC'!I196</f>
        <v>Välj…</v>
      </c>
      <c r="C196" s="73" t="str">
        <f>'APH KIC KIA PC'!K196</f>
        <v>Välj…</v>
      </c>
      <c r="D196" s="445">
        <f>'APH KIC KIA PC'!D196</f>
        <v>0</v>
      </c>
      <c r="E196" s="68" t="s">
        <v>103</v>
      </c>
      <c r="F196" s="68"/>
      <c r="G196" s="69">
        <v>1</v>
      </c>
      <c r="H196" s="529">
        <f>'3. Förpackningsdata'!F196</f>
        <v>0</v>
      </c>
      <c r="I196" s="529">
        <f>'3. Förpackningsdata'!G196</f>
        <v>0</v>
      </c>
      <c r="J196" s="529">
        <f>'3. Förpackningsdata'!I196</f>
        <v>0</v>
      </c>
      <c r="K196" s="529">
        <f>'3. Förpackningsdata'!H196</f>
        <v>0</v>
      </c>
      <c r="L196" s="81"/>
      <c r="M196" s="68" t="s">
        <v>1958</v>
      </c>
      <c r="N196" s="69" t="str">
        <f>IF('APH KIC KIA PC'!X196="","",'APH KIC KIA PC'!X196)</f>
        <v/>
      </c>
      <c r="O196" s="70" t="s">
        <v>1778</v>
      </c>
      <c r="P196" s="447" t="str">
        <f>TRIM('1. Artikeldata Grund'!D196)</f>
        <v/>
      </c>
      <c r="Q196" s="446" t="str">
        <f>IF(S196="","",IF('3. Förpackningsdata'!K196="","",'3. Förpackningsdata'!K196))</f>
        <v/>
      </c>
      <c r="R196" s="35"/>
      <c r="S196" s="28" t="str">
        <f>IF('3. Förpackningsdata'!L196="","",'3. Förpackningsdata'!L196)</f>
        <v/>
      </c>
      <c r="T196" s="26"/>
      <c r="U196" s="26"/>
      <c r="V196" s="26"/>
      <c r="W196" s="26"/>
      <c r="X196" s="26"/>
      <c r="Y196" s="354" t="str" cm="1">
        <f t="array" ref="Y196">IF(AC196&lt;&gt;Tabeller!$AJ$4,_xlfn.IFS(Q196=Tabeller!$AJ$3,"",Q196=Tabeller!$AM$4,"C",Q196=Tabeller!$AM$5,"L",Q196=Tabeller!$AM$6,"P",Q196="",""),"1")</f>
        <v/>
      </c>
      <c r="Z196" s="29"/>
      <c r="AA196" s="353"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4" t="str" cm="1">
        <f t="array" ref="AK196">_xlfn.IFS(AC196=Tabeller!$AJ$4,"C",AC196=Tabeller!$AJ$5,"L",AC196=Tabeller!$AJ$6,"P",AC196="","")</f>
        <v/>
      </c>
      <c r="AL196" s="71"/>
      <c r="AM196" s="192" t="str">
        <f t="shared" si="13"/>
        <v/>
      </c>
      <c r="AN196" s="447"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4" t="str" cm="1">
        <f t="array" ref="AW196">_xlfn.IFS(AO196=Tabeller!$AK$5,"P",AO196=Tabeller!$AK$4,"L",AO196="","")</f>
        <v/>
      </c>
      <c r="AX196" s="29"/>
      <c r="AY196" s="353" t="str">
        <f t="shared" si="14"/>
        <v/>
      </c>
      <c r="AZ196" s="31" t="str">
        <f>TRIM(IF('3. Förpackningsdata'!U196="","",'3. Förpackningsdata'!U196))</f>
        <v/>
      </c>
      <c r="BA196" s="79" t="str">
        <f>IF(BC196="","",IF('3. Förpackningsdata'!W196="","",'3. Förpackningsdata'!W196))</f>
        <v/>
      </c>
      <c r="BB196" s="85"/>
      <c r="BC196" s="71" t="str">
        <f>IF('3. Förpackningsdata'!X196="","",'3. Förpackningsdata'!X196)</f>
        <v/>
      </c>
      <c r="BD196" s="85"/>
      <c r="BE196" s="85"/>
      <c r="BF196" s="85"/>
      <c r="BG196" s="85"/>
      <c r="BH196" s="85"/>
      <c r="BI196" s="146" t="str" cm="1">
        <f t="array" ref="BI196">_xlfn.IFS(BA196=Tabeller!$AK$5,"P",BA196=Tabeller!$AK$4,"L",BA196="","")</f>
        <v/>
      </c>
      <c r="BJ196" s="85"/>
      <c r="BK196" s="192" t="str">
        <f t="shared" si="15"/>
        <v/>
      </c>
      <c r="BL196" s="75" t="str">
        <f>TRIM(IF('3. Förpackningsdata'!Y196="","",'3. Förpackningsdata'!Y196))</f>
        <v/>
      </c>
    </row>
    <row r="197" spans="1:64" ht="15" x14ac:dyDescent="0.25">
      <c r="A197" s="73">
        <v>193</v>
      </c>
      <c r="B197" s="73" t="str">
        <f>'APH KIC KIA PC'!I197</f>
        <v>Välj…</v>
      </c>
      <c r="C197" s="73" t="str">
        <f>'APH KIC KIA PC'!K197</f>
        <v>Välj…</v>
      </c>
      <c r="D197" s="445">
        <f>'APH KIC KIA PC'!D197</f>
        <v>0</v>
      </c>
      <c r="E197" s="68" t="s">
        <v>103</v>
      </c>
      <c r="F197" s="68"/>
      <c r="G197" s="69">
        <v>1</v>
      </c>
      <c r="H197" s="529">
        <f>'3. Förpackningsdata'!F197</f>
        <v>0</v>
      </c>
      <c r="I197" s="529">
        <f>'3. Förpackningsdata'!G197</f>
        <v>0</v>
      </c>
      <c r="J197" s="529">
        <f>'3. Förpackningsdata'!I197</f>
        <v>0</v>
      </c>
      <c r="K197" s="529">
        <f>'3. Förpackningsdata'!H197</f>
        <v>0</v>
      </c>
      <c r="L197" s="81"/>
      <c r="M197" s="68" t="s">
        <v>1958</v>
      </c>
      <c r="N197" s="69" t="str">
        <f>IF('APH KIC KIA PC'!X197="","",'APH KIC KIA PC'!X197)</f>
        <v/>
      </c>
      <c r="O197" s="70" t="s">
        <v>1778</v>
      </c>
      <c r="P197" s="447" t="str">
        <f>TRIM('1. Artikeldata Grund'!D197)</f>
        <v/>
      </c>
      <c r="Q197" s="446" t="str">
        <f>IF(S197="","",IF('3. Förpackningsdata'!K197="","",'3. Förpackningsdata'!K197))</f>
        <v/>
      </c>
      <c r="R197" s="35"/>
      <c r="S197" s="28" t="str">
        <f>IF('3. Förpackningsdata'!L197="","",'3. Förpackningsdata'!L197)</f>
        <v/>
      </c>
      <c r="T197" s="26"/>
      <c r="U197" s="26"/>
      <c r="V197" s="26"/>
      <c r="W197" s="26"/>
      <c r="X197" s="26"/>
      <c r="Y197" s="354" t="str" cm="1">
        <f t="array" ref="Y197">IF(AC197&lt;&gt;Tabeller!$AJ$4,_xlfn.IFS(Q197=Tabeller!$AJ$3,"",Q197=Tabeller!$AM$4,"C",Q197=Tabeller!$AM$5,"L",Q197=Tabeller!$AM$6,"P",Q197="",""),"1")</f>
        <v/>
      </c>
      <c r="Z197" s="29"/>
      <c r="AA197" s="353"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4" t="str" cm="1">
        <f t="array" ref="AK197">_xlfn.IFS(AC197=Tabeller!$AJ$4,"C",AC197=Tabeller!$AJ$5,"L",AC197=Tabeller!$AJ$6,"P",AC197="","")</f>
        <v/>
      </c>
      <c r="AL197" s="71"/>
      <c r="AM197" s="192" t="str">
        <f t="shared" si="13"/>
        <v/>
      </c>
      <c r="AN197" s="447"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4" t="str" cm="1">
        <f t="array" ref="AW197">_xlfn.IFS(AO197=Tabeller!$AK$5,"P",AO197=Tabeller!$AK$4,"L",AO197="","")</f>
        <v/>
      </c>
      <c r="AX197" s="29"/>
      <c r="AY197" s="353" t="str">
        <f t="shared" si="14"/>
        <v/>
      </c>
      <c r="AZ197" s="31" t="str">
        <f>TRIM(IF('3. Förpackningsdata'!U197="","",'3. Förpackningsdata'!U197))</f>
        <v/>
      </c>
      <c r="BA197" s="79" t="str">
        <f>IF(BC197="","",IF('3. Förpackningsdata'!W197="","",'3. Förpackningsdata'!W197))</f>
        <v/>
      </c>
      <c r="BB197" s="85"/>
      <c r="BC197" s="71" t="str">
        <f>IF('3. Förpackningsdata'!X197="","",'3. Förpackningsdata'!X197)</f>
        <v/>
      </c>
      <c r="BD197" s="85"/>
      <c r="BE197" s="85"/>
      <c r="BF197" s="85"/>
      <c r="BG197" s="85"/>
      <c r="BH197" s="85"/>
      <c r="BI197" s="146" t="str" cm="1">
        <f t="array" ref="BI197">_xlfn.IFS(BA197=Tabeller!$AK$5,"P",BA197=Tabeller!$AK$4,"L",BA197="","")</f>
        <v/>
      </c>
      <c r="BJ197" s="85"/>
      <c r="BK197" s="192" t="str">
        <f t="shared" si="15"/>
        <v/>
      </c>
      <c r="BL197" s="75" t="str">
        <f>TRIM(IF('3. Förpackningsdata'!Y197="","",'3. Förpackningsdata'!Y197))</f>
        <v/>
      </c>
    </row>
    <row r="198" spans="1:64" ht="15" x14ac:dyDescent="0.25">
      <c r="A198" s="73">
        <v>194</v>
      </c>
      <c r="B198" s="73" t="str">
        <f>'APH KIC KIA PC'!I198</f>
        <v>Välj…</v>
      </c>
      <c r="C198" s="73" t="str">
        <f>'APH KIC KIA PC'!K198</f>
        <v>Välj…</v>
      </c>
      <c r="D198" s="445">
        <f>'APH KIC KIA PC'!D198</f>
        <v>0</v>
      </c>
      <c r="E198" s="68" t="s">
        <v>103</v>
      </c>
      <c r="F198" s="68"/>
      <c r="G198" s="69">
        <v>1</v>
      </c>
      <c r="H198" s="529">
        <f>'3. Förpackningsdata'!F198</f>
        <v>0</v>
      </c>
      <c r="I198" s="529">
        <f>'3. Förpackningsdata'!G198</f>
        <v>0</v>
      </c>
      <c r="J198" s="529">
        <f>'3. Förpackningsdata'!I198</f>
        <v>0</v>
      </c>
      <c r="K198" s="529">
        <f>'3. Förpackningsdata'!H198</f>
        <v>0</v>
      </c>
      <c r="L198" s="81"/>
      <c r="M198" s="68" t="s">
        <v>1958</v>
      </c>
      <c r="N198" s="69" t="str">
        <f>IF('APH KIC KIA PC'!X198="","",'APH KIC KIA PC'!X198)</f>
        <v/>
      </c>
      <c r="O198" s="70" t="s">
        <v>1778</v>
      </c>
      <c r="P198" s="447" t="str">
        <f>TRIM('1. Artikeldata Grund'!D198)</f>
        <v/>
      </c>
      <c r="Q198" s="446" t="str">
        <f>IF(S198="","",IF('3. Förpackningsdata'!K198="","",'3. Förpackningsdata'!K198))</f>
        <v/>
      </c>
      <c r="R198" s="35"/>
      <c r="S198" s="28" t="str">
        <f>IF('3. Förpackningsdata'!L198="","",'3. Förpackningsdata'!L198)</f>
        <v/>
      </c>
      <c r="T198" s="26"/>
      <c r="U198" s="26"/>
      <c r="V198" s="26"/>
      <c r="W198" s="26"/>
      <c r="X198" s="26"/>
      <c r="Y198" s="354" t="str" cm="1">
        <f t="array" ref="Y198">IF(AC198&lt;&gt;Tabeller!$AJ$4,_xlfn.IFS(Q198=Tabeller!$AJ$3,"",Q198=Tabeller!$AM$4,"C",Q198=Tabeller!$AM$5,"L",Q198=Tabeller!$AM$6,"P",Q198="",""),"1")</f>
        <v/>
      </c>
      <c r="Z198" s="29"/>
      <c r="AA198" s="353"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4" t="str" cm="1">
        <f t="array" ref="AK198">_xlfn.IFS(AC198=Tabeller!$AJ$4,"C",AC198=Tabeller!$AJ$5,"L",AC198=Tabeller!$AJ$6,"P",AC198="","")</f>
        <v/>
      </c>
      <c r="AL198" s="71"/>
      <c r="AM198" s="192" t="str">
        <f t="shared" si="13"/>
        <v/>
      </c>
      <c r="AN198" s="447"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4" t="str" cm="1">
        <f t="array" ref="AW198">_xlfn.IFS(AO198=Tabeller!$AK$5,"P",AO198=Tabeller!$AK$4,"L",AO198="","")</f>
        <v/>
      </c>
      <c r="AX198" s="29"/>
      <c r="AY198" s="353" t="str">
        <f t="shared" si="14"/>
        <v/>
      </c>
      <c r="AZ198" s="31" t="str">
        <f>TRIM(IF('3. Förpackningsdata'!U198="","",'3. Förpackningsdata'!U198))</f>
        <v/>
      </c>
      <c r="BA198" s="79" t="str">
        <f>IF(BC198="","",IF('3. Förpackningsdata'!W198="","",'3. Förpackningsdata'!W198))</f>
        <v/>
      </c>
      <c r="BB198" s="85"/>
      <c r="BC198" s="71" t="str">
        <f>IF('3. Förpackningsdata'!X198="","",'3. Förpackningsdata'!X198)</f>
        <v/>
      </c>
      <c r="BD198" s="85"/>
      <c r="BE198" s="85"/>
      <c r="BF198" s="85"/>
      <c r="BG198" s="85"/>
      <c r="BH198" s="85"/>
      <c r="BI198" s="146" t="str" cm="1">
        <f t="array" ref="BI198">_xlfn.IFS(BA198=Tabeller!$AK$5,"P",BA198=Tabeller!$AK$4,"L",BA198="","")</f>
        <v/>
      </c>
      <c r="BJ198" s="85"/>
      <c r="BK198" s="192" t="str">
        <f t="shared" si="15"/>
        <v/>
      </c>
      <c r="BL198" s="75" t="str">
        <f>TRIM(IF('3. Förpackningsdata'!Y198="","",'3. Förpackningsdata'!Y198))</f>
        <v/>
      </c>
    </row>
    <row r="199" spans="1:64" ht="15" x14ac:dyDescent="0.25">
      <c r="A199" s="73">
        <v>195</v>
      </c>
      <c r="B199" s="73" t="str">
        <f>'APH KIC KIA PC'!I199</f>
        <v>Välj…</v>
      </c>
      <c r="C199" s="73" t="str">
        <f>'APH KIC KIA PC'!K199</f>
        <v>Välj…</v>
      </c>
      <c r="D199" s="445">
        <f>'APH KIC KIA PC'!D199</f>
        <v>0</v>
      </c>
      <c r="E199" s="68" t="s">
        <v>103</v>
      </c>
      <c r="F199" s="68"/>
      <c r="G199" s="69">
        <v>1</v>
      </c>
      <c r="H199" s="529">
        <f>'3. Förpackningsdata'!F199</f>
        <v>0</v>
      </c>
      <c r="I199" s="529">
        <f>'3. Förpackningsdata'!G199</f>
        <v>0</v>
      </c>
      <c r="J199" s="529">
        <f>'3. Förpackningsdata'!I199</f>
        <v>0</v>
      </c>
      <c r="K199" s="529">
        <f>'3. Förpackningsdata'!H199</f>
        <v>0</v>
      </c>
      <c r="L199" s="81"/>
      <c r="M199" s="68" t="s">
        <v>1958</v>
      </c>
      <c r="N199" s="69" t="str">
        <f>IF('APH KIC KIA PC'!X199="","",'APH KIC KIA PC'!X199)</f>
        <v/>
      </c>
      <c r="O199" s="70" t="s">
        <v>1778</v>
      </c>
      <c r="P199" s="447" t="str">
        <f>TRIM('1. Artikeldata Grund'!D199)</f>
        <v/>
      </c>
      <c r="Q199" s="446" t="str">
        <f>IF(S199="","",IF('3. Förpackningsdata'!K199="","",'3. Förpackningsdata'!K199))</f>
        <v/>
      </c>
      <c r="R199" s="35"/>
      <c r="S199" s="28" t="str">
        <f>IF('3. Förpackningsdata'!L199="","",'3. Förpackningsdata'!L199)</f>
        <v/>
      </c>
      <c r="T199" s="26"/>
      <c r="U199" s="26"/>
      <c r="V199" s="26"/>
      <c r="W199" s="26"/>
      <c r="X199" s="26"/>
      <c r="Y199" s="354" t="str" cm="1">
        <f t="array" ref="Y199">IF(AC199&lt;&gt;Tabeller!$AJ$4,_xlfn.IFS(Q199=Tabeller!$AJ$3,"",Q199=Tabeller!$AM$4,"C",Q199=Tabeller!$AM$5,"L",Q199=Tabeller!$AM$6,"P",Q199="",""),"1")</f>
        <v/>
      </c>
      <c r="Z199" s="29"/>
      <c r="AA199" s="353"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4" t="str" cm="1">
        <f t="array" ref="AK199">_xlfn.IFS(AC199=Tabeller!$AJ$4,"C",AC199=Tabeller!$AJ$5,"L",AC199=Tabeller!$AJ$6,"P",AC199="","")</f>
        <v/>
      </c>
      <c r="AL199" s="71"/>
      <c r="AM199" s="192" t="str">
        <f t="shared" si="13"/>
        <v/>
      </c>
      <c r="AN199" s="447"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4" t="str" cm="1">
        <f t="array" ref="AW199">_xlfn.IFS(AO199=Tabeller!$AK$5,"P",AO199=Tabeller!$AK$4,"L",AO199="","")</f>
        <v/>
      </c>
      <c r="AX199" s="29"/>
      <c r="AY199" s="353" t="str">
        <f t="shared" si="14"/>
        <v/>
      </c>
      <c r="AZ199" s="31" t="str">
        <f>TRIM(IF('3. Förpackningsdata'!U199="","",'3. Förpackningsdata'!U199))</f>
        <v/>
      </c>
      <c r="BA199" s="79" t="str">
        <f>IF(BC199="","",IF('3. Förpackningsdata'!W199="","",'3. Förpackningsdata'!W199))</f>
        <v/>
      </c>
      <c r="BB199" s="85"/>
      <c r="BC199" s="71" t="str">
        <f>IF('3. Förpackningsdata'!X199="","",'3. Förpackningsdata'!X199)</f>
        <v/>
      </c>
      <c r="BD199" s="85"/>
      <c r="BE199" s="85"/>
      <c r="BF199" s="85"/>
      <c r="BG199" s="85"/>
      <c r="BH199" s="85"/>
      <c r="BI199" s="146" t="str" cm="1">
        <f t="array" ref="BI199">_xlfn.IFS(BA199=Tabeller!$AK$5,"P",BA199=Tabeller!$AK$4,"L",BA199="","")</f>
        <v/>
      </c>
      <c r="BJ199" s="85"/>
      <c r="BK199" s="192" t="str">
        <f t="shared" si="15"/>
        <v/>
      </c>
      <c r="BL199" s="75" t="str">
        <f>TRIM(IF('3. Förpackningsdata'!Y199="","",'3. Förpackningsdata'!Y199))</f>
        <v/>
      </c>
    </row>
    <row r="200" spans="1:64" ht="15" x14ac:dyDescent="0.25">
      <c r="A200" s="73">
        <v>196</v>
      </c>
      <c r="B200" s="73" t="str">
        <f>'APH KIC KIA PC'!I200</f>
        <v>Välj…</v>
      </c>
      <c r="C200" s="73" t="str">
        <f>'APH KIC KIA PC'!K200</f>
        <v>Välj…</v>
      </c>
      <c r="D200" s="445">
        <f>'APH KIC KIA PC'!D200</f>
        <v>0</v>
      </c>
      <c r="E200" s="68" t="s">
        <v>103</v>
      </c>
      <c r="F200" s="68"/>
      <c r="G200" s="69">
        <v>1</v>
      </c>
      <c r="H200" s="529">
        <f>'3. Förpackningsdata'!F200</f>
        <v>0</v>
      </c>
      <c r="I200" s="529">
        <f>'3. Förpackningsdata'!G200</f>
        <v>0</v>
      </c>
      <c r="J200" s="529">
        <f>'3. Förpackningsdata'!I200</f>
        <v>0</v>
      </c>
      <c r="K200" s="529">
        <f>'3. Förpackningsdata'!H200</f>
        <v>0</v>
      </c>
      <c r="L200" s="81"/>
      <c r="M200" s="68" t="s">
        <v>1958</v>
      </c>
      <c r="N200" s="69" t="str">
        <f>IF('APH KIC KIA PC'!X200="","",'APH KIC KIA PC'!X200)</f>
        <v/>
      </c>
      <c r="O200" s="70" t="s">
        <v>1778</v>
      </c>
      <c r="P200" s="447" t="str">
        <f>TRIM('1. Artikeldata Grund'!D200)</f>
        <v/>
      </c>
      <c r="Q200" s="446" t="str">
        <f>IF(S200="","",IF('3. Förpackningsdata'!K200="","",'3. Förpackningsdata'!K200))</f>
        <v/>
      </c>
      <c r="R200" s="35"/>
      <c r="S200" s="28" t="str">
        <f>IF('3. Förpackningsdata'!L200="","",'3. Förpackningsdata'!L200)</f>
        <v/>
      </c>
      <c r="T200" s="26"/>
      <c r="U200" s="26"/>
      <c r="V200" s="26"/>
      <c r="W200" s="26"/>
      <c r="X200" s="26"/>
      <c r="Y200" s="354" t="str" cm="1">
        <f t="array" ref="Y200">IF(AC200&lt;&gt;Tabeller!$AJ$4,_xlfn.IFS(Q200=Tabeller!$AJ$3,"",Q200=Tabeller!$AM$4,"C",Q200=Tabeller!$AM$5,"L",Q200=Tabeller!$AM$6,"P",Q200="",""),"1")</f>
        <v/>
      </c>
      <c r="Z200" s="29"/>
      <c r="AA200" s="353"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4" t="str" cm="1">
        <f t="array" ref="AK200">_xlfn.IFS(AC200=Tabeller!$AJ$4,"C",AC200=Tabeller!$AJ$5,"L",AC200=Tabeller!$AJ$6,"P",AC200="","")</f>
        <v/>
      </c>
      <c r="AL200" s="71"/>
      <c r="AM200" s="192" t="str">
        <f t="shared" si="13"/>
        <v/>
      </c>
      <c r="AN200" s="447"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4" t="str" cm="1">
        <f t="array" ref="AW200">_xlfn.IFS(AO200=Tabeller!$AK$5,"P",AO200=Tabeller!$AK$4,"L",AO200="","")</f>
        <v/>
      </c>
      <c r="AX200" s="29"/>
      <c r="AY200" s="353" t="str">
        <f t="shared" si="14"/>
        <v/>
      </c>
      <c r="AZ200" s="31" t="str">
        <f>TRIM(IF('3. Förpackningsdata'!U200="","",'3. Förpackningsdata'!U200))</f>
        <v/>
      </c>
      <c r="BA200" s="79" t="str">
        <f>IF(BC200="","",IF('3. Förpackningsdata'!W200="","",'3. Förpackningsdata'!W200))</f>
        <v/>
      </c>
      <c r="BB200" s="85"/>
      <c r="BC200" s="71" t="str">
        <f>IF('3. Förpackningsdata'!X200="","",'3. Förpackningsdata'!X200)</f>
        <v/>
      </c>
      <c r="BD200" s="85"/>
      <c r="BE200" s="85"/>
      <c r="BF200" s="85"/>
      <c r="BG200" s="85"/>
      <c r="BH200" s="85"/>
      <c r="BI200" s="146" t="str" cm="1">
        <f t="array" ref="BI200">_xlfn.IFS(BA200=Tabeller!$AK$5,"P",BA200=Tabeller!$AK$4,"L",BA200="","")</f>
        <v/>
      </c>
      <c r="BJ200" s="85"/>
      <c r="BK200" s="192" t="str">
        <f t="shared" si="15"/>
        <v/>
      </c>
      <c r="BL200" s="75" t="str">
        <f>TRIM(IF('3. Förpackningsdata'!Y200="","",'3. Förpackningsdata'!Y200))</f>
        <v/>
      </c>
    </row>
    <row r="201" spans="1:64" ht="15" x14ac:dyDescent="0.25">
      <c r="A201" s="73">
        <v>197</v>
      </c>
      <c r="B201" s="73" t="str">
        <f>'APH KIC KIA PC'!I201</f>
        <v>Välj…</v>
      </c>
      <c r="C201" s="73" t="str">
        <f>'APH KIC KIA PC'!K201</f>
        <v>Välj…</v>
      </c>
      <c r="D201" s="445">
        <f>'APH KIC KIA PC'!D201</f>
        <v>0</v>
      </c>
      <c r="E201" s="68" t="s">
        <v>103</v>
      </c>
      <c r="F201" s="68"/>
      <c r="G201" s="69">
        <v>1</v>
      </c>
      <c r="H201" s="529">
        <f>'3. Förpackningsdata'!F201</f>
        <v>0</v>
      </c>
      <c r="I201" s="529">
        <f>'3. Förpackningsdata'!G201</f>
        <v>0</v>
      </c>
      <c r="J201" s="529">
        <f>'3. Förpackningsdata'!I201</f>
        <v>0</v>
      </c>
      <c r="K201" s="529">
        <f>'3. Förpackningsdata'!H201</f>
        <v>0</v>
      </c>
      <c r="L201" s="81"/>
      <c r="M201" s="68" t="s">
        <v>1958</v>
      </c>
      <c r="N201" s="69" t="str">
        <f>IF('APH KIC KIA PC'!X201="","",'APH KIC KIA PC'!X201)</f>
        <v/>
      </c>
      <c r="O201" s="70" t="s">
        <v>1778</v>
      </c>
      <c r="P201" s="447" t="str">
        <f>TRIM('1. Artikeldata Grund'!D201)</f>
        <v/>
      </c>
      <c r="Q201" s="446" t="str">
        <f>IF(S201="","",IF('3. Förpackningsdata'!K201="","",'3. Förpackningsdata'!K201))</f>
        <v/>
      </c>
      <c r="R201" s="35"/>
      <c r="S201" s="28" t="str">
        <f>IF('3. Förpackningsdata'!L201="","",'3. Förpackningsdata'!L201)</f>
        <v/>
      </c>
      <c r="T201" s="26"/>
      <c r="U201" s="26"/>
      <c r="V201" s="26"/>
      <c r="W201" s="26"/>
      <c r="X201" s="26"/>
      <c r="Y201" s="354" t="str" cm="1">
        <f t="array" ref="Y201">IF(AC201&lt;&gt;Tabeller!$AJ$4,_xlfn.IFS(Q201=Tabeller!$AJ$3,"",Q201=Tabeller!$AM$4,"C",Q201=Tabeller!$AM$5,"L",Q201=Tabeller!$AM$6,"P",Q201="",""),"1")</f>
        <v/>
      </c>
      <c r="Z201" s="29"/>
      <c r="AA201" s="353"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4" t="str" cm="1">
        <f t="array" ref="AK201">_xlfn.IFS(AC201=Tabeller!$AJ$4,"C",AC201=Tabeller!$AJ$5,"L",AC201=Tabeller!$AJ$6,"P",AC201="","")</f>
        <v/>
      </c>
      <c r="AL201" s="71"/>
      <c r="AM201" s="192" t="str">
        <f t="shared" si="13"/>
        <v/>
      </c>
      <c r="AN201" s="447"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4" t="str" cm="1">
        <f t="array" ref="AW201">_xlfn.IFS(AO201=Tabeller!$AK$5,"P",AO201=Tabeller!$AK$4,"L",AO201="","")</f>
        <v/>
      </c>
      <c r="AX201" s="29"/>
      <c r="AY201" s="353" t="str">
        <f t="shared" si="14"/>
        <v/>
      </c>
      <c r="AZ201" s="31" t="str">
        <f>TRIM(IF('3. Förpackningsdata'!U201="","",'3. Förpackningsdata'!U201))</f>
        <v/>
      </c>
      <c r="BA201" s="79" t="str">
        <f>IF(BC201="","",IF('3. Förpackningsdata'!W201="","",'3. Förpackningsdata'!W201))</f>
        <v/>
      </c>
      <c r="BB201" s="85"/>
      <c r="BC201" s="71" t="str">
        <f>IF('3. Förpackningsdata'!X201="","",'3. Förpackningsdata'!X201)</f>
        <v/>
      </c>
      <c r="BD201" s="85"/>
      <c r="BE201" s="85"/>
      <c r="BF201" s="85"/>
      <c r="BG201" s="85"/>
      <c r="BH201" s="85"/>
      <c r="BI201" s="146" t="str" cm="1">
        <f t="array" ref="BI201">_xlfn.IFS(BA201=Tabeller!$AK$5,"P",BA201=Tabeller!$AK$4,"L",BA201="","")</f>
        <v/>
      </c>
      <c r="BJ201" s="85"/>
      <c r="BK201" s="192" t="str">
        <f t="shared" si="15"/>
        <v/>
      </c>
      <c r="BL201" s="75" t="str">
        <f>TRIM(IF('3. Förpackningsdata'!Y201="","",'3. Förpackningsdata'!Y201))</f>
        <v/>
      </c>
    </row>
    <row r="202" spans="1:64" ht="15" x14ac:dyDescent="0.25">
      <c r="A202" s="73">
        <v>198</v>
      </c>
      <c r="B202" s="73" t="str">
        <f>'APH KIC KIA PC'!I202</f>
        <v>Välj…</v>
      </c>
      <c r="C202" s="73" t="str">
        <f>'APH KIC KIA PC'!K202</f>
        <v>Välj…</v>
      </c>
      <c r="D202" s="445">
        <f>'APH KIC KIA PC'!D202</f>
        <v>0</v>
      </c>
      <c r="E202" s="68" t="s">
        <v>103</v>
      </c>
      <c r="F202" s="68"/>
      <c r="G202" s="69">
        <v>1</v>
      </c>
      <c r="H202" s="529">
        <f>'3. Förpackningsdata'!F202</f>
        <v>0</v>
      </c>
      <c r="I202" s="529">
        <f>'3. Förpackningsdata'!G202</f>
        <v>0</v>
      </c>
      <c r="J202" s="529">
        <f>'3. Förpackningsdata'!I202</f>
        <v>0</v>
      </c>
      <c r="K202" s="529">
        <f>'3. Förpackningsdata'!H202</f>
        <v>0</v>
      </c>
      <c r="L202" s="81"/>
      <c r="M202" s="68" t="s">
        <v>1958</v>
      </c>
      <c r="N202" s="69" t="str">
        <f>IF('APH KIC KIA PC'!X202="","",'APH KIC KIA PC'!X202)</f>
        <v/>
      </c>
      <c r="O202" s="70" t="s">
        <v>1778</v>
      </c>
      <c r="P202" s="447" t="str">
        <f>TRIM('1. Artikeldata Grund'!D202)</f>
        <v/>
      </c>
      <c r="Q202" s="446" t="str">
        <f>IF(S202="","",IF('3. Förpackningsdata'!K202="","",'3. Förpackningsdata'!K202))</f>
        <v/>
      </c>
      <c r="R202" s="35"/>
      <c r="S202" s="28" t="str">
        <f>IF('3. Förpackningsdata'!L202="","",'3. Förpackningsdata'!L202)</f>
        <v/>
      </c>
      <c r="T202" s="26"/>
      <c r="U202" s="26"/>
      <c r="V202" s="26"/>
      <c r="W202" s="26"/>
      <c r="X202" s="26"/>
      <c r="Y202" s="354" t="str" cm="1">
        <f t="array" ref="Y202">IF(AC202&lt;&gt;Tabeller!$AJ$4,_xlfn.IFS(Q202=Tabeller!$AJ$3,"",Q202=Tabeller!$AM$4,"C",Q202=Tabeller!$AM$5,"L",Q202=Tabeller!$AM$6,"P",Q202="",""),"1")</f>
        <v/>
      </c>
      <c r="Z202" s="29"/>
      <c r="AA202" s="353"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4" t="str" cm="1">
        <f t="array" ref="AK202">_xlfn.IFS(AC202=Tabeller!$AJ$4,"C",AC202=Tabeller!$AJ$5,"L",AC202=Tabeller!$AJ$6,"P",AC202="","")</f>
        <v/>
      </c>
      <c r="AL202" s="71"/>
      <c r="AM202" s="192" t="str">
        <f t="shared" si="13"/>
        <v/>
      </c>
      <c r="AN202" s="447"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4" t="str" cm="1">
        <f t="array" ref="AW202">_xlfn.IFS(AO202=Tabeller!$AK$5,"P",AO202=Tabeller!$AK$4,"L",AO202="","")</f>
        <v/>
      </c>
      <c r="AX202" s="29"/>
      <c r="AY202" s="353" t="str">
        <f t="shared" si="14"/>
        <v/>
      </c>
      <c r="AZ202" s="31" t="str">
        <f>TRIM(IF('3. Förpackningsdata'!U202="","",'3. Förpackningsdata'!U202))</f>
        <v/>
      </c>
      <c r="BA202" s="79" t="str">
        <f>IF(BC202="","",IF('3. Förpackningsdata'!W202="","",'3. Förpackningsdata'!W202))</f>
        <v/>
      </c>
      <c r="BB202" s="85"/>
      <c r="BC202" s="71" t="str">
        <f>IF('3. Förpackningsdata'!X202="","",'3. Förpackningsdata'!X202)</f>
        <v/>
      </c>
      <c r="BD202" s="85"/>
      <c r="BE202" s="85"/>
      <c r="BF202" s="85"/>
      <c r="BG202" s="85"/>
      <c r="BH202" s="85"/>
      <c r="BI202" s="146" t="str" cm="1">
        <f t="array" ref="BI202">_xlfn.IFS(BA202=Tabeller!$AK$5,"P",BA202=Tabeller!$AK$4,"L",BA202="","")</f>
        <v/>
      </c>
      <c r="BJ202" s="85"/>
      <c r="BK202" s="192" t="str">
        <f t="shared" si="15"/>
        <v/>
      </c>
      <c r="BL202" s="75" t="str">
        <f>TRIM(IF('3. Förpackningsdata'!Y202="","",'3. Förpackningsdata'!Y202))</f>
        <v/>
      </c>
    </row>
    <row r="203" spans="1:64" ht="15" x14ac:dyDescent="0.25">
      <c r="A203" s="73">
        <v>199</v>
      </c>
      <c r="B203" s="73" t="str">
        <f>'APH KIC KIA PC'!I203</f>
        <v>Välj…</v>
      </c>
      <c r="C203" s="73" t="str">
        <f>'APH KIC KIA PC'!K203</f>
        <v>Välj…</v>
      </c>
      <c r="D203" s="445">
        <f>'APH KIC KIA PC'!D203</f>
        <v>0</v>
      </c>
      <c r="E203" s="68" t="s">
        <v>103</v>
      </c>
      <c r="F203" s="68"/>
      <c r="G203" s="69">
        <v>1</v>
      </c>
      <c r="H203" s="529">
        <f>'3. Förpackningsdata'!F203</f>
        <v>0</v>
      </c>
      <c r="I203" s="529">
        <f>'3. Förpackningsdata'!G203</f>
        <v>0</v>
      </c>
      <c r="J203" s="529">
        <f>'3. Förpackningsdata'!I203</f>
        <v>0</v>
      </c>
      <c r="K203" s="529">
        <f>'3. Förpackningsdata'!H203</f>
        <v>0</v>
      </c>
      <c r="L203" s="81"/>
      <c r="M203" s="68" t="s">
        <v>1958</v>
      </c>
      <c r="N203" s="69" t="str">
        <f>IF('APH KIC KIA PC'!X203="","",'APH KIC KIA PC'!X203)</f>
        <v/>
      </c>
      <c r="O203" s="70" t="s">
        <v>1778</v>
      </c>
      <c r="P203" s="447" t="str">
        <f>TRIM('1. Artikeldata Grund'!D203)</f>
        <v/>
      </c>
      <c r="Q203" s="446" t="str">
        <f>IF(S203="","",IF('3. Förpackningsdata'!K203="","",'3. Förpackningsdata'!K203))</f>
        <v/>
      </c>
      <c r="R203" s="35"/>
      <c r="S203" s="28" t="str">
        <f>IF('3. Förpackningsdata'!L203="","",'3. Förpackningsdata'!L203)</f>
        <v/>
      </c>
      <c r="T203" s="26"/>
      <c r="U203" s="26"/>
      <c r="V203" s="26"/>
      <c r="W203" s="26"/>
      <c r="X203" s="26"/>
      <c r="Y203" s="354" t="str" cm="1">
        <f t="array" ref="Y203">IF(AC203&lt;&gt;Tabeller!$AJ$4,_xlfn.IFS(Q203=Tabeller!$AJ$3,"",Q203=Tabeller!$AM$4,"C",Q203=Tabeller!$AM$5,"L",Q203=Tabeller!$AM$6,"P",Q203="",""),"1")</f>
        <v/>
      </c>
      <c r="Z203" s="29"/>
      <c r="AA203" s="353"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4" t="str" cm="1">
        <f t="array" ref="AK203">_xlfn.IFS(AC203=Tabeller!$AJ$4,"C",AC203=Tabeller!$AJ$5,"L",AC203=Tabeller!$AJ$6,"P",AC203="","")</f>
        <v/>
      </c>
      <c r="AL203" s="71"/>
      <c r="AM203" s="192" t="str">
        <f t="shared" si="13"/>
        <v/>
      </c>
      <c r="AN203" s="447"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4" t="str" cm="1">
        <f t="array" ref="AW203">_xlfn.IFS(AO203=Tabeller!$AK$5,"P",AO203=Tabeller!$AK$4,"L",AO203="","")</f>
        <v/>
      </c>
      <c r="AX203" s="29"/>
      <c r="AY203" s="353" t="str">
        <f t="shared" si="14"/>
        <v/>
      </c>
      <c r="AZ203" s="31" t="str">
        <f>TRIM(IF('3. Förpackningsdata'!U203="","",'3. Förpackningsdata'!U203))</f>
        <v/>
      </c>
      <c r="BA203" s="79" t="str">
        <f>IF(BC203="","",IF('3. Förpackningsdata'!W203="","",'3. Förpackningsdata'!W203))</f>
        <v/>
      </c>
      <c r="BB203" s="85"/>
      <c r="BC203" s="71" t="str">
        <f>IF('3. Förpackningsdata'!X203="","",'3. Förpackningsdata'!X203)</f>
        <v/>
      </c>
      <c r="BD203" s="85"/>
      <c r="BE203" s="85"/>
      <c r="BF203" s="85"/>
      <c r="BG203" s="85"/>
      <c r="BH203" s="85"/>
      <c r="BI203" s="146" t="str" cm="1">
        <f t="array" ref="BI203">_xlfn.IFS(BA203=Tabeller!$AK$5,"P",BA203=Tabeller!$AK$4,"L",BA203="","")</f>
        <v/>
      </c>
      <c r="BJ203" s="85"/>
      <c r="BK203" s="192" t="str">
        <f t="shared" si="15"/>
        <v/>
      </c>
      <c r="BL203" s="75" t="str">
        <f>TRIM(IF('3. Förpackningsdata'!Y203="","",'3. Förpackningsdata'!Y203))</f>
        <v/>
      </c>
    </row>
    <row r="204" spans="1:64" ht="15" x14ac:dyDescent="0.25">
      <c r="A204" s="73">
        <v>200</v>
      </c>
      <c r="B204" s="73" t="str">
        <f>'APH KIC KIA PC'!I204</f>
        <v>Välj…</v>
      </c>
      <c r="C204" s="73" t="str">
        <f>'APH KIC KIA PC'!K204</f>
        <v>Välj…</v>
      </c>
      <c r="D204" s="445">
        <f>'APH KIC KIA PC'!D204</f>
        <v>0</v>
      </c>
      <c r="E204" s="68" t="s">
        <v>103</v>
      </c>
      <c r="F204" s="68"/>
      <c r="G204" s="69">
        <v>1</v>
      </c>
      <c r="H204" s="529">
        <f>'3. Förpackningsdata'!F204</f>
        <v>0</v>
      </c>
      <c r="I204" s="529">
        <f>'3. Förpackningsdata'!G204</f>
        <v>0</v>
      </c>
      <c r="J204" s="529">
        <f>'3. Förpackningsdata'!I204</f>
        <v>0</v>
      </c>
      <c r="K204" s="529">
        <f>'3. Förpackningsdata'!H204</f>
        <v>0</v>
      </c>
      <c r="L204" s="81"/>
      <c r="M204" s="68" t="s">
        <v>1958</v>
      </c>
      <c r="N204" s="69" t="str">
        <f>IF('APH KIC KIA PC'!X204="","",'APH KIC KIA PC'!X204)</f>
        <v/>
      </c>
      <c r="O204" s="70" t="s">
        <v>1778</v>
      </c>
      <c r="P204" s="447" t="str">
        <f>TRIM('1. Artikeldata Grund'!D204)</f>
        <v/>
      </c>
      <c r="Q204" s="446" t="str">
        <f>IF(S204="","",IF('3. Förpackningsdata'!K204="","",'3. Förpackningsdata'!K204))</f>
        <v/>
      </c>
      <c r="R204" s="35"/>
      <c r="S204" s="28" t="str">
        <f>IF('3. Förpackningsdata'!L204="","",'3. Förpackningsdata'!L204)</f>
        <v/>
      </c>
      <c r="T204" s="26"/>
      <c r="U204" s="26"/>
      <c r="V204" s="26"/>
      <c r="W204" s="26"/>
      <c r="X204" s="26"/>
      <c r="Y204" s="354" t="str" cm="1">
        <f t="array" ref="Y204">IF(AC204&lt;&gt;Tabeller!$AJ$4,_xlfn.IFS(Q204=Tabeller!$AJ$3,"",Q204=Tabeller!$AM$4,"C",Q204=Tabeller!$AM$5,"L",Q204=Tabeller!$AM$6,"P",Q204="",""),"1")</f>
        <v/>
      </c>
      <c r="Z204" s="29"/>
      <c r="AA204" s="353"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4" t="str" cm="1">
        <f t="array" ref="AK204">_xlfn.IFS(AC204=Tabeller!$AJ$4,"C",AC204=Tabeller!$AJ$5,"L",AC204=Tabeller!$AJ$6,"P",AC204="","")</f>
        <v/>
      </c>
      <c r="AL204" s="71"/>
      <c r="AM204" s="192" t="str">
        <f t="shared" si="13"/>
        <v/>
      </c>
      <c r="AN204" s="447"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4" t="str" cm="1">
        <f t="array" ref="AW204">_xlfn.IFS(AO204=Tabeller!$AK$5,"P",AO204=Tabeller!$AK$4,"L",AO204="","")</f>
        <v/>
      </c>
      <c r="AX204" s="29"/>
      <c r="AY204" s="353" t="str">
        <f t="shared" si="14"/>
        <v/>
      </c>
      <c r="AZ204" s="31" t="str">
        <f>TRIM(IF('3. Förpackningsdata'!U204="","",'3. Förpackningsdata'!U204))</f>
        <v/>
      </c>
      <c r="BA204" s="79" t="str">
        <f>IF(BC204="","",IF('3. Förpackningsdata'!W204="","",'3. Förpackningsdata'!W204))</f>
        <v/>
      </c>
      <c r="BB204" s="85"/>
      <c r="BC204" s="71" t="str">
        <f>IF('3. Förpackningsdata'!X204="","",'3. Förpackningsdata'!X204)</f>
        <v/>
      </c>
      <c r="BD204" s="85"/>
      <c r="BE204" s="85"/>
      <c r="BF204" s="85"/>
      <c r="BG204" s="85"/>
      <c r="BH204" s="85"/>
      <c r="BI204" s="146" t="str" cm="1">
        <f t="array" ref="BI204">_xlfn.IFS(BA204=Tabeller!$AK$5,"P",BA204=Tabeller!$AK$4,"L",BA204="","")</f>
        <v/>
      </c>
      <c r="BJ204" s="85"/>
      <c r="BK204" s="192" t="str">
        <f t="shared" si="15"/>
        <v/>
      </c>
      <c r="BL204" s="75" t="str">
        <f>TRIM(IF('3. Förpackningsdata'!Y204="","",'3. Förpackningsdata'!Y204))</f>
        <v/>
      </c>
    </row>
  </sheetData>
  <sheetProtection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172" bestFit="1" customWidth="1"/>
    <col min="5" max="5" width="11.7109375" style="170" bestFit="1" customWidth="1"/>
    <col min="6" max="6" width="11.7109375" style="172" bestFit="1" customWidth="1"/>
    <col min="7" max="7" width="13.140625" style="171" bestFit="1" customWidth="1"/>
    <col min="8" max="8" width="36.28515625" style="208" bestFit="1" customWidth="1"/>
    <col min="9" max="9" width="14.42578125" style="172" bestFit="1" customWidth="1"/>
    <col min="10" max="11" width="16.5703125" style="189" bestFit="1" customWidth="1"/>
    <col min="12" max="12" width="18.140625" style="171" bestFit="1" customWidth="1"/>
    <col min="13" max="13" width="12" style="172" bestFit="1" customWidth="1"/>
    <col min="14" max="14" width="14.42578125" style="173" bestFit="1" customWidth="1"/>
    <col min="15" max="15" width="10.7109375" style="209" bestFit="1" customWidth="1"/>
    <col min="16" max="16" width="10.7109375" style="181" bestFit="1" customWidth="1"/>
    <col min="17" max="17" width="14.42578125" style="210" bestFit="1" customWidth="1"/>
    <col min="18" max="18" width="10.140625" style="181" bestFit="1" customWidth="1"/>
    <col min="19" max="19" width="13.5703125" style="181" bestFit="1" customWidth="1"/>
    <col min="20" max="20" width="12.28515625" style="181" bestFit="1" customWidth="1"/>
    <col min="21" max="21" width="13.42578125" style="181" bestFit="1" customWidth="1"/>
    <col min="22" max="22" width="14.42578125" style="171" bestFit="1" customWidth="1"/>
    <col min="23" max="23" width="17.28515625" style="171" bestFit="1" customWidth="1"/>
    <col min="24" max="24" width="10.140625" style="189" bestFit="1" customWidth="1"/>
    <col min="25" max="25" width="10.85546875" style="189" bestFit="1" customWidth="1"/>
    <col min="26" max="26" width="10.140625" style="189" bestFit="1" customWidth="1"/>
    <col min="27" max="28" width="10.7109375" style="189" bestFit="1" customWidth="1"/>
    <col min="29" max="29" width="10.85546875" style="189" bestFit="1" customWidth="1"/>
    <col min="30" max="30" width="10.140625" style="189" bestFit="1" customWidth="1"/>
    <col min="31" max="32" width="10.7109375" style="189" bestFit="1" customWidth="1"/>
    <col min="33" max="33" width="10.85546875" style="189" bestFit="1" customWidth="1"/>
    <col min="34" max="34" width="10.140625" style="189" bestFit="1" customWidth="1"/>
    <col min="35" max="36" width="10.7109375" style="189" bestFit="1" customWidth="1"/>
    <col min="37" max="37" width="10.85546875" style="189" bestFit="1" customWidth="1"/>
    <col min="38" max="38" width="10.140625" style="189" bestFit="1" customWidth="1"/>
    <col min="39" max="40" width="10.7109375" style="189" bestFit="1" customWidth="1"/>
    <col min="41" max="41" width="10.85546875" style="189" bestFit="1" customWidth="1"/>
    <col min="42" max="42" width="10.140625" style="189" bestFit="1" customWidth="1"/>
    <col min="43" max="44" width="10.7109375" style="189" bestFit="1" customWidth="1"/>
    <col min="45" max="45" width="10.85546875" style="189" bestFit="1" customWidth="1"/>
    <col min="46" max="46" width="10.140625" style="189" bestFit="1" customWidth="1"/>
    <col min="47" max="48" width="10.7109375" style="189" bestFit="1" customWidth="1"/>
  </cols>
  <sheetData>
    <row r="1" spans="1:48" s="1" customFormat="1" x14ac:dyDescent="0.25">
      <c r="A1" s="38"/>
      <c r="B1" s="38"/>
      <c r="C1" s="38"/>
      <c r="D1" s="151"/>
      <c r="E1" s="149"/>
      <c r="F1" s="151"/>
      <c r="G1" s="150"/>
      <c r="H1" s="669" t="s">
        <v>1959</v>
      </c>
      <c r="I1" s="151"/>
      <c r="J1" s="184"/>
      <c r="K1" s="184"/>
      <c r="L1" s="150"/>
      <c r="M1" s="151"/>
      <c r="N1" s="152"/>
      <c r="O1" s="193"/>
      <c r="P1" s="176"/>
      <c r="Q1" s="150"/>
      <c r="R1" s="176"/>
      <c r="S1" s="176"/>
      <c r="T1" s="176"/>
      <c r="U1" s="176"/>
      <c r="V1" s="150"/>
      <c r="W1" s="150"/>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row>
    <row r="2" spans="1:48" s="1" customFormat="1" x14ac:dyDescent="0.25">
      <c r="A2" s="38"/>
      <c r="B2" s="38"/>
      <c r="C2" s="38"/>
      <c r="D2" s="151"/>
      <c r="E2" s="149"/>
      <c r="F2" s="151"/>
      <c r="G2" s="150"/>
      <c r="H2" s="670"/>
      <c r="I2" s="151"/>
      <c r="J2" s="184"/>
      <c r="K2" s="184"/>
      <c r="L2" s="150"/>
      <c r="M2" s="431"/>
      <c r="N2" s="152"/>
      <c r="O2" s="193"/>
      <c r="P2" s="176"/>
      <c r="Q2" s="150"/>
      <c r="R2" s="176"/>
      <c r="S2" s="176"/>
      <c r="T2" s="176"/>
      <c r="U2" s="176"/>
      <c r="V2" s="150"/>
      <c r="W2" s="430"/>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row>
    <row r="3" spans="1:48" s="8" customFormat="1" ht="44.25" customHeight="1" x14ac:dyDescent="0.25">
      <c r="A3" s="5" t="s">
        <v>1864</v>
      </c>
      <c r="B3" s="5" t="s">
        <v>1864</v>
      </c>
      <c r="C3" s="5" t="s">
        <v>1864</v>
      </c>
      <c r="D3" s="9" t="s">
        <v>1941</v>
      </c>
      <c r="E3" s="19" t="s">
        <v>1865</v>
      </c>
      <c r="F3" s="19" t="s">
        <v>1865</v>
      </c>
      <c r="G3" s="19" t="s">
        <v>1865</v>
      </c>
      <c r="H3" s="194" t="s">
        <v>1874</v>
      </c>
      <c r="I3" s="194" t="s">
        <v>1874</v>
      </c>
      <c r="J3" s="195" t="s">
        <v>1867</v>
      </c>
      <c r="K3" s="195" t="s">
        <v>1867</v>
      </c>
      <c r="L3" s="194" t="s">
        <v>1866</v>
      </c>
      <c r="M3" s="272" t="s">
        <v>1960</v>
      </c>
      <c r="N3" s="194" t="s">
        <v>1874</v>
      </c>
      <c r="O3" s="196" t="s">
        <v>1961</v>
      </c>
      <c r="P3" s="197" t="s">
        <v>1867</v>
      </c>
      <c r="Q3" s="194" t="s">
        <v>1874</v>
      </c>
      <c r="R3" s="169" t="s">
        <v>1867</v>
      </c>
      <c r="S3" s="169" t="s">
        <v>1867</v>
      </c>
      <c r="T3" s="169" t="s">
        <v>1867</v>
      </c>
      <c r="U3" s="169" t="s">
        <v>1867</v>
      </c>
      <c r="V3" s="194" t="s">
        <v>1874</v>
      </c>
      <c r="W3" s="19" t="s">
        <v>1865</v>
      </c>
      <c r="X3" s="169" t="s">
        <v>1867</v>
      </c>
      <c r="Y3" s="169" t="s">
        <v>1867</v>
      </c>
      <c r="Z3" s="169" t="s">
        <v>1867</v>
      </c>
      <c r="AA3" s="169" t="s">
        <v>1867</v>
      </c>
      <c r="AB3" s="169" t="s">
        <v>1867</v>
      </c>
      <c r="AC3" s="169" t="s">
        <v>1867</v>
      </c>
      <c r="AD3" s="169" t="s">
        <v>1867</v>
      </c>
      <c r="AE3" s="169" t="s">
        <v>1867</v>
      </c>
      <c r="AF3" s="169" t="s">
        <v>1867</v>
      </c>
      <c r="AG3" s="169" t="s">
        <v>1867</v>
      </c>
      <c r="AH3" s="169" t="s">
        <v>1867</v>
      </c>
      <c r="AI3" s="169" t="s">
        <v>1867</v>
      </c>
      <c r="AJ3" s="169" t="s">
        <v>1867</v>
      </c>
      <c r="AK3" s="169" t="s">
        <v>1867</v>
      </c>
      <c r="AL3" s="169" t="s">
        <v>1867</v>
      </c>
      <c r="AM3" s="169" t="s">
        <v>1867</v>
      </c>
      <c r="AN3" s="169" t="s">
        <v>1867</v>
      </c>
      <c r="AO3" s="169" t="s">
        <v>1867</v>
      </c>
      <c r="AP3" s="169" t="s">
        <v>1867</v>
      </c>
      <c r="AQ3" s="169" t="s">
        <v>1867</v>
      </c>
      <c r="AR3" s="169" t="s">
        <v>1867</v>
      </c>
      <c r="AS3" s="169" t="s">
        <v>1867</v>
      </c>
      <c r="AT3" s="169" t="s">
        <v>1867</v>
      </c>
      <c r="AU3" s="169" t="s">
        <v>1867</v>
      </c>
      <c r="AV3" s="169" t="s">
        <v>1867</v>
      </c>
    </row>
    <row r="4" spans="1:48" s="8" customFormat="1" ht="12.75" x14ac:dyDescent="0.25">
      <c r="A4" s="4" t="s">
        <v>70</v>
      </c>
      <c r="B4" s="4" t="s">
        <v>1877</v>
      </c>
      <c r="C4" s="4" t="s">
        <v>1878</v>
      </c>
      <c r="D4" s="198" t="s">
        <v>1962</v>
      </c>
      <c r="E4" s="20" t="s">
        <v>1879</v>
      </c>
      <c r="F4" s="199" t="s">
        <v>1808</v>
      </c>
      <c r="G4" s="200" t="s">
        <v>1963</v>
      </c>
      <c r="H4" s="201" t="s">
        <v>1964</v>
      </c>
      <c r="I4" s="202" t="s">
        <v>1965</v>
      </c>
      <c r="J4" s="169" t="s">
        <v>1966</v>
      </c>
      <c r="K4" s="169" t="s">
        <v>1967</v>
      </c>
      <c r="L4" s="203" t="s">
        <v>1968</v>
      </c>
      <c r="M4" s="198" t="s">
        <v>1969</v>
      </c>
      <c r="N4" s="204" t="s">
        <v>1970</v>
      </c>
      <c r="O4" s="205" t="s">
        <v>1971</v>
      </c>
      <c r="P4" s="169" t="s">
        <v>1972</v>
      </c>
      <c r="Q4" s="203" t="s">
        <v>1973</v>
      </c>
      <c r="R4" s="169" t="s">
        <v>1888</v>
      </c>
      <c r="S4" s="169" t="s">
        <v>1974</v>
      </c>
      <c r="T4" s="169" t="s">
        <v>1975</v>
      </c>
      <c r="U4" s="169" t="s">
        <v>1976</v>
      </c>
      <c r="V4" s="203" t="s">
        <v>1977</v>
      </c>
      <c r="W4" s="206" t="s">
        <v>1978</v>
      </c>
      <c r="X4" s="169" t="s">
        <v>1979</v>
      </c>
      <c r="Y4" s="169" t="s">
        <v>1980</v>
      </c>
      <c r="Z4" s="169" t="s">
        <v>1970</v>
      </c>
      <c r="AA4" s="169" t="s">
        <v>1971</v>
      </c>
      <c r="AB4" s="169" t="s">
        <v>1972</v>
      </c>
      <c r="AC4" s="169" t="s">
        <v>1980</v>
      </c>
      <c r="AD4" s="169" t="s">
        <v>1970</v>
      </c>
      <c r="AE4" s="169" t="s">
        <v>1971</v>
      </c>
      <c r="AF4" s="169" t="s">
        <v>1972</v>
      </c>
      <c r="AG4" s="169" t="s">
        <v>1980</v>
      </c>
      <c r="AH4" s="169" t="s">
        <v>1970</v>
      </c>
      <c r="AI4" s="169" t="s">
        <v>1971</v>
      </c>
      <c r="AJ4" s="169" t="s">
        <v>1972</v>
      </c>
      <c r="AK4" s="169" t="s">
        <v>1980</v>
      </c>
      <c r="AL4" s="169" t="s">
        <v>1970</v>
      </c>
      <c r="AM4" s="169" t="s">
        <v>1971</v>
      </c>
      <c r="AN4" s="169" t="s">
        <v>1972</v>
      </c>
      <c r="AO4" s="169" t="s">
        <v>1980</v>
      </c>
      <c r="AP4" s="169" t="s">
        <v>1970</v>
      </c>
      <c r="AQ4" s="169" t="s">
        <v>1971</v>
      </c>
      <c r="AR4" s="169" t="s">
        <v>1972</v>
      </c>
      <c r="AS4" s="169" t="s">
        <v>1980</v>
      </c>
      <c r="AT4" s="169" t="s">
        <v>1970</v>
      </c>
      <c r="AU4" s="169" t="s">
        <v>1971</v>
      </c>
      <c r="AV4" s="169" t="s">
        <v>1972</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1981</v>
      </c>
      <c r="H5" s="25" t="str">
        <f>'APH KIC KIA PC'!E5</f>
        <v/>
      </c>
      <c r="I5" s="29" t="str">
        <f>TRIM('1. Artikeldata Grund'!F5)</f>
        <v/>
      </c>
      <c r="J5" s="22"/>
      <c r="K5" s="22"/>
      <c r="L5" s="29" t="str">
        <f>LEFT('4. Inköpsdata'!O5,2)</f>
        <v>Vä</v>
      </c>
      <c r="M5" s="28">
        <v>1</v>
      </c>
      <c r="N5" s="26" t="e">
        <f>ROUND('4. Inköpsdata'!K5,2)</f>
        <v>#VALUE!</v>
      </c>
      <c r="O5" s="207"/>
      <c r="P5" s="28"/>
      <c r="Q5" s="35" t="str">
        <f>'4. Inköpsdata'!H5</f>
        <v>SEK</v>
      </c>
      <c r="R5" s="22"/>
      <c r="S5" s="22"/>
      <c r="T5" s="22"/>
      <c r="U5" s="22"/>
      <c r="V5" s="29" t="str">
        <f>'4. Inköpsdata'!E5</f>
        <v>ST</v>
      </c>
      <c r="W5" s="29" t="s">
        <v>1871</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1981</v>
      </c>
      <c r="H6" s="25" t="str">
        <f>'APH KIC KIA PC'!E6</f>
        <v/>
      </c>
      <c r="I6" s="29" t="str">
        <f>TRIM('1. Artikeldata Grund'!F6)</f>
        <v/>
      </c>
      <c r="J6" s="22"/>
      <c r="K6" s="22"/>
      <c r="L6" s="29" t="str">
        <f>LEFT('4. Inköpsdata'!O6,2)</f>
        <v>Vä</v>
      </c>
      <c r="M6" s="28">
        <v>1</v>
      </c>
      <c r="N6" s="26" t="e">
        <f>ROUND('4. Inköpsdata'!K6,2)</f>
        <v>#VALUE!</v>
      </c>
      <c r="O6" s="207"/>
      <c r="P6" s="28"/>
      <c r="Q6" s="35" t="str">
        <f>'4. Inköpsdata'!H6</f>
        <v>SEK</v>
      </c>
      <c r="R6" s="22"/>
      <c r="S6" s="22"/>
      <c r="T6" s="22"/>
      <c r="U6" s="22"/>
      <c r="V6" s="29" t="str">
        <f>'4. Inköpsdata'!E6</f>
        <v>ST</v>
      </c>
      <c r="W6" s="29" t="s">
        <v>1871</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1981</v>
      </c>
      <c r="H7" s="25" t="str">
        <f>'APH KIC KIA PC'!E7</f>
        <v/>
      </c>
      <c r="I7" s="29" t="str">
        <f>TRIM('1. Artikeldata Grund'!F7)</f>
        <v/>
      </c>
      <c r="J7" s="22"/>
      <c r="K7" s="22"/>
      <c r="L7" s="29" t="str">
        <f>LEFT('4. Inköpsdata'!O7,2)</f>
        <v>Vä</v>
      </c>
      <c r="M7" s="28">
        <v>1</v>
      </c>
      <c r="N7" s="26" t="e">
        <f>ROUND('4. Inköpsdata'!K7,2)</f>
        <v>#VALUE!</v>
      </c>
      <c r="O7" s="207"/>
      <c r="P7" s="28"/>
      <c r="Q7" s="35" t="str">
        <f>'4. Inköpsdata'!H7</f>
        <v>SEK</v>
      </c>
      <c r="R7" s="22"/>
      <c r="S7" s="22"/>
      <c r="T7" s="22"/>
      <c r="U7" s="22"/>
      <c r="V7" s="29" t="str">
        <f>'4. Inköpsdata'!E7</f>
        <v>ST</v>
      </c>
      <c r="W7" s="29" t="s">
        <v>1871</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1981</v>
      </c>
      <c r="H8" s="25" t="str">
        <f>'APH KIC KIA PC'!E8</f>
        <v/>
      </c>
      <c r="I8" s="29" t="str">
        <f>TRIM('1. Artikeldata Grund'!F8)</f>
        <v/>
      </c>
      <c r="J8" s="22"/>
      <c r="K8" s="22"/>
      <c r="L8" s="29" t="str">
        <f>LEFT('4. Inköpsdata'!O8,2)</f>
        <v>Vä</v>
      </c>
      <c r="M8" s="28">
        <v>1</v>
      </c>
      <c r="N8" s="26" t="e">
        <f>ROUND('4. Inköpsdata'!K8,2)</f>
        <v>#VALUE!</v>
      </c>
      <c r="O8" s="207"/>
      <c r="P8" s="28"/>
      <c r="Q8" s="35" t="str">
        <f>'4. Inköpsdata'!H8</f>
        <v>SEK</v>
      </c>
      <c r="R8" s="22"/>
      <c r="S8" s="22"/>
      <c r="T8" s="22"/>
      <c r="U8" s="22"/>
      <c r="V8" s="29" t="str">
        <f>'4. Inköpsdata'!E8</f>
        <v>ST</v>
      </c>
      <c r="W8" s="29" t="s">
        <v>1871</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1981</v>
      </c>
      <c r="H9" s="25" t="str">
        <f>'APH KIC KIA PC'!E9</f>
        <v/>
      </c>
      <c r="I9" s="29" t="str">
        <f>TRIM('1. Artikeldata Grund'!F9)</f>
        <v/>
      </c>
      <c r="J9" s="22"/>
      <c r="K9" s="22"/>
      <c r="L9" s="29" t="str">
        <f>LEFT('4. Inköpsdata'!O9,2)</f>
        <v>Vä</v>
      </c>
      <c r="M9" s="28">
        <v>1</v>
      </c>
      <c r="N9" s="26" t="e">
        <f>ROUND('4. Inköpsdata'!K9,2)</f>
        <v>#VALUE!</v>
      </c>
      <c r="O9" s="207"/>
      <c r="P9" s="28"/>
      <c r="Q9" s="35" t="str">
        <f>'4. Inköpsdata'!H9</f>
        <v>SEK</v>
      </c>
      <c r="R9" s="22"/>
      <c r="S9" s="22"/>
      <c r="T9" s="22"/>
      <c r="U9" s="22"/>
      <c r="V9" s="29" t="str">
        <f>'4. Inköpsdata'!E9</f>
        <v>ST</v>
      </c>
      <c r="W9" s="29" t="s">
        <v>1871</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1981</v>
      </c>
      <c r="H10" s="25" t="str">
        <f>'APH KIC KIA PC'!E10</f>
        <v/>
      </c>
      <c r="I10" s="29" t="str">
        <f>TRIM('1. Artikeldata Grund'!F10)</f>
        <v/>
      </c>
      <c r="J10" s="22"/>
      <c r="K10" s="22"/>
      <c r="L10" s="29" t="str">
        <f>LEFT('4. Inköpsdata'!O10,2)</f>
        <v>Vä</v>
      </c>
      <c r="M10" s="28">
        <v>1</v>
      </c>
      <c r="N10" s="26" t="e">
        <f>ROUND('4. Inköpsdata'!K10,2)</f>
        <v>#VALUE!</v>
      </c>
      <c r="O10" s="207"/>
      <c r="P10" s="28"/>
      <c r="Q10" s="35" t="str">
        <f>'4. Inköpsdata'!H10</f>
        <v>SEK</v>
      </c>
      <c r="R10" s="22"/>
      <c r="S10" s="22"/>
      <c r="T10" s="22"/>
      <c r="U10" s="22"/>
      <c r="V10" s="29" t="str">
        <f>'4. Inköpsdata'!E10</f>
        <v>ST</v>
      </c>
      <c r="W10" s="29" t="s">
        <v>1871</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1981</v>
      </c>
      <c r="H11" s="25" t="str">
        <f>'APH KIC KIA PC'!E11</f>
        <v/>
      </c>
      <c r="I11" s="29" t="str">
        <f>TRIM('1. Artikeldata Grund'!F11)</f>
        <v/>
      </c>
      <c r="J11" s="22"/>
      <c r="K11" s="22"/>
      <c r="L11" s="29" t="str">
        <f>LEFT('4. Inköpsdata'!O11,2)</f>
        <v>Vä</v>
      </c>
      <c r="M11" s="28">
        <v>1</v>
      </c>
      <c r="N11" s="26" t="e">
        <f>ROUND('4. Inköpsdata'!K11,2)</f>
        <v>#VALUE!</v>
      </c>
      <c r="O11" s="207"/>
      <c r="P11" s="28"/>
      <c r="Q11" s="35" t="str">
        <f>'4. Inköpsdata'!H11</f>
        <v>SEK</v>
      </c>
      <c r="R11" s="22"/>
      <c r="S11" s="22"/>
      <c r="T11" s="22"/>
      <c r="U11" s="22"/>
      <c r="V11" s="29" t="str">
        <f>'4. Inköpsdata'!E11</f>
        <v>ST</v>
      </c>
      <c r="W11" s="29" t="s">
        <v>1871</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1981</v>
      </c>
      <c r="H12" s="25" t="str">
        <f>'APH KIC KIA PC'!E12</f>
        <v/>
      </c>
      <c r="I12" s="29" t="str">
        <f>TRIM('1. Artikeldata Grund'!F12)</f>
        <v/>
      </c>
      <c r="J12" s="22"/>
      <c r="K12" s="22"/>
      <c r="L12" s="29" t="str">
        <f>LEFT('4. Inköpsdata'!O12,2)</f>
        <v>Vä</v>
      </c>
      <c r="M12" s="28">
        <v>1</v>
      </c>
      <c r="N12" s="26" t="e">
        <f>ROUND('4. Inköpsdata'!K12,2)</f>
        <v>#VALUE!</v>
      </c>
      <c r="O12" s="207"/>
      <c r="P12" s="28"/>
      <c r="Q12" s="35" t="str">
        <f>'4. Inköpsdata'!H12</f>
        <v>SEK</v>
      </c>
      <c r="R12" s="22"/>
      <c r="S12" s="22"/>
      <c r="T12" s="22"/>
      <c r="U12" s="22"/>
      <c r="V12" s="29" t="str">
        <f>'4. Inköpsdata'!E12</f>
        <v>ST</v>
      </c>
      <c r="W12" s="29" t="s">
        <v>1871</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1981</v>
      </c>
      <c r="H13" s="25" t="str">
        <f>'APH KIC KIA PC'!E13</f>
        <v/>
      </c>
      <c r="I13" s="29" t="str">
        <f>TRIM('1. Artikeldata Grund'!F13)</f>
        <v/>
      </c>
      <c r="J13" s="22"/>
      <c r="K13" s="22"/>
      <c r="L13" s="29" t="str">
        <f>LEFT('4. Inköpsdata'!O13,2)</f>
        <v>Vä</v>
      </c>
      <c r="M13" s="28">
        <v>1</v>
      </c>
      <c r="N13" s="26" t="e">
        <f>ROUND('4. Inköpsdata'!K13,2)</f>
        <v>#VALUE!</v>
      </c>
      <c r="O13" s="207"/>
      <c r="P13" s="28"/>
      <c r="Q13" s="35" t="str">
        <f>'4. Inköpsdata'!H13</f>
        <v>SEK</v>
      </c>
      <c r="R13" s="22"/>
      <c r="S13" s="22"/>
      <c r="T13" s="22"/>
      <c r="U13" s="22"/>
      <c r="V13" s="29" t="str">
        <f>'4. Inköpsdata'!E13</f>
        <v>ST</v>
      </c>
      <c r="W13" s="29" t="s">
        <v>1871</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1981</v>
      </c>
      <c r="H14" s="25" t="str">
        <f>'APH KIC KIA PC'!E14</f>
        <v/>
      </c>
      <c r="I14" s="29" t="str">
        <f>TRIM('1. Artikeldata Grund'!F14)</f>
        <v/>
      </c>
      <c r="J14" s="22"/>
      <c r="K14" s="22"/>
      <c r="L14" s="29" t="str">
        <f>LEFT('4. Inköpsdata'!O14,2)</f>
        <v>Vä</v>
      </c>
      <c r="M14" s="28">
        <v>1</v>
      </c>
      <c r="N14" s="26" t="e">
        <f>ROUND('4. Inköpsdata'!K14,2)</f>
        <v>#VALUE!</v>
      </c>
      <c r="O14" s="207"/>
      <c r="P14" s="28"/>
      <c r="Q14" s="35" t="str">
        <f>'4. Inköpsdata'!H14</f>
        <v>SEK</v>
      </c>
      <c r="R14" s="22"/>
      <c r="S14" s="22"/>
      <c r="T14" s="22"/>
      <c r="U14" s="22"/>
      <c r="V14" s="29" t="str">
        <f>'4. Inköpsdata'!E14</f>
        <v>ST</v>
      </c>
      <c r="W14" s="29" t="s">
        <v>1871</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1981</v>
      </c>
      <c r="H15" s="25" t="str">
        <f>'APH KIC KIA PC'!E15</f>
        <v/>
      </c>
      <c r="I15" s="29" t="str">
        <f>TRIM('1. Artikeldata Grund'!F15)</f>
        <v/>
      </c>
      <c r="J15" s="22"/>
      <c r="K15" s="22"/>
      <c r="L15" s="29" t="str">
        <f>LEFT('4. Inköpsdata'!O15,2)</f>
        <v>Vä</v>
      </c>
      <c r="M15" s="28">
        <v>1</v>
      </c>
      <c r="N15" s="26" t="e">
        <f>ROUND('4. Inköpsdata'!K15,2)</f>
        <v>#VALUE!</v>
      </c>
      <c r="O15" s="207"/>
      <c r="P15" s="28"/>
      <c r="Q15" s="35" t="str">
        <f>'4. Inköpsdata'!H15</f>
        <v>SEK</v>
      </c>
      <c r="R15" s="22"/>
      <c r="S15" s="22"/>
      <c r="T15" s="22"/>
      <c r="U15" s="22"/>
      <c r="V15" s="29" t="str">
        <f>'4. Inköpsdata'!E15</f>
        <v>ST</v>
      </c>
      <c r="W15" s="29" t="s">
        <v>1871</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1981</v>
      </c>
      <c r="H16" s="25" t="str">
        <f>'APH KIC KIA PC'!E16</f>
        <v/>
      </c>
      <c r="I16" s="29" t="str">
        <f>TRIM('1. Artikeldata Grund'!F16)</f>
        <v/>
      </c>
      <c r="J16" s="22"/>
      <c r="K16" s="22"/>
      <c r="L16" s="29" t="str">
        <f>LEFT('4. Inköpsdata'!O16,2)</f>
        <v>Vä</v>
      </c>
      <c r="M16" s="28">
        <v>1</v>
      </c>
      <c r="N16" s="26" t="e">
        <f>ROUND('4. Inköpsdata'!K16,2)</f>
        <v>#VALUE!</v>
      </c>
      <c r="O16" s="207"/>
      <c r="P16" s="28"/>
      <c r="Q16" s="35" t="str">
        <f>'4. Inköpsdata'!H16</f>
        <v>SEK</v>
      </c>
      <c r="R16" s="22"/>
      <c r="S16" s="22"/>
      <c r="T16" s="22"/>
      <c r="U16" s="22"/>
      <c r="V16" s="29" t="str">
        <f>'4. Inköpsdata'!E16</f>
        <v>ST</v>
      </c>
      <c r="W16" s="29" t="s">
        <v>1871</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1981</v>
      </c>
      <c r="H17" s="25" t="str">
        <f>'APH KIC KIA PC'!E17</f>
        <v/>
      </c>
      <c r="I17" s="29" t="str">
        <f>TRIM('1. Artikeldata Grund'!F17)</f>
        <v/>
      </c>
      <c r="J17" s="22"/>
      <c r="K17" s="22"/>
      <c r="L17" s="29" t="str">
        <f>LEFT('4. Inköpsdata'!O17,2)</f>
        <v>Vä</v>
      </c>
      <c r="M17" s="28">
        <v>1</v>
      </c>
      <c r="N17" s="26" t="e">
        <f>ROUND('4. Inköpsdata'!K17,2)</f>
        <v>#VALUE!</v>
      </c>
      <c r="O17" s="207"/>
      <c r="P17" s="22"/>
      <c r="Q17" s="35" t="str">
        <f>'4. Inköpsdata'!H17</f>
        <v>SEK</v>
      </c>
      <c r="R17" s="22"/>
      <c r="S17" s="22"/>
      <c r="T17" s="22"/>
      <c r="U17" s="22"/>
      <c r="V17" s="29" t="str">
        <f>'4. Inköpsdata'!E17</f>
        <v>ST</v>
      </c>
      <c r="W17" s="29" t="s">
        <v>1871</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1981</v>
      </c>
      <c r="H18" s="25" t="str">
        <f>'APH KIC KIA PC'!E18</f>
        <v/>
      </c>
      <c r="I18" s="29" t="str">
        <f>TRIM('1. Artikeldata Grund'!F18)</f>
        <v/>
      </c>
      <c r="J18" s="22"/>
      <c r="K18" s="22"/>
      <c r="L18" s="29" t="str">
        <f>LEFT('4. Inköpsdata'!O18,2)</f>
        <v>Vä</v>
      </c>
      <c r="M18" s="28">
        <v>1</v>
      </c>
      <c r="N18" s="26" t="e">
        <f>ROUND('4. Inköpsdata'!K18,2)</f>
        <v>#VALUE!</v>
      </c>
      <c r="O18" s="207"/>
      <c r="P18" s="22"/>
      <c r="Q18" s="35" t="str">
        <f>'4. Inköpsdata'!H18</f>
        <v>SEK</v>
      </c>
      <c r="R18" s="22"/>
      <c r="S18" s="22"/>
      <c r="T18" s="22"/>
      <c r="U18" s="22"/>
      <c r="V18" s="29" t="str">
        <f>'4. Inköpsdata'!E18</f>
        <v>ST</v>
      </c>
      <c r="W18" s="29" t="s">
        <v>1871</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1981</v>
      </c>
      <c r="H19" s="25" t="str">
        <f>'APH KIC KIA PC'!E19</f>
        <v/>
      </c>
      <c r="I19" s="29" t="str">
        <f>TRIM('1. Artikeldata Grund'!F19)</f>
        <v/>
      </c>
      <c r="J19" s="22"/>
      <c r="K19" s="22"/>
      <c r="L19" s="29" t="str">
        <f>LEFT('4. Inköpsdata'!O19,2)</f>
        <v>Vä</v>
      </c>
      <c r="M19" s="28">
        <v>1</v>
      </c>
      <c r="N19" s="26" t="e">
        <f>ROUND('4. Inköpsdata'!K19,2)</f>
        <v>#VALUE!</v>
      </c>
      <c r="O19" s="207"/>
      <c r="P19" s="22"/>
      <c r="Q19" s="35" t="str">
        <f>'4. Inköpsdata'!H19</f>
        <v>SEK</v>
      </c>
      <c r="R19" s="22"/>
      <c r="S19" s="22"/>
      <c r="T19" s="22"/>
      <c r="U19" s="22"/>
      <c r="V19" s="29" t="str">
        <f>'4. Inköpsdata'!E19</f>
        <v>ST</v>
      </c>
      <c r="W19" s="29" t="s">
        <v>1871</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1981</v>
      </c>
      <c r="H20" s="25" t="str">
        <f>'APH KIC KIA PC'!E20</f>
        <v/>
      </c>
      <c r="I20" s="29" t="str">
        <f>TRIM('1. Artikeldata Grund'!F20)</f>
        <v/>
      </c>
      <c r="J20" s="22"/>
      <c r="K20" s="22"/>
      <c r="L20" s="29" t="str">
        <f>LEFT('4. Inköpsdata'!O20,2)</f>
        <v>Vä</v>
      </c>
      <c r="M20" s="28">
        <v>1</v>
      </c>
      <c r="N20" s="26" t="e">
        <f>ROUND('4. Inköpsdata'!K20,2)</f>
        <v>#VALUE!</v>
      </c>
      <c r="O20" s="207"/>
      <c r="P20" s="22"/>
      <c r="Q20" s="35" t="str">
        <f>'4. Inköpsdata'!H20</f>
        <v>SEK</v>
      </c>
      <c r="R20" s="22"/>
      <c r="S20" s="22"/>
      <c r="T20" s="22"/>
      <c r="U20" s="22"/>
      <c r="V20" s="29" t="str">
        <f>'4. Inköpsdata'!E20</f>
        <v>ST</v>
      </c>
      <c r="W20" s="29" t="s">
        <v>1871</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1981</v>
      </c>
      <c r="H21" s="25" t="str">
        <f>'APH KIC KIA PC'!E21</f>
        <v/>
      </c>
      <c r="I21" s="29" t="str">
        <f>TRIM('1. Artikeldata Grund'!F21)</f>
        <v/>
      </c>
      <c r="J21" s="22"/>
      <c r="K21" s="22"/>
      <c r="L21" s="29" t="str">
        <f>LEFT('4. Inköpsdata'!O21,2)</f>
        <v>Vä</v>
      </c>
      <c r="M21" s="28">
        <v>1</v>
      </c>
      <c r="N21" s="26" t="e">
        <f>ROUND('4. Inköpsdata'!K21,2)</f>
        <v>#VALUE!</v>
      </c>
      <c r="O21" s="207"/>
      <c r="P21" s="22"/>
      <c r="Q21" s="35" t="str">
        <f>'4. Inköpsdata'!H21</f>
        <v>SEK</v>
      </c>
      <c r="R21" s="22"/>
      <c r="S21" s="22"/>
      <c r="T21" s="22"/>
      <c r="U21" s="22"/>
      <c r="V21" s="29" t="str">
        <f>'4. Inköpsdata'!E21</f>
        <v>ST</v>
      </c>
      <c r="W21" s="29" t="s">
        <v>1871</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1981</v>
      </c>
      <c r="H22" s="25" t="str">
        <f>'APH KIC KIA PC'!E22</f>
        <v/>
      </c>
      <c r="I22" s="29" t="str">
        <f>TRIM('1. Artikeldata Grund'!F22)</f>
        <v/>
      </c>
      <c r="J22" s="22"/>
      <c r="K22" s="22"/>
      <c r="L22" s="29" t="str">
        <f>LEFT('4. Inköpsdata'!O22,2)</f>
        <v>Vä</v>
      </c>
      <c r="M22" s="28">
        <v>1</v>
      </c>
      <c r="N22" s="26" t="e">
        <f>ROUND('4. Inköpsdata'!K22,2)</f>
        <v>#VALUE!</v>
      </c>
      <c r="O22" s="207"/>
      <c r="P22" s="22"/>
      <c r="Q22" s="35" t="str">
        <f>'4. Inköpsdata'!H22</f>
        <v>SEK</v>
      </c>
      <c r="R22" s="22"/>
      <c r="S22" s="22"/>
      <c r="T22" s="22"/>
      <c r="U22" s="22"/>
      <c r="V22" s="29" t="str">
        <f>'4. Inköpsdata'!E22</f>
        <v>ST</v>
      </c>
      <c r="W22" s="29" t="s">
        <v>1871</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1981</v>
      </c>
      <c r="H23" s="25" t="str">
        <f>'APH KIC KIA PC'!E23</f>
        <v/>
      </c>
      <c r="I23" s="29" t="str">
        <f>TRIM('1. Artikeldata Grund'!F23)</f>
        <v/>
      </c>
      <c r="J23" s="22"/>
      <c r="K23" s="22"/>
      <c r="L23" s="29" t="str">
        <f>LEFT('4. Inköpsdata'!O23,2)</f>
        <v>Vä</v>
      </c>
      <c r="M23" s="28">
        <v>1</v>
      </c>
      <c r="N23" s="26" t="e">
        <f>ROUND('4. Inköpsdata'!K23,2)</f>
        <v>#VALUE!</v>
      </c>
      <c r="O23" s="207"/>
      <c r="P23" s="22"/>
      <c r="Q23" s="35" t="str">
        <f>'4. Inköpsdata'!H23</f>
        <v>SEK</v>
      </c>
      <c r="R23" s="22"/>
      <c r="S23" s="22"/>
      <c r="T23" s="22"/>
      <c r="U23" s="22"/>
      <c r="V23" s="29" t="str">
        <f>'4. Inköpsdata'!E23</f>
        <v>ST</v>
      </c>
      <c r="W23" s="29" t="s">
        <v>1871</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1981</v>
      </c>
      <c r="H24" s="25" t="str">
        <f>'APH KIC KIA PC'!E24</f>
        <v/>
      </c>
      <c r="I24" s="29" t="str">
        <f>TRIM('1. Artikeldata Grund'!F24)</f>
        <v/>
      </c>
      <c r="J24" s="22"/>
      <c r="K24" s="22"/>
      <c r="L24" s="29" t="str">
        <f>LEFT('4. Inköpsdata'!O24,2)</f>
        <v>Vä</v>
      </c>
      <c r="M24" s="28">
        <v>1</v>
      </c>
      <c r="N24" s="26" t="e">
        <f>ROUND('4. Inköpsdata'!K24,2)</f>
        <v>#VALUE!</v>
      </c>
      <c r="O24" s="207"/>
      <c r="P24" s="22"/>
      <c r="Q24" s="35" t="str">
        <f>'4. Inköpsdata'!H24</f>
        <v>SEK</v>
      </c>
      <c r="R24" s="22"/>
      <c r="S24" s="22"/>
      <c r="T24" s="22"/>
      <c r="U24" s="22"/>
      <c r="V24" s="29" t="str">
        <f>'4. Inköpsdata'!E24</f>
        <v>ST</v>
      </c>
      <c r="W24" s="29" t="s">
        <v>1871</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1981</v>
      </c>
      <c r="H25" s="25" t="str">
        <f>'APH KIC KIA PC'!E25</f>
        <v/>
      </c>
      <c r="I25" s="29" t="str">
        <f>TRIM('1. Artikeldata Grund'!F25)</f>
        <v/>
      </c>
      <c r="J25" s="22"/>
      <c r="K25" s="22"/>
      <c r="L25" s="29" t="str">
        <f>LEFT('4. Inköpsdata'!O25,2)</f>
        <v>Vä</v>
      </c>
      <c r="M25" s="28">
        <v>1</v>
      </c>
      <c r="N25" s="26" t="e">
        <f>ROUND('4. Inköpsdata'!K25,2)</f>
        <v>#VALUE!</v>
      </c>
      <c r="O25" s="207"/>
      <c r="P25" s="22"/>
      <c r="Q25" s="35" t="str">
        <f>'4. Inköpsdata'!H25</f>
        <v>SEK</v>
      </c>
      <c r="R25" s="22"/>
      <c r="S25" s="22"/>
      <c r="T25" s="22"/>
      <c r="U25" s="22"/>
      <c r="V25" s="29" t="str">
        <f>'4. Inköpsdata'!E25</f>
        <v>ST</v>
      </c>
      <c r="W25" s="29" t="s">
        <v>1871</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1981</v>
      </c>
      <c r="H26" s="25" t="str">
        <f>'APH KIC KIA PC'!E26</f>
        <v/>
      </c>
      <c r="I26" s="29" t="str">
        <f>TRIM('1. Artikeldata Grund'!F26)</f>
        <v/>
      </c>
      <c r="J26" s="22"/>
      <c r="K26" s="22"/>
      <c r="L26" s="29" t="str">
        <f>LEFT('4. Inköpsdata'!O26,2)</f>
        <v>Vä</v>
      </c>
      <c r="M26" s="28">
        <v>1</v>
      </c>
      <c r="N26" s="26" t="e">
        <f>ROUND('4. Inköpsdata'!K26,2)</f>
        <v>#VALUE!</v>
      </c>
      <c r="O26" s="207"/>
      <c r="P26" s="22"/>
      <c r="Q26" s="35" t="str">
        <f>'4. Inköpsdata'!H26</f>
        <v>SEK</v>
      </c>
      <c r="R26" s="22"/>
      <c r="S26" s="22"/>
      <c r="T26" s="22"/>
      <c r="U26" s="22"/>
      <c r="V26" s="29" t="str">
        <f>'4. Inköpsdata'!E26</f>
        <v>ST</v>
      </c>
      <c r="W26" s="29" t="s">
        <v>1871</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1981</v>
      </c>
      <c r="H27" s="25" t="str">
        <f>'APH KIC KIA PC'!E27</f>
        <v/>
      </c>
      <c r="I27" s="29" t="str">
        <f>TRIM('1. Artikeldata Grund'!F27)</f>
        <v/>
      </c>
      <c r="J27" s="22"/>
      <c r="K27" s="22"/>
      <c r="L27" s="29" t="str">
        <f>LEFT('4. Inköpsdata'!O27,2)</f>
        <v>Vä</v>
      </c>
      <c r="M27" s="28">
        <v>1</v>
      </c>
      <c r="N27" s="26" t="e">
        <f>ROUND('4. Inköpsdata'!K27,2)</f>
        <v>#VALUE!</v>
      </c>
      <c r="O27" s="207"/>
      <c r="P27" s="22"/>
      <c r="Q27" s="35" t="str">
        <f>'4. Inköpsdata'!H27</f>
        <v>SEK</v>
      </c>
      <c r="R27" s="22"/>
      <c r="S27" s="22"/>
      <c r="T27" s="22"/>
      <c r="U27" s="22"/>
      <c r="V27" s="29" t="str">
        <f>'4. Inköpsdata'!E27</f>
        <v>ST</v>
      </c>
      <c r="W27" s="29" t="s">
        <v>1871</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1981</v>
      </c>
      <c r="H28" s="25" t="str">
        <f>'APH KIC KIA PC'!E28</f>
        <v/>
      </c>
      <c r="I28" s="29" t="str">
        <f>TRIM('1. Artikeldata Grund'!F28)</f>
        <v/>
      </c>
      <c r="J28" s="22"/>
      <c r="K28" s="22"/>
      <c r="L28" s="29" t="str">
        <f>LEFT('4. Inköpsdata'!O28,2)</f>
        <v>Vä</v>
      </c>
      <c r="M28" s="28">
        <v>1</v>
      </c>
      <c r="N28" s="26" t="e">
        <f>ROUND('4. Inköpsdata'!K28,2)</f>
        <v>#VALUE!</v>
      </c>
      <c r="O28" s="207"/>
      <c r="P28" s="22"/>
      <c r="Q28" s="35" t="str">
        <f>'4. Inköpsdata'!H28</f>
        <v>SEK</v>
      </c>
      <c r="R28" s="22"/>
      <c r="S28" s="22"/>
      <c r="T28" s="22"/>
      <c r="U28" s="22"/>
      <c r="V28" s="29" t="str">
        <f>'4. Inköpsdata'!E28</f>
        <v>ST</v>
      </c>
      <c r="W28" s="29" t="s">
        <v>1871</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1981</v>
      </c>
      <c r="H29" s="25" t="str">
        <f>'APH KIC KIA PC'!E29</f>
        <v/>
      </c>
      <c r="I29" s="29" t="str">
        <f>TRIM('1. Artikeldata Grund'!F29)</f>
        <v/>
      </c>
      <c r="J29" s="22"/>
      <c r="K29" s="22"/>
      <c r="L29" s="29" t="str">
        <f>LEFT('4. Inköpsdata'!O29,2)</f>
        <v>Vä</v>
      </c>
      <c r="M29" s="28">
        <v>1</v>
      </c>
      <c r="N29" s="26" t="e">
        <f>ROUND('4. Inköpsdata'!K29,2)</f>
        <v>#VALUE!</v>
      </c>
      <c r="O29" s="207"/>
      <c r="P29" s="22"/>
      <c r="Q29" s="35" t="str">
        <f>'4. Inköpsdata'!H29</f>
        <v>SEK</v>
      </c>
      <c r="R29" s="22"/>
      <c r="S29" s="22"/>
      <c r="T29" s="22"/>
      <c r="U29" s="22"/>
      <c r="V29" s="29" t="str">
        <f>'4. Inköpsdata'!E29</f>
        <v>ST</v>
      </c>
      <c r="W29" s="29" t="s">
        <v>1871</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1981</v>
      </c>
      <c r="H30" s="25" t="str">
        <f>'APH KIC KIA PC'!E30</f>
        <v/>
      </c>
      <c r="I30" s="29" t="str">
        <f>TRIM('1. Artikeldata Grund'!F30)</f>
        <v/>
      </c>
      <c r="J30" s="22"/>
      <c r="K30" s="22"/>
      <c r="L30" s="29" t="str">
        <f>LEFT('4. Inköpsdata'!O30,2)</f>
        <v>Vä</v>
      </c>
      <c r="M30" s="28">
        <v>1</v>
      </c>
      <c r="N30" s="26" t="e">
        <f>ROUND('4. Inköpsdata'!K30,2)</f>
        <v>#VALUE!</v>
      </c>
      <c r="O30" s="207"/>
      <c r="P30" s="22"/>
      <c r="Q30" s="35" t="str">
        <f>'4. Inköpsdata'!H30</f>
        <v>SEK</v>
      </c>
      <c r="R30" s="22"/>
      <c r="S30" s="22"/>
      <c r="T30" s="22"/>
      <c r="U30" s="22"/>
      <c r="V30" s="29" t="str">
        <f>'4. Inköpsdata'!E30</f>
        <v>ST</v>
      </c>
      <c r="W30" s="29" t="s">
        <v>1871</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1981</v>
      </c>
      <c r="H31" s="25" t="str">
        <f>'APH KIC KIA PC'!E31</f>
        <v/>
      </c>
      <c r="I31" s="29" t="str">
        <f>TRIM('1. Artikeldata Grund'!F31)</f>
        <v/>
      </c>
      <c r="J31" s="22"/>
      <c r="K31" s="22"/>
      <c r="L31" s="29" t="str">
        <f>LEFT('4. Inköpsdata'!O31,2)</f>
        <v>Vä</v>
      </c>
      <c r="M31" s="28">
        <v>1</v>
      </c>
      <c r="N31" s="26" t="e">
        <f>ROUND('4. Inköpsdata'!K31,2)</f>
        <v>#VALUE!</v>
      </c>
      <c r="O31" s="207"/>
      <c r="P31" s="22"/>
      <c r="Q31" s="35" t="str">
        <f>'4. Inköpsdata'!H31</f>
        <v>SEK</v>
      </c>
      <c r="R31" s="22"/>
      <c r="S31" s="22"/>
      <c r="T31" s="22"/>
      <c r="U31" s="22"/>
      <c r="V31" s="29" t="str">
        <f>'4. Inköpsdata'!E31</f>
        <v>ST</v>
      </c>
      <c r="W31" s="29" t="s">
        <v>1871</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1981</v>
      </c>
      <c r="H32" s="25" t="str">
        <f>'APH KIC KIA PC'!E32</f>
        <v/>
      </c>
      <c r="I32" s="29" t="str">
        <f>TRIM('1. Artikeldata Grund'!F32)</f>
        <v/>
      </c>
      <c r="J32" s="22"/>
      <c r="K32" s="22"/>
      <c r="L32" s="29" t="str">
        <f>LEFT('4. Inköpsdata'!O32,2)</f>
        <v>Vä</v>
      </c>
      <c r="M32" s="28">
        <v>1</v>
      </c>
      <c r="N32" s="26" t="e">
        <f>ROUND('4. Inköpsdata'!K32,2)</f>
        <v>#VALUE!</v>
      </c>
      <c r="O32" s="207"/>
      <c r="P32" s="22"/>
      <c r="Q32" s="35" t="str">
        <f>'4. Inköpsdata'!H32</f>
        <v>SEK</v>
      </c>
      <c r="R32" s="22"/>
      <c r="S32" s="22"/>
      <c r="T32" s="22"/>
      <c r="U32" s="22"/>
      <c r="V32" s="29" t="str">
        <f>'4. Inköpsdata'!E32</f>
        <v>ST</v>
      </c>
      <c r="W32" s="29" t="s">
        <v>1871</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1981</v>
      </c>
      <c r="H33" s="25" t="str">
        <f>'APH KIC KIA PC'!E33</f>
        <v/>
      </c>
      <c r="I33" s="29" t="str">
        <f>TRIM('1. Artikeldata Grund'!F33)</f>
        <v/>
      </c>
      <c r="J33" s="22"/>
      <c r="K33" s="22"/>
      <c r="L33" s="29" t="str">
        <f>LEFT('4. Inköpsdata'!O33,2)</f>
        <v>Vä</v>
      </c>
      <c r="M33" s="28">
        <v>1</v>
      </c>
      <c r="N33" s="26" t="e">
        <f>ROUND('4. Inköpsdata'!K33,2)</f>
        <v>#VALUE!</v>
      </c>
      <c r="O33" s="207"/>
      <c r="P33" s="22"/>
      <c r="Q33" s="35" t="str">
        <f>'4. Inköpsdata'!H33</f>
        <v>SEK</v>
      </c>
      <c r="R33" s="22"/>
      <c r="S33" s="22"/>
      <c r="T33" s="22"/>
      <c r="U33" s="22"/>
      <c r="V33" s="29" t="str">
        <f>'4. Inköpsdata'!E33</f>
        <v>ST</v>
      </c>
      <c r="W33" s="29" t="s">
        <v>1871</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1981</v>
      </c>
      <c r="H34" s="25" t="str">
        <f>'APH KIC KIA PC'!E34</f>
        <v/>
      </c>
      <c r="I34" s="29" t="str">
        <f>TRIM('1. Artikeldata Grund'!F34)</f>
        <v/>
      </c>
      <c r="J34" s="22"/>
      <c r="K34" s="22"/>
      <c r="L34" s="29" t="str">
        <f>LEFT('4. Inköpsdata'!O34,2)</f>
        <v>Vä</v>
      </c>
      <c r="M34" s="28">
        <v>1</v>
      </c>
      <c r="N34" s="26" t="e">
        <f>ROUND('4. Inköpsdata'!K34,2)</f>
        <v>#VALUE!</v>
      </c>
      <c r="O34" s="207"/>
      <c r="P34" s="22"/>
      <c r="Q34" s="35" t="str">
        <f>'4. Inköpsdata'!H34</f>
        <v>SEK</v>
      </c>
      <c r="R34" s="22"/>
      <c r="S34" s="22"/>
      <c r="T34" s="22"/>
      <c r="U34" s="22"/>
      <c r="V34" s="29" t="str">
        <f>'4. Inköpsdata'!E34</f>
        <v>ST</v>
      </c>
      <c r="W34" s="29" t="s">
        <v>1871</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1981</v>
      </c>
      <c r="H35" s="25" t="str">
        <f>'APH KIC KIA PC'!E35</f>
        <v/>
      </c>
      <c r="I35" s="29" t="str">
        <f>TRIM('1. Artikeldata Grund'!F35)</f>
        <v/>
      </c>
      <c r="J35" s="22"/>
      <c r="K35" s="22"/>
      <c r="L35" s="29" t="str">
        <f>LEFT('4. Inköpsdata'!O35,2)</f>
        <v>Vä</v>
      </c>
      <c r="M35" s="28">
        <v>1</v>
      </c>
      <c r="N35" s="26" t="e">
        <f>ROUND('4. Inköpsdata'!K35,2)</f>
        <v>#VALUE!</v>
      </c>
      <c r="O35" s="207"/>
      <c r="P35" s="22"/>
      <c r="Q35" s="35" t="str">
        <f>'4. Inköpsdata'!H35</f>
        <v>SEK</v>
      </c>
      <c r="R35" s="22"/>
      <c r="S35" s="22"/>
      <c r="T35" s="22"/>
      <c r="U35" s="22"/>
      <c r="V35" s="29" t="str">
        <f>'4. Inköpsdata'!E35</f>
        <v>ST</v>
      </c>
      <c r="W35" s="29" t="s">
        <v>1871</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1981</v>
      </c>
      <c r="H36" s="25" t="str">
        <f>'APH KIC KIA PC'!E36</f>
        <v/>
      </c>
      <c r="I36" s="29" t="str">
        <f>TRIM('1. Artikeldata Grund'!F36)</f>
        <v/>
      </c>
      <c r="J36" s="22"/>
      <c r="K36" s="22"/>
      <c r="L36" s="29" t="str">
        <f>LEFT('4. Inköpsdata'!O36,2)</f>
        <v>Vä</v>
      </c>
      <c r="M36" s="28">
        <v>1</v>
      </c>
      <c r="N36" s="26" t="e">
        <f>ROUND('4. Inköpsdata'!K36,2)</f>
        <v>#VALUE!</v>
      </c>
      <c r="O36" s="207"/>
      <c r="P36" s="22"/>
      <c r="Q36" s="35" t="str">
        <f>'4. Inköpsdata'!H36</f>
        <v>SEK</v>
      </c>
      <c r="R36" s="22"/>
      <c r="S36" s="22"/>
      <c r="T36" s="22"/>
      <c r="U36" s="22"/>
      <c r="V36" s="29" t="str">
        <f>'4. Inköpsdata'!E36</f>
        <v>ST</v>
      </c>
      <c r="W36" s="29" t="s">
        <v>1871</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1981</v>
      </c>
      <c r="H37" s="25" t="str">
        <f>'APH KIC KIA PC'!E37</f>
        <v/>
      </c>
      <c r="I37" s="29" t="str">
        <f>TRIM('1. Artikeldata Grund'!F37)</f>
        <v/>
      </c>
      <c r="J37" s="22"/>
      <c r="K37" s="22"/>
      <c r="L37" s="29" t="str">
        <f>LEFT('4. Inköpsdata'!O37,2)</f>
        <v>Vä</v>
      </c>
      <c r="M37" s="28">
        <v>1</v>
      </c>
      <c r="N37" s="26" t="e">
        <f>ROUND('4. Inköpsdata'!K37,2)</f>
        <v>#VALUE!</v>
      </c>
      <c r="O37" s="207"/>
      <c r="P37" s="22"/>
      <c r="Q37" s="35" t="str">
        <f>'4. Inköpsdata'!H37</f>
        <v>SEK</v>
      </c>
      <c r="R37" s="22"/>
      <c r="S37" s="22"/>
      <c r="T37" s="22"/>
      <c r="U37" s="22"/>
      <c r="V37" s="29" t="str">
        <f>'4. Inköpsdata'!E37</f>
        <v>ST</v>
      </c>
      <c r="W37" s="29" t="s">
        <v>1871</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1981</v>
      </c>
      <c r="H38" s="25" t="str">
        <f>'APH KIC KIA PC'!E38</f>
        <v/>
      </c>
      <c r="I38" s="29" t="str">
        <f>TRIM('1. Artikeldata Grund'!F38)</f>
        <v/>
      </c>
      <c r="J38" s="22"/>
      <c r="K38" s="22"/>
      <c r="L38" s="29" t="str">
        <f>LEFT('4. Inköpsdata'!O38,2)</f>
        <v>Vä</v>
      </c>
      <c r="M38" s="28">
        <v>1</v>
      </c>
      <c r="N38" s="26" t="e">
        <f>ROUND('4. Inköpsdata'!K38,2)</f>
        <v>#VALUE!</v>
      </c>
      <c r="O38" s="207"/>
      <c r="P38" s="22"/>
      <c r="Q38" s="35" t="str">
        <f>'4. Inköpsdata'!H38</f>
        <v>SEK</v>
      </c>
      <c r="R38" s="22"/>
      <c r="S38" s="22"/>
      <c r="T38" s="22"/>
      <c r="U38" s="22"/>
      <c r="V38" s="29" t="str">
        <f>'4. Inköpsdata'!E38</f>
        <v>ST</v>
      </c>
      <c r="W38" s="29" t="s">
        <v>1871</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1981</v>
      </c>
      <c r="H39" s="25" t="str">
        <f>'APH KIC KIA PC'!E39</f>
        <v/>
      </c>
      <c r="I39" s="29" t="str">
        <f>TRIM('1. Artikeldata Grund'!F39)</f>
        <v/>
      </c>
      <c r="J39" s="22"/>
      <c r="K39" s="22"/>
      <c r="L39" s="29" t="str">
        <f>LEFT('4. Inköpsdata'!O39,2)</f>
        <v>Vä</v>
      </c>
      <c r="M39" s="28">
        <v>1</v>
      </c>
      <c r="N39" s="26" t="e">
        <f>ROUND('4. Inköpsdata'!K39,2)</f>
        <v>#VALUE!</v>
      </c>
      <c r="O39" s="207"/>
      <c r="P39" s="22"/>
      <c r="Q39" s="35" t="str">
        <f>'4. Inköpsdata'!H39</f>
        <v>SEK</v>
      </c>
      <c r="R39" s="22"/>
      <c r="S39" s="22"/>
      <c r="T39" s="22"/>
      <c r="U39" s="22"/>
      <c r="V39" s="29" t="str">
        <f>'4. Inköpsdata'!E39</f>
        <v>ST</v>
      </c>
      <c r="W39" s="29" t="s">
        <v>1871</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1981</v>
      </c>
      <c r="H40" s="25" t="str">
        <f>'APH KIC KIA PC'!E40</f>
        <v/>
      </c>
      <c r="I40" s="29" t="str">
        <f>TRIM('1. Artikeldata Grund'!F40)</f>
        <v/>
      </c>
      <c r="J40" s="22"/>
      <c r="K40" s="22"/>
      <c r="L40" s="29" t="str">
        <f>LEFT('4. Inköpsdata'!O40,2)</f>
        <v>Vä</v>
      </c>
      <c r="M40" s="28">
        <v>1</v>
      </c>
      <c r="N40" s="26" t="e">
        <f>ROUND('4. Inköpsdata'!K40,2)</f>
        <v>#VALUE!</v>
      </c>
      <c r="O40" s="207"/>
      <c r="P40" s="22"/>
      <c r="Q40" s="35" t="str">
        <f>'4. Inköpsdata'!H40</f>
        <v>SEK</v>
      </c>
      <c r="R40" s="22"/>
      <c r="S40" s="22"/>
      <c r="T40" s="22"/>
      <c r="U40" s="22"/>
      <c r="V40" s="29" t="str">
        <f>'4. Inköpsdata'!E40</f>
        <v>ST</v>
      </c>
      <c r="W40" s="29" t="s">
        <v>1871</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1981</v>
      </c>
      <c r="H41" s="25" t="str">
        <f>'APH KIC KIA PC'!E41</f>
        <v/>
      </c>
      <c r="I41" s="29" t="str">
        <f>TRIM('1. Artikeldata Grund'!F41)</f>
        <v/>
      </c>
      <c r="J41" s="22"/>
      <c r="K41" s="22"/>
      <c r="L41" s="29" t="str">
        <f>LEFT('4. Inköpsdata'!O41,2)</f>
        <v>Vä</v>
      </c>
      <c r="M41" s="28">
        <v>1</v>
      </c>
      <c r="N41" s="26" t="e">
        <f>ROUND('4. Inköpsdata'!K41,2)</f>
        <v>#VALUE!</v>
      </c>
      <c r="O41" s="207"/>
      <c r="P41" s="22"/>
      <c r="Q41" s="35" t="str">
        <f>'4. Inköpsdata'!H41</f>
        <v>SEK</v>
      </c>
      <c r="R41" s="22"/>
      <c r="S41" s="22"/>
      <c r="T41" s="22"/>
      <c r="U41" s="22"/>
      <c r="V41" s="29" t="str">
        <f>'4. Inköpsdata'!E41</f>
        <v>ST</v>
      </c>
      <c r="W41" s="29" t="s">
        <v>1871</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1981</v>
      </c>
      <c r="H42" s="25" t="str">
        <f>'APH KIC KIA PC'!E42</f>
        <v/>
      </c>
      <c r="I42" s="29" t="str">
        <f>TRIM('1. Artikeldata Grund'!F42)</f>
        <v/>
      </c>
      <c r="J42" s="22"/>
      <c r="K42" s="22"/>
      <c r="L42" s="29" t="str">
        <f>LEFT('4. Inköpsdata'!O42,2)</f>
        <v>Vä</v>
      </c>
      <c r="M42" s="28">
        <v>1</v>
      </c>
      <c r="N42" s="26" t="e">
        <f>ROUND('4. Inköpsdata'!K42,2)</f>
        <v>#VALUE!</v>
      </c>
      <c r="O42" s="207"/>
      <c r="P42" s="22"/>
      <c r="Q42" s="35" t="str">
        <f>'4. Inköpsdata'!H42</f>
        <v>SEK</v>
      </c>
      <c r="R42" s="22"/>
      <c r="S42" s="22"/>
      <c r="T42" s="22"/>
      <c r="U42" s="22"/>
      <c r="V42" s="29" t="str">
        <f>'4. Inköpsdata'!E42</f>
        <v>ST</v>
      </c>
      <c r="W42" s="29" t="s">
        <v>1871</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1981</v>
      </c>
      <c r="H43" s="25" t="str">
        <f>'APH KIC KIA PC'!E43</f>
        <v/>
      </c>
      <c r="I43" s="29" t="str">
        <f>TRIM('1. Artikeldata Grund'!F43)</f>
        <v/>
      </c>
      <c r="J43" s="22"/>
      <c r="K43" s="22"/>
      <c r="L43" s="29" t="str">
        <f>LEFT('4. Inköpsdata'!O43,2)</f>
        <v>Vä</v>
      </c>
      <c r="M43" s="28">
        <v>1</v>
      </c>
      <c r="N43" s="26" t="e">
        <f>ROUND('4. Inköpsdata'!K43,2)</f>
        <v>#VALUE!</v>
      </c>
      <c r="O43" s="207"/>
      <c r="P43" s="22"/>
      <c r="Q43" s="35" t="str">
        <f>'4. Inköpsdata'!H43</f>
        <v>SEK</v>
      </c>
      <c r="R43" s="22"/>
      <c r="S43" s="22"/>
      <c r="T43" s="22"/>
      <c r="U43" s="22"/>
      <c r="V43" s="29" t="str">
        <f>'4. Inköpsdata'!E43</f>
        <v>ST</v>
      </c>
      <c r="W43" s="29" t="s">
        <v>1871</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1981</v>
      </c>
      <c r="H44" s="25" t="str">
        <f>'APH KIC KIA PC'!E44</f>
        <v/>
      </c>
      <c r="I44" s="29" t="str">
        <f>TRIM('1. Artikeldata Grund'!F44)</f>
        <v/>
      </c>
      <c r="J44" s="22"/>
      <c r="K44" s="22"/>
      <c r="L44" s="29" t="str">
        <f>LEFT('4. Inköpsdata'!O44,2)</f>
        <v>Vä</v>
      </c>
      <c r="M44" s="28">
        <v>1</v>
      </c>
      <c r="N44" s="26" t="e">
        <f>ROUND('4. Inköpsdata'!K44,2)</f>
        <v>#VALUE!</v>
      </c>
      <c r="O44" s="207"/>
      <c r="P44" s="22"/>
      <c r="Q44" s="35" t="str">
        <f>'4. Inköpsdata'!H44</f>
        <v>SEK</v>
      </c>
      <c r="R44" s="22"/>
      <c r="S44" s="22"/>
      <c r="T44" s="22"/>
      <c r="U44" s="22"/>
      <c r="V44" s="29" t="str">
        <f>'4. Inköpsdata'!E44</f>
        <v>ST</v>
      </c>
      <c r="W44" s="29" t="s">
        <v>1871</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1981</v>
      </c>
      <c r="H45" s="25" t="str">
        <f>'APH KIC KIA PC'!E45</f>
        <v/>
      </c>
      <c r="I45" s="29" t="str">
        <f>TRIM('1. Artikeldata Grund'!F45)</f>
        <v/>
      </c>
      <c r="J45" s="22"/>
      <c r="K45" s="22"/>
      <c r="L45" s="29" t="str">
        <f>LEFT('4. Inköpsdata'!O45,2)</f>
        <v>Vä</v>
      </c>
      <c r="M45" s="28">
        <v>1</v>
      </c>
      <c r="N45" s="26" t="e">
        <f>ROUND('4. Inköpsdata'!K45,2)</f>
        <v>#VALUE!</v>
      </c>
      <c r="O45" s="207"/>
      <c r="P45" s="22"/>
      <c r="Q45" s="35" t="str">
        <f>'4. Inköpsdata'!H45</f>
        <v>SEK</v>
      </c>
      <c r="R45" s="22"/>
      <c r="S45" s="22"/>
      <c r="T45" s="22"/>
      <c r="U45" s="22"/>
      <c r="V45" s="29" t="str">
        <f>'4. Inköpsdata'!E45</f>
        <v>ST</v>
      </c>
      <c r="W45" s="29" t="s">
        <v>1871</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1981</v>
      </c>
      <c r="H46" s="25" t="str">
        <f>'APH KIC KIA PC'!E46</f>
        <v/>
      </c>
      <c r="I46" s="29" t="str">
        <f>TRIM('1. Artikeldata Grund'!F46)</f>
        <v/>
      </c>
      <c r="J46" s="22"/>
      <c r="K46" s="22"/>
      <c r="L46" s="29" t="str">
        <f>LEFT('4. Inköpsdata'!O46,2)</f>
        <v>Vä</v>
      </c>
      <c r="M46" s="28">
        <v>1</v>
      </c>
      <c r="N46" s="26" t="e">
        <f>ROUND('4. Inköpsdata'!K46,2)</f>
        <v>#VALUE!</v>
      </c>
      <c r="O46" s="207"/>
      <c r="P46" s="22"/>
      <c r="Q46" s="35" t="str">
        <f>'4. Inköpsdata'!H46</f>
        <v>SEK</v>
      </c>
      <c r="R46" s="22"/>
      <c r="S46" s="22"/>
      <c r="T46" s="22"/>
      <c r="U46" s="22"/>
      <c r="V46" s="29" t="str">
        <f>'4. Inköpsdata'!E46</f>
        <v>ST</v>
      </c>
      <c r="W46" s="29" t="s">
        <v>1871</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1981</v>
      </c>
      <c r="H47" s="25" t="str">
        <f>'APH KIC KIA PC'!E47</f>
        <v/>
      </c>
      <c r="I47" s="29" t="str">
        <f>TRIM('1. Artikeldata Grund'!F47)</f>
        <v/>
      </c>
      <c r="J47" s="22"/>
      <c r="K47" s="22"/>
      <c r="L47" s="29" t="str">
        <f>LEFT('4. Inköpsdata'!O47,2)</f>
        <v>Vä</v>
      </c>
      <c r="M47" s="28">
        <v>1</v>
      </c>
      <c r="N47" s="26" t="e">
        <f>ROUND('4. Inköpsdata'!K47,2)</f>
        <v>#VALUE!</v>
      </c>
      <c r="O47" s="207"/>
      <c r="P47" s="22"/>
      <c r="Q47" s="35" t="str">
        <f>'4. Inköpsdata'!H47</f>
        <v>SEK</v>
      </c>
      <c r="R47" s="22"/>
      <c r="S47" s="22"/>
      <c r="T47" s="22"/>
      <c r="U47" s="22"/>
      <c r="V47" s="29" t="str">
        <f>'4. Inköpsdata'!E47</f>
        <v>ST</v>
      </c>
      <c r="W47" s="29" t="s">
        <v>1871</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1981</v>
      </c>
      <c r="H48" s="25" t="str">
        <f>'APH KIC KIA PC'!E48</f>
        <v/>
      </c>
      <c r="I48" s="29" t="str">
        <f>TRIM('1. Artikeldata Grund'!F48)</f>
        <v/>
      </c>
      <c r="J48" s="22"/>
      <c r="K48" s="22"/>
      <c r="L48" s="29" t="str">
        <f>LEFT('4. Inköpsdata'!O48,2)</f>
        <v>Vä</v>
      </c>
      <c r="M48" s="28">
        <v>1</v>
      </c>
      <c r="N48" s="26" t="e">
        <f>ROUND('4. Inköpsdata'!K48,2)</f>
        <v>#VALUE!</v>
      </c>
      <c r="O48" s="207"/>
      <c r="P48" s="22"/>
      <c r="Q48" s="35" t="str">
        <f>'4. Inköpsdata'!H48</f>
        <v>SEK</v>
      </c>
      <c r="R48" s="22"/>
      <c r="S48" s="22"/>
      <c r="T48" s="22"/>
      <c r="U48" s="22"/>
      <c r="V48" s="29" t="str">
        <f>'4. Inköpsdata'!E48</f>
        <v>ST</v>
      </c>
      <c r="W48" s="29" t="s">
        <v>1871</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1981</v>
      </c>
      <c r="H49" s="25" t="str">
        <f>'APH KIC KIA PC'!E49</f>
        <v/>
      </c>
      <c r="I49" s="29" t="str">
        <f>TRIM('1. Artikeldata Grund'!F49)</f>
        <v/>
      </c>
      <c r="J49" s="22"/>
      <c r="K49" s="22"/>
      <c r="L49" s="29" t="str">
        <f>LEFT('4. Inköpsdata'!O49,2)</f>
        <v>Vä</v>
      </c>
      <c r="M49" s="28">
        <v>1</v>
      </c>
      <c r="N49" s="26" t="e">
        <f>ROUND('4. Inköpsdata'!K49,2)</f>
        <v>#VALUE!</v>
      </c>
      <c r="O49" s="207"/>
      <c r="P49" s="22"/>
      <c r="Q49" s="35" t="str">
        <f>'4. Inköpsdata'!H49</f>
        <v>SEK</v>
      </c>
      <c r="R49" s="22"/>
      <c r="S49" s="22"/>
      <c r="T49" s="22"/>
      <c r="U49" s="22"/>
      <c r="V49" s="29" t="str">
        <f>'4. Inköpsdata'!E49</f>
        <v>ST</v>
      </c>
      <c r="W49" s="29" t="s">
        <v>1871</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1981</v>
      </c>
      <c r="H50" s="25" t="str">
        <f>'APH KIC KIA PC'!E50</f>
        <v/>
      </c>
      <c r="I50" s="29" t="str">
        <f>TRIM('1. Artikeldata Grund'!F50)</f>
        <v/>
      </c>
      <c r="J50" s="22"/>
      <c r="K50" s="22"/>
      <c r="L50" s="29" t="str">
        <f>LEFT('4. Inköpsdata'!O50,2)</f>
        <v>Vä</v>
      </c>
      <c r="M50" s="28">
        <v>1</v>
      </c>
      <c r="N50" s="26" t="e">
        <f>ROUND('4. Inköpsdata'!K50,2)</f>
        <v>#VALUE!</v>
      </c>
      <c r="O50" s="207"/>
      <c r="P50" s="22"/>
      <c r="Q50" s="35" t="str">
        <f>'4. Inköpsdata'!H50</f>
        <v>SEK</v>
      </c>
      <c r="R50" s="22"/>
      <c r="S50" s="22"/>
      <c r="T50" s="22"/>
      <c r="U50" s="22"/>
      <c r="V50" s="29" t="str">
        <f>'4. Inköpsdata'!E50</f>
        <v>ST</v>
      </c>
      <c r="W50" s="29" t="s">
        <v>1871</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1981</v>
      </c>
      <c r="H51" s="25" t="str">
        <f>'APH KIC KIA PC'!E51</f>
        <v/>
      </c>
      <c r="I51" s="29" t="str">
        <f>TRIM('1. Artikeldata Grund'!F51)</f>
        <v/>
      </c>
      <c r="J51" s="22"/>
      <c r="K51" s="22"/>
      <c r="L51" s="29" t="str">
        <f>LEFT('4. Inköpsdata'!O51,2)</f>
        <v>Vä</v>
      </c>
      <c r="M51" s="28">
        <v>1</v>
      </c>
      <c r="N51" s="26" t="e">
        <f>ROUND('4. Inköpsdata'!K51,2)</f>
        <v>#VALUE!</v>
      </c>
      <c r="O51" s="207"/>
      <c r="P51" s="22"/>
      <c r="Q51" s="35" t="str">
        <f>'4. Inköpsdata'!H51</f>
        <v>SEK</v>
      </c>
      <c r="R51" s="22"/>
      <c r="S51" s="22"/>
      <c r="T51" s="22"/>
      <c r="U51" s="22"/>
      <c r="V51" s="29" t="str">
        <f>'4. Inköpsdata'!E51</f>
        <v>ST</v>
      </c>
      <c r="W51" s="29" t="s">
        <v>1871</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1981</v>
      </c>
      <c r="H52" s="25" t="str">
        <f>'APH KIC KIA PC'!E52</f>
        <v/>
      </c>
      <c r="I52" s="29" t="str">
        <f>TRIM('1. Artikeldata Grund'!F52)</f>
        <v/>
      </c>
      <c r="J52" s="22"/>
      <c r="K52" s="22"/>
      <c r="L52" s="29" t="str">
        <f>LEFT('4. Inköpsdata'!O52,2)</f>
        <v>Vä</v>
      </c>
      <c r="M52" s="28">
        <v>1</v>
      </c>
      <c r="N52" s="26" t="e">
        <f>ROUND('4. Inköpsdata'!K52,2)</f>
        <v>#VALUE!</v>
      </c>
      <c r="O52" s="207"/>
      <c r="P52" s="22"/>
      <c r="Q52" s="35" t="str">
        <f>'4. Inköpsdata'!H52</f>
        <v>SEK</v>
      </c>
      <c r="R52" s="22"/>
      <c r="S52" s="22"/>
      <c r="T52" s="22"/>
      <c r="U52" s="22"/>
      <c r="V52" s="29" t="str">
        <f>'4. Inköpsdata'!E52</f>
        <v>ST</v>
      </c>
      <c r="W52" s="29" t="s">
        <v>1871</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1981</v>
      </c>
      <c r="H53" s="25" t="str">
        <f>'APH KIC KIA PC'!E53</f>
        <v/>
      </c>
      <c r="I53" s="29" t="str">
        <f>TRIM('1. Artikeldata Grund'!F53)</f>
        <v/>
      </c>
      <c r="J53" s="22"/>
      <c r="K53" s="22"/>
      <c r="L53" s="29" t="str">
        <f>LEFT('4. Inköpsdata'!O53,2)</f>
        <v>Vä</v>
      </c>
      <c r="M53" s="28">
        <v>1</v>
      </c>
      <c r="N53" s="26" t="e">
        <f>ROUND('4. Inköpsdata'!K53,2)</f>
        <v>#VALUE!</v>
      </c>
      <c r="O53" s="207"/>
      <c r="P53" s="22"/>
      <c r="Q53" s="35" t="str">
        <f>'4. Inköpsdata'!H53</f>
        <v>SEK</v>
      </c>
      <c r="R53" s="22"/>
      <c r="S53" s="22"/>
      <c r="T53" s="22"/>
      <c r="U53" s="22"/>
      <c r="V53" s="29" t="str">
        <f>'4. Inköpsdata'!E53</f>
        <v>ST</v>
      </c>
      <c r="W53" s="29" t="s">
        <v>1871</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1981</v>
      </c>
      <c r="H54" s="25" t="str">
        <f>'APH KIC KIA PC'!E54</f>
        <v/>
      </c>
      <c r="I54" s="29" t="str">
        <f>TRIM('1. Artikeldata Grund'!F54)</f>
        <v/>
      </c>
      <c r="J54" s="22"/>
      <c r="K54" s="22"/>
      <c r="L54" s="29" t="str">
        <f>LEFT('4. Inköpsdata'!O54,2)</f>
        <v>Vä</v>
      </c>
      <c r="M54" s="28">
        <v>1</v>
      </c>
      <c r="N54" s="26" t="e">
        <f>ROUND('4. Inköpsdata'!K54,2)</f>
        <v>#VALUE!</v>
      </c>
      <c r="O54" s="207"/>
      <c r="P54" s="22"/>
      <c r="Q54" s="35" t="str">
        <f>'4. Inköpsdata'!H54</f>
        <v>SEK</v>
      </c>
      <c r="R54" s="22"/>
      <c r="S54" s="22"/>
      <c r="T54" s="22"/>
      <c r="U54" s="22"/>
      <c r="V54" s="29" t="str">
        <f>'4. Inköpsdata'!E54</f>
        <v>ST</v>
      </c>
      <c r="W54" s="29" t="s">
        <v>1871</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1981</v>
      </c>
      <c r="H55" s="25" t="str">
        <f>'APH KIC KIA PC'!E55</f>
        <v/>
      </c>
      <c r="I55" s="29" t="str">
        <f>TRIM('1. Artikeldata Grund'!F55)</f>
        <v/>
      </c>
      <c r="J55" s="22"/>
      <c r="K55" s="22"/>
      <c r="L55" s="29" t="str">
        <f>LEFT('4. Inköpsdata'!O55,2)</f>
        <v>Vä</v>
      </c>
      <c r="M55" s="28">
        <v>1</v>
      </c>
      <c r="N55" s="26" t="e">
        <f>ROUND('4. Inköpsdata'!K55,2)</f>
        <v>#VALUE!</v>
      </c>
      <c r="O55" s="207"/>
      <c r="P55" s="22"/>
      <c r="Q55" s="35" t="str">
        <f>'4. Inköpsdata'!H55</f>
        <v>SEK</v>
      </c>
      <c r="R55" s="22"/>
      <c r="S55" s="22"/>
      <c r="T55" s="22"/>
      <c r="U55" s="22"/>
      <c r="V55" s="29" t="str">
        <f>'4. Inköpsdata'!E55</f>
        <v>ST</v>
      </c>
      <c r="W55" s="29" t="s">
        <v>1871</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1981</v>
      </c>
      <c r="H56" s="25" t="str">
        <f>'APH KIC KIA PC'!E56</f>
        <v/>
      </c>
      <c r="I56" s="29" t="str">
        <f>TRIM('1. Artikeldata Grund'!F56)</f>
        <v/>
      </c>
      <c r="J56" s="22"/>
      <c r="K56" s="22"/>
      <c r="L56" s="29" t="str">
        <f>LEFT('4. Inköpsdata'!O56,2)</f>
        <v>Vä</v>
      </c>
      <c r="M56" s="28">
        <v>1</v>
      </c>
      <c r="N56" s="26" t="e">
        <f>ROUND('4. Inköpsdata'!K56,2)</f>
        <v>#VALUE!</v>
      </c>
      <c r="O56" s="207"/>
      <c r="P56" s="22"/>
      <c r="Q56" s="35" t="str">
        <f>'4. Inköpsdata'!H56</f>
        <v>SEK</v>
      </c>
      <c r="R56" s="22"/>
      <c r="S56" s="22"/>
      <c r="T56" s="22"/>
      <c r="U56" s="22"/>
      <c r="V56" s="29" t="str">
        <f>'4. Inköpsdata'!E56</f>
        <v>ST</v>
      </c>
      <c r="W56" s="29" t="s">
        <v>1871</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1981</v>
      </c>
      <c r="H57" s="25" t="str">
        <f>'APH KIC KIA PC'!E57</f>
        <v/>
      </c>
      <c r="I57" s="29" t="str">
        <f>TRIM('1. Artikeldata Grund'!F57)</f>
        <v/>
      </c>
      <c r="J57" s="22"/>
      <c r="K57" s="22"/>
      <c r="L57" s="29" t="str">
        <f>LEFT('4. Inköpsdata'!O57,2)</f>
        <v>Vä</v>
      </c>
      <c r="M57" s="28">
        <v>1</v>
      </c>
      <c r="N57" s="26" t="e">
        <f>ROUND('4. Inköpsdata'!K57,2)</f>
        <v>#VALUE!</v>
      </c>
      <c r="O57" s="207"/>
      <c r="P57" s="22"/>
      <c r="Q57" s="35" t="str">
        <f>'4. Inköpsdata'!H57</f>
        <v>SEK</v>
      </c>
      <c r="R57" s="22"/>
      <c r="S57" s="22"/>
      <c r="T57" s="22"/>
      <c r="U57" s="22"/>
      <c r="V57" s="29" t="str">
        <f>'4. Inköpsdata'!E57</f>
        <v>ST</v>
      </c>
      <c r="W57" s="29" t="s">
        <v>1871</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1981</v>
      </c>
      <c r="H58" s="25" t="str">
        <f>'APH KIC KIA PC'!E58</f>
        <v/>
      </c>
      <c r="I58" s="29" t="str">
        <f>TRIM('1. Artikeldata Grund'!F58)</f>
        <v/>
      </c>
      <c r="J58" s="22"/>
      <c r="K58" s="22"/>
      <c r="L58" s="29" t="str">
        <f>LEFT('4. Inköpsdata'!O58,2)</f>
        <v>Vä</v>
      </c>
      <c r="M58" s="28">
        <v>1</v>
      </c>
      <c r="N58" s="26" t="e">
        <f>ROUND('4. Inköpsdata'!K58,2)</f>
        <v>#VALUE!</v>
      </c>
      <c r="O58" s="207"/>
      <c r="P58" s="22"/>
      <c r="Q58" s="35" t="str">
        <f>'4. Inköpsdata'!H58</f>
        <v>SEK</v>
      </c>
      <c r="R58" s="22"/>
      <c r="S58" s="22"/>
      <c r="T58" s="22"/>
      <c r="U58" s="22"/>
      <c r="V58" s="29" t="str">
        <f>'4. Inköpsdata'!E58</f>
        <v>ST</v>
      </c>
      <c r="W58" s="29" t="s">
        <v>1871</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1981</v>
      </c>
      <c r="H59" s="25" t="str">
        <f>'APH KIC KIA PC'!E59</f>
        <v/>
      </c>
      <c r="I59" s="29" t="str">
        <f>TRIM('1. Artikeldata Grund'!F59)</f>
        <v/>
      </c>
      <c r="J59" s="22"/>
      <c r="K59" s="22"/>
      <c r="L59" s="29" t="str">
        <f>LEFT('4. Inköpsdata'!O59,2)</f>
        <v>Vä</v>
      </c>
      <c r="M59" s="28">
        <v>1</v>
      </c>
      <c r="N59" s="26" t="e">
        <f>ROUND('4. Inköpsdata'!K59,2)</f>
        <v>#VALUE!</v>
      </c>
      <c r="O59" s="207"/>
      <c r="P59" s="22"/>
      <c r="Q59" s="35" t="str">
        <f>'4. Inköpsdata'!H59</f>
        <v>SEK</v>
      </c>
      <c r="R59" s="22"/>
      <c r="S59" s="22"/>
      <c r="T59" s="22"/>
      <c r="U59" s="22"/>
      <c r="V59" s="29" t="str">
        <f>'4. Inköpsdata'!E59</f>
        <v>ST</v>
      </c>
      <c r="W59" s="29" t="s">
        <v>1871</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1981</v>
      </c>
      <c r="H60" s="25" t="str">
        <f>'APH KIC KIA PC'!E60</f>
        <v/>
      </c>
      <c r="I60" s="29" t="str">
        <f>TRIM('1. Artikeldata Grund'!F60)</f>
        <v/>
      </c>
      <c r="J60" s="22"/>
      <c r="K60" s="22"/>
      <c r="L60" s="29" t="str">
        <f>LEFT('4. Inköpsdata'!O60,2)</f>
        <v>Vä</v>
      </c>
      <c r="M60" s="28">
        <v>1</v>
      </c>
      <c r="N60" s="26" t="e">
        <f>ROUND('4. Inköpsdata'!K60,2)</f>
        <v>#VALUE!</v>
      </c>
      <c r="O60" s="207"/>
      <c r="P60" s="22"/>
      <c r="Q60" s="35" t="str">
        <f>'4. Inköpsdata'!H60</f>
        <v>SEK</v>
      </c>
      <c r="R60" s="22"/>
      <c r="S60" s="22"/>
      <c r="T60" s="22"/>
      <c r="U60" s="22"/>
      <c r="V60" s="29" t="str">
        <f>'4. Inköpsdata'!E60</f>
        <v>ST</v>
      </c>
      <c r="W60" s="29" t="s">
        <v>1871</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1981</v>
      </c>
      <c r="H61" s="25" t="str">
        <f>'APH KIC KIA PC'!E61</f>
        <v/>
      </c>
      <c r="I61" s="29" t="str">
        <f>TRIM('1. Artikeldata Grund'!F61)</f>
        <v/>
      </c>
      <c r="J61" s="22"/>
      <c r="K61" s="22"/>
      <c r="L61" s="29" t="str">
        <f>LEFT('4. Inköpsdata'!O61,2)</f>
        <v>Vä</v>
      </c>
      <c r="M61" s="28">
        <v>1</v>
      </c>
      <c r="N61" s="26" t="e">
        <f>ROUND('4. Inköpsdata'!K61,2)</f>
        <v>#VALUE!</v>
      </c>
      <c r="O61" s="207"/>
      <c r="P61" s="22"/>
      <c r="Q61" s="35" t="str">
        <f>'4. Inköpsdata'!H61</f>
        <v>SEK</v>
      </c>
      <c r="R61" s="22"/>
      <c r="S61" s="22"/>
      <c r="T61" s="22"/>
      <c r="U61" s="22"/>
      <c r="V61" s="29" t="str">
        <f>'4. Inköpsdata'!E61</f>
        <v>ST</v>
      </c>
      <c r="W61" s="29" t="s">
        <v>1871</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1981</v>
      </c>
      <c r="H62" s="25" t="str">
        <f>'APH KIC KIA PC'!E62</f>
        <v/>
      </c>
      <c r="I62" s="29" t="str">
        <f>TRIM('1. Artikeldata Grund'!F62)</f>
        <v/>
      </c>
      <c r="J62" s="22"/>
      <c r="K62" s="22"/>
      <c r="L62" s="29" t="str">
        <f>LEFT('4. Inköpsdata'!O62,2)</f>
        <v>Vä</v>
      </c>
      <c r="M62" s="28">
        <v>1</v>
      </c>
      <c r="N62" s="26" t="e">
        <f>ROUND('4. Inköpsdata'!K62,2)</f>
        <v>#VALUE!</v>
      </c>
      <c r="O62" s="207"/>
      <c r="P62" s="22"/>
      <c r="Q62" s="35" t="str">
        <f>'4. Inköpsdata'!H62</f>
        <v>SEK</v>
      </c>
      <c r="R62" s="22"/>
      <c r="S62" s="22"/>
      <c r="T62" s="22"/>
      <c r="U62" s="22"/>
      <c r="V62" s="29" t="str">
        <f>'4. Inköpsdata'!E62</f>
        <v>ST</v>
      </c>
      <c r="W62" s="29" t="s">
        <v>1871</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1981</v>
      </c>
      <c r="H63" s="25" t="str">
        <f>'APH KIC KIA PC'!E63</f>
        <v/>
      </c>
      <c r="I63" s="29" t="str">
        <f>TRIM('1. Artikeldata Grund'!F63)</f>
        <v/>
      </c>
      <c r="J63" s="22"/>
      <c r="K63" s="22"/>
      <c r="L63" s="29" t="str">
        <f>LEFT('4. Inköpsdata'!O63,2)</f>
        <v>Vä</v>
      </c>
      <c r="M63" s="28">
        <v>1</v>
      </c>
      <c r="N63" s="26" t="e">
        <f>ROUND('4. Inköpsdata'!K63,2)</f>
        <v>#VALUE!</v>
      </c>
      <c r="O63" s="207"/>
      <c r="P63" s="22"/>
      <c r="Q63" s="35" t="str">
        <f>'4. Inköpsdata'!H63</f>
        <v>SEK</v>
      </c>
      <c r="R63" s="22"/>
      <c r="S63" s="22"/>
      <c r="T63" s="22"/>
      <c r="U63" s="22"/>
      <c r="V63" s="29" t="str">
        <f>'4. Inköpsdata'!E63</f>
        <v>ST</v>
      </c>
      <c r="W63" s="29" t="s">
        <v>1871</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1981</v>
      </c>
      <c r="H64" s="25" t="str">
        <f>'APH KIC KIA PC'!E64</f>
        <v/>
      </c>
      <c r="I64" s="29" t="str">
        <f>TRIM('1. Artikeldata Grund'!F64)</f>
        <v/>
      </c>
      <c r="J64" s="22"/>
      <c r="K64" s="22"/>
      <c r="L64" s="29" t="str">
        <f>LEFT('4. Inköpsdata'!O64,2)</f>
        <v>Vä</v>
      </c>
      <c r="M64" s="28">
        <v>1</v>
      </c>
      <c r="N64" s="26" t="e">
        <f>ROUND('4. Inköpsdata'!K64,2)</f>
        <v>#VALUE!</v>
      </c>
      <c r="O64" s="207"/>
      <c r="P64" s="22"/>
      <c r="Q64" s="35" t="str">
        <f>'4. Inköpsdata'!H64</f>
        <v>SEK</v>
      </c>
      <c r="R64" s="22"/>
      <c r="S64" s="22"/>
      <c r="T64" s="22"/>
      <c r="U64" s="22"/>
      <c r="V64" s="29" t="str">
        <f>'4. Inköpsdata'!E64</f>
        <v>ST</v>
      </c>
      <c r="W64" s="29" t="s">
        <v>1871</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1981</v>
      </c>
      <c r="H65" s="25" t="str">
        <f>'APH KIC KIA PC'!E65</f>
        <v/>
      </c>
      <c r="I65" s="29" t="str">
        <f>TRIM('1. Artikeldata Grund'!F65)</f>
        <v/>
      </c>
      <c r="J65" s="22"/>
      <c r="K65" s="22"/>
      <c r="L65" s="29" t="str">
        <f>LEFT('4. Inköpsdata'!O65,2)</f>
        <v>Vä</v>
      </c>
      <c r="M65" s="28">
        <v>1</v>
      </c>
      <c r="N65" s="26" t="e">
        <f>ROUND('4. Inköpsdata'!K65,2)</f>
        <v>#VALUE!</v>
      </c>
      <c r="O65" s="207"/>
      <c r="P65" s="22"/>
      <c r="Q65" s="35" t="str">
        <f>'4. Inköpsdata'!H65</f>
        <v>SEK</v>
      </c>
      <c r="R65" s="22"/>
      <c r="S65" s="22"/>
      <c r="T65" s="22"/>
      <c r="U65" s="22"/>
      <c r="V65" s="29" t="str">
        <f>'4. Inköpsdata'!E65</f>
        <v>ST</v>
      </c>
      <c r="W65" s="29" t="s">
        <v>1871</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1981</v>
      </c>
      <c r="H66" s="25" t="str">
        <f>'APH KIC KIA PC'!E66</f>
        <v/>
      </c>
      <c r="I66" s="29" t="str">
        <f>TRIM('1. Artikeldata Grund'!F66)</f>
        <v/>
      </c>
      <c r="J66" s="22"/>
      <c r="K66" s="22"/>
      <c r="L66" s="29" t="str">
        <f>LEFT('4. Inköpsdata'!O66,2)</f>
        <v>Vä</v>
      </c>
      <c r="M66" s="28">
        <v>1</v>
      </c>
      <c r="N66" s="26" t="e">
        <f>ROUND('4. Inköpsdata'!K66,2)</f>
        <v>#VALUE!</v>
      </c>
      <c r="O66" s="207"/>
      <c r="P66" s="22"/>
      <c r="Q66" s="35" t="str">
        <f>'4. Inköpsdata'!H66</f>
        <v>SEK</v>
      </c>
      <c r="R66" s="22"/>
      <c r="S66" s="22"/>
      <c r="T66" s="22"/>
      <c r="U66" s="22"/>
      <c r="V66" s="29" t="str">
        <f>'4. Inköpsdata'!E66</f>
        <v>ST</v>
      </c>
      <c r="W66" s="29" t="s">
        <v>1871</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1981</v>
      </c>
      <c r="H67" s="25" t="str">
        <f>'APH KIC KIA PC'!E67</f>
        <v/>
      </c>
      <c r="I67" s="29" t="str">
        <f>TRIM('1. Artikeldata Grund'!F67)</f>
        <v/>
      </c>
      <c r="J67" s="22"/>
      <c r="K67" s="22"/>
      <c r="L67" s="29" t="str">
        <f>LEFT('4. Inköpsdata'!O67,2)</f>
        <v>Vä</v>
      </c>
      <c r="M67" s="28">
        <v>1</v>
      </c>
      <c r="N67" s="26" t="e">
        <f>ROUND('4. Inköpsdata'!K67,2)</f>
        <v>#VALUE!</v>
      </c>
      <c r="O67" s="207"/>
      <c r="P67" s="22"/>
      <c r="Q67" s="35" t="str">
        <f>'4. Inköpsdata'!H67</f>
        <v>SEK</v>
      </c>
      <c r="R67" s="22"/>
      <c r="S67" s="22"/>
      <c r="T67" s="22"/>
      <c r="U67" s="22"/>
      <c r="V67" s="29" t="str">
        <f>'4. Inköpsdata'!E67</f>
        <v>ST</v>
      </c>
      <c r="W67" s="29" t="s">
        <v>1871</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1981</v>
      </c>
      <c r="H68" s="25" t="str">
        <f>'APH KIC KIA PC'!E68</f>
        <v/>
      </c>
      <c r="I68" s="29" t="str">
        <f>TRIM('1. Artikeldata Grund'!F68)</f>
        <v/>
      </c>
      <c r="J68" s="22"/>
      <c r="K68" s="22"/>
      <c r="L68" s="29" t="str">
        <f>LEFT('4. Inköpsdata'!O68,2)</f>
        <v>Vä</v>
      </c>
      <c r="M68" s="28">
        <v>1</v>
      </c>
      <c r="N68" s="26" t="e">
        <f>ROUND('4. Inköpsdata'!K68,2)</f>
        <v>#VALUE!</v>
      </c>
      <c r="O68" s="207"/>
      <c r="P68" s="22"/>
      <c r="Q68" s="35" t="str">
        <f>'4. Inköpsdata'!H68</f>
        <v>SEK</v>
      </c>
      <c r="R68" s="22"/>
      <c r="S68" s="22"/>
      <c r="T68" s="22"/>
      <c r="U68" s="22"/>
      <c r="V68" s="29" t="str">
        <f>'4. Inköpsdata'!E68</f>
        <v>ST</v>
      </c>
      <c r="W68" s="29" t="s">
        <v>1871</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1981</v>
      </c>
      <c r="H69" s="25" t="str">
        <f>'APH KIC KIA PC'!E69</f>
        <v/>
      </c>
      <c r="I69" s="29" t="str">
        <f>TRIM('1. Artikeldata Grund'!F69)</f>
        <v/>
      </c>
      <c r="J69" s="22"/>
      <c r="K69" s="22"/>
      <c r="L69" s="29" t="str">
        <f>LEFT('4. Inköpsdata'!O69,2)</f>
        <v>Vä</v>
      </c>
      <c r="M69" s="28">
        <v>1</v>
      </c>
      <c r="N69" s="26" t="e">
        <f>ROUND('4. Inköpsdata'!K69,2)</f>
        <v>#VALUE!</v>
      </c>
      <c r="O69" s="207"/>
      <c r="P69" s="22"/>
      <c r="Q69" s="35" t="str">
        <f>'4. Inköpsdata'!H69</f>
        <v>SEK</v>
      </c>
      <c r="R69" s="22"/>
      <c r="S69" s="22"/>
      <c r="T69" s="22"/>
      <c r="U69" s="22"/>
      <c r="V69" s="29" t="str">
        <f>'4. Inköpsdata'!E69</f>
        <v>ST</v>
      </c>
      <c r="W69" s="29" t="s">
        <v>1871</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1981</v>
      </c>
      <c r="H70" s="25" t="str">
        <f>'APH KIC KIA PC'!E70</f>
        <v/>
      </c>
      <c r="I70" s="29" t="str">
        <f>TRIM('1. Artikeldata Grund'!F70)</f>
        <v/>
      </c>
      <c r="J70" s="22"/>
      <c r="K70" s="22"/>
      <c r="L70" s="29" t="str">
        <f>LEFT('4. Inköpsdata'!O70,2)</f>
        <v>Vä</v>
      </c>
      <c r="M70" s="28">
        <v>1</v>
      </c>
      <c r="N70" s="26" t="e">
        <f>ROUND('4. Inköpsdata'!K70,2)</f>
        <v>#VALUE!</v>
      </c>
      <c r="O70" s="207"/>
      <c r="P70" s="22"/>
      <c r="Q70" s="35" t="str">
        <f>'4. Inköpsdata'!H70</f>
        <v>SEK</v>
      </c>
      <c r="R70" s="22"/>
      <c r="S70" s="22"/>
      <c r="T70" s="22"/>
      <c r="U70" s="22"/>
      <c r="V70" s="29" t="str">
        <f>'4. Inköpsdata'!E70</f>
        <v>ST</v>
      </c>
      <c r="W70" s="29" t="s">
        <v>1871</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1981</v>
      </c>
      <c r="H71" s="25" t="str">
        <f>'APH KIC KIA PC'!E71</f>
        <v/>
      </c>
      <c r="I71" s="29" t="str">
        <f>TRIM('1. Artikeldata Grund'!F71)</f>
        <v/>
      </c>
      <c r="J71" s="22"/>
      <c r="K71" s="22"/>
      <c r="L71" s="29" t="str">
        <f>LEFT('4. Inköpsdata'!O71,2)</f>
        <v>Vä</v>
      </c>
      <c r="M71" s="28">
        <v>1</v>
      </c>
      <c r="N71" s="26" t="e">
        <f>ROUND('4. Inköpsdata'!K71,2)</f>
        <v>#VALUE!</v>
      </c>
      <c r="O71" s="207"/>
      <c r="P71" s="22"/>
      <c r="Q71" s="35" t="str">
        <f>'4. Inköpsdata'!H71</f>
        <v>SEK</v>
      </c>
      <c r="R71" s="22"/>
      <c r="S71" s="22"/>
      <c r="T71" s="22"/>
      <c r="U71" s="22"/>
      <c r="V71" s="29" t="str">
        <f>'4. Inköpsdata'!E71</f>
        <v>ST</v>
      </c>
      <c r="W71" s="29" t="s">
        <v>1871</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1981</v>
      </c>
      <c r="H72" s="25" t="str">
        <f>'APH KIC KIA PC'!E72</f>
        <v/>
      </c>
      <c r="I72" s="29" t="str">
        <f>TRIM('1. Artikeldata Grund'!F72)</f>
        <v/>
      </c>
      <c r="J72" s="22"/>
      <c r="K72" s="22"/>
      <c r="L72" s="29" t="str">
        <f>LEFT('4. Inköpsdata'!O72,2)</f>
        <v>Vä</v>
      </c>
      <c r="M72" s="28">
        <v>1</v>
      </c>
      <c r="N72" s="26" t="e">
        <f>ROUND('4. Inköpsdata'!K72,2)</f>
        <v>#VALUE!</v>
      </c>
      <c r="O72" s="207"/>
      <c r="P72" s="22"/>
      <c r="Q72" s="35" t="str">
        <f>'4. Inköpsdata'!H72</f>
        <v>SEK</v>
      </c>
      <c r="R72" s="22"/>
      <c r="S72" s="22"/>
      <c r="T72" s="22"/>
      <c r="U72" s="22"/>
      <c r="V72" s="29" t="str">
        <f>'4. Inköpsdata'!E72</f>
        <v>ST</v>
      </c>
      <c r="W72" s="29" t="s">
        <v>1871</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1981</v>
      </c>
      <c r="H73" s="25" t="str">
        <f>'APH KIC KIA PC'!E73</f>
        <v/>
      </c>
      <c r="I73" s="29" t="str">
        <f>TRIM('1. Artikeldata Grund'!F73)</f>
        <v/>
      </c>
      <c r="J73" s="22"/>
      <c r="K73" s="22"/>
      <c r="L73" s="29" t="str">
        <f>LEFT('4. Inköpsdata'!O73,2)</f>
        <v>Vä</v>
      </c>
      <c r="M73" s="28">
        <v>1</v>
      </c>
      <c r="N73" s="26" t="e">
        <f>ROUND('4. Inköpsdata'!K73,2)</f>
        <v>#VALUE!</v>
      </c>
      <c r="O73" s="207"/>
      <c r="P73" s="22"/>
      <c r="Q73" s="35" t="str">
        <f>'4. Inköpsdata'!H73</f>
        <v>SEK</v>
      </c>
      <c r="R73" s="22"/>
      <c r="S73" s="22"/>
      <c r="T73" s="22"/>
      <c r="U73" s="22"/>
      <c r="V73" s="29" t="str">
        <f>'4. Inköpsdata'!E73</f>
        <v>ST</v>
      </c>
      <c r="W73" s="29" t="s">
        <v>1871</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1981</v>
      </c>
      <c r="H74" s="25" t="str">
        <f>'APH KIC KIA PC'!E74</f>
        <v/>
      </c>
      <c r="I74" s="29" t="str">
        <f>TRIM('1. Artikeldata Grund'!F74)</f>
        <v/>
      </c>
      <c r="J74" s="22"/>
      <c r="K74" s="22"/>
      <c r="L74" s="29" t="str">
        <f>LEFT('4. Inköpsdata'!O74,2)</f>
        <v>Vä</v>
      </c>
      <c r="M74" s="28">
        <v>1</v>
      </c>
      <c r="N74" s="26" t="e">
        <f>ROUND('4. Inköpsdata'!K74,2)</f>
        <v>#VALUE!</v>
      </c>
      <c r="O74" s="207"/>
      <c r="P74" s="22"/>
      <c r="Q74" s="35" t="str">
        <f>'4. Inköpsdata'!H74</f>
        <v>SEK</v>
      </c>
      <c r="R74" s="22"/>
      <c r="S74" s="22"/>
      <c r="T74" s="22"/>
      <c r="U74" s="22"/>
      <c r="V74" s="29" t="str">
        <f>'4. Inköpsdata'!E74</f>
        <v>ST</v>
      </c>
      <c r="W74" s="29" t="s">
        <v>1871</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1981</v>
      </c>
      <c r="H75" s="25" t="str">
        <f>'APH KIC KIA PC'!E75</f>
        <v/>
      </c>
      <c r="I75" s="29" t="str">
        <f>TRIM('1. Artikeldata Grund'!F75)</f>
        <v/>
      </c>
      <c r="J75" s="22"/>
      <c r="K75" s="22"/>
      <c r="L75" s="29" t="str">
        <f>LEFT('4. Inköpsdata'!O75,2)</f>
        <v>Vä</v>
      </c>
      <c r="M75" s="28">
        <v>1</v>
      </c>
      <c r="N75" s="26" t="e">
        <f>ROUND('4. Inköpsdata'!K75,2)</f>
        <v>#VALUE!</v>
      </c>
      <c r="O75" s="207"/>
      <c r="P75" s="22"/>
      <c r="Q75" s="35" t="str">
        <f>'4. Inköpsdata'!H75</f>
        <v>SEK</v>
      </c>
      <c r="R75" s="22"/>
      <c r="S75" s="22"/>
      <c r="T75" s="22"/>
      <c r="U75" s="22"/>
      <c r="V75" s="29" t="str">
        <f>'4. Inköpsdata'!E75</f>
        <v>ST</v>
      </c>
      <c r="W75" s="29" t="s">
        <v>1871</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1981</v>
      </c>
      <c r="H76" s="25" t="str">
        <f>'APH KIC KIA PC'!E76</f>
        <v/>
      </c>
      <c r="I76" s="29" t="str">
        <f>TRIM('1. Artikeldata Grund'!F76)</f>
        <v/>
      </c>
      <c r="J76" s="22"/>
      <c r="K76" s="22"/>
      <c r="L76" s="29" t="str">
        <f>LEFT('4. Inköpsdata'!O76,2)</f>
        <v>Vä</v>
      </c>
      <c r="M76" s="28">
        <v>1</v>
      </c>
      <c r="N76" s="26" t="e">
        <f>ROUND('4. Inköpsdata'!K76,2)</f>
        <v>#VALUE!</v>
      </c>
      <c r="O76" s="207"/>
      <c r="P76" s="22"/>
      <c r="Q76" s="35" t="str">
        <f>'4. Inköpsdata'!H76</f>
        <v>SEK</v>
      </c>
      <c r="R76" s="22"/>
      <c r="S76" s="22"/>
      <c r="T76" s="22"/>
      <c r="U76" s="22"/>
      <c r="V76" s="29" t="str">
        <f>'4. Inköpsdata'!E76</f>
        <v>ST</v>
      </c>
      <c r="W76" s="29" t="s">
        <v>1871</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1981</v>
      </c>
      <c r="H77" s="25" t="str">
        <f>'APH KIC KIA PC'!E77</f>
        <v/>
      </c>
      <c r="I77" s="29" t="str">
        <f>TRIM('1. Artikeldata Grund'!F77)</f>
        <v/>
      </c>
      <c r="J77" s="22"/>
      <c r="K77" s="22"/>
      <c r="L77" s="29" t="str">
        <f>LEFT('4. Inköpsdata'!O77,2)</f>
        <v>Vä</v>
      </c>
      <c r="M77" s="28">
        <v>1</v>
      </c>
      <c r="N77" s="26" t="e">
        <f>ROUND('4. Inköpsdata'!K77,2)</f>
        <v>#VALUE!</v>
      </c>
      <c r="O77" s="207"/>
      <c r="P77" s="22"/>
      <c r="Q77" s="35" t="str">
        <f>'4. Inköpsdata'!H77</f>
        <v>SEK</v>
      </c>
      <c r="R77" s="22"/>
      <c r="S77" s="22"/>
      <c r="T77" s="22"/>
      <c r="U77" s="22"/>
      <c r="V77" s="29" t="str">
        <f>'4. Inköpsdata'!E77</f>
        <v>ST</v>
      </c>
      <c r="W77" s="29" t="s">
        <v>1871</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1981</v>
      </c>
      <c r="H78" s="25" t="str">
        <f>'APH KIC KIA PC'!E78</f>
        <v/>
      </c>
      <c r="I78" s="29" t="str">
        <f>TRIM('1. Artikeldata Grund'!F78)</f>
        <v/>
      </c>
      <c r="J78" s="22"/>
      <c r="K78" s="22"/>
      <c r="L78" s="29" t="str">
        <f>LEFT('4. Inköpsdata'!O78,2)</f>
        <v>Vä</v>
      </c>
      <c r="M78" s="28">
        <v>1</v>
      </c>
      <c r="N78" s="26" t="e">
        <f>ROUND('4. Inköpsdata'!K78,2)</f>
        <v>#VALUE!</v>
      </c>
      <c r="O78" s="207"/>
      <c r="P78" s="22"/>
      <c r="Q78" s="35" t="str">
        <f>'4. Inköpsdata'!H78</f>
        <v>SEK</v>
      </c>
      <c r="R78" s="22"/>
      <c r="S78" s="22"/>
      <c r="T78" s="22"/>
      <c r="U78" s="22"/>
      <c r="V78" s="29" t="str">
        <f>'4. Inköpsdata'!E78</f>
        <v>ST</v>
      </c>
      <c r="W78" s="29" t="s">
        <v>1871</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1981</v>
      </c>
      <c r="H79" s="25" t="str">
        <f>'APH KIC KIA PC'!E79</f>
        <v/>
      </c>
      <c r="I79" s="29" t="str">
        <f>TRIM('1. Artikeldata Grund'!F79)</f>
        <v/>
      </c>
      <c r="J79" s="22"/>
      <c r="K79" s="22"/>
      <c r="L79" s="29" t="str">
        <f>LEFT('4. Inköpsdata'!O79,2)</f>
        <v>Vä</v>
      </c>
      <c r="M79" s="28">
        <v>1</v>
      </c>
      <c r="N79" s="26" t="e">
        <f>ROUND('4. Inköpsdata'!K79,2)</f>
        <v>#VALUE!</v>
      </c>
      <c r="O79" s="207"/>
      <c r="P79" s="22"/>
      <c r="Q79" s="35" t="str">
        <f>'4. Inköpsdata'!H79</f>
        <v>SEK</v>
      </c>
      <c r="R79" s="22"/>
      <c r="S79" s="22"/>
      <c r="T79" s="22"/>
      <c r="U79" s="22"/>
      <c r="V79" s="29" t="str">
        <f>'4. Inköpsdata'!E79</f>
        <v>ST</v>
      </c>
      <c r="W79" s="29" t="s">
        <v>1871</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1981</v>
      </c>
      <c r="H80" s="25" t="str">
        <f>'APH KIC KIA PC'!E80</f>
        <v/>
      </c>
      <c r="I80" s="29" t="str">
        <f>TRIM('1. Artikeldata Grund'!F80)</f>
        <v/>
      </c>
      <c r="J80" s="22"/>
      <c r="K80" s="22"/>
      <c r="L80" s="29" t="str">
        <f>LEFT('4. Inköpsdata'!O80,2)</f>
        <v>Vä</v>
      </c>
      <c r="M80" s="28">
        <v>1</v>
      </c>
      <c r="N80" s="26" t="e">
        <f>ROUND('4. Inköpsdata'!K80,2)</f>
        <v>#VALUE!</v>
      </c>
      <c r="O80" s="207"/>
      <c r="P80" s="22"/>
      <c r="Q80" s="35" t="str">
        <f>'4. Inköpsdata'!H80</f>
        <v>SEK</v>
      </c>
      <c r="R80" s="22"/>
      <c r="S80" s="22"/>
      <c r="T80" s="22"/>
      <c r="U80" s="22"/>
      <c r="V80" s="29" t="str">
        <f>'4. Inköpsdata'!E80</f>
        <v>ST</v>
      </c>
      <c r="W80" s="29" t="s">
        <v>1871</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1981</v>
      </c>
      <c r="H81" s="25" t="str">
        <f>'APH KIC KIA PC'!E81</f>
        <v/>
      </c>
      <c r="I81" s="29" t="str">
        <f>TRIM('1. Artikeldata Grund'!F81)</f>
        <v/>
      </c>
      <c r="J81" s="22"/>
      <c r="K81" s="22"/>
      <c r="L81" s="29" t="str">
        <f>LEFT('4. Inköpsdata'!O81,2)</f>
        <v>Vä</v>
      </c>
      <c r="M81" s="28">
        <v>1</v>
      </c>
      <c r="N81" s="26" t="e">
        <f>ROUND('4. Inköpsdata'!K81,2)</f>
        <v>#VALUE!</v>
      </c>
      <c r="O81" s="207"/>
      <c r="P81" s="22"/>
      <c r="Q81" s="35" t="str">
        <f>'4. Inköpsdata'!H81</f>
        <v>SEK</v>
      </c>
      <c r="R81" s="22"/>
      <c r="S81" s="22"/>
      <c r="T81" s="22"/>
      <c r="U81" s="22"/>
      <c r="V81" s="29" t="str">
        <f>'4. Inköpsdata'!E81</f>
        <v>ST</v>
      </c>
      <c r="W81" s="29" t="s">
        <v>1871</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1981</v>
      </c>
      <c r="H82" s="25" t="str">
        <f>'APH KIC KIA PC'!E82</f>
        <v/>
      </c>
      <c r="I82" s="29" t="str">
        <f>TRIM('1. Artikeldata Grund'!F82)</f>
        <v/>
      </c>
      <c r="J82" s="22"/>
      <c r="K82" s="22"/>
      <c r="L82" s="29" t="str">
        <f>LEFT('4. Inköpsdata'!O82,2)</f>
        <v>Vä</v>
      </c>
      <c r="M82" s="28">
        <v>1</v>
      </c>
      <c r="N82" s="26" t="e">
        <f>ROUND('4. Inköpsdata'!K82,2)</f>
        <v>#VALUE!</v>
      </c>
      <c r="O82" s="207"/>
      <c r="P82" s="22"/>
      <c r="Q82" s="35" t="str">
        <f>'4. Inköpsdata'!H82</f>
        <v>SEK</v>
      </c>
      <c r="R82" s="22"/>
      <c r="S82" s="22"/>
      <c r="T82" s="22"/>
      <c r="U82" s="22"/>
      <c r="V82" s="29" t="str">
        <f>'4. Inköpsdata'!E82</f>
        <v>ST</v>
      </c>
      <c r="W82" s="29" t="s">
        <v>1871</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1981</v>
      </c>
      <c r="H83" s="25" t="str">
        <f>'APH KIC KIA PC'!E83</f>
        <v/>
      </c>
      <c r="I83" s="29" t="str">
        <f>TRIM('1. Artikeldata Grund'!F83)</f>
        <v/>
      </c>
      <c r="J83" s="22"/>
      <c r="K83" s="22"/>
      <c r="L83" s="29" t="str">
        <f>LEFT('4. Inköpsdata'!O83,2)</f>
        <v>Vä</v>
      </c>
      <c r="M83" s="28">
        <v>1</v>
      </c>
      <c r="N83" s="26" t="e">
        <f>ROUND('4. Inköpsdata'!K83,2)</f>
        <v>#VALUE!</v>
      </c>
      <c r="O83" s="207"/>
      <c r="P83" s="22"/>
      <c r="Q83" s="35" t="str">
        <f>'4. Inköpsdata'!H83</f>
        <v>SEK</v>
      </c>
      <c r="R83" s="22"/>
      <c r="S83" s="22"/>
      <c r="T83" s="22"/>
      <c r="U83" s="22"/>
      <c r="V83" s="29" t="str">
        <f>'4. Inköpsdata'!E83</f>
        <v>ST</v>
      </c>
      <c r="W83" s="29" t="s">
        <v>1871</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1981</v>
      </c>
      <c r="H84" s="25" t="str">
        <f>'APH KIC KIA PC'!E84</f>
        <v/>
      </c>
      <c r="I84" s="29" t="str">
        <f>TRIM('1. Artikeldata Grund'!F84)</f>
        <v/>
      </c>
      <c r="J84" s="22"/>
      <c r="K84" s="22"/>
      <c r="L84" s="29" t="str">
        <f>LEFT('4. Inköpsdata'!O84,2)</f>
        <v>Vä</v>
      </c>
      <c r="M84" s="28">
        <v>1</v>
      </c>
      <c r="N84" s="26" t="e">
        <f>ROUND('4. Inköpsdata'!K84,2)</f>
        <v>#VALUE!</v>
      </c>
      <c r="O84" s="207"/>
      <c r="P84" s="22"/>
      <c r="Q84" s="35" t="str">
        <f>'4. Inköpsdata'!H84</f>
        <v>SEK</v>
      </c>
      <c r="R84" s="22"/>
      <c r="S84" s="22"/>
      <c r="T84" s="22"/>
      <c r="U84" s="22"/>
      <c r="V84" s="29" t="str">
        <f>'4. Inköpsdata'!E84</f>
        <v>ST</v>
      </c>
      <c r="W84" s="29" t="s">
        <v>1871</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1981</v>
      </c>
      <c r="H85" s="25" t="str">
        <f>'APH KIC KIA PC'!E85</f>
        <v/>
      </c>
      <c r="I85" s="29" t="str">
        <f>TRIM('1. Artikeldata Grund'!F85)</f>
        <v/>
      </c>
      <c r="J85" s="22"/>
      <c r="K85" s="22"/>
      <c r="L85" s="29" t="str">
        <f>LEFT('4. Inköpsdata'!O85,2)</f>
        <v>Vä</v>
      </c>
      <c r="M85" s="28">
        <v>1</v>
      </c>
      <c r="N85" s="26" t="e">
        <f>ROUND('4. Inköpsdata'!K85,2)</f>
        <v>#VALUE!</v>
      </c>
      <c r="O85" s="207"/>
      <c r="P85" s="22"/>
      <c r="Q85" s="35" t="str">
        <f>'4. Inköpsdata'!H85</f>
        <v>SEK</v>
      </c>
      <c r="R85" s="22"/>
      <c r="S85" s="22"/>
      <c r="T85" s="22"/>
      <c r="U85" s="22"/>
      <c r="V85" s="29" t="str">
        <f>'4. Inköpsdata'!E85</f>
        <v>ST</v>
      </c>
      <c r="W85" s="29" t="s">
        <v>1871</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1981</v>
      </c>
      <c r="H86" s="25" t="str">
        <f>'APH KIC KIA PC'!E86</f>
        <v/>
      </c>
      <c r="I86" s="29" t="str">
        <f>TRIM('1. Artikeldata Grund'!F86)</f>
        <v/>
      </c>
      <c r="J86" s="22"/>
      <c r="K86" s="22"/>
      <c r="L86" s="29" t="str">
        <f>LEFT('4. Inköpsdata'!O86,2)</f>
        <v>Vä</v>
      </c>
      <c r="M86" s="28">
        <v>1</v>
      </c>
      <c r="N86" s="26" t="e">
        <f>ROUND('4. Inköpsdata'!K86,2)</f>
        <v>#VALUE!</v>
      </c>
      <c r="O86" s="207"/>
      <c r="P86" s="22"/>
      <c r="Q86" s="35" t="str">
        <f>'4. Inköpsdata'!H86</f>
        <v>SEK</v>
      </c>
      <c r="R86" s="22"/>
      <c r="S86" s="22"/>
      <c r="T86" s="22"/>
      <c r="U86" s="22"/>
      <c r="V86" s="29" t="str">
        <f>'4. Inköpsdata'!E86</f>
        <v>ST</v>
      </c>
      <c r="W86" s="29" t="s">
        <v>1871</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1981</v>
      </c>
      <c r="H87" s="25" t="str">
        <f>'APH KIC KIA PC'!E87</f>
        <v/>
      </c>
      <c r="I87" s="29" t="str">
        <f>TRIM('1. Artikeldata Grund'!F87)</f>
        <v/>
      </c>
      <c r="J87" s="22"/>
      <c r="K87" s="22"/>
      <c r="L87" s="29" t="str">
        <f>LEFT('4. Inköpsdata'!O87,2)</f>
        <v>Vä</v>
      </c>
      <c r="M87" s="28">
        <v>1</v>
      </c>
      <c r="N87" s="26" t="e">
        <f>ROUND('4. Inköpsdata'!K87,2)</f>
        <v>#VALUE!</v>
      </c>
      <c r="O87" s="207"/>
      <c r="P87" s="22"/>
      <c r="Q87" s="35" t="str">
        <f>'4. Inköpsdata'!H87</f>
        <v>SEK</v>
      </c>
      <c r="R87" s="22"/>
      <c r="S87" s="22"/>
      <c r="T87" s="22"/>
      <c r="U87" s="22"/>
      <c r="V87" s="29" t="str">
        <f>'4. Inköpsdata'!E87</f>
        <v>ST</v>
      </c>
      <c r="W87" s="29" t="s">
        <v>1871</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1981</v>
      </c>
      <c r="H88" s="25" t="str">
        <f>'APH KIC KIA PC'!E88</f>
        <v/>
      </c>
      <c r="I88" s="29" t="str">
        <f>TRIM('1. Artikeldata Grund'!F88)</f>
        <v/>
      </c>
      <c r="J88" s="22"/>
      <c r="K88" s="22"/>
      <c r="L88" s="29" t="str">
        <f>LEFT('4. Inköpsdata'!O88,2)</f>
        <v>Vä</v>
      </c>
      <c r="M88" s="28">
        <v>1</v>
      </c>
      <c r="N88" s="26" t="e">
        <f>ROUND('4. Inköpsdata'!K88,2)</f>
        <v>#VALUE!</v>
      </c>
      <c r="O88" s="207"/>
      <c r="P88" s="22"/>
      <c r="Q88" s="35" t="str">
        <f>'4. Inköpsdata'!H88</f>
        <v>SEK</v>
      </c>
      <c r="R88" s="22"/>
      <c r="S88" s="22"/>
      <c r="T88" s="22"/>
      <c r="U88" s="22"/>
      <c r="V88" s="29" t="str">
        <f>'4. Inköpsdata'!E88</f>
        <v>ST</v>
      </c>
      <c r="W88" s="29" t="s">
        <v>1871</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1981</v>
      </c>
      <c r="H89" s="25" t="str">
        <f>'APH KIC KIA PC'!E89</f>
        <v/>
      </c>
      <c r="I89" s="29" t="str">
        <f>TRIM('1. Artikeldata Grund'!F89)</f>
        <v/>
      </c>
      <c r="J89" s="22"/>
      <c r="K89" s="22"/>
      <c r="L89" s="29" t="str">
        <f>LEFT('4. Inköpsdata'!O89,2)</f>
        <v>Vä</v>
      </c>
      <c r="M89" s="28">
        <v>1</v>
      </c>
      <c r="N89" s="26" t="e">
        <f>ROUND('4. Inköpsdata'!K89,2)</f>
        <v>#VALUE!</v>
      </c>
      <c r="O89" s="207"/>
      <c r="P89" s="22"/>
      <c r="Q89" s="35" t="str">
        <f>'4. Inköpsdata'!H89</f>
        <v>SEK</v>
      </c>
      <c r="R89" s="22"/>
      <c r="S89" s="22"/>
      <c r="T89" s="22"/>
      <c r="U89" s="22"/>
      <c r="V89" s="29" t="str">
        <f>'4. Inköpsdata'!E89</f>
        <v>ST</v>
      </c>
      <c r="W89" s="29" t="s">
        <v>1871</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1981</v>
      </c>
      <c r="H90" s="25" t="str">
        <f>'APH KIC KIA PC'!E90</f>
        <v/>
      </c>
      <c r="I90" s="29" t="str">
        <f>TRIM('1. Artikeldata Grund'!F90)</f>
        <v/>
      </c>
      <c r="J90" s="22"/>
      <c r="K90" s="22"/>
      <c r="L90" s="29" t="str">
        <f>LEFT('4. Inköpsdata'!O90,2)</f>
        <v>Vä</v>
      </c>
      <c r="M90" s="28">
        <v>1</v>
      </c>
      <c r="N90" s="26" t="e">
        <f>ROUND('4. Inköpsdata'!K90,2)</f>
        <v>#VALUE!</v>
      </c>
      <c r="O90" s="207"/>
      <c r="P90" s="22"/>
      <c r="Q90" s="35" t="str">
        <f>'4. Inköpsdata'!H90</f>
        <v>SEK</v>
      </c>
      <c r="R90" s="22"/>
      <c r="S90" s="22"/>
      <c r="T90" s="22"/>
      <c r="U90" s="22"/>
      <c r="V90" s="29" t="str">
        <f>'4. Inköpsdata'!E90</f>
        <v>ST</v>
      </c>
      <c r="W90" s="29" t="s">
        <v>1871</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1981</v>
      </c>
      <c r="H91" s="25" t="str">
        <f>'APH KIC KIA PC'!E91</f>
        <v/>
      </c>
      <c r="I91" s="29" t="str">
        <f>TRIM('1. Artikeldata Grund'!F91)</f>
        <v/>
      </c>
      <c r="J91" s="22"/>
      <c r="K91" s="22"/>
      <c r="L91" s="29" t="str">
        <f>LEFT('4. Inköpsdata'!O91,2)</f>
        <v>Vä</v>
      </c>
      <c r="M91" s="28">
        <v>1</v>
      </c>
      <c r="N91" s="26" t="e">
        <f>ROUND('4. Inköpsdata'!K91,2)</f>
        <v>#VALUE!</v>
      </c>
      <c r="O91" s="207"/>
      <c r="P91" s="22"/>
      <c r="Q91" s="35" t="str">
        <f>'4. Inköpsdata'!H91</f>
        <v>SEK</v>
      </c>
      <c r="R91" s="22"/>
      <c r="S91" s="22"/>
      <c r="T91" s="22"/>
      <c r="U91" s="22"/>
      <c r="V91" s="29" t="str">
        <f>'4. Inköpsdata'!E91</f>
        <v>ST</v>
      </c>
      <c r="W91" s="29" t="s">
        <v>1871</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1981</v>
      </c>
      <c r="H92" s="25" t="str">
        <f>'APH KIC KIA PC'!E92</f>
        <v/>
      </c>
      <c r="I92" s="29" t="str">
        <f>TRIM('1. Artikeldata Grund'!F92)</f>
        <v/>
      </c>
      <c r="J92" s="22"/>
      <c r="K92" s="22"/>
      <c r="L92" s="29" t="str">
        <f>LEFT('4. Inköpsdata'!O92,2)</f>
        <v>Vä</v>
      </c>
      <c r="M92" s="28">
        <v>1</v>
      </c>
      <c r="N92" s="26" t="e">
        <f>ROUND('4. Inköpsdata'!K92,2)</f>
        <v>#VALUE!</v>
      </c>
      <c r="O92" s="207"/>
      <c r="P92" s="22"/>
      <c r="Q92" s="35" t="str">
        <f>'4. Inköpsdata'!H92</f>
        <v>SEK</v>
      </c>
      <c r="R92" s="22"/>
      <c r="S92" s="22"/>
      <c r="T92" s="22"/>
      <c r="U92" s="22"/>
      <c r="V92" s="29" t="str">
        <f>'4. Inköpsdata'!E92</f>
        <v>ST</v>
      </c>
      <c r="W92" s="29" t="s">
        <v>1871</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1981</v>
      </c>
      <c r="H93" s="25" t="str">
        <f>'APH KIC KIA PC'!E93</f>
        <v/>
      </c>
      <c r="I93" s="29" t="str">
        <f>TRIM('1. Artikeldata Grund'!F93)</f>
        <v/>
      </c>
      <c r="J93" s="22"/>
      <c r="K93" s="22"/>
      <c r="L93" s="29" t="str">
        <f>LEFT('4. Inköpsdata'!O93,2)</f>
        <v>Vä</v>
      </c>
      <c r="M93" s="28">
        <v>1</v>
      </c>
      <c r="N93" s="26" t="e">
        <f>ROUND('4. Inköpsdata'!K93,2)</f>
        <v>#VALUE!</v>
      </c>
      <c r="O93" s="207"/>
      <c r="P93" s="22"/>
      <c r="Q93" s="35" t="str">
        <f>'4. Inköpsdata'!H93</f>
        <v>SEK</v>
      </c>
      <c r="R93" s="22"/>
      <c r="S93" s="22"/>
      <c r="T93" s="22"/>
      <c r="U93" s="22"/>
      <c r="V93" s="29" t="str">
        <f>'4. Inköpsdata'!E93</f>
        <v>ST</v>
      </c>
      <c r="W93" s="29" t="s">
        <v>1871</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1981</v>
      </c>
      <c r="H94" s="25" t="str">
        <f>'APH KIC KIA PC'!E94</f>
        <v/>
      </c>
      <c r="I94" s="29" t="str">
        <f>TRIM('1. Artikeldata Grund'!F94)</f>
        <v/>
      </c>
      <c r="J94" s="22"/>
      <c r="K94" s="22"/>
      <c r="L94" s="29" t="str">
        <f>LEFT('4. Inköpsdata'!O94,2)</f>
        <v>Vä</v>
      </c>
      <c r="M94" s="28">
        <v>1</v>
      </c>
      <c r="N94" s="26" t="e">
        <f>ROUND('4. Inköpsdata'!K94,2)</f>
        <v>#VALUE!</v>
      </c>
      <c r="O94" s="207"/>
      <c r="P94" s="22"/>
      <c r="Q94" s="35" t="str">
        <f>'4. Inköpsdata'!H94</f>
        <v>SEK</v>
      </c>
      <c r="R94" s="22"/>
      <c r="S94" s="22"/>
      <c r="T94" s="22"/>
      <c r="U94" s="22"/>
      <c r="V94" s="29" t="str">
        <f>'4. Inköpsdata'!E94</f>
        <v>ST</v>
      </c>
      <c r="W94" s="29" t="s">
        <v>1871</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1981</v>
      </c>
      <c r="H95" s="25" t="str">
        <f>'APH KIC KIA PC'!E95</f>
        <v/>
      </c>
      <c r="I95" s="29" t="str">
        <f>TRIM('1. Artikeldata Grund'!F95)</f>
        <v/>
      </c>
      <c r="J95" s="22"/>
      <c r="K95" s="22"/>
      <c r="L95" s="29" t="str">
        <f>LEFT('4. Inköpsdata'!O95,2)</f>
        <v>Vä</v>
      </c>
      <c r="M95" s="28">
        <v>1</v>
      </c>
      <c r="N95" s="26" t="e">
        <f>ROUND('4. Inköpsdata'!K95,2)</f>
        <v>#VALUE!</v>
      </c>
      <c r="O95" s="207"/>
      <c r="P95" s="22"/>
      <c r="Q95" s="35" t="str">
        <f>'4. Inköpsdata'!H95</f>
        <v>SEK</v>
      </c>
      <c r="R95" s="22"/>
      <c r="S95" s="22"/>
      <c r="T95" s="22"/>
      <c r="U95" s="22"/>
      <c r="V95" s="29" t="str">
        <f>'4. Inköpsdata'!E95</f>
        <v>ST</v>
      </c>
      <c r="W95" s="29" t="s">
        <v>1871</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1981</v>
      </c>
      <c r="H96" s="25" t="str">
        <f>'APH KIC KIA PC'!E96</f>
        <v/>
      </c>
      <c r="I96" s="29" t="str">
        <f>TRIM('1. Artikeldata Grund'!F96)</f>
        <v/>
      </c>
      <c r="J96" s="22"/>
      <c r="K96" s="22"/>
      <c r="L96" s="29" t="str">
        <f>LEFT('4. Inköpsdata'!O96,2)</f>
        <v>Vä</v>
      </c>
      <c r="M96" s="28">
        <v>1</v>
      </c>
      <c r="N96" s="26" t="e">
        <f>ROUND('4. Inköpsdata'!K96,2)</f>
        <v>#VALUE!</v>
      </c>
      <c r="O96" s="207"/>
      <c r="P96" s="22"/>
      <c r="Q96" s="35" t="str">
        <f>'4. Inköpsdata'!H96</f>
        <v>SEK</v>
      </c>
      <c r="R96" s="22"/>
      <c r="S96" s="22"/>
      <c r="T96" s="22"/>
      <c r="U96" s="22"/>
      <c r="V96" s="29" t="str">
        <f>'4. Inköpsdata'!E96</f>
        <v>ST</v>
      </c>
      <c r="W96" s="29" t="s">
        <v>1871</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1981</v>
      </c>
      <c r="H97" s="25" t="str">
        <f>'APH KIC KIA PC'!E97</f>
        <v/>
      </c>
      <c r="I97" s="29" t="str">
        <f>TRIM('1. Artikeldata Grund'!F97)</f>
        <v/>
      </c>
      <c r="J97" s="22"/>
      <c r="K97" s="22"/>
      <c r="L97" s="29" t="str">
        <f>LEFT('4. Inköpsdata'!O97,2)</f>
        <v>Vä</v>
      </c>
      <c r="M97" s="28">
        <v>1</v>
      </c>
      <c r="N97" s="26" t="e">
        <f>ROUND('4. Inköpsdata'!K97,2)</f>
        <v>#VALUE!</v>
      </c>
      <c r="O97" s="207"/>
      <c r="P97" s="22"/>
      <c r="Q97" s="35" t="str">
        <f>'4. Inköpsdata'!H97</f>
        <v>SEK</v>
      </c>
      <c r="R97" s="22"/>
      <c r="S97" s="22"/>
      <c r="T97" s="22"/>
      <c r="U97" s="22"/>
      <c r="V97" s="29" t="str">
        <f>'4. Inköpsdata'!E97</f>
        <v>ST</v>
      </c>
      <c r="W97" s="29" t="s">
        <v>1871</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1981</v>
      </c>
      <c r="H98" s="25" t="str">
        <f>'APH KIC KIA PC'!E98</f>
        <v/>
      </c>
      <c r="I98" s="29" t="str">
        <f>TRIM('1. Artikeldata Grund'!F98)</f>
        <v/>
      </c>
      <c r="J98" s="22"/>
      <c r="K98" s="22"/>
      <c r="L98" s="29" t="str">
        <f>LEFT('4. Inköpsdata'!O98,2)</f>
        <v>Vä</v>
      </c>
      <c r="M98" s="28">
        <v>1</v>
      </c>
      <c r="N98" s="26" t="e">
        <f>ROUND('4. Inköpsdata'!K98,2)</f>
        <v>#VALUE!</v>
      </c>
      <c r="O98" s="207"/>
      <c r="P98" s="22"/>
      <c r="Q98" s="35" t="str">
        <f>'4. Inköpsdata'!H98</f>
        <v>SEK</v>
      </c>
      <c r="R98" s="22"/>
      <c r="S98" s="22"/>
      <c r="T98" s="22"/>
      <c r="U98" s="22"/>
      <c r="V98" s="29" t="str">
        <f>'4. Inköpsdata'!E98</f>
        <v>ST</v>
      </c>
      <c r="W98" s="29" t="s">
        <v>1871</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1981</v>
      </c>
      <c r="H99" s="25" t="str">
        <f>'APH KIC KIA PC'!E99</f>
        <v/>
      </c>
      <c r="I99" s="29" t="str">
        <f>TRIM('1. Artikeldata Grund'!F99)</f>
        <v/>
      </c>
      <c r="J99" s="22"/>
      <c r="K99" s="22"/>
      <c r="L99" s="29" t="str">
        <f>LEFT('4. Inköpsdata'!O99,2)</f>
        <v>Vä</v>
      </c>
      <c r="M99" s="28">
        <v>1</v>
      </c>
      <c r="N99" s="26" t="e">
        <f>ROUND('4. Inköpsdata'!K99,2)</f>
        <v>#VALUE!</v>
      </c>
      <c r="O99" s="207"/>
      <c r="P99" s="22"/>
      <c r="Q99" s="35" t="str">
        <f>'4. Inköpsdata'!H99</f>
        <v>SEK</v>
      </c>
      <c r="R99" s="22"/>
      <c r="S99" s="22"/>
      <c r="T99" s="22"/>
      <c r="U99" s="22"/>
      <c r="V99" s="29" t="str">
        <f>'4. Inköpsdata'!E99</f>
        <v>ST</v>
      </c>
      <c r="W99" s="29" t="s">
        <v>1871</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1981</v>
      </c>
      <c r="H100" s="25" t="str">
        <f>'APH KIC KIA PC'!E100</f>
        <v/>
      </c>
      <c r="I100" s="29" t="str">
        <f>TRIM('1. Artikeldata Grund'!F100)</f>
        <v/>
      </c>
      <c r="J100" s="22"/>
      <c r="K100" s="22"/>
      <c r="L100" s="29" t="str">
        <f>LEFT('4. Inköpsdata'!O100,2)</f>
        <v>Vä</v>
      </c>
      <c r="M100" s="28">
        <v>1</v>
      </c>
      <c r="N100" s="26" t="e">
        <f>ROUND('4. Inköpsdata'!K100,2)</f>
        <v>#VALUE!</v>
      </c>
      <c r="O100" s="207"/>
      <c r="P100" s="22"/>
      <c r="Q100" s="35" t="str">
        <f>'4. Inköpsdata'!H100</f>
        <v>SEK</v>
      </c>
      <c r="R100" s="22"/>
      <c r="S100" s="22"/>
      <c r="T100" s="22"/>
      <c r="U100" s="22"/>
      <c r="V100" s="29" t="str">
        <f>'4. Inköpsdata'!E100</f>
        <v>ST</v>
      </c>
      <c r="W100" s="29" t="s">
        <v>1871</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1981</v>
      </c>
      <c r="H101" s="25" t="str">
        <f>'APH KIC KIA PC'!E101</f>
        <v/>
      </c>
      <c r="I101" s="29" t="str">
        <f>TRIM('1. Artikeldata Grund'!F101)</f>
        <v/>
      </c>
      <c r="J101" s="22"/>
      <c r="K101" s="22"/>
      <c r="L101" s="29" t="str">
        <f>LEFT('4. Inköpsdata'!O101,2)</f>
        <v>Vä</v>
      </c>
      <c r="M101" s="28">
        <v>1</v>
      </c>
      <c r="N101" s="26" t="e">
        <f>ROUND('4. Inköpsdata'!K101,2)</f>
        <v>#VALUE!</v>
      </c>
      <c r="O101" s="207"/>
      <c r="P101" s="22"/>
      <c r="Q101" s="35" t="str">
        <f>'4. Inköpsdata'!H101</f>
        <v>SEK</v>
      </c>
      <c r="R101" s="22"/>
      <c r="S101" s="22"/>
      <c r="T101" s="22"/>
      <c r="U101" s="22"/>
      <c r="V101" s="29" t="str">
        <f>'4. Inköpsdata'!E101</f>
        <v>ST</v>
      </c>
      <c r="W101" s="29" t="s">
        <v>1871</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1981</v>
      </c>
      <c r="H102" s="25" t="str">
        <f>'APH KIC KIA PC'!E102</f>
        <v/>
      </c>
      <c r="I102" s="29" t="str">
        <f>TRIM('1. Artikeldata Grund'!F102)</f>
        <v/>
      </c>
      <c r="J102" s="22"/>
      <c r="K102" s="22"/>
      <c r="L102" s="29" t="str">
        <f>LEFT('4. Inköpsdata'!O102,2)</f>
        <v>Vä</v>
      </c>
      <c r="M102" s="28">
        <v>1</v>
      </c>
      <c r="N102" s="26" t="e">
        <f>ROUND('4. Inköpsdata'!K102,2)</f>
        <v>#VALUE!</v>
      </c>
      <c r="O102" s="207"/>
      <c r="P102" s="22"/>
      <c r="Q102" s="35" t="str">
        <f>'4. Inköpsdata'!H102</f>
        <v>SEK</v>
      </c>
      <c r="R102" s="22"/>
      <c r="S102" s="22"/>
      <c r="T102" s="22"/>
      <c r="U102" s="22"/>
      <c r="V102" s="29" t="str">
        <f>'4. Inköpsdata'!E102</f>
        <v>ST</v>
      </c>
      <c r="W102" s="29" t="s">
        <v>1871</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1981</v>
      </c>
      <c r="H103" s="25" t="str">
        <f>'APH KIC KIA PC'!E103</f>
        <v/>
      </c>
      <c r="I103" s="29" t="str">
        <f>TRIM('1. Artikeldata Grund'!F103)</f>
        <v/>
      </c>
      <c r="J103" s="22"/>
      <c r="K103" s="22"/>
      <c r="L103" s="29" t="str">
        <f>LEFT('4. Inköpsdata'!O103,2)</f>
        <v>Vä</v>
      </c>
      <c r="M103" s="28">
        <v>1</v>
      </c>
      <c r="N103" s="26" t="e">
        <f>ROUND('4. Inköpsdata'!K103,2)</f>
        <v>#VALUE!</v>
      </c>
      <c r="O103" s="207"/>
      <c r="P103" s="22"/>
      <c r="Q103" s="35" t="str">
        <f>'4. Inköpsdata'!H103</f>
        <v>SEK</v>
      </c>
      <c r="R103" s="22"/>
      <c r="S103" s="22"/>
      <c r="T103" s="22"/>
      <c r="U103" s="22"/>
      <c r="V103" s="29" t="str">
        <f>'4. Inköpsdata'!E103</f>
        <v>ST</v>
      </c>
      <c r="W103" s="29" t="s">
        <v>1871</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1981</v>
      </c>
      <c r="H104" s="25" t="str">
        <f>'APH KIC KIA PC'!E104</f>
        <v/>
      </c>
      <c r="I104" s="29" t="str">
        <f>TRIM('1. Artikeldata Grund'!F104)</f>
        <v/>
      </c>
      <c r="J104" s="22"/>
      <c r="K104" s="22"/>
      <c r="L104" s="29" t="str">
        <f>LEFT('4. Inköpsdata'!O104,2)</f>
        <v>Vä</v>
      </c>
      <c r="M104" s="28">
        <v>1</v>
      </c>
      <c r="N104" s="26" t="e">
        <f>ROUND('4. Inköpsdata'!K104,2)</f>
        <v>#VALUE!</v>
      </c>
      <c r="O104" s="207"/>
      <c r="P104" s="22"/>
      <c r="Q104" s="35" t="str">
        <f>'4. Inköpsdata'!H104</f>
        <v>SEK</v>
      </c>
      <c r="R104" s="22"/>
      <c r="S104" s="22"/>
      <c r="T104" s="22"/>
      <c r="U104" s="22"/>
      <c r="V104" s="29" t="str">
        <f>'4. Inköpsdata'!E104</f>
        <v>ST</v>
      </c>
      <c r="W104" s="29" t="s">
        <v>1871</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1981</v>
      </c>
      <c r="H105" s="25" t="str">
        <f>'APH KIC KIA PC'!E105</f>
        <v/>
      </c>
      <c r="I105" s="29" t="str">
        <f>TRIM('1. Artikeldata Grund'!F105)</f>
        <v/>
      </c>
      <c r="J105" s="22"/>
      <c r="K105" s="22"/>
      <c r="L105" s="29" t="str">
        <f>LEFT('4. Inköpsdata'!O105,2)</f>
        <v>Vä</v>
      </c>
      <c r="M105" s="28">
        <v>1</v>
      </c>
      <c r="N105" s="26" t="e">
        <f>ROUND('4. Inköpsdata'!K105,2)</f>
        <v>#VALUE!</v>
      </c>
      <c r="O105" s="207"/>
      <c r="P105" s="22"/>
      <c r="Q105" s="35" t="str">
        <f>'4. Inköpsdata'!H105</f>
        <v>SEK</v>
      </c>
      <c r="R105" s="22"/>
      <c r="S105" s="22"/>
      <c r="T105" s="22"/>
      <c r="U105" s="22"/>
      <c r="V105" s="29" t="str">
        <f>'4. Inköpsdata'!E105</f>
        <v>ST</v>
      </c>
      <c r="W105" s="29" t="s">
        <v>1871</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1981</v>
      </c>
      <c r="H106" s="25" t="str">
        <f>'APH KIC KIA PC'!E106</f>
        <v/>
      </c>
      <c r="I106" s="29" t="str">
        <f>TRIM('1. Artikeldata Grund'!F106)</f>
        <v/>
      </c>
      <c r="J106" s="22"/>
      <c r="K106" s="22"/>
      <c r="L106" s="29" t="str">
        <f>LEFT('4. Inköpsdata'!O106,2)</f>
        <v>Vä</v>
      </c>
      <c r="M106" s="28">
        <v>1</v>
      </c>
      <c r="N106" s="26" t="e">
        <f>ROUND('4. Inköpsdata'!K106,2)</f>
        <v>#VALUE!</v>
      </c>
      <c r="O106" s="207"/>
      <c r="P106" s="22"/>
      <c r="Q106" s="35" t="str">
        <f>'4. Inköpsdata'!H106</f>
        <v>SEK</v>
      </c>
      <c r="R106" s="22"/>
      <c r="S106" s="22"/>
      <c r="T106" s="22"/>
      <c r="U106" s="22"/>
      <c r="V106" s="29" t="str">
        <f>'4. Inköpsdata'!E106</f>
        <v>ST</v>
      </c>
      <c r="W106" s="29" t="s">
        <v>1871</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1981</v>
      </c>
      <c r="H107" s="25" t="str">
        <f>'APH KIC KIA PC'!E107</f>
        <v/>
      </c>
      <c r="I107" s="29" t="str">
        <f>TRIM('1. Artikeldata Grund'!F107)</f>
        <v/>
      </c>
      <c r="J107" s="22"/>
      <c r="K107" s="22"/>
      <c r="L107" s="29" t="str">
        <f>LEFT('4. Inköpsdata'!O107,2)</f>
        <v>Vä</v>
      </c>
      <c r="M107" s="28">
        <v>1</v>
      </c>
      <c r="N107" s="26" t="e">
        <f>ROUND('4. Inköpsdata'!K107,2)</f>
        <v>#VALUE!</v>
      </c>
      <c r="O107" s="207"/>
      <c r="P107" s="22"/>
      <c r="Q107" s="35" t="str">
        <f>'4. Inköpsdata'!H107</f>
        <v>SEK</v>
      </c>
      <c r="R107" s="22"/>
      <c r="S107" s="22"/>
      <c r="T107" s="22"/>
      <c r="U107" s="22"/>
      <c r="V107" s="29" t="str">
        <f>'4. Inköpsdata'!E107</f>
        <v>ST</v>
      </c>
      <c r="W107" s="29" t="s">
        <v>1871</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1981</v>
      </c>
      <c r="H108" s="25" t="str">
        <f>'APH KIC KIA PC'!E108</f>
        <v/>
      </c>
      <c r="I108" s="29" t="str">
        <f>TRIM('1. Artikeldata Grund'!F108)</f>
        <v/>
      </c>
      <c r="J108" s="22"/>
      <c r="K108" s="22"/>
      <c r="L108" s="29" t="str">
        <f>LEFT('4. Inköpsdata'!O108,2)</f>
        <v>Vä</v>
      </c>
      <c r="M108" s="28">
        <v>1</v>
      </c>
      <c r="N108" s="26" t="e">
        <f>ROUND('4. Inköpsdata'!K108,2)</f>
        <v>#VALUE!</v>
      </c>
      <c r="O108" s="207"/>
      <c r="P108" s="22"/>
      <c r="Q108" s="35" t="str">
        <f>'4. Inköpsdata'!H108</f>
        <v>SEK</v>
      </c>
      <c r="R108" s="22"/>
      <c r="S108" s="22"/>
      <c r="T108" s="22"/>
      <c r="U108" s="22"/>
      <c r="V108" s="29" t="str">
        <f>'4. Inköpsdata'!E108</f>
        <v>ST</v>
      </c>
      <c r="W108" s="29" t="s">
        <v>1871</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1981</v>
      </c>
      <c r="H109" s="25" t="str">
        <f>'APH KIC KIA PC'!E109</f>
        <v/>
      </c>
      <c r="I109" s="29" t="str">
        <f>TRIM('1. Artikeldata Grund'!F109)</f>
        <v/>
      </c>
      <c r="J109" s="22"/>
      <c r="K109" s="22"/>
      <c r="L109" s="29" t="str">
        <f>LEFT('4. Inköpsdata'!O109,2)</f>
        <v>Vä</v>
      </c>
      <c r="M109" s="28">
        <v>1</v>
      </c>
      <c r="N109" s="26" t="e">
        <f>ROUND('4. Inköpsdata'!K109,2)</f>
        <v>#VALUE!</v>
      </c>
      <c r="O109" s="207"/>
      <c r="P109" s="22"/>
      <c r="Q109" s="35" t="str">
        <f>'4. Inköpsdata'!H109</f>
        <v>SEK</v>
      </c>
      <c r="R109" s="22"/>
      <c r="S109" s="22"/>
      <c r="T109" s="22"/>
      <c r="U109" s="22"/>
      <c r="V109" s="29" t="str">
        <f>'4. Inköpsdata'!E109</f>
        <v>ST</v>
      </c>
      <c r="W109" s="29" t="s">
        <v>1871</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1981</v>
      </c>
      <c r="H110" s="25" t="str">
        <f>'APH KIC KIA PC'!E110</f>
        <v/>
      </c>
      <c r="I110" s="29" t="str">
        <f>TRIM('1. Artikeldata Grund'!F110)</f>
        <v/>
      </c>
      <c r="J110" s="22"/>
      <c r="K110" s="22"/>
      <c r="L110" s="29" t="str">
        <f>LEFT('4. Inköpsdata'!O110,2)</f>
        <v>Vä</v>
      </c>
      <c r="M110" s="28">
        <v>1</v>
      </c>
      <c r="N110" s="26" t="e">
        <f>ROUND('4. Inköpsdata'!K110,2)</f>
        <v>#VALUE!</v>
      </c>
      <c r="O110" s="207"/>
      <c r="P110" s="22"/>
      <c r="Q110" s="35" t="str">
        <f>'4. Inköpsdata'!H110</f>
        <v>SEK</v>
      </c>
      <c r="R110" s="22"/>
      <c r="S110" s="22"/>
      <c r="T110" s="22"/>
      <c r="U110" s="22"/>
      <c r="V110" s="29" t="str">
        <f>'4. Inköpsdata'!E110</f>
        <v>ST</v>
      </c>
      <c r="W110" s="29" t="s">
        <v>1871</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1981</v>
      </c>
      <c r="H111" s="25" t="str">
        <f>'APH KIC KIA PC'!E111</f>
        <v/>
      </c>
      <c r="I111" s="29" t="str">
        <f>TRIM('1. Artikeldata Grund'!F111)</f>
        <v/>
      </c>
      <c r="J111" s="22"/>
      <c r="K111" s="22"/>
      <c r="L111" s="29" t="str">
        <f>LEFT('4. Inköpsdata'!O111,2)</f>
        <v>Vä</v>
      </c>
      <c r="M111" s="28">
        <v>1</v>
      </c>
      <c r="N111" s="26" t="e">
        <f>ROUND('4. Inköpsdata'!K111,2)</f>
        <v>#VALUE!</v>
      </c>
      <c r="O111" s="207"/>
      <c r="P111" s="22"/>
      <c r="Q111" s="35" t="str">
        <f>'4. Inköpsdata'!H111</f>
        <v>SEK</v>
      </c>
      <c r="R111" s="22"/>
      <c r="S111" s="22"/>
      <c r="T111" s="22"/>
      <c r="U111" s="22"/>
      <c r="V111" s="29" t="str">
        <f>'4. Inköpsdata'!E111</f>
        <v>ST</v>
      </c>
      <c r="W111" s="29" t="s">
        <v>1871</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1981</v>
      </c>
      <c r="H112" s="25" t="str">
        <f>'APH KIC KIA PC'!E112</f>
        <v/>
      </c>
      <c r="I112" s="29" t="str">
        <f>TRIM('1. Artikeldata Grund'!F112)</f>
        <v/>
      </c>
      <c r="J112" s="22"/>
      <c r="K112" s="22"/>
      <c r="L112" s="29" t="str">
        <f>LEFT('4. Inköpsdata'!O112,2)</f>
        <v>Vä</v>
      </c>
      <c r="M112" s="28">
        <v>1</v>
      </c>
      <c r="N112" s="26" t="e">
        <f>ROUND('4. Inköpsdata'!K112,2)</f>
        <v>#VALUE!</v>
      </c>
      <c r="O112" s="207"/>
      <c r="P112" s="22"/>
      <c r="Q112" s="35" t="str">
        <f>'4. Inköpsdata'!H112</f>
        <v>SEK</v>
      </c>
      <c r="R112" s="22"/>
      <c r="S112" s="22"/>
      <c r="T112" s="22"/>
      <c r="U112" s="22"/>
      <c r="V112" s="29" t="str">
        <f>'4. Inköpsdata'!E112</f>
        <v>ST</v>
      </c>
      <c r="W112" s="29" t="s">
        <v>1871</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1981</v>
      </c>
      <c r="H113" s="25" t="str">
        <f>'APH KIC KIA PC'!E113</f>
        <v/>
      </c>
      <c r="I113" s="29" t="str">
        <f>TRIM('1. Artikeldata Grund'!F113)</f>
        <v/>
      </c>
      <c r="J113" s="22"/>
      <c r="K113" s="22"/>
      <c r="L113" s="29" t="str">
        <f>LEFT('4. Inköpsdata'!O113,2)</f>
        <v>Vä</v>
      </c>
      <c r="M113" s="28">
        <v>1</v>
      </c>
      <c r="N113" s="26" t="e">
        <f>ROUND('4. Inköpsdata'!K113,2)</f>
        <v>#VALUE!</v>
      </c>
      <c r="O113" s="207"/>
      <c r="P113" s="22"/>
      <c r="Q113" s="35" t="str">
        <f>'4. Inköpsdata'!H113</f>
        <v>SEK</v>
      </c>
      <c r="R113" s="22"/>
      <c r="S113" s="22"/>
      <c r="T113" s="22"/>
      <c r="U113" s="22"/>
      <c r="V113" s="29" t="str">
        <f>'4. Inköpsdata'!E113</f>
        <v>ST</v>
      </c>
      <c r="W113" s="29" t="s">
        <v>1871</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1981</v>
      </c>
      <c r="H114" s="25" t="str">
        <f>'APH KIC KIA PC'!E114</f>
        <v/>
      </c>
      <c r="I114" s="29" t="str">
        <f>TRIM('1. Artikeldata Grund'!F114)</f>
        <v/>
      </c>
      <c r="J114" s="22"/>
      <c r="K114" s="22"/>
      <c r="L114" s="29" t="str">
        <f>LEFT('4. Inköpsdata'!O114,2)</f>
        <v>Vä</v>
      </c>
      <c r="M114" s="28">
        <v>1</v>
      </c>
      <c r="N114" s="26" t="e">
        <f>ROUND('4. Inköpsdata'!K114,2)</f>
        <v>#VALUE!</v>
      </c>
      <c r="O114" s="207"/>
      <c r="P114" s="22"/>
      <c r="Q114" s="35" t="str">
        <f>'4. Inköpsdata'!H114</f>
        <v>SEK</v>
      </c>
      <c r="R114" s="22"/>
      <c r="S114" s="22"/>
      <c r="T114" s="22"/>
      <c r="U114" s="22"/>
      <c r="V114" s="29" t="str">
        <f>'4. Inköpsdata'!E114</f>
        <v>ST</v>
      </c>
      <c r="W114" s="29" t="s">
        <v>1871</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1981</v>
      </c>
      <c r="H115" s="25" t="str">
        <f>'APH KIC KIA PC'!E115</f>
        <v/>
      </c>
      <c r="I115" s="29" t="str">
        <f>TRIM('1. Artikeldata Grund'!F115)</f>
        <v/>
      </c>
      <c r="J115" s="22"/>
      <c r="K115" s="22"/>
      <c r="L115" s="29" t="str">
        <f>LEFT('4. Inköpsdata'!O115,2)</f>
        <v>Vä</v>
      </c>
      <c r="M115" s="28">
        <v>1</v>
      </c>
      <c r="N115" s="26" t="e">
        <f>ROUND('4. Inköpsdata'!K115,2)</f>
        <v>#VALUE!</v>
      </c>
      <c r="O115" s="207"/>
      <c r="P115" s="22"/>
      <c r="Q115" s="35" t="str">
        <f>'4. Inköpsdata'!H115</f>
        <v>SEK</v>
      </c>
      <c r="R115" s="22"/>
      <c r="S115" s="22"/>
      <c r="T115" s="22"/>
      <c r="U115" s="22"/>
      <c r="V115" s="29" t="str">
        <f>'4. Inköpsdata'!E115</f>
        <v>ST</v>
      </c>
      <c r="W115" s="29" t="s">
        <v>1871</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1981</v>
      </c>
      <c r="H116" s="25" t="str">
        <f>'APH KIC KIA PC'!E116</f>
        <v/>
      </c>
      <c r="I116" s="29" t="str">
        <f>TRIM('1. Artikeldata Grund'!F116)</f>
        <v/>
      </c>
      <c r="J116" s="22"/>
      <c r="K116" s="22"/>
      <c r="L116" s="29" t="str">
        <f>LEFT('4. Inköpsdata'!O116,2)</f>
        <v>Vä</v>
      </c>
      <c r="M116" s="28">
        <v>1</v>
      </c>
      <c r="N116" s="26" t="e">
        <f>ROUND('4. Inköpsdata'!K116,2)</f>
        <v>#VALUE!</v>
      </c>
      <c r="O116" s="207"/>
      <c r="P116" s="22"/>
      <c r="Q116" s="35" t="str">
        <f>'4. Inköpsdata'!H116</f>
        <v>SEK</v>
      </c>
      <c r="R116" s="22"/>
      <c r="S116" s="22"/>
      <c r="T116" s="22"/>
      <c r="U116" s="22"/>
      <c r="V116" s="29" t="str">
        <f>'4. Inköpsdata'!E116</f>
        <v>ST</v>
      </c>
      <c r="W116" s="29" t="s">
        <v>1871</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1981</v>
      </c>
      <c r="H117" s="25" t="str">
        <f>'APH KIC KIA PC'!E117</f>
        <v/>
      </c>
      <c r="I117" s="29" t="str">
        <f>TRIM('1. Artikeldata Grund'!F117)</f>
        <v/>
      </c>
      <c r="J117" s="22"/>
      <c r="K117" s="22"/>
      <c r="L117" s="29" t="str">
        <f>LEFT('4. Inköpsdata'!O117,2)</f>
        <v>Vä</v>
      </c>
      <c r="M117" s="28">
        <v>1</v>
      </c>
      <c r="N117" s="26" t="e">
        <f>ROUND('4. Inköpsdata'!K117,2)</f>
        <v>#VALUE!</v>
      </c>
      <c r="O117" s="207"/>
      <c r="P117" s="22"/>
      <c r="Q117" s="35" t="str">
        <f>'4. Inköpsdata'!H117</f>
        <v>SEK</v>
      </c>
      <c r="R117" s="22"/>
      <c r="S117" s="22"/>
      <c r="T117" s="22"/>
      <c r="U117" s="22"/>
      <c r="V117" s="29" t="str">
        <f>'4. Inköpsdata'!E117</f>
        <v>ST</v>
      </c>
      <c r="W117" s="29" t="s">
        <v>1871</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1981</v>
      </c>
      <c r="H118" s="25" t="str">
        <f>'APH KIC KIA PC'!E118</f>
        <v/>
      </c>
      <c r="I118" s="29" t="str">
        <f>TRIM('1. Artikeldata Grund'!F118)</f>
        <v/>
      </c>
      <c r="J118" s="22"/>
      <c r="K118" s="22"/>
      <c r="L118" s="29" t="str">
        <f>LEFT('4. Inköpsdata'!O118,2)</f>
        <v>Vä</v>
      </c>
      <c r="M118" s="28">
        <v>1</v>
      </c>
      <c r="N118" s="26" t="e">
        <f>ROUND('4. Inköpsdata'!K118,2)</f>
        <v>#VALUE!</v>
      </c>
      <c r="O118" s="207"/>
      <c r="P118" s="22"/>
      <c r="Q118" s="35" t="str">
        <f>'4. Inköpsdata'!H118</f>
        <v>SEK</v>
      </c>
      <c r="R118" s="22"/>
      <c r="S118" s="22"/>
      <c r="T118" s="22"/>
      <c r="U118" s="22"/>
      <c r="V118" s="29" t="str">
        <f>'4. Inköpsdata'!E118</f>
        <v>ST</v>
      </c>
      <c r="W118" s="29" t="s">
        <v>1871</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1981</v>
      </c>
      <c r="H119" s="25" t="str">
        <f>'APH KIC KIA PC'!E119</f>
        <v/>
      </c>
      <c r="I119" s="29" t="str">
        <f>TRIM('1. Artikeldata Grund'!F119)</f>
        <v/>
      </c>
      <c r="J119" s="22"/>
      <c r="K119" s="22"/>
      <c r="L119" s="29" t="str">
        <f>LEFT('4. Inköpsdata'!O119,2)</f>
        <v>Vä</v>
      </c>
      <c r="M119" s="28">
        <v>1</v>
      </c>
      <c r="N119" s="26" t="e">
        <f>ROUND('4. Inköpsdata'!K119,2)</f>
        <v>#VALUE!</v>
      </c>
      <c r="O119" s="207"/>
      <c r="P119" s="22"/>
      <c r="Q119" s="35" t="str">
        <f>'4. Inköpsdata'!H119</f>
        <v>SEK</v>
      </c>
      <c r="R119" s="22"/>
      <c r="S119" s="22"/>
      <c r="T119" s="22"/>
      <c r="U119" s="22"/>
      <c r="V119" s="29" t="str">
        <f>'4. Inköpsdata'!E119</f>
        <v>ST</v>
      </c>
      <c r="W119" s="29" t="s">
        <v>1871</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1981</v>
      </c>
      <c r="H120" s="25" t="str">
        <f>'APH KIC KIA PC'!E120</f>
        <v/>
      </c>
      <c r="I120" s="29" t="str">
        <f>TRIM('1. Artikeldata Grund'!F120)</f>
        <v/>
      </c>
      <c r="J120" s="22"/>
      <c r="K120" s="22"/>
      <c r="L120" s="29" t="str">
        <f>LEFT('4. Inköpsdata'!O120,2)</f>
        <v>Vä</v>
      </c>
      <c r="M120" s="28">
        <v>1</v>
      </c>
      <c r="N120" s="26" t="e">
        <f>ROUND('4. Inköpsdata'!K120,2)</f>
        <v>#VALUE!</v>
      </c>
      <c r="O120" s="207"/>
      <c r="P120" s="22"/>
      <c r="Q120" s="35" t="str">
        <f>'4. Inköpsdata'!H120</f>
        <v>SEK</v>
      </c>
      <c r="R120" s="22"/>
      <c r="S120" s="22"/>
      <c r="T120" s="22"/>
      <c r="U120" s="22"/>
      <c r="V120" s="29" t="str">
        <f>'4. Inköpsdata'!E120</f>
        <v>ST</v>
      </c>
      <c r="W120" s="29" t="s">
        <v>1871</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1981</v>
      </c>
      <c r="H121" s="25" t="str">
        <f>'APH KIC KIA PC'!E121</f>
        <v/>
      </c>
      <c r="I121" s="29" t="str">
        <f>TRIM('1. Artikeldata Grund'!F121)</f>
        <v/>
      </c>
      <c r="J121" s="22"/>
      <c r="K121" s="22"/>
      <c r="L121" s="29" t="str">
        <f>LEFT('4. Inköpsdata'!O121,2)</f>
        <v>Vä</v>
      </c>
      <c r="M121" s="28">
        <v>1</v>
      </c>
      <c r="N121" s="26" t="e">
        <f>ROUND('4. Inköpsdata'!K121,2)</f>
        <v>#VALUE!</v>
      </c>
      <c r="O121" s="207"/>
      <c r="P121" s="22"/>
      <c r="Q121" s="35" t="str">
        <f>'4. Inköpsdata'!H121</f>
        <v>SEK</v>
      </c>
      <c r="R121" s="22"/>
      <c r="S121" s="22"/>
      <c r="T121" s="22"/>
      <c r="U121" s="22"/>
      <c r="V121" s="29" t="str">
        <f>'4. Inköpsdata'!E121</f>
        <v>ST</v>
      </c>
      <c r="W121" s="29" t="s">
        <v>1871</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1981</v>
      </c>
      <c r="H122" s="25" t="str">
        <f>'APH KIC KIA PC'!E122</f>
        <v/>
      </c>
      <c r="I122" s="29" t="str">
        <f>TRIM('1. Artikeldata Grund'!F122)</f>
        <v/>
      </c>
      <c r="J122" s="22"/>
      <c r="K122" s="22"/>
      <c r="L122" s="29" t="str">
        <f>LEFT('4. Inköpsdata'!O122,2)</f>
        <v>Vä</v>
      </c>
      <c r="M122" s="28">
        <v>1</v>
      </c>
      <c r="N122" s="26" t="e">
        <f>ROUND('4. Inköpsdata'!K122,2)</f>
        <v>#VALUE!</v>
      </c>
      <c r="O122" s="207"/>
      <c r="P122" s="22"/>
      <c r="Q122" s="35" t="str">
        <f>'4. Inköpsdata'!H122</f>
        <v>SEK</v>
      </c>
      <c r="R122" s="22"/>
      <c r="S122" s="22"/>
      <c r="T122" s="22"/>
      <c r="U122" s="22"/>
      <c r="V122" s="29" t="str">
        <f>'4. Inköpsdata'!E122</f>
        <v>ST</v>
      </c>
      <c r="W122" s="29" t="s">
        <v>1871</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1981</v>
      </c>
      <c r="H123" s="25" t="str">
        <f>'APH KIC KIA PC'!E123</f>
        <v/>
      </c>
      <c r="I123" s="29" t="str">
        <f>TRIM('1. Artikeldata Grund'!F123)</f>
        <v/>
      </c>
      <c r="J123" s="22"/>
      <c r="K123" s="22"/>
      <c r="L123" s="29" t="str">
        <f>LEFT('4. Inköpsdata'!O123,2)</f>
        <v>Vä</v>
      </c>
      <c r="M123" s="28">
        <v>1</v>
      </c>
      <c r="N123" s="26" t="e">
        <f>ROUND('4. Inköpsdata'!K123,2)</f>
        <v>#VALUE!</v>
      </c>
      <c r="O123" s="207"/>
      <c r="P123" s="22"/>
      <c r="Q123" s="35" t="str">
        <f>'4. Inköpsdata'!H123</f>
        <v>SEK</v>
      </c>
      <c r="R123" s="22"/>
      <c r="S123" s="22"/>
      <c r="T123" s="22"/>
      <c r="U123" s="22"/>
      <c r="V123" s="29" t="str">
        <f>'4. Inköpsdata'!E123</f>
        <v>ST</v>
      </c>
      <c r="W123" s="29" t="s">
        <v>1871</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1981</v>
      </c>
      <c r="H124" s="25" t="str">
        <f>'APH KIC KIA PC'!E124</f>
        <v/>
      </c>
      <c r="I124" s="29" t="str">
        <f>TRIM('1. Artikeldata Grund'!F124)</f>
        <v/>
      </c>
      <c r="J124" s="22"/>
      <c r="K124" s="22"/>
      <c r="L124" s="29" t="str">
        <f>LEFT('4. Inköpsdata'!O124,2)</f>
        <v>Vä</v>
      </c>
      <c r="M124" s="28">
        <v>1</v>
      </c>
      <c r="N124" s="26" t="e">
        <f>ROUND('4. Inköpsdata'!K124,2)</f>
        <v>#VALUE!</v>
      </c>
      <c r="O124" s="207"/>
      <c r="P124" s="22"/>
      <c r="Q124" s="35" t="str">
        <f>'4. Inköpsdata'!H124</f>
        <v>SEK</v>
      </c>
      <c r="R124" s="22"/>
      <c r="S124" s="22"/>
      <c r="T124" s="22"/>
      <c r="U124" s="22"/>
      <c r="V124" s="29" t="str">
        <f>'4. Inköpsdata'!E124</f>
        <v>ST</v>
      </c>
      <c r="W124" s="29" t="s">
        <v>1871</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1981</v>
      </c>
      <c r="H125" s="25" t="str">
        <f>'APH KIC KIA PC'!E125</f>
        <v/>
      </c>
      <c r="I125" s="29" t="str">
        <f>TRIM('1. Artikeldata Grund'!F125)</f>
        <v/>
      </c>
      <c r="J125" s="22"/>
      <c r="K125" s="22"/>
      <c r="L125" s="29" t="str">
        <f>LEFT('4. Inköpsdata'!O125,2)</f>
        <v>Vä</v>
      </c>
      <c r="M125" s="28">
        <v>1</v>
      </c>
      <c r="N125" s="26" t="e">
        <f>ROUND('4. Inköpsdata'!K125,2)</f>
        <v>#VALUE!</v>
      </c>
      <c r="O125" s="207"/>
      <c r="P125" s="22"/>
      <c r="Q125" s="35" t="str">
        <f>'4. Inköpsdata'!H125</f>
        <v>SEK</v>
      </c>
      <c r="R125" s="22"/>
      <c r="S125" s="22"/>
      <c r="T125" s="22"/>
      <c r="U125" s="22"/>
      <c r="V125" s="29" t="str">
        <f>'4. Inköpsdata'!E125</f>
        <v>ST</v>
      </c>
      <c r="W125" s="29" t="s">
        <v>1871</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1981</v>
      </c>
      <c r="H126" s="25" t="str">
        <f>'APH KIC KIA PC'!E126</f>
        <v/>
      </c>
      <c r="I126" s="29" t="str">
        <f>TRIM('1. Artikeldata Grund'!F126)</f>
        <v/>
      </c>
      <c r="J126" s="22"/>
      <c r="K126" s="22"/>
      <c r="L126" s="29" t="str">
        <f>LEFT('4. Inköpsdata'!O126,2)</f>
        <v>Vä</v>
      </c>
      <c r="M126" s="28">
        <v>1</v>
      </c>
      <c r="N126" s="26" t="e">
        <f>ROUND('4. Inköpsdata'!K126,2)</f>
        <v>#VALUE!</v>
      </c>
      <c r="O126" s="207"/>
      <c r="P126" s="22"/>
      <c r="Q126" s="35" t="str">
        <f>'4. Inköpsdata'!H126</f>
        <v>SEK</v>
      </c>
      <c r="R126" s="22"/>
      <c r="S126" s="22"/>
      <c r="T126" s="22"/>
      <c r="U126" s="22"/>
      <c r="V126" s="29" t="str">
        <f>'4. Inköpsdata'!E126</f>
        <v>ST</v>
      </c>
      <c r="W126" s="29" t="s">
        <v>1871</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1981</v>
      </c>
      <c r="H127" s="25" t="str">
        <f>'APH KIC KIA PC'!E127</f>
        <v/>
      </c>
      <c r="I127" s="29" t="str">
        <f>TRIM('1. Artikeldata Grund'!F127)</f>
        <v/>
      </c>
      <c r="J127" s="22"/>
      <c r="K127" s="22"/>
      <c r="L127" s="29" t="str">
        <f>LEFT('4. Inköpsdata'!O127,2)</f>
        <v>Vä</v>
      </c>
      <c r="M127" s="28">
        <v>1</v>
      </c>
      <c r="N127" s="26" t="e">
        <f>ROUND('4. Inköpsdata'!K127,2)</f>
        <v>#VALUE!</v>
      </c>
      <c r="O127" s="207"/>
      <c r="P127" s="22"/>
      <c r="Q127" s="35" t="str">
        <f>'4. Inköpsdata'!H127</f>
        <v>SEK</v>
      </c>
      <c r="R127" s="22"/>
      <c r="S127" s="22"/>
      <c r="T127" s="22"/>
      <c r="U127" s="22"/>
      <c r="V127" s="29" t="str">
        <f>'4. Inköpsdata'!E127</f>
        <v>ST</v>
      </c>
      <c r="W127" s="29" t="s">
        <v>1871</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1981</v>
      </c>
      <c r="H128" s="25" t="str">
        <f>'APH KIC KIA PC'!E128</f>
        <v/>
      </c>
      <c r="I128" s="29" t="str">
        <f>TRIM('1. Artikeldata Grund'!F128)</f>
        <v/>
      </c>
      <c r="J128" s="22"/>
      <c r="K128" s="22"/>
      <c r="L128" s="29" t="str">
        <f>LEFT('4. Inköpsdata'!O128,2)</f>
        <v>Vä</v>
      </c>
      <c r="M128" s="28">
        <v>1</v>
      </c>
      <c r="N128" s="26" t="e">
        <f>ROUND('4. Inköpsdata'!K128,2)</f>
        <v>#VALUE!</v>
      </c>
      <c r="O128" s="207"/>
      <c r="P128" s="22"/>
      <c r="Q128" s="35" t="str">
        <f>'4. Inköpsdata'!H128</f>
        <v>SEK</v>
      </c>
      <c r="R128" s="22"/>
      <c r="S128" s="22"/>
      <c r="T128" s="22"/>
      <c r="U128" s="22"/>
      <c r="V128" s="29" t="str">
        <f>'4. Inköpsdata'!E128</f>
        <v>ST</v>
      </c>
      <c r="W128" s="29" t="s">
        <v>1871</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1981</v>
      </c>
      <c r="H129" s="25" t="str">
        <f>'APH KIC KIA PC'!E129</f>
        <v/>
      </c>
      <c r="I129" s="29" t="str">
        <f>TRIM('1. Artikeldata Grund'!F129)</f>
        <v/>
      </c>
      <c r="J129" s="22"/>
      <c r="K129" s="22"/>
      <c r="L129" s="29" t="str">
        <f>LEFT('4. Inköpsdata'!O129,2)</f>
        <v>Vä</v>
      </c>
      <c r="M129" s="28">
        <v>1</v>
      </c>
      <c r="N129" s="26" t="e">
        <f>ROUND('4. Inköpsdata'!K129,2)</f>
        <v>#VALUE!</v>
      </c>
      <c r="O129" s="207"/>
      <c r="P129" s="22"/>
      <c r="Q129" s="35" t="str">
        <f>'4. Inköpsdata'!H129</f>
        <v>SEK</v>
      </c>
      <c r="R129" s="22"/>
      <c r="S129" s="22"/>
      <c r="T129" s="22"/>
      <c r="U129" s="22"/>
      <c r="V129" s="29" t="str">
        <f>'4. Inköpsdata'!E129</f>
        <v>ST</v>
      </c>
      <c r="W129" s="29" t="s">
        <v>1871</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1981</v>
      </c>
      <c r="H130" s="25" t="str">
        <f>'APH KIC KIA PC'!E130</f>
        <v/>
      </c>
      <c r="I130" s="29" t="str">
        <f>TRIM('1. Artikeldata Grund'!F130)</f>
        <v/>
      </c>
      <c r="J130" s="22"/>
      <c r="K130" s="22"/>
      <c r="L130" s="29" t="str">
        <f>LEFT('4. Inköpsdata'!O130,2)</f>
        <v>Vä</v>
      </c>
      <c r="M130" s="28">
        <v>1</v>
      </c>
      <c r="N130" s="26" t="e">
        <f>ROUND('4. Inköpsdata'!K130,2)</f>
        <v>#VALUE!</v>
      </c>
      <c r="O130" s="207"/>
      <c r="P130" s="22"/>
      <c r="Q130" s="35" t="str">
        <f>'4. Inköpsdata'!H130</f>
        <v>SEK</v>
      </c>
      <c r="R130" s="22"/>
      <c r="S130" s="22"/>
      <c r="T130" s="22"/>
      <c r="U130" s="22"/>
      <c r="V130" s="29" t="str">
        <f>'4. Inköpsdata'!E130</f>
        <v>ST</v>
      </c>
      <c r="W130" s="29" t="s">
        <v>1871</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1981</v>
      </c>
      <c r="H131" s="25" t="str">
        <f>'APH KIC KIA PC'!E131</f>
        <v/>
      </c>
      <c r="I131" s="29" t="str">
        <f>TRIM('1. Artikeldata Grund'!F131)</f>
        <v/>
      </c>
      <c r="J131" s="22"/>
      <c r="K131" s="22"/>
      <c r="L131" s="29" t="str">
        <f>LEFT('4. Inköpsdata'!O131,2)</f>
        <v>Vä</v>
      </c>
      <c r="M131" s="28">
        <v>1</v>
      </c>
      <c r="N131" s="26" t="e">
        <f>ROUND('4. Inköpsdata'!K131,2)</f>
        <v>#VALUE!</v>
      </c>
      <c r="O131" s="207"/>
      <c r="P131" s="22"/>
      <c r="Q131" s="35" t="str">
        <f>'4. Inköpsdata'!H131</f>
        <v>SEK</v>
      </c>
      <c r="R131" s="22"/>
      <c r="S131" s="22"/>
      <c r="T131" s="22"/>
      <c r="U131" s="22"/>
      <c r="V131" s="29" t="str">
        <f>'4. Inköpsdata'!E131</f>
        <v>ST</v>
      </c>
      <c r="W131" s="29" t="s">
        <v>1871</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1981</v>
      </c>
      <c r="H132" s="25" t="str">
        <f>'APH KIC KIA PC'!E132</f>
        <v/>
      </c>
      <c r="I132" s="29" t="str">
        <f>TRIM('1. Artikeldata Grund'!F132)</f>
        <v/>
      </c>
      <c r="J132" s="22"/>
      <c r="K132" s="22"/>
      <c r="L132" s="29" t="str">
        <f>LEFT('4. Inköpsdata'!O132,2)</f>
        <v>Vä</v>
      </c>
      <c r="M132" s="28">
        <v>1</v>
      </c>
      <c r="N132" s="26" t="e">
        <f>ROUND('4. Inköpsdata'!K132,2)</f>
        <v>#VALUE!</v>
      </c>
      <c r="O132" s="207"/>
      <c r="P132" s="22"/>
      <c r="Q132" s="35" t="str">
        <f>'4. Inköpsdata'!H132</f>
        <v>SEK</v>
      </c>
      <c r="R132" s="22"/>
      <c r="S132" s="22"/>
      <c r="T132" s="22"/>
      <c r="U132" s="22"/>
      <c r="V132" s="29" t="str">
        <f>'4. Inköpsdata'!E132</f>
        <v>ST</v>
      </c>
      <c r="W132" s="29" t="s">
        <v>1871</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1981</v>
      </c>
      <c r="H133" s="25" t="str">
        <f>'APH KIC KIA PC'!E133</f>
        <v/>
      </c>
      <c r="I133" s="29" t="str">
        <f>TRIM('1. Artikeldata Grund'!F133)</f>
        <v/>
      </c>
      <c r="J133" s="22"/>
      <c r="K133" s="22"/>
      <c r="L133" s="29" t="str">
        <f>LEFT('4. Inköpsdata'!O133,2)</f>
        <v>Vä</v>
      </c>
      <c r="M133" s="28">
        <v>1</v>
      </c>
      <c r="N133" s="26" t="e">
        <f>ROUND('4. Inköpsdata'!K133,2)</f>
        <v>#VALUE!</v>
      </c>
      <c r="O133" s="207"/>
      <c r="P133" s="22"/>
      <c r="Q133" s="35" t="str">
        <f>'4. Inköpsdata'!H133</f>
        <v>SEK</v>
      </c>
      <c r="R133" s="22"/>
      <c r="S133" s="22"/>
      <c r="T133" s="22"/>
      <c r="U133" s="22"/>
      <c r="V133" s="29" t="str">
        <f>'4. Inköpsdata'!E133</f>
        <v>ST</v>
      </c>
      <c r="W133" s="29" t="s">
        <v>1871</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1981</v>
      </c>
      <c r="H134" s="25" t="str">
        <f>'APH KIC KIA PC'!E134</f>
        <v/>
      </c>
      <c r="I134" s="29" t="str">
        <f>TRIM('1. Artikeldata Grund'!F134)</f>
        <v/>
      </c>
      <c r="J134" s="22"/>
      <c r="K134" s="22"/>
      <c r="L134" s="29" t="str">
        <f>LEFT('4. Inköpsdata'!O134,2)</f>
        <v>Vä</v>
      </c>
      <c r="M134" s="28">
        <v>1</v>
      </c>
      <c r="N134" s="26" t="e">
        <f>ROUND('4. Inköpsdata'!K134,2)</f>
        <v>#VALUE!</v>
      </c>
      <c r="O134" s="207"/>
      <c r="P134" s="22"/>
      <c r="Q134" s="35" t="str">
        <f>'4. Inköpsdata'!H134</f>
        <v>SEK</v>
      </c>
      <c r="R134" s="22"/>
      <c r="S134" s="22"/>
      <c r="T134" s="22"/>
      <c r="U134" s="22"/>
      <c r="V134" s="29" t="str">
        <f>'4. Inköpsdata'!E134</f>
        <v>ST</v>
      </c>
      <c r="W134" s="29" t="s">
        <v>1871</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1981</v>
      </c>
      <c r="H135" s="25" t="str">
        <f>'APH KIC KIA PC'!E135</f>
        <v/>
      </c>
      <c r="I135" s="29" t="str">
        <f>TRIM('1. Artikeldata Grund'!F135)</f>
        <v/>
      </c>
      <c r="J135" s="22"/>
      <c r="K135" s="22"/>
      <c r="L135" s="29" t="str">
        <f>LEFT('4. Inköpsdata'!O135,2)</f>
        <v>Vä</v>
      </c>
      <c r="M135" s="28">
        <v>1</v>
      </c>
      <c r="N135" s="26" t="e">
        <f>ROUND('4. Inköpsdata'!K135,2)</f>
        <v>#VALUE!</v>
      </c>
      <c r="O135" s="207"/>
      <c r="P135" s="22"/>
      <c r="Q135" s="35" t="str">
        <f>'4. Inköpsdata'!H135</f>
        <v>SEK</v>
      </c>
      <c r="R135" s="22"/>
      <c r="S135" s="22"/>
      <c r="T135" s="22"/>
      <c r="U135" s="22"/>
      <c r="V135" s="29" t="str">
        <f>'4. Inköpsdata'!E135</f>
        <v>ST</v>
      </c>
      <c r="W135" s="29" t="s">
        <v>1871</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1981</v>
      </c>
      <c r="H136" s="25" t="str">
        <f>'APH KIC KIA PC'!E136</f>
        <v/>
      </c>
      <c r="I136" s="29" t="str">
        <f>TRIM('1. Artikeldata Grund'!F136)</f>
        <v/>
      </c>
      <c r="J136" s="22"/>
      <c r="K136" s="22"/>
      <c r="L136" s="29" t="str">
        <f>LEFT('4. Inköpsdata'!O136,2)</f>
        <v>Vä</v>
      </c>
      <c r="M136" s="28">
        <v>1</v>
      </c>
      <c r="N136" s="26" t="e">
        <f>ROUND('4. Inköpsdata'!K136,2)</f>
        <v>#VALUE!</v>
      </c>
      <c r="O136" s="207"/>
      <c r="P136" s="22"/>
      <c r="Q136" s="35" t="str">
        <f>'4. Inköpsdata'!H136</f>
        <v>SEK</v>
      </c>
      <c r="R136" s="22"/>
      <c r="S136" s="22"/>
      <c r="T136" s="22"/>
      <c r="U136" s="22"/>
      <c r="V136" s="29" t="str">
        <f>'4. Inköpsdata'!E136</f>
        <v>ST</v>
      </c>
      <c r="W136" s="29" t="s">
        <v>1871</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1981</v>
      </c>
      <c r="H137" s="25" t="str">
        <f>'APH KIC KIA PC'!E137</f>
        <v/>
      </c>
      <c r="I137" s="29" t="str">
        <f>TRIM('1. Artikeldata Grund'!F137)</f>
        <v/>
      </c>
      <c r="J137" s="22"/>
      <c r="K137" s="22"/>
      <c r="L137" s="29" t="str">
        <f>LEFT('4. Inköpsdata'!O137,2)</f>
        <v>Vä</v>
      </c>
      <c r="M137" s="28">
        <v>1</v>
      </c>
      <c r="N137" s="26" t="e">
        <f>ROUND('4. Inköpsdata'!K137,2)</f>
        <v>#VALUE!</v>
      </c>
      <c r="O137" s="207"/>
      <c r="P137" s="22"/>
      <c r="Q137" s="35" t="str">
        <f>'4. Inköpsdata'!H137</f>
        <v>SEK</v>
      </c>
      <c r="R137" s="22"/>
      <c r="S137" s="22"/>
      <c r="T137" s="22"/>
      <c r="U137" s="22"/>
      <c r="V137" s="29" t="str">
        <f>'4. Inköpsdata'!E137</f>
        <v>ST</v>
      </c>
      <c r="W137" s="29" t="s">
        <v>1871</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1981</v>
      </c>
      <c r="H138" s="25" t="str">
        <f>'APH KIC KIA PC'!E138</f>
        <v/>
      </c>
      <c r="I138" s="29" t="str">
        <f>TRIM('1. Artikeldata Grund'!F138)</f>
        <v/>
      </c>
      <c r="J138" s="22"/>
      <c r="K138" s="22"/>
      <c r="L138" s="29" t="str">
        <f>LEFT('4. Inköpsdata'!O138,2)</f>
        <v>Vä</v>
      </c>
      <c r="M138" s="28">
        <v>1</v>
      </c>
      <c r="N138" s="26" t="e">
        <f>ROUND('4. Inköpsdata'!K138,2)</f>
        <v>#VALUE!</v>
      </c>
      <c r="O138" s="207"/>
      <c r="P138" s="22"/>
      <c r="Q138" s="35" t="str">
        <f>'4. Inköpsdata'!H138</f>
        <v>SEK</v>
      </c>
      <c r="R138" s="22"/>
      <c r="S138" s="22"/>
      <c r="T138" s="22"/>
      <c r="U138" s="22"/>
      <c r="V138" s="29" t="str">
        <f>'4. Inköpsdata'!E138</f>
        <v>ST</v>
      </c>
      <c r="W138" s="29" t="s">
        <v>1871</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1981</v>
      </c>
      <c r="H139" s="25" t="str">
        <f>'APH KIC KIA PC'!E139</f>
        <v/>
      </c>
      <c r="I139" s="29" t="str">
        <f>TRIM('1. Artikeldata Grund'!F139)</f>
        <v/>
      </c>
      <c r="J139" s="22"/>
      <c r="K139" s="22"/>
      <c r="L139" s="29" t="str">
        <f>LEFT('4. Inköpsdata'!O139,2)</f>
        <v>Vä</v>
      </c>
      <c r="M139" s="28">
        <v>1</v>
      </c>
      <c r="N139" s="26" t="e">
        <f>ROUND('4. Inköpsdata'!K139,2)</f>
        <v>#VALUE!</v>
      </c>
      <c r="O139" s="207"/>
      <c r="P139" s="22"/>
      <c r="Q139" s="35" t="str">
        <f>'4. Inköpsdata'!H139</f>
        <v>SEK</v>
      </c>
      <c r="R139" s="22"/>
      <c r="S139" s="22"/>
      <c r="T139" s="22"/>
      <c r="U139" s="22"/>
      <c r="V139" s="29" t="str">
        <f>'4. Inköpsdata'!E139</f>
        <v>ST</v>
      </c>
      <c r="W139" s="29" t="s">
        <v>1871</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1981</v>
      </c>
      <c r="H140" s="25" t="str">
        <f>'APH KIC KIA PC'!E140</f>
        <v/>
      </c>
      <c r="I140" s="29" t="str">
        <f>TRIM('1. Artikeldata Grund'!F140)</f>
        <v/>
      </c>
      <c r="J140" s="22"/>
      <c r="K140" s="22"/>
      <c r="L140" s="29" t="str">
        <f>LEFT('4. Inköpsdata'!O140,2)</f>
        <v>Vä</v>
      </c>
      <c r="M140" s="28">
        <v>1</v>
      </c>
      <c r="N140" s="26" t="e">
        <f>ROUND('4. Inköpsdata'!K140,2)</f>
        <v>#VALUE!</v>
      </c>
      <c r="O140" s="207"/>
      <c r="P140" s="22"/>
      <c r="Q140" s="35" t="str">
        <f>'4. Inköpsdata'!H140</f>
        <v>SEK</v>
      </c>
      <c r="R140" s="22"/>
      <c r="S140" s="22"/>
      <c r="T140" s="22"/>
      <c r="U140" s="22"/>
      <c r="V140" s="29" t="str">
        <f>'4. Inköpsdata'!E140</f>
        <v>ST</v>
      </c>
      <c r="W140" s="29" t="s">
        <v>1871</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1981</v>
      </c>
      <c r="H141" s="25" t="str">
        <f>'APH KIC KIA PC'!E141</f>
        <v/>
      </c>
      <c r="I141" s="29" t="str">
        <f>TRIM('1. Artikeldata Grund'!F141)</f>
        <v/>
      </c>
      <c r="J141" s="22"/>
      <c r="K141" s="22"/>
      <c r="L141" s="29" t="str">
        <f>LEFT('4. Inköpsdata'!O141,2)</f>
        <v>Vä</v>
      </c>
      <c r="M141" s="28">
        <v>1</v>
      </c>
      <c r="N141" s="26" t="e">
        <f>ROUND('4. Inköpsdata'!K141,2)</f>
        <v>#VALUE!</v>
      </c>
      <c r="O141" s="207"/>
      <c r="P141" s="22"/>
      <c r="Q141" s="35" t="str">
        <f>'4. Inköpsdata'!H141</f>
        <v>SEK</v>
      </c>
      <c r="R141" s="22"/>
      <c r="S141" s="22"/>
      <c r="T141" s="22"/>
      <c r="U141" s="22"/>
      <c r="V141" s="29" t="str">
        <f>'4. Inköpsdata'!E141</f>
        <v>ST</v>
      </c>
      <c r="W141" s="29" t="s">
        <v>1871</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1981</v>
      </c>
      <c r="H142" s="25" t="str">
        <f>'APH KIC KIA PC'!E142</f>
        <v/>
      </c>
      <c r="I142" s="29" t="str">
        <f>TRIM('1. Artikeldata Grund'!F142)</f>
        <v/>
      </c>
      <c r="J142" s="22"/>
      <c r="K142" s="22"/>
      <c r="L142" s="29" t="str">
        <f>LEFT('4. Inköpsdata'!O142,2)</f>
        <v>Vä</v>
      </c>
      <c r="M142" s="28">
        <v>1</v>
      </c>
      <c r="N142" s="26" t="e">
        <f>ROUND('4. Inköpsdata'!K142,2)</f>
        <v>#VALUE!</v>
      </c>
      <c r="O142" s="207"/>
      <c r="P142" s="22"/>
      <c r="Q142" s="35" t="str">
        <f>'4. Inköpsdata'!H142</f>
        <v>SEK</v>
      </c>
      <c r="R142" s="22"/>
      <c r="S142" s="22"/>
      <c r="T142" s="22"/>
      <c r="U142" s="22"/>
      <c r="V142" s="29" t="str">
        <f>'4. Inköpsdata'!E142</f>
        <v>ST</v>
      </c>
      <c r="W142" s="29" t="s">
        <v>1871</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1981</v>
      </c>
      <c r="H143" s="25" t="str">
        <f>'APH KIC KIA PC'!E143</f>
        <v/>
      </c>
      <c r="I143" s="29" t="str">
        <f>TRIM('1. Artikeldata Grund'!F143)</f>
        <v/>
      </c>
      <c r="J143" s="22"/>
      <c r="K143" s="22"/>
      <c r="L143" s="29" t="str">
        <f>LEFT('4. Inköpsdata'!O143,2)</f>
        <v>Vä</v>
      </c>
      <c r="M143" s="28">
        <v>1</v>
      </c>
      <c r="N143" s="26" t="e">
        <f>ROUND('4. Inköpsdata'!K143,2)</f>
        <v>#VALUE!</v>
      </c>
      <c r="O143" s="207"/>
      <c r="P143" s="22"/>
      <c r="Q143" s="35" t="str">
        <f>'4. Inköpsdata'!H143</f>
        <v>SEK</v>
      </c>
      <c r="R143" s="22"/>
      <c r="S143" s="22"/>
      <c r="T143" s="22"/>
      <c r="U143" s="22"/>
      <c r="V143" s="29" t="str">
        <f>'4. Inköpsdata'!E143</f>
        <v>ST</v>
      </c>
      <c r="W143" s="29" t="s">
        <v>1871</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1981</v>
      </c>
      <c r="H144" s="25" t="str">
        <f>'APH KIC KIA PC'!E144</f>
        <v/>
      </c>
      <c r="I144" s="29" t="str">
        <f>TRIM('1. Artikeldata Grund'!F144)</f>
        <v/>
      </c>
      <c r="J144" s="22"/>
      <c r="K144" s="22"/>
      <c r="L144" s="29" t="str">
        <f>LEFT('4. Inköpsdata'!O144,2)</f>
        <v>Vä</v>
      </c>
      <c r="M144" s="28">
        <v>1</v>
      </c>
      <c r="N144" s="26" t="e">
        <f>ROUND('4. Inköpsdata'!K144,2)</f>
        <v>#VALUE!</v>
      </c>
      <c r="O144" s="207"/>
      <c r="P144" s="22"/>
      <c r="Q144" s="35" t="str">
        <f>'4. Inköpsdata'!H144</f>
        <v>SEK</v>
      </c>
      <c r="R144" s="22"/>
      <c r="S144" s="22"/>
      <c r="T144" s="22"/>
      <c r="U144" s="22"/>
      <c r="V144" s="29" t="str">
        <f>'4. Inköpsdata'!E144</f>
        <v>ST</v>
      </c>
      <c r="W144" s="29" t="s">
        <v>1871</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1981</v>
      </c>
      <c r="H145" s="25" t="str">
        <f>'APH KIC KIA PC'!E145</f>
        <v/>
      </c>
      <c r="I145" s="29" t="str">
        <f>TRIM('1. Artikeldata Grund'!F145)</f>
        <v/>
      </c>
      <c r="J145" s="22"/>
      <c r="K145" s="22"/>
      <c r="L145" s="29" t="str">
        <f>LEFT('4. Inköpsdata'!O145,2)</f>
        <v>Vä</v>
      </c>
      <c r="M145" s="28">
        <v>1</v>
      </c>
      <c r="N145" s="26" t="e">
        <f>ROUND('4. Inköpsdata'!K145,2)</f>
        <v>#VALUE!</v>
      </c>
      <c r="O145" s="207"/>
      <c r="P145" s="22"/>
      <c r="Q145" s="35" t="str">
        <f>'4. Inköpsdata'!H145</f>
        <v>SEK</v>
      </c>
      <c r="R145" s="22"/>
      <c r="S145" s="22"/>
      <c r="T145" s="22"/>
      <c r="U145" s="22"/>
      <c r="V145" s="29" t="str">
        <f>'4. Inköpsdata'!E145</f>
        <v>ST</v>
      </c>
      <c r="W145" s="29" t="s">
        <v>1871</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1981</v>
      </c>
      <c r="H146" s="25" t="str">
        <f>'APH KIC KIA PC'!E146</f>
        <v/>
      </c>
      <c r="I146" s="29" t="str">
        <f>TRIM('1. Artikeldata Grund'!F146)</f>
        <v/>
      </c>
      <c r="J146" s="22"/>
      <c r="K146" s="22"/>
      <c r="L146" s="29" t="str">
        <f>LEFT('4. Inköpsdata'!O146,2)</f>
        <v>Vä</v>
      </c>
      <c r="M146" s="28">
        <v>1</v>
      </c>
      <c r="N146" s="26" t="e">
        <f>ROUND('4. Inköpsdata'!K146,2)</f>
        <v>#VALUE!</v>
      </c>
      <c r="O146" s="207"/>
      <c r="P146" s="22"/>
      <c r="Q146" s="35" t="str">
        <f>'4. Inköpsdata'!H146</f>
        <v>SEK</v>
      </c>
      <c r="R146" s="22"/>
      <c r="S146" s="22"/>
      <c r="T146" s="22"/>
      <c r="U146" s="22"/>
      <c r="V146" s="29" t="str">
        <f>'4. Inköpsdata'!E146</f>
        <v>ST</v>
      </c>
      <c r="W146" s="29" t="s">
        <v>1871</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1981</v>
      </c>
      <c r="H147" s="25" t="str">
        <f>'APH KIC KIA PC'!E147</f>
        <v/>
      </c>
      <c r="I147" s="29" t="str">
        <f>TRIM('1. Artikeldata Grund'!F147)</f>
        <v/>
      </c>
      <c r="J147" s="22"/>
      <c r="K147" s="22"/>
      <c r="L147" s="29" t="str">
        <f>LEFT('4. Inköpsdata'!O147,2)</f>
        <v>Vä</v>
      </c>
      <c r="M147" s="28">
        <v>1</v>
      </c>
      <c r="N147" s="26" t="e">
        <f>ROUND('4. Inköpsdata'!K147,2)</f>
        <v>#VALUE!</v>
      </c>
      <c r="O147" s="207"/>
      <c r="P147" s="22"/>
      <c r="Q147" s="35" t="str">
        <f>'4. Inköpsdata'!H147</f>
        <v>SEK</v>
      </c>
      <c r="R147" s="22"/>
      <c r="S147" s="22"/>
      <c r="T147" s="22"/>
      <c r="U147" s="22"/>
      <c r="V147" s="29" t="str">
        <f>'4. Inköpsdata'!E147</f>
        <v>ST</v>
      </c>
      <c r="W147" s="29" t="s">
        <v>1871</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1981</v>
      </c>
      <c r="H148" s="25" t="str">
        <f>'APH KIC KIA PC'!E148</f>
        <v/>
      </c>
      <c r="I148" s="29" t="str">
        <f>TRIM('1. Artikeldata Grund'!F148)</f>
        <v/>
      </c>
      <c r="J148" s="22"/>
      <c r="K148" s="22"/>
      <c r="L148" s="29" t="str">
        <f>LEFT('4. Inköpsdata'!O148,2)</f>
        <v>Vä</v>
      </c>
      <c r="M148" s="28">
        <v>1</v>
      </c>
      <c r="N148" s="26" t="e">
        <f>ROUND('4. Inköpsdata'!K148,2)</f>
        <v>#VALUE!</v>
      </c>
      <c r="O148" s="207"/>
      <c r="P148" s="22"/>
      <c r="Q148" s="35" t="str">
        <f>'4. Inköpsdata'!H148</f>
        <v>SEK</v>
      </c>
      <c r="R148" s="22"/>
      <c r="S148" s="22"/>
      <c r="T148" s="22"/>
      <c r="U148" s="22"/>
      <c r="V148" s="29" t="str">
        <f>'4. Inköpsdata'!E148</f>
        <v>ST</v>
      </c>
      <c r="W148" s="29" t="s">
        <v>1871</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1981</v>
      </c>
      <c r="H149" s="25" t="str">
        <f>'APH KIC KIA PC'!E149</f>
        <v/>
      </c>
      <c r="I149" s="29" t="str">
        <f>TRIM('1. Artikeldata Grund'!F149)</f>
        <v/>
      </c>
      <c r="J149" s="22"/>
      <c r="K149" s="22"/>
      <c r="L149" s="29" t="str">
        <f>LEFT('4. Inköpsdata'!O149,2)</f>
        <v>Vä</v>
      </c>
      <c r="M149" s="28">
        <v>1</v>
      </c>
      <c r="N149" s="26" t="e">
        <f>ROUND('4. Inköpsdata'!K149,2)</f>
        <v>#VALUE!</v>
      </c>
      <c r="O149" s="207"/>
      <c r="P149" s="22"/>
      <c r="Q149" s="35" t="str">
        <f>'4. Inköpsdata'!H149</f>
        <v>SEK</v>
      </c>
      <c r="R149" s="22"/>
      <c r="S149" s="22"/>
      <c r="T149" s="22"/>
      <c r="U149" s="22"/>
      <c r="V149" s="29" t="str">
        <f>'4. Inköpsdata'!E149</f>
        <v>ST</v>
      </c>
      <c r="W149" s="29" t="s">
        <v>1871</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1981</v>
      </c>
      <c r="H150" s="25" t="str">
        <f>'APH KIC KIA PC'!E150</f>
        <v/>
      </c>
      <c r="I150" s="29" t="str">
        <f>TRIM('1. Artikeldata Grund'!F150)</f>
        <v/>
      </c>
      <c r="J150" s="22"/>
      <c r="K150" s="22"/>
      <c r="L150" s="29" t="str">
        <f>LEFT('4. Inköpsdata'!O150,2)</f>
        <v>Vä</v>
      </c>
      <c r="M150" s="28">
        <v>1</v>
      </c>
      <c r="N150" s="26" t="e">
        <f>ROUND('4. Inköpsdata'!K150,2)</f>
        <v>#VALUE!</v>
      </c>
      <c r="O150" s="207"/>
      <c r="P150" s="22"/>
      <c r="Q150" s="35" t="str">
        <f>'4. Inköpsdata'!H150</f>
        <v>SEK</v>
      </c>
      <c r="R150" s="22"/>
      <c r="S150" s="22"/>
      <c r="T150" s="22"/>
      <c r="U150" s="22"/>
      <c r="V150" s="29" t="str">
        <f>'4. Inköpsdata'!E150</f>
        <v>ST</v>
      </c>
      <c r="W150" s="29" t="s">
        <v>1871</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1981</v>
      </c>
      <c r="H151" s="25" t="str">
        <f>'APH KIC KIA PC'!E151</f>
        <v/>
      </c>
      <c r="I151" s="29" t="str">
        <f>TRIM('1. Artikeldata Grund'!F151)</f>
        <v/>
      </c>
      <c r="J151" s="22"/>
      <c r="K151" s="22"/>
      <c r="L151" s="29" t="str">
        <f>LEFT('4. Inköpsdata'!O151,2)</f>
        <v>Vä</v>
      </c>
      <c r="M151" s="28">
        <v>1</v>
      </c>
      <c r="N151" s="26" t="e">
        <f>ROUND('4. Inköpsdata'!K151,2)</f>
        <v>#VALUE!</v>
      </c>
      <c r="O151" s="207"/>
      <c r="P151" s="22"/>
      <c r="Q151" s="35" t="str">
        <f>'4. Inköpsdata'!H151</f>
        <v>SEK</v>
      </c>
      <c r="R151" s="22"/>
      <c r="S151" s="22"/>
      <c r="T151" s="22"/>
      <c r="U151" s="22"/>
      <c r="V151" s="29" t="str">
        <f>'4. Inköpsdata'!E151</f>
        <v>ST</v>
      </c>
      <c r="W151" s="29" t="s">
        <v>1871</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1981</v>
      </c>
      <c r="H152" s="25" t="str">
        <f>'APH KIC KIA PC'!E152</f>
        <v/>
      </c>
      <c r="I152" s="29" t="str">
        <f>TRIM('1. Artikeldata Grund'!F152)</f>
        <v/>
      </c>
      <c r="J152" s="22"/>
      <c r="K152" s="22"/>
      <c r="L152" s="29" t="str">
        <f>LEFT('4. Inköpsdata'!O152,2)</f>
        <v>Vä</v>
      </c>
      <c r="M152" s="28">
        <v>1</v>
      </c>
      <c r="N152" s="26" t="e">
        <f>ROUND('4. Inköpsdata'!K152,2)</f>
        <v>#VALUE!</v>
      </c>
      <c r="O152" s="207"/>
      <c r="P152" s="22"/>
      <c r="Q152" s="35" t="str">
        <f>'4. Inköpsdata'!H152</f>
        <v>SEK</v>
      </c>
      <c r="R152" s="22"/>
      <c r="S152" s="22"/>
      <c r="T152" s="22"/>
      <c r="U152" s="22"/>
      <c r="V152" s="29" t="str">
        <f>'4. Inköpsdata'!E152</f>
        <v>ST</v>
      </c>
      <c r="W152" s="29" t="s">
        <v>1871</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1981</v>
      </c>
      <c r="H153" s="25" t="str">
        <f>'APH KIC KIA PC'!E153</f>
        <v/>
      </c>
      <c r="I153" s="29" t="str">
        <f>TRIM('1. Artikeldata Grund'!F153)</f>
        <v/>
      </c>
      <c r="J153" s="22"/>
      <c r="K153" s="22"/>
      <c r="L153" s="29" t="str">
        <f>LEFT('4. Inköpsdata'!O153,2)</f>
        <v>Vä</v>
      </c>
      <c r="M153" s="28">
        <v>1</v>
      </c>
      <c r="N153" s="26" t="e">
        <f>ROUND('4. Inköpsdata'!K153,2)</f>
        <v>#VALUE!</v>
      </c>
      <c r="O153" s="207"/>
      <c r="P153" s="22"/>
      <c r="Q153" s="35" t="str">
        <f>'4. Inköpsdata'!H153</f>
        <v>SEK</v>
      </c>
      <c r="R153" s="22"/>
      <c r="S153" s="22"/>
      <c r="T153" s="22"/>
      <c r="U153" s="22"/>
      <c r="V153" s="29" t="str">
        <f>'4. Inköpsdata'!E153</f>
        <v>ST</v>
      </c>
      <c r="W153" s="29" t="s">
        <v>1871</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1981</v>
      </c>
      <c r="H154" s="25" t="str">
        <f>'APH KIC KIA PC'!E154</f>
        <v/>
      </c>
      <c r="I154" s="29" t="str">
        <f>TRIM('1. Artikeldata Grund'!F154)</f>
        <v/>
      </c>
      <c r="J154" s="22"/>
      <c r="K154" s="22"/>
      <c r="L154" s="29" t="str">
        <f>LEFT('4. Inköpsdata'!O154,2)</f>
        <v>Vä</v>
      </c>
      <c r="M154" s="28">
        <v>1</v>
      </c>
      <c r="N154" s="26" t="e">
        <f>ROUND('4. Inköpsdata'!K154,2)</f>
        <v>#VALUE!</v>
      </c>
      <c r="O154" s="207"/>
      <c r="P154" s="22"/>
      <c r="Q154" s="35" t="str">
        <f>'4. Inköpsdata'!H154</f>
        <v>SEK</v>
      </c>
      <c r="R154" s="22"/>
      <c r="S154" s="22"/>
      <c r="T154" s="22"/>
      <c r="U154" s="22"/>
      <c r="V154" s="29" t="str">
        <f>'4. Inköpsdata'!E154</f>
        <v>ST</v>
      </c>
      <c r="W154" s="29" t="s">
        <v>1871</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1981</v>
      </c>
      <c r="H155" s="25" t="str">
        <f>'APH KIC KIA PC'!E155</f>
        <v/>
      </c>
      <c r="I155" s="29" t="str">
        <f>TRIM('1. Artikeldata Grund'!F155)</f>
        <v/>
      </c>
      <c r="J155" s="22"/>
      <c r="K155" s="22"/>
      <c r="L155" s="29" t="str">
        <f>LEFT('4. Inköpsdata'!O155,2)</f>
        <v>Vä</v>
      </c>
      <c r="M155" s="28">
        <v>1</v>
      </c>
      <c r="N155" s="26" t="e">
        <f>ROUND('4. Inköpsdata'!K155,2)</f>
        <v>#VALUE!</v>
      </c>
      <c r="O155" s="207"/>
      <c r="P155" s="22"/>
      <c r="Q155" s="35" t="str">
        <f>'4. Inköpsdata'!H155</f>
        <v>SEK</v>
      </c>
      <c r="R155" s="22"/>
      <c r="S155" s="22"/>
      <c r="T155" s="22"/>
      <c r="U155" s="22"/>
      <c r="V155" s="29" t="str">
        <f>'4. Inköpsdata'!E155</f>
        <v>ST</v>
      </c>
      <c r="W155" s="29" t="s">
        <v>1871</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1981</v>
      </c>
      <c r="H156" s="25" t="str">
        <f>'APH KIC KIA PC'!E156</f>
        <v/>
      </c>
      <c r="I156" s="29" t="str">
        <f>TRIM('1. Artikeldata Grund'!F156)</f>
        <v/>
      </c>
      <c r="J156" s="22"/>
      <c r="K156" s="22"/>
      <c r="L156" s="29" t="str">
        <f>LEFT('4. Inköpsdata'!O156,2)</f>
        <v>Vä</v>
      </c>
      <c r="M156" s="28">
        <v>1</v>
      </c>
      <c r="N156" s="26" t="e">
        <f>ROUND('4. Inköpsdata'!K156,2)</f>
        <v>#VALUE!</v>
      </c>
      <c r="O156" s="207"/>
      <c r="P156" s="22"/>
      <c r="Q156" s="35" t="str">
        <f>'4. Inköpsdata'!H156</f>
        <v>SEK</v>
      </c>
      <c r="R156" s="22"/>
      <c r="S156" s="22"/>
      <c r="T156" s="22"/>
      <c r="U156" s="22"/>
      <c r="V156" s="29" t="str">
        <f>'4. Inköpsdata'!E156</f>
        <v>ST</v>
      </c>
      <c r="W156" s="29" t="s">
        <v>1871</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1981</v>
      </c>
      <c r="H157" s="25" t="str">
        <f>'APH KIC KIA PC'!E157</f>
        <v/>
      </c>
      <c r="I157" s="29" t="str">
        <f>TRIM('1. Artikeldata Grund'!F157)</f>
        <v/>
      </c>
      <c r="J157" s="22"/>
      <c r="K157" s="22"/>
      <c r="L157" s="29" t="str">
        <f>LEFT('4. Inköpsdata'!O157,2)</f>
        <v>Vä</v>
      </c>
      <c r="M157" s="28">
        <v>1</v>
      </c>
      <c r="N157" s="26" t="e">
        <f>ROUND('4. Inköpsdata'!K157,2)</f>
        <v>#VALUE!</v>
      </c>
      <c r="O157" s="207"/>
      <c r="P157" s="22"/>
      <c r="Q157" s="35" t="str">
        <f>'4. Inköpsdata'!H157</f>
        <v>SEK</v>
      </c>
      <c r="R157" s="22"/>
      <c r="S157" s="22"/>
      <c r="T157" s="22"/>
      <c r="U157" s="22"/>
      <c r="V157" s="29" t="str">
        <f>'4. Inköpsdata'!E157</f>
        <v>ST</v>
      </c>
      <c r="W157" s="29" t="s">
        <v>1871</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1981</v>
      </c>
      <c r="H158" s="25" t="str">
        <f>'APH KIC KIA PC'!E158</f>
        <v/>
      </c>
      <c r="I158" s="29" t="str">
        <f>TRIM('1. Artikeldata Grund'!F158)</f>
        <v/>
      </c>
      <c r="J158" s="22"/>
      <c r="K158" s="22"/>
      <c r="L158" s="29" t="str">
        <f>LEFT('4. Inköpsdata'!O158,2)</f>
        <v>Vä</v>
      </c>
      <c r="M158" s="28">
        <v>1</v>
      </c>
      <c r="N158" s="26" t="e">
        <f>ROUND('4. Inköpsdata'!K158,2)</f>
        <v>#VALUE!</v>
      </c>
      <c r="O158" s="207"/>
      <c r="P158" s="22"/>
      <c r="Q158" s="35" t="str">
        <f>'4. Inköpsdata'!H158</f>
        <v>SEK</v>
      </c>
      <c r="R158" s="22"/>
      <c r="S158" s="22"/>
      <c r="T158" s="22"/>
      <c r="U158" s="22"/>
      <c r="V158" s="29" t="str">
        <f>'4. Inköpsdata'!E158</f>
        <v>ST</v>
      </c>
      <c r="W158" s="29" t="s">
        <v>1871</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1981</v>
      </c>
      <c r="H159" s="25" t="str">
        <f>'APH KIC KIA PC'!E159</f>
        <v/>
      </c>
      <c r="I159" s="29" t="str">
        <f>TRIM('1. Artikeldata Grund'!F159)</f>
        <v/>
      </c>
      <c r="J159" s="22"/>
      <c r="K159" s="22"/>
      <c r="L159" s="29" t="str">
        <f>LEFT('4. Inköpsdata'!O159,2)</f>
        <v>Vä</v>
      </c>
      <c r="M159" s="28">
        <v>1</v>
      </c>
      <c r="N159" s="26" t="e">
        <f>ROUND('4. Inköpsdata'!K159,2)</f>
        <v>#VALUE!</v>
      </c>
      <c r="O159" s="207"/>
      <c r="P159" s="22"/>
      <c r="Q159" s="35" t="str">
        <f>'4. Inköpsdata'!H159</f>
        <v>SEK</v>
      </c>
      <c r="R159" s="22"/>
      <c r="S159" s="22"/>
      <c r="T159" s="22"/>
      <c r="U159" s="22"/>
      <c r="V159" s="29" t="str">
        <f>'4. Inköpsdata'!E159</f>
        <v>ST</v>
      </c>
      <c r="W159" s="29" t="s">
        <v>1871</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1981</v>
      </c>
      <c r="H160" s="25" t="str">
        <f>'APH KIC KIA PC'!E160</f>
        <v/>
      </c>
      <c r="I160" s="29" t="str">
        <f>TRIM('1. Artikeldata Grund'!F160)</f>
        <v/>
      </c>
      <c r="J160" s="22"/>
      <c r="K160" s="22"/>
      <c r="L160" s="29" t="str">
        <f>LEFT('4. Inköpsdata'!O160,2)</f>
        <v>Vä</v>
      </c>
      <c r="M160" s="28">
        <v>1</v>
      </c>
      <c r="N160" s="26" t="e">
        <f>ROUND('4. Inköpsdata'!K160,2)</f>
        <v>#VALUE!</v>
      </c>
      <c r="O160" s="207"/>
      <c r="P160" s="22"/>
      <c r="Q160" s="35" t="str">
        <f>'4. Inköpsdata'!H160</f>
        <v>SEK</v>
      </c>
      <c r="R160" s="22"/>
      <c r="S160" s="22"/>
      <c r="T160" s="22"/>
      <c r="U160" s="22"/>
      <c r="V160" s="29" t="str">
        <f>'4. Inköpsdata'!E160</f>
        <v>ST</v>
      </c>
      <c r="W160" s="29" t="s">
        <v>1871</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1981</v>
      </c>
      <c r="H161" s="25" t="str">
        <f>'APH KIC KIA PC'!E161</f>
        <v/>
      </c>
      <c r="I161" s="29" t="str">
        <f>TRIM('1. Artikeldata Grund'!F161)</f>
        <v/>
      </c>
      <c r="J161" s="22"/>
      <c r="K161" s="22"/>
      <c r="L161" s="29" t="str">
        <f>LEFT('4. Inköpsdata'!O161,2)</f>
        <v>Vä</v>
      </c>
      <c r="M161" s="28">
        <v>1</v>
      </c>
      <c r="N161" s="26" t="e">
        <f>ROUND('4. Inköpsdata'!K161,2)</f>
        <v>#VALUE!</v>
      </c>
      <c r="O161" s="207"/>
      <c r="P161" s="22"/>
      <c r="Q161" s="35" t="str">
        <f>'4. Inköpsdata'!H161</f>
        <v>SEK</v>
      </c>
      <c r="R161" s="22"/>
      <c r="S161" s="22"/>
      <c r="T161" s="22"/>
      <c r="U161" s="22"/>
      <c r="V161" s="29" t="str">
        <f>'4. Inköpsdata'!E161</f>
        <v>ST</v>
      </c>
      <c r="W161" s="29" t="s">
        <v>1871</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1981</v>
      </c>
      <c r="H162" s="25" t="str">
        <f>'APH KIC KIA PC'!E162</f>
        <v/>
      </c>
      <c r="I162" s="29" t="str">
        <f>TRIM('1. Artikeldata Grund'!F162)</f>
        <v/>
      </c>
      <c r="J162" s="22"/>
      <c r="K162" s="22"/>
      <c r="L162" s="29" t="str">
        <f>LEFT('4. Inköpsdata'!O162,2)</f>
        <v>Vä</v>
      </c>
      <c r="M162" s="28">
        <v>1</v>
      </c>
      <c r="N162" s="26" t="e">
        <f>ROUND('4. Inköpsdata'!K162,2)</f>
        <v>#VALUE!</v>
      </c>
      <c r="O162" s="207"/>
      <c r="P162" s="22"/>
      <c r="Q162" s="35" t="str">
        <f>'4. Inköpsdata'!H162</f>
        <v>SEK</v>
      </c>
      <c r="R162" s="22"/>
      <c r="S162" s="22"/>
      <c r="T162" s="22"/>
      <c r="U162" s="22"/>
      <c r="V162" s="29" t="str">
        <f>'4. Inköpsdata'!E162</f>
        <v>ST</v>
      </c>
      <c r="W162" s="29" t="s">
        <v>1871</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1981</v>
      </c>
      <c r="H163" s="25" t="str">
        <f>'APH KIC KIA PC'!E163</f>
        <v/>
      </c>
      <c r="I163" s="29" t="str">
        <f>TRIM('1. Artikeldata Grund'!F163)</f>
        <v/>
      </c>
      <c r="J163" s="22"/>
      <c r="K163" s="22"/>
      <c r="L163" s="29" t="str">
        <f>LEFT('4. Inköpsdata'!O163,2)</f>
        <v>Vä</v>
      </c>
      <c r="M163" s="28">
        <v>1</v>
      </c>
      <c r="N163" s="26" t="e">
        <f>ROUND('4. Inköpsdata'!K163,2)</f>
        <v>#VALUE!</v>
      </c>
      <c r="O163" s="207"/>
      <c r="P163" s="22"/>
      <c r="Q163" s="35" t="str">
        <f>'4. Inköpsdata'!H163</f>
        <v>SEK</v>
      </c>
      <c r="R163" s="22"/>
      <c r="S163" s="22"/>
      <c r="T163" s="22"/>
      <c r="U163" s="22"/>
      <c r="V163" s="29" t="str">
        <f>'4. Inköpsdata'!E163</f>
        <v>ST</v>
      </c>
      <c r="W163" s="29" t="s">
        <v>1871</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1981</v>
      </c>
      <c r="H164" s="25" t="str">
        <f>'APH KIC KIA PC'!E164</f>
        <v/>
      </c>
      <c r="I164" s="29" t="str">
        <f>TRIM('1. Artikeldata Grund'!F164)</f>
        <v/>
      </c>
      <c r="J164" s="22"/>
      <c r="K164" s="22"/>
      <c r="L164" s="29" t="str">
        <f>LEFT('4. Inköpsdata'!O164,2)</f>
        <v>Vä</v>
      </c>
      <c r="M164" s="28">
        <v>1</v>
      </c>
      <c r="N164" s="26" t="e">
        <f>ROUND('4. Inköpsdata'!K164,2)</f>
        <v>#VALUE!</v>
      </c>
      <c r="O164" s="207"/>
      <c r="P164" s="22"/>
      <c r="Q164" s="35" t="str">
        <f>'4. Inköpsdata'!H164</f>
        <v>SEK</v>
      </c>
      <c r="R164" s="22"/>
      <c r="S164" s="22"/>
      <c r="T164" s="22"/>
      <c r="U164" s="22"/>
      <c r="V164" s="29" t="str">
        <f>'4. Inköpsdata'!E164</f>
        <v>ST</v>
      </c>
      <c r="W164" s="29" t="s">
        <v>1871</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1981</v>
      </c>
      <c r="H165" s="25" t="str">
        <f>'APH KIC KIA PC'!E165</f>
        <v/>
      </c>
      <c r="I165" s="29" t="str">
        <f>TRIM('1. Artikeldata Grund'!F165)</f>
        <v/>
      </c>
      <c r="J165" s="22"/>
      <c r="K165" s="22"/>
      <c r="L165" s="29" t="str">
        <f>LEFT('4. Inköpsdata'!O165,2)</f>
        <v>Vä</v>
      </c>
      <c r="M165" s="28">
        <v>1</v>
      </c>
      <c r="N165" s="26" t="e">
        <f>ROUND('4. Inköpsdata'!K165,2)</f>
        <v>#VALUE!</v>
      </c>
      <c r="O165" s="207"/>
      <c r="P165" s="22"/>
      <c r="Q165" s="35" t="str">
        <f>'4. Inköpsdata'!H165</f>
        <v>SEK</v>
      </c>
      <c r="R165" s="22"/>
      <c r="S165" s="22"/>
      <c r="T165" s="22"/>
      <c r="U165" s="22"/>
      <c r="V165" s="29" t="str">
        <f>'4. Inköpsdata'!E165</f>
        <v>ST</v>
      </c>
      <c r="W165" s="29" t="s">
        <v>1871</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1981</v>
      </c>
      <c r="H166" s="25" t="str">
        <f>'APH KIC KIA PC'!E166</f>
        <v/>
      </c>
      <c r="I166" s="29" t="str">
        <f>TRIM('1. Artikeldata Grund'!F166)</f>
        <v/>
      </c>
      <c r="J166" s="22"/>
      <c r="K166" s="22"/>
      <c r="L166" s="29" t="str">
        <f>LEFT('4. Inköpsdata'!O166,2)</f>
        <v>Vä</v>
      </c>
      <c r="M166" s="28">
        <v>1</v>
      </c>
      <c r="N166" s="26" t="e">
        <f>ROUND('4. Inköpsdata'!K166,2)</f>
        <v>#VALUE!</v>
      </c>
      <c r="O166" s="207"/>
      <c r="P166" s="22"/>
      <c r="Q166" s="35" t="str">
        <f>'4. Inköpsdata'!H166</f>
        <v>SEK</v>
      </c>
      <c r="R166" s="22"/>
      <c r="S166" s="22"/>
      <c r="T166" s="22"/>
      <c r="U166" s="22"/>
      <c r="V166" s="29" t="str">
        <f>'4. Inköpsdata'!E166</f>
        <v>ST</v>
      </c>
      <c r="W166" s="29" t="s">
        <v>1871</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1981</v>
      </c>
      <c r="H167" s="25" t="str">
        <f>'APH KIC KIA PC'!E167</f>
        <v/>
      </c>
      <c r="I167" s="29" t="str">
        <f>TRIM('1. Artikeldata Grund'!F167)</f>
        <v/>
      </c>
      <c r="J167" s="22"/>
      <c r="K167" s="22"/>
      <c r="L167" s="29" t="str">
        <f>LEFT('4. Inköpsdata'!O167,2)</f>
        <v>Vä</v>
      </c>
      <c r="M167" s="28">
        <v>1</v>
      </c>
      <c r="N167" s="26" t="e">
        <f>ROUND('4. Inköpsdata'!K167,2)</f>
        <v>#VALUE!</v>
      </c>
      <c r="O167" s="207"/>
      <c r="P167" s="22"/>
      <c r="Q167" s="35" t="str">
        <f>'4. Inköpsdata'!H167</f>
        <v>SEK</v>
      </c>
      <c r="R167" s="22"/>
      <c r="S167" s="22"/>
      <c r="T167" s="22"/>
      <c r="U167" s="22"/>
      <c r="V167" s="29" t="str">
        <f>'4. Inköpsdata'!E167</f>
        <v>ST</v>
      </c>
      <c r="W167" s="29" t="s">
        <v>1871</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1981</v>
      </c>
      <c r="H168" s="25" t="str">
        <f>'APH KIC KIA PC'!E168</f>
        <v/>
      </c>
      <c r="I168" s="29" t="str">
        <f>TRIM('1. Artikeldata Grund'!F168)</f>
        <v/>
      </c>
      <c r="J168" s="22"/>
      <c r="K168" s="22"/>
      <c r="L168" s="29" t="str">
        <f>LEFT('4. Inköpsdata'!O168,2)</f>
        <v>Vä</v>
      </c>
      <c r="M168" s="28">
        <v>1</v>
      </c>
      <c r="N168" s="26" t="e">
        <f>ROUND('4. Inköpsdata'!K168,2)</f>
        <v>#VALUE!</v>
      </c>
      <c r="O168" s="207"/>
      <c r="P168" s="22"/>
      <c r="Q168" s="35" t="str">
        <f>'4. Inköpsdata'!H168</f>
        <v>SEK</v>
      </c>
      <c r="R168" s="22"/>
      <c r="S168" s="22"/>
      <c r="T168" s="22"/>
      <c r="U168" s="22"/>
      <c r="V168" s="29" t="str">
        <f>'4. Inköpsdata'!E168</f>
        <v>ST</v>
      </c>
      <c r="W168" s="29" t="s">
        <v>1871</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1981</v>
      </c>
      <c r="H169" s="25" t="str">
        <f>'APH KIC KIA PC'!E169</f>
        <v/>
      </c>
      <c r="I169" s="29" t="str">
        <f>TRIM('1. Artikeldata Grund'!F169)</f>
        <v/>
      </c>
      <c r="J169" s="22"/>
      <c r="K169" s="22"/>
      <c r="L169" s="29" t="str">
        <f>LEFT('4. Inköpsdata'!O169,2)</f>
        <v>Vä</v>
      </c>
      <c r="M169" s="28">
        <v>1</v>
      </c>
      <c r="N169" s="26" t="e">
        <f>ROUND('4. Inköpsdata'!K169,2)</f>
        <v>#VALUE!</v>
      </c>
      <c r="O169" s="207"/>
      <c r="P169" s="22"/>
      <c r="Q169" s="35" t="str">
        <f>'4. Inköpsdata'!H169</f>
        <v>SEK</v>
      </c>
      <c r="R169" s="22"/>
      <c r="S169" s="22"/>
      <c r="T169" s="22"/>
      <c r="U169" s="22"/>
      <c r="V169" s="29" t="str">
        <f>'4. Inköpsdata'!E169</f>
        <v>ST</v>
      </c>
      <c r="W169" s="29" t="s">
        <v>1871</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1981</v>
      </c>
      <c r="H170" s="25" t="str">
        <f>'APH KIC KIA PC'!E170</f>
        <v/>
      </c>
      <c r="I170" s="29" t="str">
        <f>TRIM('1. Artikeldata Grund'!F170)</f>
        <v/>
      </c>
      <c r="J170" s="22"/>
      <c r="K170" s="22"/>
      <c r="L170" s="29" t="str">
        <f>LEFT('4. Inköpsdata'!O170,2)</f>
        <v>Vä</v>
      </c>
      <c r="M170" s="28">
        <v>1</v>
      </c>
      <c r="N170" s="26" t="e">
        <f>ROUND('4. Inköpsdata'!K170,2)</f>
        <v>#VALUE!</v>
      </c>
      <c r="O170" s="207"/>
      <c r="P170" s="22"/>
      <c r="Q170" s="35" t="str">
        <f>'4. Inköpsdata'!H170</f>
        <v>SEK</v>
      </c>
      <c r="R170" s="22"/>
      <c r="S170" s="22"/>
      <c r="T170" s="22"/>
      <c r="U170" s="22"/>
      <c r="V170" s="29" t="str">
        <f>'4. Inköpsdata'!E170</f>
        <v>ST</v>
      </c>
      <c r="W170" s="29" t="s">
        <v>1871</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1981</v>
      </c>
      <c r="H171" s="25" t="str">
        <f>'APH KIC KIA PC'!E171</f>
        <v/>
      </c>
      <c r="I171" s="29" t="str">
        <f>TRIM('1. Artikeldata Grund'!F171)</f>
        <v/>
      </c>
      <c r="J171" s="22"/>
      <c r="K171" s="22"/>
      <c r="L171" s="29" t="str">
        <f>LEFT('4. Inköpsdata'!O171,2)</f>
        <v>Vä</v>
      </c>
      <c r="M171" s="28">
        <v>1</v>
      </c>
      <c r="N171" s="26" t="e">
        <f>ROUND('4. Inköpsdata'!K171,2)</f>
        <v>#VALUE!</v>
      </c>
      <c r="O171" s="207"/>
      <c r="P171" s="22"/>
      <c r="Q171" s="35" t="str">
        <f>'4. Inköpsdata'!H171</f>
        <v>SEK</v>
      </c>
      <c r="R171" s="22"/>
      <c r="S171" s="22"/>
      <c r="T171" s="22"/>
      <c r="U171" s="22"/>
      <c r="V171" s="29" t="str">
        <f>'4. Inköpsdata'!E171</f>
        <v>ST</v>
      </c>
      <c r="W171" s="29" t="s">
        <v>1871</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1981</v>
      </c>
      <c r="H172" s="25" t="str">
        <f>'APH KIC KIA PC'!E172</f>
        <v/>
      </c>
      <c r="I172" s="29" t="str">
        <f>TRIM('1. Artikeldata Grund'!F172)</f>
        <v/>
      </c>
      <c r="J172" s="22"/>
      <c r="K172" s="22"/>
      <c r="L172" s="29" t="str">
        <f>LEFT('4. Inköpsdata'!O172,2)</f>
        <v>Vä</v>
      </c>
      <c r="M172" s="28">
        <v>1</v>
      </c>
      <c r="N172" s="26" t="e">
        <f>ROUND('4. Inköpsdata'!K172,2)</f>
        <v>#VALUE!</v>
      </c>
      <c r="O172" s="207"/>
      <c r="P172" s="22"/>
      <c r="Q172" s="35" t="str">
        <f>'4. Inköpsdata'!H172</f>
        <v>SEK</v>
      </c>
      <c r="R172" s="22"/>
      <c r="S172" s="22"/>
      <c r="T172" s="22"/>
      <c r="U172" s="22"/>
      <c r="V172" s="29" t="str">
        <f>'4. Inköpsdata'!E172</f>
        <v>ST</v>
      </c>
      <c r="W172" s="29" t="s">
        <v>1871</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1981</v>
      </c>
      <c r="H173" s="25" t="str">
        <f>'APH KIC KIA PC'!E173</f>
        <v/>
      </c>
      <c r="I173" s="29" t="str">
        <f>TRIM('1. Artikeldata Grund'!F173)</f>
        <v/>
      </c>
      <c r="J173" s="22"/>
      <c r="K173" s="22"/>
      <c r="L173" s="29" t="str">
        <f>LEFT('4. Inköpsdata'!O173,2)</f>
        <v>Vä</v>
      </c>
      <c r="M173" s="28">
        <v>1</v>
      </c>
      <c r="N173" s="26" t="e">
        <f>ROUND('4. Inköpsdata'!K173,2)</f>
        <v>#VALUE!</v>
      </c>
      <c r="O173" s="207"/>
      <c r="P173" s="22"/>
      <c r="Q173" s="35" t="str">
        <f>'4. Inköpsdata'!H173</f>
        <v>SEK</v>
      </c>
      <c r="R173" s="22"/>
      <c r="S173" s="22"/>
      <c r="T173" s="22"/>
      <c r="U173" s="22"/>
      <c r="V173" s="29" t="str">
        <f>'4. Inköpsdata'!E173</f>
        <v>ST</v>
      </c>
      <c r="W173" s="29" t="s">
        <v>1871</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1981</v>
      </c>
      <c r="H174" s="25" t="str">
        <f>'APH KIC KIA PC'!E174</f>
        <v/>
      </c>
      <c r="I174" s="29" t="str">
        <f>TRIM('1. Artikeldata Grund'!F174)</f>
        <v/>
      </c>
      <c r="J174" s="22"/>
      <c r="K174" s="22"/>
      <c r="L174" s="29" t="str">
        <f>LEFT('4. Inköpsdata'!O174,2)</f>
        <v>Vä</v>
      </c>
      <c r="M174" s="28">
        <v>1</v>
      </c>
      <c r="N174" s="26" t="e">
        <f>ROUND('4. Inköpsdata'!K174,2)</f>
        <v>#VALUE!</v>
      </c>
      <c r="O174" s="207"/>
      <c r="P174" s="22"/>
      <c r="Q174" s="35" t="str">
        <f>'4. Inköpsdata'!H174</f>
        <v>SEK</v>
      </c>
      <c r="R174" s="22"/>
      <c r="S174" s="22"/>
      <c r="T174" s="22"/>
      <c r="U174" s="22"/>
      <c r="V174" s="29" t="str">
        <f>'4. Inköpsdata'!E174</f>
        <v>ST</v>
      </c>
      <c r="W174" s="29" t="s">
        <v>1871</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1981</v>
      </c>
      <c r="H175" s="25" t="str">
        <f>'APH KIC KIA PC'!E175</f>
        <v/>
      </c>
      <c r="I175" s="29" t="str">
        <f>TRIM('1. Artikeldata Grund'!F175)</f>
        <v/>
      </c>
      <c r="J175" s="22"/>
      <c r="K175" s="22"/>
      <c r="L175" s="29" t="str">
        <f>LEFT('4. Inköpsdata'!O175,2)</f>
        <v>Vä</v>
      </c>
      <c r="M175" s="28">
        <v>1</v>
      </c>
      <c r="N175" s="26" t="e">
        <f>ROUND('4. Inköpsdata'!K175,2)</f>
        <v>#VALUE!</v>
      </c>
      <c r="O175" s="207"/>
      <c r="P175" s="22"/>
      <c r="Q175" s="35" t="str">
        <f>'4. Inköpsdata'!H175</f>
        <v>SEK</v>
      </c>
      <c r="R175" s="22"/>
      <c r="S175" s="22"/>
      <c r="T175" s="22"/>
      <c r="U175" s="22"/>
      <c r="V175" s="29" t="str">
        <f>'4. Inköpsdata'!E175</f>
        <v>ST</v>
      </c>
      <c r="W175" s="29" t="s">
        <v>1871</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1981</v>
      </c>
      <c r="H176" s="25" t="str">
        <f>'APH KIC KIA PC'!E176</f>
        <v/>
      </c>
      <c r="I176" s="29" t="str">
        <f>TRIM('1. Artikeldata Grund'!F176)</f>
        <v/>
      </c>
      <c r="J176" s="22"/>
      <c r="K176" s="22"/>
      <c r="L176" s="29" t="str">
        <f>LEFT('4. Inköpsdata'!O176,2)</f>
        <v>Vä</v>
      </c>
      <c r="M176" s="28">
        <v>1</v>
      </c>
      <c r="N176" s="26" t="e">
        <f>ROUND('4. Inköpsdata'!K176,2)</f>
        <v>#VALUE!</v>
      </c>
      <c r="O176" s="207"/>
      <c r="P176" s="22"/>
      <c r="Q176" s="35" t="str">
        <f>'4. Inköpsdata'!H176</f>
        <v>SEK</v>
      </c>
      <c r="R176" s="22"/>
      <c r="S176" s="22"/>
      <c r="T176" s="22"/>
      <c r="U176" s="22"/>
      <c r="V176" s="29" t="str">
        <f>'4. Inköpsdata'!E176</f>
        <v>ST</v>
      </c>
      <c r="W176" s="29" t="s">
        <v>1871</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1981</v>
      </c>
      <c r="H177" s="25" t="str">
        <f>'APH KIC KIA PC'!E177</f>
        <v/>
      </c>
      <c r="I177" s="29" t="str">
        <f>TRIM('1. Artikeldata Grund'!F177)</f>
        <v/>
      </c>
      <c r="J177" s="22"/>
      <c r="K177" s="22"/>
      <c r="L177" s="29" t="str">
        <f>LEFT('4. Inköpsdata'!O177,2)</f>
        <v>Vä</v>
      </c>
      <c r="M177" s="28">
        <v>1</v>
      </c>
      <c r="N177" s="26" t="e">
        <f>ROUND('4. Inköpsdata'!K177,2)</f>
        <v>#VALUE!</v>
      </c>
      <c r="O177" s="207"/>
      <c r="P177" s="22"/>
      <c r="Q177" s="35" t="str">
        <f>'4. Inköpsdata'!H177</f>
        <v>SEK</v>
      </c>
      <c r="R177" s="22"/>
      <c r="S177" s="22"/>
      <c r="T177" s="22"/>
      <c r="U177" s="22"/>
      <c r="V177" s="29" t="str">
        <f>'4. Inköpsdata'!E177</f>
        <v>ST</v>
      </c>
      <c r="W177" s="29" t="s">
        <v>1871</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1981</v>
      </c>
      <c r="H178" s="25" t="str">
        <f>'APH KIC KIA PC'!E178</f>
        <v/>
      </c>
      <c r="I178" s="29" t="str">
        <f>TRIM('1. Artikeldata Grund'!F178)</f>
        <v/>
      </c>
      <c r="J178" s="22"/>
      <c r="K178" s="22"/>
      <c r="L178" s="29" t="str">
        <f>LEFT('4. Inköpsdata'!O178,2)</f>
        <v>Vä</v>
      </c>
      <c r="M178" s="28">
        <v>1</v>
      </c>
      <c r="N178" s="26" t="e">
        <f>ROUND('4. Inköpsdata'!K178,2)</f>
        <v>#VALUE!</v>
      </c>
      <c r="O178" s="207"/>
      <c r="P178" s="22"/>
      <c r="Q178" s="35" t="str">
        <f>'4. Inköpsdata'!H178</f>
        <v>SEK</v>
      </c>
      <c r="R178" s="22"/>
      <c r="S178" s="22"/>
      <c r="T178" s="22"/>
      <c r="U178" s="22"/>
      <c r="V178" s="29" t="str">
        <f>'4. Inköpsdata'!E178</f>
        <v>ST</v>
      </c>
      <c r="W178" s="29" t="s">
        <v>1871</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1981</v>
      </c>
      <c r="H179" s="25" t="str">
        <f>'APH KIC KIA PC'!E179</f>
        <v/>
      </c>
      <c r="I179" s="29" t="str">
        <f>TRIM('1. Artikeldata Grund'!F179)</f>
        <v/>
      </c>
      <c r="J179" s="22"/>
      <c r="K179" s="22"/>
      <c r="L179" s="29" t="str">
        <f>LEFT('4. Inköpsdata'!O179,2)</f>
        <v>Vä</v>
      </c>
      <c r="M179" s="28">
        <v>1</v>
      </c>
      <c r="N179" s="26" t="e">
        <f>ROUND('4. Inköpsdata'!K179,2)</f>
        <v>#VALUE!</v>
      </c>
      <c r="O179" s="207"/>
      <c r="P179" s="22"/>
      <c r="Q179" s="35" t="str">
        <f>'4. Inköpsdata'!H179</f>
        <v>SEK</v>
      </c>
      <c r="R179" s="22"/>
      <c r="S179" s="22"/>
      <c r="T179" s="22"/>
      <c r="U179" s="22"/>
      <c r="V179" s="29" t="str">
        <f>'4. Inköpsdata'!E179</f>
        <v>ST</v>
      </c>
      <c r="W179" s="29" t="s">
        <v>1871</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1981</v>
      </c>
      <c r="H180" s="25" t="str">
        <f>'APH KIC KIA PC'!E180</f>
        <v/>
      </c>
      <c r="I180" s="29" t="str">
        <f>TRIM('1. Artikeldata Grund'!F180)</f>
        <v/>
      </c>
      <c r="J180" s="22"/>
      <c r="K180" s="22"/>
      <c r="L180" s="29" t="str">
        <f>LEFT('4. Inköpsdata'!O180,2)</f>
        <v>Vä</v>
      </c>
      <c r="M180" s="28">
        <v>1</v>
      </c>
      <c r="N180" s="26" t="e">
        <f>ROUND('4. Inköpsdata'!K180,2)</f>
        <v>#VALUE!</v>
      </c>
      <c r="O180" s="207"/>
      <c r="P180" s="22"/>
      <c r="Q180" s="35" t="str">
        <f>'4. Inköpsdata'!H180</f>
        <v>SEK</v>
      </c>
      <c r="R180" s="22"/>
      <c r="S180" s="22"/>
      <c r="T180" s="22"/>
      <c r="U180" s="22"/>
      <c r="V180" s="29" t="str">
        <f>'4. Inköpsdata'!E180</f>
        <v>ST</v>
      </c>
      <c r="W180" s="29" t="s">
        <v>1871</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1981</v>
      </c>
      <c r="H181" s="25" t="str">
        <f>'APH KIC KIA PC'!E181</f>
        <v/>
      </c>
      <c r="I181" s="29" t="str">
        <f>TRIM('1. Artikeldata Grund'!F181)</f>
        <v/>
      </c>
      <c r="J181" s="22"/>
      <c r="K181" s="22"/>
      <c r="L181" s="29" t="str">
        <f>LEFT('4. Inköpsdata'!O181,2)</f>
        <v>Vä</v>
      </c>
      <c r="M181" s="28">
        <v>1</v>
      </c>
      <c r="N181" s="26" t="e">
        <f>ROUND('4. Inköpsdata'!K181,2)</f>
        <v>#VALUE!</v>
      </c>
      <c r="O181" s="207"/>
      <c r="P181" s="22"/>
      <c r="Q181" s="35" t="str">
        <f>'4. Inköpsdata'!H181</f>
        <v>SEK</v>
      </c>
      <c r="R181" s="22"/>
      <c r="S181" s="22"/>
      <c r="T181" s="22"/>
      <c r="U181" s="22"/>
      <c r="V181" s="29" t="str">
        <f>'4. Inköpsdata'!E181</f>
        <v>ST</v>
      </c>
      <c r="W181" s="29" t="s">
        <v>1871</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1981</v>
      </c>
      <c r="H182" s="25" t="str">
        <f>'APH KIC KIA PC'!E182</f>
        <v/>
      </c>
      <c r="I182" s="29" t="str">
        <f>TRIM('1. Artikeldata Grund'!F182)</f>
        <v/>
      </c>
      <c r="J182" s="22"/>
      <c r="K182" s="22"/>
      <c r="L182" s="29" t="str">
        <f>LEFT('4. Inköpsdata'!O182,2)</f>
        <v>Vä</v>
      </c>
      <c r="M182" s="28">
        <v>1</v>
      </c>
      <c r="N182" s="26" t="e">
        <f>ROUND('4. Inköpsdata'!K182,2)</f>
        <v>#VALUE!</v>
      </c>
      <c r="O182" s="207"/>
      <c r="P182" s="22"/>
      <c r="Q182" s="35" t="str">
        <f>'4. Inköpsdata'!H182</f>
        <v>SEK</v>
      </c>
      <c r="R182" s="22"/>
      <c r="S182" s="22"/>
      <c r="T182" s="22"/>
      <c r="U182" s="22"/>
      <c r="V182" s="29" t="str">
        <f>'4. Inköpsdata'!E182</f>
        <v>ST</v>
      </c>
      <c r="W182" s="29" t="s">
        <v>1871</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1981</v>
      </c>
      <c r="H183" s="25" t="str">
        <f>'APH KIC KIA PC'!E183</f>
        <v/>
      </c>
      <c r="I183" s="29" t="str">
        <f>TRIM('1. Artikeldata Grund'!F183)</f>
        <v/>
      </c>
      <c r="J183" s="22"/>
      <c r="K183" s="22"/>
      <c r="L183" s="29" t="str">
        <f>LEFT('4. Inköpsdata'!O183,2)</f>
        <v>Vä</v>
      </c>
      <c r="M183" s="28">
        <v>1</v>
      </c>
      <c r="N183" s="26" t="e">
        <f>ROUND('4. Inköpsdata'!K183,2)</f>
        <v>#VALUE!</v>
      </c>
      <c r="O183" s="207"/>
      <c r="P183" s="22"/>
      <c r="Q183" s="35" t="str">
        <f>'4. Inköpsdata'!H183</f>
        <v>SEK</v>
      </c>
      <c r="R183" s="22"/>
      <c r="S183" s="22"/>
      <c r="T183" s="22"/>
      <c r="U183" s="22"/>
      <c r="V183" s="29" t="str">
        <f>'4. Inköpsdata'!E183</f>
        <v>ST</v>
      </c>
      <c r="W183" s="29" t="s">
        <v>1871</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1981</v>
      </c>
      <c r="H184" s="25" t="str">
        <f>'APH KIC KIA PC'!E184</f>
        <v/>
      </c>
      <c r="I184" s="29" t="str">
        <f>TRIM('1. Artikeldata Grund'!F184)</f>
        <v/>
      </c>
      <c r="J184" s="22"/>
      <c r="K184" s="22"/>
      <c r="L184" s="29" t="str">
        <f>LEFT('4. Inköpsdata'!O184,2)</f>
        <v>Vä</v>
      </c>
      <c r="M184" s="28">
        <v>1</v>
      </c>
      <c r="N184" s="26" t="e">
        <f>ROUND('4. Inköpsdata'!K184,2)</f>
        <v>#VALUE!</v>
      </c>
      <c r="O184" s="207"/>
      <c r="P184" s="22"/>
      <c r="Q184" s="35" t="str">
        <f>'4. Inköpsdata'!H184</f>
        <v>SEK</v>
      </c>
      <c r="R184" s="22"/>
      <c r="S184" s="22"/>
      <c r="T184" s="22"/>
      <c r="U184" s="22"/>
      <c r="V184" s="29" t="str">
        <f>'4. Inköpsdata'!E184</f>
        <v>ST</v>
      </c>
      <c r="W184" s="29" t="s">
        <v>1871</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1981</v>
      </c>
      <c r="H185" s="25" t="str">
        <f>'APH KIC KIA PC'!E185</f>
        <v/>
      </c>
      <c r="I185" s="29" t="str">
        <f>TRIM('1. Artikeldata Grund'!F185)</f>
        <v/>
      </c>
      <c r="J185" s="22"/>
      <c r="K185" s="22"/>
      <c r="L185" s="29" t="str">
        <f>LEFT('4. Inköpsdata'!O185,2)</f>
        <v>Vä</v>
      </c>
      <c r="M185" s="28">
        <v>1</v>
      </c>
      <c r="N185" s="26" t="e">
        <f>ROUND('4. Inköpsdata'!K185,2)</f>
        <v>#VALUE!</v>
      </c>
      <c r="O185" s="207"/>
      <c r="P185" s="22"/>
      <c r="Q185" s="35" t="str">
        <f>'4. Inköpsdata'!H185</f>
        <v>SEK</v>
      </c>
      <c r="R185" s="22"/>
      <c r="S185" s="22"/>
      <c r="T185" s="22"/>
      <c r="U185" s="22"/>
      <c r="V185" s="29" t="str">
        <f>'4. Inköpsdata'!E185</f>
        <v>ST</v>
      </c>
      <c r="W185" s="29" t="s">
        <v>1871</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1981</v>
      </c>
      <c r="H186" s="25" t="str">
        <f>'APH KIC KIA PC'!E186</f>
        <v/>
      </c>
      <c r="I186" s="29" t="str">
        <f>TRIM('1. Artikeldata Grund'!F186)</f>
        <v/>
      </c>
      <c r="J186" s="22"/>
      <c r="K186" s="22"/>
      <c r="L186" s="29" t="str">
        <f>LEFT('4. Inköpsdata'!O186,2)</f>
        <v>Vä</v>
      </c>
      <c r="M186" s="28">
        <v>1</v>
      </c>
      <c r="N186" s="26" t="e">
        <f>ROUND('4. Inköpsdata'!K186,2)</f>
        <v>#VALUE!</v>
      </c>
      <c r="O186" s="207"/>
      <c r="P186" s="22"/>
      <c r="Q186" s="35" t="str">
        <f>'4. Inköpsdata'!H186</f>
        <v>SEK</v>
      </c>
      <c r="R186" s="22"/>
      <c r="S186" s="22"/>
      <c r="T186" s="22"/>
      <c r="U186" s="22"/>
      <c r="V186" s="29" t="str">
        <f>'4. Inköpsdata'!E186</f>
        <v>ST</v>
      </c>
      <c r="W186" s="29" t="s">
        <v>1871</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1981</v>
      </c>
      <c r="H187" s="25" t="str">
        <f>'APH KIC KIA PC'!E187</f>
        <v/>
      </c>
      <c r="I187" s="29" t="str">
        <f>TRIM('1. Artikeldata Grund'!F187)</f>
        <v/>
      </c>
      <c r="J187" s="22"/>
      <c r="K187" s="22"/>
      <c r="L187" s="29" t="str">
        <f>LEFT('4. Inköpsdata'!O187,2)</f>
        <v>Vä</v>
      </c>
      <c r="M187" s="28">
        <v>1</v>
      </c>
      <c r="N187" s="26" t="e">
        <f>ROUND('4. Inköpsdata'!K187,2)</f>
        <v>#VALUE!</v>
      </c>
      <c r="O187" s="207"/>
      <c r="P187" s="22"/>
      <c r="Q187" s="35" t="str">
        <f>'4. Inköpsdata'!H187</f>
        <v>SEK</v>
      </c>
      <c r="R187" s="22"/>
      <c r="S187" s="22"/>
      <c r="T187" s="22"/>
      <c r="U187" s="22"/>
      <c r="V187" s="29" t="str">
        <f>'4. Inköpsdata'!E187</f>
        <v>ST</v>
      </c>
      <c r="W187" s="29" t="s">
        <v>1871</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1981</v>
      </c>
      <c r="H188" s="25" t="str">
        <f>'APH KIC KIA PC'!E188</f>
        <v/>
      </c>
      <c r="I188" s="29" t="str">
        <f>TRIM('1. Artikeldata Grund'!F188)</f>
        <v/>
      </c>
      <c r="J188" s="22"/>
      <c r="K188" s="22"/>
      <c r="L188" s="29" t="str">
        <f>LEFT('4. Inköpsdata'!O188,2)</f>
        <v>Vä</v>
      </c>
      <c r="M188" s="28">
        <v>1</v>
      </c>
      <c r="N188" s="26" t="e">
        <f>ROUND('4. Inköpsdata'!K188,2)</f>
        <v>#VALUE!</v>
      </c>
      <c r="O188" s="207"/>
      <c r="P188" s="22"/>
      <c r="Q188" s="35" t="str">
        <f>'4. Inköpsdata'!H188</f>
        <v>SEK</v>
      </c>
      <c r="R188" s="22"/>
      <c r="S188" s="22"/>
      <c r="T188" s="22"/>
      <c r="U188" s="22"/>
      <c r="V188" s="29" t="str">
        <f>'4. Inköpsdata'!E188</f>
        <v>ST</v>
      </c>
      <c r="W188" s="29" t="s">
        <v>1871</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1981</v>
      </c>
      <c r="H189" s="25" t="str">
        <f>'APH KIC KIA PC'!E189</f>
        <v/>
      </c>
      <c r="I189" s="29" t="str">
        <f>TRIM('1. Artikeldata Grund'!F189)</f>
        <v/>
      </c>
      <c r="J189" s="22"/>
      <c r="K189" s="22"/>
      <c r="L189" s="29" t="str">
        <f>LEFT('4. Inköpsdata'!O189,2)</f>
        <v>Vä</v>
      </c>
      <c r="M189" s="28">
        <v>1</v>
      </c>
      <c r="N189" s="26" t="e">
        <f>ROUND('4. Inköpsdata'!K189,2)</f>
        <v>#VALUE!</v>
      </c>
      <c r="O189" s="207"/>
      <c r="P189" s="22"/>
      <c r="Q189" s="35" t="str">
        <f>'4. Inköpsdata'!H189</f>
        <v>SEK</v>
      </c>
      <c r="R189" s="22"/>
      <c r="S189" s="22"/>
      <c r="T189" s="22"/>
      <c r="U189" s="22"/>
      <c r="V189" s="29" t="str">
        <f>'4. Inköpsdata'!E189</f>
        <v>ST</v>
      </c>
      <c r="W189" s="29" t="s">
        <v>1871</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1981</v>
      </c>
      <c r="H190" s="25" t="str">
        <f>'APH KIC KIA PC'!E190</f>
        <v/>
      </c>
      <c r="I190" s="29" t="str">
        <f>TRIM('1. Artikeldata Grund'!F190)</f>
        <v/>
      </c>
      <c r="J190" s="22"/>
      <c r="K190" s="22"/>
      <c r="L190" s="29" t="str">
        <f>LEFT('4. Inköpsdata'!O190,2)</f>
        <v>Vä</v>
      </c>
      <c r="M190" s="28">
        <v>1</v>
      </c>
      <c r="N190" s="26" t="e">
        <f>ROUND('4. Inköpsdata'!K190,2)</f>
        <v>#VALUE!</v>
      </c>
      <c r="O190" s="207"/>
      <c r="P190" s="22"/>
      <c r="Q190" s="35" t="str">
        <f>'4. Inköpsdata'!H190</f>
        <v>SEK</v>
      </c>
      <c r="R190" s="22"/>
      <c r="S190" s="22"/>
      <c r="T190" s="22"/>
      <c r="U190" s="22"/>
      <c r="V190" s="29" t="str">
        <f>'4. Inköpsdata'!E190</f>
        <v>ST</v>
      </c>
      <c r="W190" s="29" t="s">
        <v>1871</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1981</v>
      </c>
      <c r="H191" s="25" t="str">
        <f>'APH KIC KIA PC'!E191</f>
        <v/>
      </c>
      <c r="I191" s="29" t="str">
        <f>TRIM('1. Artikeldata Grund'!F191)</f>
        <v/>
      </c>
      <c r="J191" s="22"/>
      <c r="K191" s="22"/>
      <c r="L191" s="29" t="str">
        <f>LEFT('4. Inköpsdata'!O191,2)</f>
        <v>Vä</v>
      </c>
      <c r="M191" s="28">
        <v>1</v>
      </c>
      <c r="N191" s="26" t="e">
        <f>ROUND('4. Inköpsdata'!K191,2)</f>
        <v>#VALUE!</v>
      </c>
      <c r="O191" s="207"/>
      <c r="P191" s="22"/>
      <c r="Q191" s="35" t="str">
        <f>'4. Inköpsdata'!H191</f>
        <v>SEK</v>
      </c>
      <c r="R191" s="22"/>
      <c r="S191" s="22"/>
      <c r="T191" s="22"/>
      <c r="U191" s="22"/>
      <c r="V191" s="29" t="str">
        <f>'4. Inköpsdata'!E191</f>
        <v>ST</v>
      </c>
      <c r="W191" s="29" t="s">
        <v>1871</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1981</v>
      </c>
      <c r="H192" s="25" t="str">
        <f>'APH KIC KIA PC'!E192</f>
        <v/>
      </c>
      <c r="I192" s="29" t="str">
        <f>TRIM('1. Artikeldata Grund'!F192)</f>
        <v/>
      </c>
      <c r="J192" s="22"/>
      <c r="K192" s="22"/>
      <c r="L192" s="29" t="str">
        <f>LEFT('4. Inköpsdata'!O192,2)</f>
        <v>Vä</v>
      </c>
      <c r="M192" s="28">
        <v>1</v>
      </c>
      <c r="N192" s="26" t="e">
        <f>ROUND('4. Inköpsdata'!K192,2)</f>
        <v>#VALUE!</v>
      </c>
      <c r="O192" s="207"/>
      <c r="P192" s="22"/>
      <c r="Q192" s="35" t="str">
        <f>'4. Inköpsdata'!H192</f>
        <v>SEK</v>
      </c>
      <c r="R192" s="22"/>
      <c r="S192" s="22"/>
      <c r="T192" s="22"/>
      <c r="U192" s="22"/>
      <c r="V192" s="29" t="str">
        <f>'4. Inköpsdata'!E192</f>
        <v>ST</v>
      </c>
      <c r="W192" s="29" t="s">
        <v>1871</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1981</v>
      </c>
      <c r="H193" s="25" t="str">
        <f>'APH KIC KIA PC'!E193</f>
        <v/>
      </c>
      <c r="I193" s="29" t="str">
        <f>TRIM('1. Artikeldata Grund'!F193)</f>
        <v/>
      </c>
      <c r="J193" s="22"/>
      <c r="K193" s="22"/>
      <c r="L193" s="29" t="str">
        <f>LEFT('4. Inköpsdata'!O193,2)</f>
        <v>Vä</v>
      </c>
      <c r="M193" s="28">
        <v>1</v>
      </c>
      <c r="N193" s="26" t="e">
        <f>ROUND('4. Inköpsdata'!K193,2)</f>
        <v>#VALUE!</v>
      </c>
      <c r="O193" s="207"/>
      <c r="P193" s="22"/>
      <c r="Q193" s="35" t="str">
        <f>'4. Inköpsdata'!H193</f>
        <v>SEK</v>
      </c>
      <c r="R193" s="22"/>
      <c r="S193" s="22"/>
      <c r="T193" s="22"/>
      <c r="U193" s="22"/>
      <c r="V193" s="29" t="str">
        <f>'4. Inköpsdata'!E193</f>
        <v>ST</v>
      </c>
      <c r="W193" s="29" t="s">
        <v>1871</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1981</v>
      </c>
      <c r="H194" s="25" t="str">
        <f>'APH KIC KIA PC'!E194</f>
        <v/>
      </c>
      <c r="I194" s="29" t="str">
        <f>TRIM('1. Artikeldata Grund'!F194)</f>
        <v/>
      </c>
      <c r="J194" s="22"/>
      <c r="K194" s="22"/>
      <c r="L194" s="29" t="str">
        <f>LEFT('4. Inköpsdata'!O194,2)</f>
        <v>Vä</v>
      </c>
      <c r="M194" s="28">
        <v>1</v>
      </c>
      <c r="N194" s="26" t="e">
        <f>ROUND('4. Inköpsdata'!K194,2)</f>
        <v>#VALUE!</v>
      </c>
      <c r="O194" s="207"/>
      <c r="P194" s="22"/>
      <c r="Q194" s="35" t="str">
        <f>'4. Inköpsdata'!H194</f>
        <v>SEK</v>
      </c>
      <c r="R194" s="22"/>
      <c r="S194" s="22"/>
      <c r="T194" s="22"/>
      <c r="U194" s="22"/>
      <c r="V194" s="29" t="str">
        <f>'4. Inköpsdata'!E194</f>
        <v>ST</v>
      </c>
      <c r="W194" s="29" t="s">
        <v>1871</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1981</v>
      </c>
      <c r="H195" s="25" t="str">
        <f>'APH KIC KIA PC'!E195</f>
        <v/>
      </c>
      <c r="I195" s="29" t="str">
        <f>TRIM('1. Artikeldata Grund'!F195)</f>
        <v/>
      </c>
      <c r="J195" s="22"/>
      <c r="K195" s="22"/>
      <c r="L195" s="29" t="str">
        <f>LEFT('4. Inköpsdata'!O195,2)</f>
        <v>Vä</v>
      </c>
      <c r="M195" s="28">
        <v>1</v>
      </c>
      <c r="N195" s="26" t="e">
        <f>ROUND('4. Inköpsdata'!K195,2)</f>
        <v>#VALUE!</v>
      </c>
      <c r="O195" s="207"/>
      <c r="P195" s="22"/>
      <c r="Q195" s="35" t="str">
        <f>'4. Inköpsdata'!H195</f>
        <v>SEK</v>
      </c>
      <c r="R195" s="22"/>
      <c r="S195" s="22"/>
      <c r="T195" s="22"/>
      <c r="U195" s="22"/>
      <c r="V195" s="29" t="str">
        <f>'4. Inköpsdata'!E195</f>
        <v>ST</v>
      </c>
      <c r="W195" s="29" t="s">
        <v>1871</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1981</v>
      </c>
      <c r="H196" s="25" t="str">
        <f>'APH KIC KIA PC'!E196</f>
        <v/>
      </c>
      <c r="I196" s="29" t="str">
        <f>TRIM('1. Artikeldata Grund'!F196)</f>
        <v/>
      </c>
      <c r="J196" s="22"/>
      <c r="K196" s="22"/>
      <c r="L196" s="29" t="str">
        <f>LEFT('4. Inköpsdata'!O196,2)</f>
        <v>Vä</v>
      </c>
      <c r="M196" s="28">
        <v>1</v>
      </c>
      <c r="N196" s="26" t="e">
        <f>ROUND('4. Inköpsdata'!K196,2)</f>
        <v>#VALUE!</v>
      </c>
      <c r="O196" s="207"/>
      <c r="P196" s="22"/>
      <c r="Q196" s="35" t="str">
        <f>'4. Inköpsdata'!H196</f>
        <v>SEK</v>
      </c>
      <c r="R196" s="22"/>
      <c r="S196" s="22"/>
      <c r="T196" s="22"/>
      <c r="U196" s="22"/>
      <c r="V196" s="29" t="str">
        <f>'4. Inköpsdata'!E196</f>
        <v>ST</v>
      </c>
      <c r="W196" s="29" t="s">
        <v>1871</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1981</v>
      </c>
      <c r="H197" s="25" t="str">
        <f>'APH KIC KIA PC'!E197</f>
        <v/>
      </c>
      <c r="I197" s="29" t="str">
        <f>TRIM('1. Artikeldata Grund'!F197)</f>
        <v/>
      </c>
      <c r="J197" s="22"/>
      <c r="K197" s="22"/>
      <c r="L197" s="29" t="str">
        <f>LEFT('4. Inköpsdata'!O197,2)</f>
        <v>Vä</v>
      </c>
      <c r="M197" s="28">
        <v>1</v>
      </c>
      <c r="N197" s="26" t="e">
        <f>ROUND('4. Inköpsdata'!K197,2)</f>
        <v>#VALUE!</v>
      </c>
      <c r="O197" s="207"/>
      <c r="P197" s="22"/>
      <c r="Q197" s="35" t="str">
        <f>'4. Inköpsdata'!H197</f>
        <v>SEK</v>
      </c>
      <c r="R197" s="22"/>
      <c r="S197" s="22"/>
      <c r="T197" s="22"/>
      <c r="U197" s="22"/>
      <c r="V197" s="29" t="str">
        <f>'4. Inköpsdata'!E197</f>
        <v>ST</v>
      </c>
      <c r="W197" s="29" t="s">
        <v>1871</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1981</v>
      </c>
      <c r="H198" s="25" t="str">
        <f>'APH KIC KIA PC'!E198</f>
        <v/>
      </c>
      <c r="I198" s="29" t="str">
        <f>TRIM('1. Artikeldata Grund'!F198)</f>
        <v/>
      </c>
      <c r="J198" s="22"/>
      <c r="K198" s="22"/>
      <c r="L198" s="29" t="str">
        <f>LEFT('4. Inköpsdata'!O198,2)</f>
        <v>Vä</v>
      </c>
      <c r="M198" s="28">
        <v>1</v>
      </c>
      <c r="N198" s="26" t="e">
        <f>ROUND('4. Inköpsdata'!K198,2)</f>
        <v>#VALUE!</v>
      </c>
      <c r="O198" s="207"/>
      <c r="P198" s="22"/>
      <c r="Q198" s="35" t="str">
        <f>'4. Inköpsdata'!H198</f>
        <v>SEK</v>
      </c>
      <c r="R198" s="22"/>
      <c r="S198" s="22"/>
      <c r="T198" s="22"/>
      <c r="U198" s="22"/>
      <c r="V198" s="29" t="str">
        <f>'4. Inköpsdata'!E198</f>
        <v>ST</v>
      </c>
      <c r="W198" s="29" t="s">
        <v>1871</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1981</v>
      </c>
      <c r="H199" s="25" t="str">
        <f>'APH KIC KIA PC'!E199</f>
        <v/>
      </c>
      <c r="I199" s="29" t="str">
        <f>TRIM('1. Artikeldata Grund'!F199)</f>
        <v/>
      </c>
      <c r="J199" s="22"/>
      <c r="K199" s="22"/>
      <c r="L199" s="29" t="str">
        <f>LEFT('4. Inköpsdata'!O199,2)</f>
        <v>Vä</v>
      </c>
      <c r="M199" s="28">
        <v>1</v>
      </c>
      <c r="N199" s="26" t="e">
        <f>ROUND('4. Inköpsdata'!K199,2)</f>
        <v>#VALUE!</v>
      </c>
      <c r="O199" s="207"/>
      <c r="P199" s="22"/>
      <c r="Q199" s="35" t="str">
        <f>'4. Inköpsdata'!H199</f>
        <v>SEK</v>
      </c>
      <c r="R199" s="22"/>
      <c r="S199" s="22"/>
      <c r="T199" s="22"/>
      <c r="U199" s="22"/>
      <c r="V199" s="29" t="str">
        <f>'4. Inköpsdata'!E199</f>
        <v>ST</v>
      </c>
      <c r="W199" s="29" t="s">
        <v>1871</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1981</v>
      </c>
      <c r="H200" s="25" t="str">
        <f>'APH KIC KIA PC'!E200</f>
        <v/>
      </c>
      <c r="I200" s="29" t="str">
        <f>TRIM('1. Artikeldata Grund'!F200)</f>
        <v/>
      </c>
      <c r="J200" s="22"/>
      <c r="K200" s="22"/>
      <c r="L200" s="29" t="str">
        <f>LEFT('4. Inköpsdata'!O200,2)</f>
        <v>Vä</v>
      </c>
      <c r="M200" s="28">
        <v>1</v>
      </c>
      <c r="N200" s="26" t="e">
        <f>ROUND('4. Inköpsdata'!K200,2)</f>
        <v>#VALUE!</v>
      </c>
      <c r="O200" s="207"/>
      <c r="P200" s="22"/>
      <c r="Q200" s="35" t="str">
        <f>'4. Inköpsdata'!H200</f>
        <v>SEK</v>
      </c>
      <c r="R200" s="22"/>
      <c r="S200" s="22"/>
      <c r="T200" s="22"/>
      <c r="U200" s="22"/>
      <c r="V200" s="29" t="str">
        <f>'4. Inköpsdata'!E200</f>
        <v>ST</v>
      </c>
      <c r="W200" s="29" t="s">
        <v>1871</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1981</v>
      </c>
      <c r="H201" s="25" t="str">
        <f>'APH KIC KIA PC'!E201</f>
        <v/>
      </c>
      <c r="I201" s="29" t="str">
        <f>TRIM('1. Artikeldata Grund'!F201)</f>
        <v/>
      </c>
      <c r="J201" s="22"/>
      <c r="K201" s="22"/>
      <c r="L201" s="29" t="str">
        <f>LEFT('4. Inköpsdata'!O201,2)</f>
        <v>Vä</v>
      </c>
      <c r="M201" s="28">
        <v>1</v>
      </c>
      <c r="N201" s="26" t="e">
        <f>ROUND('4. Inköpsdata'!K201,2)</f>
        <v>#VALUE!</v>
      </c>
      <c r="O201" s="207"/>
      <c r="P201" s="22"/>
      <c r="Q201" s="35" t="str">
        <f>'4. Inköpsdata'!H201</f>
        <v>SEK</v>
      </c>
      <c r="R201" s="22"/>
      <c r="S201" s="22"/>
      <c r="T201" s="22"/>
      <c r="U201" s="22"/>
      <c r="V201" s="29" t="str">
        <f>'4. Inköpsdata'!E201</f>
        <v>ST</v>
      </c>
      <c r="W201" s="29" t="s">
        <v>1871</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1981</v>
      </c>
      <c r="H202" s="25" t="str">
        <f>'APH KIC KIA PC'!E202</f>
        <v/>
      </c>
      <c r="I202" s="29" t="str">
        <f>TRIM('1. Artikeldata Grund'!F202)</f>
        <v/>
      </c>
      <c r="J202" s="22"/>
      <c r="K202" s="22"/>
      <c r="L202" s="29" t="str">
        <f>LEFT('4. Inköpsdata'!O202,2)</f>
        <v>Vä</v>
      </c>
      <c r="M202" s="28">
        <v>1</v>
      </c>
      <c r="N202" s="26" t="e">
        <f>ROUND('4. Inköpsdata'!K202,2)</f>
        <v>#VALUE!</v>
      </c>
      <c r="O202" s="207"/>
      <c r="P202" s="22"/>
      <c r="Q202" s="35" t="str">
        <f>'4. Inköpsdata'!H202</f>
        <v>SEK</v>
      </c>
      <c r="R202" s="22"/>
      <c r="S202" s="22"/>
      <c r="T202" s="22"/>
      <c r="U202" s="22"/>
      <c r="V202" s="29" t="str">
        <f>'4. Inköpsdata'!E202</f>
        <v>ST</v>
      </c>
      <c r="W202" s="29" t="s">
        <v>1871</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1981</v>
      </c>
      <c r="H203" s="25" t="str">
        <f>'APH KIC KIA PC'!E203</f>
        <v/>
      </c>
      <c r="I203" s="29" t="str">
        <f>TRIM('1. Artikeldata Grund'!F203)</f>
        <v/>
      </c>
      <c r="J203" s="22"/>
      <c r="K203" s="22"/>
      <c r="L203" s="29" t="str">
        <f>LEFT('4. Inköpsdata'!O203,2)</f>
        <v>Vä</v>
      </c>
      <c r="M203" s="28">
        <v>1</v>
      </c>
      <c r="N203" s="26" t="e">
        <f>ROUND('4. Inköpsdata'!K203,2)</f>
        <v>#VALUE!</v>
      </c>
      <c r="O203" s="207"/>
      <c r="P203" s="22"/>
      <c r="Q203" s="35" t="str">
        <f>'4. Inköpsdata'!H203</f>
        <v>SEK</v>
      </c>
      <c r="R203" s="22"/>
      <c r="S203" s="22"/>
      <c r="T203" s="22"/>
      <c r="U203" s="22"/>
      <c r="V203" s="29" t="str">
        <f>'4. Inköpsdata'!E203</f>
        <v>ST</v>
      </c>
      <c r="W203" s="29" t="s">
        <v>1871</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1981</v>
      </c>
      <c r="H204" s="25" t="str">
        <f>'APH KIC KIA PC'!E204</f>
        <v/>
      </c>
      <c r="I204" s="29" t="str">
        <f>TRIM('1. Artikeldata Grund'!F204)</f>
        <v/>
      </c>
      <c r="J204" s="22"/>
      <c r="K204" s="22"/>
      <c r="L204" s="29" t="str">
        <f>LEFT('4. Inköpsdata'!O204,2)</f>
        <v>Vä</v>
      </c>
      <c r="M204" s="28">
        <v>1</v>
      </c>
      <c r="N204" s="26" t="e">
        <f>ROUND('4. Inköpsdata'!K204,2)</f>
        <v>#VALUE!</v>
      </c>
      <c r="O204" s="207"/>
      <c r="P204" s="22"/>
      <c r="Q204" s="35" t="str">
        <f>'4. Inköpsdata'!H204</f>
        <v>SEK</v>
      </c>
      <c r="R204" s="22"/>
      <c r="S204" s="22"/>
      <c r="T204" s="22"/>
      <c r="U204" s="22"/>
      <c r="V204" s="29" t="str">
        <f>'4. Inköpsdata'!E204</f>
        <v>ST</v>
      </c>
      <c r="W204" s="29" t="s">
        <v>1871</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 x14ac:dyDescent="0.25"/>
  <cols>
    <col min="1" max="1" width="7.7109375" style="220" bestFit="1" customWidth="1"/>
    <col min="2" max="3" width="7.7109375" style="220" customWidth="1"/>
    <col min="4" max="4" width="12.85546875" style="220" bestFit="1" customWidth="1"/>
    <col min="5" max="5" width="11.7109375" style="220" bestFit="1" customWidth="1"/>
    <col min="6" max="6" width="67.42578125" style="220" bestFit="1" customWidth="1"/>
    <col min="7" max="7" width="8" style="220" bestFit="1" customWidth="1"/>
    <col min="8" max="8" width="11.7109375" style="220" bestFit="1" customWidth="1"/>
    <col min="9" max="9" width="21.28515625" style="220" bestFit="1" customWidth="1"/>
    <col min="10" max="10" width="24.28515625" style="220" bestFit="1" customWidth="1"/>
    <col min="11" max="11" width="18" style="220" bestFit="1" customWidth="1"/>
    <col min="12" max="12" width="29.5703125" style="220" bestFit="1" customWidth="1"/>
    <col min="13" max="13" width="25.28515625" style="220" bestFit="1" customWidth="1"/>
    <col min="14" max="14" width="19.5703125" style="220" bestFit="1" customWidth="1"/>
    <col min="15" max="15" width="23.85546875" style="220" bestFit="1" customWidth="1"/>
    <col min="16" max="16" width="20" style="220" bestFit="1" customWidth="1"/>
    <col min="17" max="17" width="24.42578125" style="220" bestFit="1" customWidth="1"/>
    <col min="18" max="18" width="12.42578125" style="220" bestFit="1" customWidth="1"/>
    <col min="19" max="19" width="18.140625" style="220" bestFit="1" customWidth="1"/>
    <col min="20" max="20" width="27" style="220" bestFit="1" customWidth="1"/>
    <col min="21" max="21" width="17.7109375" style="220" bestFit="1" customWidth="1"/>
    <col min="22" max="23" width="16.5703125" style="220" bestFit="1" customWidth="1"/>
    <col min="24" max="24" width="18.140625" style="220" bestFit="1" customWidth="1"/>
    <col min="25" max="25" width="16.5703125" style="220" bestFit="1" customWidth="1"/>
    <col min="26" max="26" width="23.7109375" style="220" bestFit="1" customWidth="1"/>
    <col min="27" max="27" width="20.7109375" style="220" bestFit="1" customWidth="1"/>
    <col min="28" max="30" width="16.5703125" style="220" bestFit="1" customWidth="1"/>
    <col min="31" max="31" width="16" style="220" bestFit="1" customWidth="1"/>
    <col min="32" max="32" width="17.28515625" style="220" bestFit="1" customWidth="1"/>
    <col min="33" max="33" width="21.42578125" style="220" bestFit="1" customWidth="1"/>
    <col min="34" max="34" width="23.42578125" style="220" bestFit="1" customWidth="1"/>
    <col min="35" max="35" width="26" style="220" bestFit="1" customWidth="1"/>
    <col min="36" max="36" width="33.5703125" style="220" bestFit="1" customWidth="1"/>
    <col min="37" max="37" width="18.140625" style="220" bestFit="1" customWidth="1"/>
    <col min="38" max="38" width="16.5703125" style="220" bestFit="1" customWidth="1"/>
    <col min="39" max="39" width="17.42578125" style="220" bestFit="1" customWidth="1"/>
    <col min="40" max="40" width="20" style="220" bestFit="1" customWidth="1"/>
    <col min="41" max="41" width="20.28515625" style="220" bestFit="1" customWidth="1"/>
    <col min="42" max="42" width="18.7109375" style="220" bestFit="1" customWidth="1"/>
    <col min="43" max="43" width="16.5703125" style="220" bestFit="1" customWidth="1"/>
    <col min="44" max="44" width="20" style="220" bestFit="1" customWidth="1"/>
    <col min="45" max="45" width="16.5703125" style="220" bestFit="1" customWidth="1"/>
    <col min="46" max="47" width="19.5703125" style="220" bestFit="1" customWidth="1"/>
    <col min="48" max="48" width="22.42578125" style="220" bestFit="1" customWidth="1"/>
    <col min="49" max="49" width="16.5703125" style="220" bestFit="1" customWidth="1"/>
    <col min="50" max="51" width="19.140625" style="220" bestFit="1" customWidth="1"/>
    <col min="52" max="52" width="20.5703125" style="220" bestFit="1" customWidth="1"/>
    <col min="53" max="53" width="29.28515625" style="220" bestFit="1" customWidth="1"/>
    <col min="54" max="54" width="28.85546875" style="220" bestFit="1" customWidth="1"/>
    <col min="55" max="55" width="14.85546875" style="220" bestFit="1" customWidth="1"/>
    <col min="56" max="56" width="20.28515625" style="220" customWidth="1"/>
    <col min="57" max="58" width="16.5703125" style="220" bestFit="1" customWidth="1"/>
    <col min="59" max="59" width="20.7109375" style="220" bestFit="1" customWidth="1"/>
    <col min="60" max="60" width="18.140625" style="220" bestFit="1" customWidth="1"/>
    <col min="61" max="61" width="21.7109375" style="220" bestFit="1" customWidth="1"/>
    <col min="62" max="62" width="21.5703125" style="220" bestFit="1" customWidth="1"/>
    <col min="63" max="63" width="20.85546875" style="220" bestFit="1" customWidth="1"/>
    <col min="64" max="64" width="18.42578125" style="220" bestFit="1" customWidth="1"/>
    <col min="65" max="65" width="32.140625" style="220" bestFit="1" customWidth="1"/>
    <col min="66" max="66" width="16.5703125" style="220" bestFit="1" customWidth="1"/>
    <col min="67" max="67" width="11.7109375" style="220" bestFit="1" customWidth="1"/>
    <col min="68" max="68" width="15.140625" style="220" bestFit="1" customWidth="1"/>
    <col min="69" max="69" width="44.140625" style="220" bestFit="1" customWidth="1"/>
    <col min="70" max="70" width="16" style="220" bestFit="1" customWidth="1"/>
    <col min="71" max="71" width="34.85546875" style="220" bestFit="1" customWidth="1"/>
    <col min="72" max="72" width="16.28515625" style="220" bestFit="1" customWidth="1"/>
    <col min="73" max="73" width="12.42578125" style="220" bestFit="1" customWidth="1"/>
    <col min="74" max="74" width="15" style="220" bestFit="1" customWidth="1"/>
    <col min="75" max="75" width="15.5703125" style="220" bestFit="1" customWidth="1"/>
    <col min="76" max="76" width="39.28515625" style="220" bestFit="1" customWidth="1"/>
    <col min="77" max="77" width="33.42578125" style="220" bestFit="1" customWidth="1"/>
    <col min="78" max="78" width="21" style="220" bestFit="1" customWidth="1"/>
    <col min="79" max="79" width="16.42578125" style="220" bestFit="1" customWidth="1"/>
    <col min="80" max="80" width="13.85546875" style="220" bestFit="1" customWidth="1"/>
    <col min="81" max="81" width="15" style="220" bestFit="1" customWidth="1"/>
    <col min="82" max="82" width="15.7109375" style="220" bestFit="1" customWidth="1"/>
    <col min="83" max="83" width="20.28515625" style="220" bestFit="1" customWidth="1"/>
    <col min="84" max="16384" width="9.140625" style="220"/>
  </cols>
  <sheetData>
    <row r="1" spans="1:83" ht="25.5" x14ac:dyDescent="0.25">
      <c r="A1" s="266" t="s">
        <v>1982</v>
      </c>
      <c r="B1" s="266"/>
      <c r="C1" s="266"/>
      <c r="D1" s="239" t="s">
        <v>1941</v>
      </c>
      <c r="E1" s="249" t="s">
        <v>1865</v>
      </c>
      <c r="F1" s="239" t="s">
        <v>1983</v>
      </c>
      <c r="G1" s="250"/>
      <c r="H1" s="262" t="s">
        <v>1983</v>
      </c>
      <c r="I1" s="239" t="s">
        <v>1983</v>
      </c>
      <c r="J1" s="239" t="s">
        <v>1983</v>
      </c>
      <c r="K1" s="239" t="s">
        <v>1983</v>
      </c>
      <c r="L1" s="239" t="s">
        <v>1983</v>
      </c>
      <c r="M1" s="265" t="s">
        <v>1872</v>
      </c>
      <c r="N1" s="265" t="s">
        <v>1872</v>
      </c>
      <c r="O1" s="265" t="s">
        <v>1872</v>
      </c>
      <c r="P1" s="239" t="s">
        <v>1983</v>
      </c>
      <c r="Q1" s="239" t="s">
        <v>1983</v>
      </c>
      <c r="R1" s="262" t="s">
        <v>1983</v>
      </c>
      <c r="S1" s="249" t="s">
        <v>1865</v>
      </c>
      <c r="T1" s="265" t="s">
        <v>1872</v>
      </c>
      <c r="U1" s="249" t="s">
        <v>1865</v>
      </c>
      <c r="V1" s="264" t="s">
        <v>1984</v>
      </c>
      <c r="W1" s="264" t="s">
        <v>1984</v>
      </c>
      <c r="X1" s="264" t="s">
        <v>1984</v>
      </c>
      <c r="Y1" s="264" t="s">
        <v>1984</v>
      </c>
      <c r="Z1" s="264" t="s">
        <v>1984</v>
      </c>
      <c r="AA1" s="264" t="s">
        <v>1984</v>
      </c>
      <c r="AB1" s="264" t="s">
        <v>1984</v>
      </c>
      <c r="AC1" s="264" t="s">
        <v>1984</v>
      </c>
      <c r="AD1" s="264" t="s">
        <v>1984</v>
      </c>
      <c r="AE1" s="241" t="s">
        <v>1941</v>
      </c>
      <c r="AF1" s="239" t="s">
        <v>1983</v>
      </c>
      <c r="AG1" s="241" t="s">
        <v>1865</v>
      </c>
      <c r="AH1" s="239" t="s">
        <v>1983</v>
      </c>
      <c r="AI1" s="239" t="s">
        <v>1983</v>
      </c>
      <c r="AJ1" s="239" t="s">
        <v>1983</v>
      </c>
      <c r="AK1" s="239" t="s">
        <v>1983</v>
      </c>
      <c r="AL1" s="239" t="s">
        <v>1983</v>
      </c>
      <c r="AM1" s="262" t="s">
        <v>1983</v>
      </c>
      <c r="AN1" s="262" t="s">
        <v>1983</v>
      </c>
      <c r="AO1" s="262" t="s">
        <v>1983</v>
      </c>
      <c r="AP1" s="262" t="s">
        <v>1983</v>
      </c>
      <c r="AQ1" s="239" t="s">
        <v>1983</v>
      </c>
      <c r="AR1" s="239" t="s">
        <v>1983</v>
      </c>
      <c r="AS1" s="239" t="s">
        <v>1983</v>
      </c>
      <c r="AT1" s="262" t="s">
        <v>1983</v>
      </c>
      <c r="AU1" s="262" t="s">
        <v>1983</v>
      </c>
      <c r="AV1" s="239" t="s">
        <v>1983</v>
      </c>
      <c r="AW1" s="239" t="s">
        <v>1983</v>
      </c>
      <c r="AX1" s="262" t="s">
        <v>1983</v>
      </c>
      <c r="AY1" s="262" t="s">
        <v>1983</v>
      </c>
      <c r="AZ1" s="262" t="s">
        <v>1983</v>
      </c>
      <c r="BA1" s="262" t="s">
        <v>1983</v>
      </c>
      <c r="BB1" s="262" t="s">
        <v>1983</v>
      </c>
      <c r="BC1" s="264" t="s">
        <v>1865</v>
      </c>
      <c r="BD1" s="264" t="s">
        <v>1985</v>
      </c>
      <c r="BE1" s="241" t="s">
        <v>1983</v>
      </c>
      <c r="BF1" s="241" t="s">
        <v>1983</v>
      </c>
      <c r="BG1" s="264" t="s">
        <v>1983</v>
      </c>
      <c r="BH1" s="264" t="s">
        <v>1983</v>
      </c>
      <c r="BI1" s="264" t="s">
        <v>1983</v>
      </c>
      <c r="BJ1" s="264" t="s">
        <v>1983</v>
      </c>
      <c r="BK1" s="264" t="s">
        <v>1983</v>
      </c>
      <c r="BL1" s="262" t="s">
        <v>1986</v>
      </c>
      <c r="BM1" s="262" t="s">
        <v>1986</v>
      </c>
      <c r="BN1" s="262" t="s">
        <v>1986</v>
      </c>
      <c r="BO1" s="262" t="s">
        <v>1986</v>
      </c>
      <c r="BP1" s="262" t="s">
        <v>1986</v>
      </c>
      <c r="BQ1" s="262" t="s">
        <v>1986</v>
      </c>
      <c r="BR1" s="262" t="s">
        <v>1941</v>
      </c>
      <c r="BS1" s="262" t="s">
        <v>1986</v>
      </c>
      <c r="BT1" s="264" t="s">
        <v>1867</v>
      </c>
      <c r="BU1" s="264" t="s">
        <v>1867</v>
      </c>
      <c r="BV1" s="263" t="s">
        <v>1872</v>
      </c>
      <c r="BW1" s="262" t="s">
        <v>1983</v>
      </c>
      <c r="BX1" s="261" t="s">
        <v>1865</v>
      </c>
      <c r="BY1" s="261" t="s">
        <v>1865</v>
      </c>
      <c r="BZ1" s="260" t="s">
        <v>1941</v>
      </c>
      <c r="CA1" s="260" t="s">
        <v>1983</v>
      </c>
      <c r="CB1" s="260" t="s">
        <v>1983</v>
      </c>
      <c r="CC1" s="260" t="s">
        <v>1983</v>
      </c>
      <c r="CD1" s="260" t="s">
        <v>1983</v>
      </c>
      <c r="CE1" s="260" t="s">
        <v>1983</v>
      </c>
    </row>
    <row r="2" spans="1:83" ht="63.75" x14ac:dyDescent="0.25">
      <c r="A2" s="259" t="s">
        <v>1987</v>
      </c>
      <c r="B2" s="259"/>
      <c r="C2" s="259"/>
      <c r="D2" s="237" t="s">
        <v>1941</v>
      </c>
      <c r="E2" s="255" t="s">
        <v>1865</v>
      </c>
      <c r="F2" s="254" t="s">
        <v>1988</v>
      </c>
      <c r="G2" s="250"/>
      <c r="H2" s="231" t="s">
        <v>1867</v>
      </c>
      <c r="I2" s="231" t="s">
        <v>1867</v>
      </c>
      <c r="J2" s="231" t="s">
        <v>1867</v>
      </c>
      <c r="K2" s="231" t="s">
        <v>1867</v>
      </c>
      <c r="L2" s="231" t="s">
        <v>1867</v>
      </c>
      <c r="M2" s="258" t="s">
        <v>1989</v>
      </c>
      <c r="N2" s="256" t="s">
        <v>1872</v>
      </c>
      <c r="O2" s="256" t="s">
        <v>1990</v>
      </c>
      <c r="P2" s="255" t="s">
        <v>1865</v>
      </c>
      <c r="Q2" s="257" t="s">
        <v>1991</v>
      </c>
      <c r="R2" s="257" t="s">
        <v>1992</v>
      </c>
      <c r="S2" s="255" t="s">
        <v>1865</v>
      </c>
      <c r="T2" s="256" t="s">
        <v>1990</v>
      </c>
      <c r="U2" s="255" t="s">
        <v>1865</v>
      </c>
      <c r="V2" s="231" t="s">
        <v>1867</v>
      </c>
      <c r="W2" s="231" t="s">
        <v>1867</v>
      </c>
      <c r="X2" s="231" t="s">
        <v>1867</v>
      </c>
      <c r="Y2" s="231" t="s">
        <v>1867</v>
      </c>
      <c r="Z2" s="254" t="s">
        <v>1993</v>
      </c>
      <c r="AA2" s="254" t="s">
        <v>1993</v>
      </c>
      <c r="AB2" s="231" t="s">
        <v>1867</v>
      </c>
      <c r="AC2" s="231" t="s">
        <v>1867</v>
      </c>
      <c r="AD2" s="231" t="s">
        <v>1867</v>
      </c>
      <c r="AE2" s="242" t="s">
        <v>1941</v>
      </c>
      <c r="AF2" s="231" t="s">
        <v>1867</v>
      </c>
      <c r="AG2" s="240" t="s">
        <v>1865</v>
      </c>
      <c r="AH2" s="231" t="s">
        <v>1867</v>
      </c>
      <c r="AI2" s="231" t="s">
        <v>1867</v>
      </c>
      <c r="AJ2" s="231" t="s">
        <v>1867</v>
      </c>
      <c r="AK2" s="231" t="s">
        <v>1867</v>
      </c>
      <c r="AL2" s="231" t="s">
        <v>1867</v>
      </c>
      <c r="AM2" s="231" t="s">
        <v>1867</v>
      </c>
      <c r="AN2" s="231" t="s">
        <v>1867</v>
      </c>
      <c r="AO2" s="231" t="s">
        <v>1867</v>
      </c>
      <c r="AP2" s="231" t="s">
        <v>1867</v>
      </c>
      <c r="AQ2" s="231" t="s">
        <v>1867</v>
      </c>
      <c r="AR2" s="231" t="s">
        <v>1867</v>
      </c>
      <c r="AS2" s="231" t="s">
        <v>1867</v>
      </c>
      <c r="AT2" s="231" t="s">
        <v>1867</v>
      </c>
      <c r="AU2" s="231" t="s">
        <v>1867</v>
      </c>
      <c r="AV2" s="231" t="s">
        <v>1867</v>
      </c>
      <c r="AW2" s="231" t="s">
        <v>1867</v>
      </c>
      <c r="AX2" s="231" t="s">
        <v>1867</v>
      </c>
      <c r="AY2" s="231" t="s">
        <v>1867</v>
      </c>
      <c r="AZ2" s="231" t="s">
        <v>1867</v>
      </c>
      <c r="BA2" s="231" t="s">
        <v>1867</v>
      </c>
      <c r="BB2" s="231" t="s">
        <v>1867</v>
      </c>
      <c r="BC2" s="463" t="s">
        <v>1994</v>
      </c>
      <c r="BD2" s="240" t="s">
        <v>1995</v>
      </c>
      <c r="BE2" s="231" t="s">
        <v>1867</v>
      </c>
      <c r="BF2" s="231" t="s">
        <v>1867</v>
      </c>
      <c r="BG2" s="231" t="s">
        <v>1867</v>
      </c>
      <c r="BH2" s="231" t="s">
        <v>1867</v>
      </c>
      <c r="BI2" s="231" t="s">
        <v>1867</v>
      </c>
      <c r="BJ2" s="231" t="s">
        <v>1867</v>
      </c>
      <c r="BK2" s="231" t="s">
        <v>1867</v>
      </c>
      <c r="BL2" s="252" t="s">
        <v>1993</v>
      </c>
      <c r="BM2" s="252" t="s">
        <v>1993</v>
      </c>
      <c r="BN2" s="252" t="s">
        <v>1993</v>
      </c>
      <c r="BO2" s="252" t="s">
        <v>1993</v>
      </c>
      <c r="BP2" s="252" t="s">
        <v>1993</v>
      </c>
      <c r="BQ2" s="252" t="s">
        <v>1993</v>
      </c>
      <c r="BR2" s="237" t="s">
        <v>1941</v>
      </c>
      <c r="BS2" s="252" t="s">
        <v>1993</v>
      </c>
      <c r="BT2" s="227" t="s">
        <v>1867</v>
      </c>
      <c r="BU2" s="227" t="s">
        <v>1867</v>
      </c>
      <c r="BV2" s="253" t="s">
        <v>1872</v>
      </c>
      <c r="BW2" s="252" t="s">
        <v>1993</v>
      </c>
      <c r="BX2" s="252" t="s">
        <v>1993</v>
      </c>
      <c r="BY2" s="252" t="s">
        <v>1993</v>
      </c>
      <c r="BZ2" s="251" t="s">
        <v>1941</v>
      </c>
      <c r="CA2" s="671" t="s">
        <v>1996</v>
      </c>
      <c r="CB2" s="672"/>
      <c r="CC2" s="672"/>
      <c r="CD2" s="672"/>
      <c r="CE2" s="673"/>
    </row>
    <row r="3" spans="1:83" ht="38.25" x14ac:dyDescent="0.25">
      <c r="A3" s="5" t="s">
        <v>1864</v>
      </c>
      <c r="B3" s="5" t="s">
        <v>1864</v>
      </c>
      <c r="C3" s="5" t="s">
        <v>1864</v>
      </c>
      <c r="D3" s="16" t="s">
        <v>1962</v>
      </c>
      <c r="E3" s="240" t="s">
        <v>1879</v>
      </c>
      <c r="F3" s="235" t="s">
        <v>1997</v>
      </c>
      <c r="G3" s="250" t="s">
        <v>1998</v>
      </c>
      <c r="H3" s="249" t="s">
        <v>1999</v>
      </c>
      <c r="I3" s="241" t="s">
        <v>2000</v>
      </c>
      <c r="J3" s="241" t="s">
        <v>2001</v>
      </c>
      <c r="K3" s="249" t="s">
        <v>2002</v>
      </c>
      <c r="L3" s="248" t="s">
        <v>2003</v>
      </c>
      <c r="M3" s="16" t="s">
        <v>2004</v>
      </c>
      <c r="N3" s="245" t="s">
        <v>2005</v>
      </c>
      <c r="O3" s="247" t="s">
        <v>2006</v>
      </c>
      <c r="P3" s="240" t="s">
        <v>1809</v>
      </c>
      <c r="Q3" s="244" t="s">
        <v>2007</v>
      </c>
      <c r="R3" s="246" t="s">
        <v>2008</v>
      </c>
      <c r="S3" s="240" t="s">
        <v>2009</v>
      </c>
      <c r="T3" s="245" t="s">
        <v>2010</v>
      </c>
      <c r="U3" s="240" t="s">
        <v>2011</v>
      </c>
      <c r="V3" s="241" t="s">
        <v>2012</v>
      </c>
      <c r="W3" s="241" t="s">
        <v>2013</v>
      </c>
      <c r="X3" s="241" t="s">
        <v>2014</v>
      </c>
      <c r="Y3" s="241" t="s">
        <v>2015</v>
      </c>
      <c r="Z3" s="244" t="s">
        <v>2016</v>
      </c>
      <c r="AA3" s="244" t="s">
        <v>2017</v>
      </c>
      <c r="AB3" s="241" t="s">
        <v>2018</v>
      </c>
      <c r="AC3" s="241" t="s">
        <v>2019</v>
      </c>
      <c r="AD3" s="243" t="s">
        <v>2020</v>
      </c>
      <c r="AE3" s="242" t="s">
        <v>2021</v>
      </c>
      <c r="AF3" s="241" t="s">
        <v>2022</v>
      </c>
      <c r="AG3" s="240" t="s">
        <v>2023</v>
      </c>
      <c r="AH3" s="241" t="s">
        <v>2024</v>
      </c>
      <c r="AI3" s="241" t="s">
        <v>2025</v>
      </c>
      <c r="AJ3" s="241" t="s">
        <v>2026</v>
      </c>
      <c r="AK3" s="241" t="s">
        <v>2027</v>
      </c>
      <c r="AL3" s="241" t="s">
        <v>2028</v>
      </c>
      <c r="AM3" s="241" t="s">
        <v>2029</v>
      </c>
      <c r="AN3" s="241" t="s">
        <v>2030</v>
      </c>
      <c r="AO3" s="241" t="s">
        <v>2031</v>
      </c>
      <c r="AP3" s="241" t="s">
        <v>2032</v>
      </c>
      <c r="AQ3" s="241" t="s">
        <v>2033</v>
      </c>
      <c r="AR3" s="241" t="s">
        <v>2034</v>
      </c>
      <c r="AS3" s="241" t="s">
        <v>2035</v>
      </c>
      <c r="AT3" s="241" t="s">
        <v>2036</v>
      </c>
      <c r="AU3" s="241" t="s">
        <v>2037</v>
      </c>
      <c r="AV3" s="241" t="s">
        <v>2038</v>
      </c>
      <c r="AW3" s="241" t="s">
        <v>2039</v>
      </c>
      <c r="AX3" s="241" t="s">
        <v>2040</v>
      </c>
      <c r="AY3" s="241" t="s">
        <v>2041</v>
      </c>
      <c r="AZ3" s="241" t="s">
        <v>2042</v>
      </c>
      <c r="BA3" s="241" t="s">
        <v>2043</v>
      </c>
      <c r="BB3" s="241" t="s">
        <v>2044</v>
      </c>
      <c r="BC3" s="240" t="s">
        <v>2045</v>
      </c>
      <c r="BD3" s="240" t="s">
        <v>2046</v>
      </c>
      <c r="BE3" s="239" t="s">
        <v>2047</v>
      </c>
      <c r="BF3" s="239" t="s">
        <v>2048</v>
      </c>
      <c r="BG3" s="238" t="s">
        <v>2049</v>
      </c>
      <c r="BH3" s="238" t="s">
        <v>2050</v>
      </c>
      <c r="BI3" s="238" t="s">
        <v>2051</v>
      </c>
      <c r="BJ3" s="238" t="s">
        <v>2052</v>
      </c>
      <c r="BK3" s="238" t="s">
        <v>2053</v>
      </c>
      <c r="BL3" s="235" t="s">
        <v>2054</v>
      </c>
      <c r="BM3" s="235" t="s">
        <v>2055</v>
      </c>
      <c r="BN3" s="235" t="s">
        <v>2056</v>
      </c>
      <c r="BO3" s="235" t="s">
        <v>2057</v>
      </c>
      <c r="BP3" s="235" t="s">
        <v>2058</v>
      </c>
      <c r="BQ3" s="235" t="s">
        <v>2059</v>
      </c>
      <c r="BR3" s="237" t="s">
        <v>2060</v>
      </c>
      <c r="BS3" s="235" t="s">
        <v>2061</v>
      </c>
      <c r="BT3" s="227" t="s">
        <v>2062</v>
      </c>
      <c r="BU3" s="227" t="s">
        <v>2063</v>
      </c>
      <c r="BV3" s="236" t="s">
        <v>2064</v>
      </c>
      <c r="BW3" s="235" t="s">
        <v>2065</v>
      </c>
      <c r="BX3" s="234" t="s">
        <v>2066</v>
      </c>
      <c r="BY3" s="234" t="s">
        <v>2067</v>
      </c>
      <c r="BZ3" s="233" t="s">
        <v>2068</v>
      </c>
      <c r="CA3" s="232" t="s">
        <v>2069</v>
      </c>
      <c r="CB3" s="232" t="s">
        <v>2070</v>
      </c>
      <c r="CC3" s="232" t="s">
        <v>2071</v>
      </c>
      <c r="CD3" s="232" t="s">
        <v>2072</v>
      </c>
      <c r="CE3" s="232" t="s">
        <v>2073</v>
      </c>
    </row>
    <row r="4" spans="1:83" x14ac:dyDescent="0.25">
      <c r="A4" s="227" t="s">
        <v>70</v>
      </c>
      <c r="B4" s="4" t="s">
        <v>1877</v>
      </c>
      <c r="C4" s="4" t="s">
        <v>1878</v>
      </c>
      <c r="D4" s="229" t="s">
        <v>2074</v>
      </c>
      <c r="E4" s="229" t="s">
        <v>18</v>
      </c>
      <c r="F4" s="231" t="s">
        <v>2075</v>
      </c>
      <c r="G4" s="231" t="s">
        <v>1876</v>
      </c>
      <c r="H4" s="231" t="s">
        <v>2076</v>
      </c>
      <c r="I4" s="227" t="s">
        <v>2077</v>
      </c>
      <c r="J4" s="227" t="s">
        <v>2078</v>
      </c>
      <c r="K4" s="231" t="s">
        <v>2079</v>
      </c>
      <c r="L4" s="230" t="s">
        <v>2080</v>
      </c>
      <c r="M4" s="229" t="s">
        <v>2081</v>
      </c>
      <c r="N4" s="227" t="s">
        <v>2082</v>
      </c>
      <c r="O4" s="230" t="s">
        <v>2083</v>
      </c>
      <c r="P4" s="227" t="s">
        <v>2084</v>
      </c>
      <c r="Q4" s="227" t="s">
        <v>2085</v>
      </c>
      <c r="R4" s="229" t="s">
        <v>2086</v>
      </c>
      <c r="S4" s="227" t="s">
        <v>2087</v>
      </c>
      <c r="T4" s="227" t="s">
        <v>2088</v>
      </c>
      <c r="U4" s="227" t="s">
        <v>2089</v>
      </c>
      <c r="V4" s="227" t="s">
        <v>2090</v>
      </c>
      <c r="W4" s="227" t="s">
        <v>2091</v>
      </c>
      <c r="X4" s="227" t="s">
        <v>2092</v>
      </c>
      <c r="Y4" s="227" t="s">
        <v>2093</v>
      </c>
      <c r="Z4" s="227" t="s">
        <v>2094</v>
      </c>
      <c r="AA4" s="227" t="s">
        <v>2095</v>
      </c>
      <c r="AB4" s="227" t="s">
        <v>2096</v>
      </c>
      <c r="AC4" s="227" t="s">
        <v>2097</v>
      </c>
      <c r="AD4" s="227" t="s">
        <v>2098</v>
      </c>
      <c r="AE4" s="227" t="s">
        <v>2099</v>
      </c>
      <c r="AF4" s="227" t="s">
        <v>2100</v>
      </c>
      <c r="AG4" s="227" t="s">
        <v>2101</v>
      </c>
      <c r="AH4" s="227" t="s">
        <v>2102</v>
      </c>
      <c r="AI4" s="227" t="s">
        <v>2103</v>
      </c>
      <c r="AJ4" s="227" t="s">
        <v>2104</v>
      </c>
      <c r="AK4" s="227" t="s">
        <v>2105</v>
      </c>
      <c r="AL4" s="227" t="s">
        <v>2106</v>
      </c>
      <c r="AM4" s="227" t="s">
        <v>2107</v>
      </c>
      <c r="AN4" s="227" t="s">
        <v>2108</v>
      </c>
      <c r="AO4" s="227" t="s">
        <v>2109</v>
      </c>
      <c r="AP4" s="227" t="s">
        <v>2110</v>
      </c>
      <c r="AQ4" s="227" t="s">
        <v>2111</v>
      </c>
      <c r="AR4" s="227" t="s">
        <v>2112</v>
      </c>
      <c r="AS4" s="227" t="s">
        <v>2113</v>
      </c>
      <c r="AT4" s="227" t="s">
        <v>2114</v>
      </c>
      <c r="AU4" s="227" t="s">
        <v>2115</v>
      </c>
      <c r="AV4" s="227" t="s">
        <v>2116</v>
      </c>
      <c r="AW4" s="227" t="s">
        <v>2117</v>
      </c>
      <c r="AX4" s="227" t="s">
        <v>2118</v>
      </c>
      <c r="AY4" s="227" t="s">
        <v>2119</v>
      </c>
      <c r="AZ4" s="227" t="s">
        <v>2120</v>
      </c>
      <c r="BA4" s="227" t="s">
        <v>2121</v>
      </c>
      <c r="BB4" s="227" t="s">
        <v>2122</v>
      </c>
      <c r="BC4" s="227" t="s">
        <v>2123</v>
      </c>
      <c r="BD4" s="227" t="s">
        <v>2124</v>
      </c>
      <c r="BE4" s="227" t="s">
        <v>2125</v>
      </c>
      <c r="BF4" s="227" t="s">
        <v>2126</v>
      </c>
      <c r="BG4" s="227" t="s">
        <v>2127</v>
      </c>
      <c r="BH4" s="227" t="s">
        <v>2128</v>
      </c>
      <c r="BI4" s="227" t="s">
        <v>2129</v>
      </c>
      <c r="BJ4" s="227" t="s">
        <v>2130</v>
      </c>
      <c r="BK4" s="227" t="s">
        <v>2131</v>
      </c>
      <c r="BL4" s="227" t="s">
        <v>2132</v>
      </c>
      <c r="BM4" s="227" t="s">
        <v>2133</v>
      </c>
      <c r="BN4" s="227" t="s">
        <v>2134</v>
      </c>
      <c r="BO4" s="227" t="s">
        <v>2135</v>
      </c>
      <c r="BP4" s="227" t="s">
        <v>2136</v>
      </c>
      <c r="BQ4" s="227" t="s">
        <v>2137</v>
      </c>
      <c r="BR4" s="227" t="s">
        <v>2138</v>
      </c>
      <c r="BS4" s="227" t="s">
        <v>2139</v>
      </c>
      <c r="BT4" s="227" t="s">
        <v>2140</v>
      </c>
      <c r="BU4" s="227" t="s">
        <v>2141</v>
      </c>
      <c r="BV4" s="228" t="s">
        <v>2142</v>
      </c>
      <c r="BW4" s="227" t="s">
        <v>2143</v>
      </c>
      <c r="BX4" s="227" t="s">
        <v>2144</v>
      </c>
      <c r="BY4" s="227" t="s">
        <v>2145</v>
      </c>
      <c r="BZ4" s="227" t="s">
        <v>2146</v>
      </c>
      <c r="CA4" s="227" t="s">
        <v>2147</v>
      </c>
      <c r="CB4" s="227"/>
      <c r="CC4" s="227" t="s">
        <v>2148</v>
      </c>
      <c r="CD4" s="227" t="s">
        <v>2149</v>
      </c>
      <c r="CE4" s="227" t="s">
        <v>2150</v>
      </c>
    </row>
    <row r="5" spans="1:83" x14ac:dyDescent="0.25">
      <c r="A5" s="226">
        <v>1</v>
      </c>
      <c r="B5" s="226" t="str">
        <f>'APH KIC KIA PC'!I5</f>
        <v>Välj…</v>
      </c>
      <c r="C5" s="226" t="str">
        <f>'APH KIC KIA PC'!K5</f>
        <v>Välj…</v>
      </c>
      <c r="D5" s="225">
        <v>1</v>
      </c>
      <c r="E5" s="267" t="str">
        <f>TRIM('APH KIC KIA PC'!D5)</f>
        <v/>
      </c>
      <c r="F5" s="224" t="str">
        <f>TRIM('1. Artikeldata Grund'!E5)</f>
        <v/>
      </c>
      <c r="G5" s="273" t="s">
        <v>1871</v>
      </c>
      <c r="H5" s="273"/>
      <c r="I5" s="224"/>
      <c r="J5" s="224"/>
      <c r="K5" s="224"/>
      <c r="L5" s="224"/>
      <c r="M5" s="2" cm="1">
        <f t="array" ref="M5">IF('APH KIC KIA PC'!S5&lt;&gt;"WEB",1,_xlfn.IFS('APH KIC KIA PC'!K5=Tabeller!$AI$4,'APH KIC KIA PC'!Q5,'APH KIC KIA PC'!K5=Tabeller!$AI$5,106628))</f>
        <v>1</v>
      </c>
      <c r="N5" s="270" t="str" cm="1">
        <f t="array" ref="N5">TRIM(IFERROR(IF('APH KIC KIA PC'!M5=200,'2. Artikeldata Utökad'!I5,(_xlfn.IFS('APH KIC KIA PC'!K5=Tabeller!$AI$4,'1. Artikeldata Grund'!F5,AND('APH KIC KIA PC'!K5=Tabeller!$AI$5,'APH KIC KIA PC'!M5&lt;&gt;200),'APH KIC KIA PC'!D5,'APH KIC KIA PC'!M5=200,'2. Artikeldata Utökad'!I5))),""))</f>
        <v/>
      </c>
      <c r="O5" s="268" t="str">
        <f>'APH KIC KIA PC'!E5</f>
        <v/>
      </c>
      <c r="P5" s="267" t="str">
        <f>TRIM('APH KIC KIA PC'!R5)</f>
        <v/>
      </c>
      <c r="Q5" s="415"/>
      <c r="R5" s="269" t="str" cm="1">
        <f t="array" ref="R5">IFERROR(_xlfn.IFS('4. Inköpsdata'!M5=25%,41,'4. Inköpsdata'!M5=12%,42,'4. Inköpsdata'!M5=6%,43,'4. Inköpsdata'!M5="Momsfritt",38),"")</f>
        <v/>
      </c>
      <c r="S5" s="225" t="str">
        <f>'APH KIC KIA PC'!S5</f>
        <v xml:space="preserve">  Välj…</v>
      </c>
      <c r="T5" s="369" t="str">
        <f>'APH KIC KIA PC'!E5</f>
        <v/>
      </c>
      <c r="U5" s="225"/>
      <c r="V5" s="224"/>
      <c r="W5" s="224"/>
      <c r="X5" s="224"/>
      <c r="Y5" s="224"/>
      <c r="Z5" s="225" t="str">
        <f>TRIM(IF('1. Artikeldata Grund'!K5="","",IF('1. Artikeldata Grund'!K5=1,_xlfn.CONCAT('1. Artikeldata Grund'!K5," ","dag"),_xlfn.CONCAT('1. Artikeldata Grund'!K5," ","dagar"))))</f>
        <v/>
      </c>
      <c r="AA5" s="225" t="str">
        <f>TRIM(IF('1. Artikeldata Grund'!L5="","",IF('1. Artikeldata Grund'!L5=1,_xlfn.CONCAT('1. Artikeldata Grund'!L5," ","dag"),_xlfn.CONCAT('1. Artikeldata Grund'!L5," ","dagar"))))</f>
        <v/>
      </c>
      <c r="AB5" s="224"/>
      <c r="AC5" s="224"/>
      <c r="AD5" s="224"/>
      <c r="AE5" s="225">
        <v>1</v>
      </c>
      <c r="AF5" s="224"/>
      <c r="AG5" s="267" t="str">
        <f>TRIM('APH KIC KIA PC'!T5)</f>
        <v/>
      </c>
      <c r="AH5" s="224"/>
      <c r="AI5" s="224"/>
      <c r="AJ5" s="224"/>
      <c r="AK5" s="224"/>
      <c r="AL5" s="224"/>
      <c r="AM5" s="224"/>
      <c r="AN5" s="224"/>
      <c r="AO5" s="224"/>
      <c r="AP5" s="224"/>
      <c r="AQ5" s="224"/>
      <c r="AR5" s="224"/>
      <c r="AS5" s="224"/>
      <c r="AT5" s="224"/>
      <c r="AU5" s="224"/>
      <c r="AV5" s="224"/>
      <c r="AW5" s="224"/>
      <c r="AX5" s="224"/>
      <c r="AY5" s="224"/>
      <c r="AZ5" s="224"/>
      <c r="BA5" s="224"/>
      <c r="BB5" s="224"/>
      <c r="BC5" s="270" t="s">
        <v>1981</v>
      </c>
      <c r="BD5" s="270" t="str">
        <f>IF('2. Artikeldata Utökad'!G5="Välj…","",LEFT('2. Artikeldata Utökad'!G5,1))</f>
        <v xml:space="preserve"> </v>
      </c>
      <c r="BE5" s="224"/>
      <c r="BF5" s="224"/>
      <c r="BG5" s="224"/>
      <c r="BH5" s="224"/>
      <c r="BI5" s="224"/>
      <c r="BJ5" s="224"/>
      <c r="BK5" s="224"/>
      <c r="BL5" s="267" t="str">
        <f>TRIM(IF('APH KIC KIA PC'!S5="WEB","",'2. Artikeldata Utökad'!P5))</f>
        <v/>
      </c>
      <c r="BM5" s="267" t="str">
        <f>TRIM(IF('APH KIC KIA PC'!S5="WEB","",'2. Artikeldata Utökad'!Q5))</f>
        <v/>
      </c>
      <c r="BN5" s="267" t="str">
        <f>TRIM(IF('APH KIC KIA PC'!S5="WEB","",'2. Artikeldata Utökad'!R5))</f>
        <v/>
      </c>
      <c r="BO5" s="267" t="str">
        <f>IF('2. Artikeldata Utökad'!F5="","",'2. Artikeldata Utökad'!F5)</f>
        <v xml:space="preserve">  Välj…</v>
      </c>
      <c r="BP5" s="267" t="str">
        <f>TRIM(IF('2. Artikeldata Utökad'!E5="","",'2. Artikeldata Utökad'!E5))</f>
        <v/>
      </c>
      <c r="BQ5" s="267" t="str">
        <f>TRIM(IF('APH KIC KIA PC'!S5="WEB","",'2. Artikeldata Utökad'!S5))</f>
        <v/>
      </c>
      <c r="BR5" s="225">
        <v>1</v>
      </c>
      <c r="BS5" s="267" t="str">
        <f>TRIM(IF('APH KIC KIA PC'!S5="WEB","",'2. Artikeldata Utökad'!T5))</f>
        <v/>
      </c>
      <c r="BT5" s="224"/>
      <c r="BU5" s="224"/>
      <c r="BV5" s="267" t="str">
        <f>TRIM(IF('APH KIC KIA PC'!M5&lt;&gt;200,'APH KIC KIA PC'!D5,'2. Artikeldata Utökad'!I5))</f>
        <v/>
      </c>
      <c r="BW5" s="267" t="str">
        <f>TRIM('2. Artikeldata Utökad'!D5)</f>
        <v/>
      </c>
      <c r="BX5" s="224" t="str">
        <f>LEFT('2. Artikeldata Utökad'!H5,1)</f>
        <v xml:space="preserve"> </v>
      </c>
      <c r="BY5" s="224" t="str">
        <f>TRIM(LEFT('2. Artikeldata Utökad'!J5,2))</f>
        <v/>
      </c>
      <c r="BZ5" s="225" t="s">
        <v>1981</v>
      </c>
      <c r="CA5" s="224"/>
      <c r="CB5" s="224"/>
      <c r="CC5" s="224"/>
      <c r="CD5" s="224"/>
      <c r="CE5" s="224"/>
    </row>
    <row r="6" spans="1:83" x14ac:dyDescent="0.25">
      <c r="A6" s="226">
        <v>2</v>
      </c>
      <c r="B6" s="226" t="str">
        <f>'APH KIC KIA PC'!I6</f>
        <v>Välj…</v>
      </c>
      <c r="C6" s="226" t="str">
        <f>'APH KIC KIA PC'!K6</f>
        <v>Välj…</v>
      </c>
      <c r="D6" s="225">
        <v>1</v>
      </c>
      <c r="E6" s="267" t="str">
        <f>TRIM('APH KIC KIA PC'!D6)</f>
        <v/>
      </c>
      <c r="F6" s="224" t="str">
        <f>TRIM('1. Artikeldata Grund'!E6)</f>
        <v/>
      </c>
      <c r="G6" s="273" t="s">
        <v>1871</v>
      </c>
      <c r="H6" s="224"/>
      <c r="I6" s="224"/>
      <c r="J6" s="224"/>
      <c r="K6" s="224"/>
      <c r="L6" s="224"/>
      <c r="M6" s="2" cm="1">
        <f t="array" ref="M6">IF('APH KIC KIA PC'!S6&lt;&gt;"WEB",1,_xlfn.IFS('APH KIC KIA PC'!K6=Tabeller!$AI$4,'APH KIC KIA PC'!Q6,'APH KIC KIA PC'!K6=Tabeller!$AI$5,106628))</f>
        <v>1</v>
      </c>
      <c r="N6" s="270" t="str" cm="1">
        <f t="array" ref="N6">TRIM(IFERROR(IF('APH KIC KIA PC'!M6=200,'2. Artikeldata Utökad'!I6,(_xlfn.IFS('APH KIC KIA PC'!K6=Tabeller!$AI$4,'1. Artikeldata Grund'!F6,AND('APH KIC KIA PC'!K6=Tabeller!$AI$5,'APH KIC KIA PC'!M6&lt;&gt;200),'APH KIC KIA PC'!D6,'APH KIC KIA PC'!M6=200,'2. Artikeldata Utökad'!I6))),""))</f>
        <v/>
      </c>
      <c r="O6" s="268" t="str">
        <f>'APH KIC KIA PC'!E6</f>
        <v/>
      </c>
      <c r="P6" s="267" t="str">
        <f>TRIM('APH KIC KIA PC'!R6)</f>
        <v/>
      </c>
      <c r="Q6" s="416"/>
      <c r="R6" s="269" t="str" cm="1">
        <f t="array" ref="R6">IFERROR(_xlfn.IFS('4. Inköpsdata'!M6=25%,41,'4. Inköpsdata'!M6=12%,42,'4. Inköpsdata'!M6=6%,43,'4. Inköpsdata'!M6="Momsfritt",38),"")</f>
        <v/>
      </c>
      <c r="S6" s="225" t="str">
        <f>'APH KIC KIA PC'!S6</f>
        <v xml:space="preserve">  Välj…</v>
      </c>
      <c r="T6" s="369" t="str">
        <f>'APH KIC KIA PC'!E6</f>
        <v/>
      </c>
      <c r="U6" s="225"/>
      <c r="V6" s="224"/>
      <c r="W6" s="224"/>
      <c r="X6" s="224"/>
      <c r="Y6" s="224"/>
      <c r="Z6" s="225" t="str">
        <f>TRIM(IF('1. Artikeldata Grund'!K6="","",IF('1. Artikeldata Grund'!K6=1,_xlfn.CONCAT('1. Artikeldata Grund'!K6," ","dag"),_xlfn.CONCAT('1. Artikeldata Grund'!K6," ","dagar"))))</f>
        <v/>
      </c>
      <c r="AA6" s="225" t="str">
        <f>TRIM(IF('1. Artikeldata Grund'!L6="","",IF('1. Artikeldata Grund'!L6=1,_xlfn.CONCAT('1. Artikeldata Grund'!L6," ","dag"),_xlfn.CONCAT('1. Artikeldata Grund'!L6," ","dagar"))))</f>
        <v/>
      </c>
      <c r="AB6" s="224"/>
      <c r="AC6" s="224"/>
      <c r="AD6" s="224"/>
      <c r="AE6" s="225">
        <v>1</v>
      </c>
      <c r="AF6" s="224"/>
      <c r="AG6" s="267" t="str">
        <f>TRIM('APH KIC KIA PC'!T6)</f>
        <v/>
      </c>
      <c r="AH6" s="224"/>
      <c r="AI6" s="224"/>
      <c r="AJ6" s="224"/>
      <c r="AK6" s="224"/>
      <c r="AL6" s="224"/>
      <c r="AM6" s="224"/>
      <c r="AN6" s="224"/>
      <c r="AO6" s="224"/>
      <c r="AP6" s="224"/>
      <c r="AQ6" s="224"/>
      <c r="AR6" s="224"/>
      <c r="AS6" s="224"/>
      <c r="AT6" s="224"/>
      <c r="AU6" s="224"/>
      <c r="AV6" s="224"/>
      <c r="AW6" s="224"/>
      <c r="AX6" s="224"/>
      <c r="AY6" s="224"/>
      <c r="AZ6" s="224"/>
      <c r="BA6" s="224"/>
      <c r="BB6" s="224"/>
      <c r="BC6" s="270" t="s">
        <v>1981</v>
      </c>
      <c r="BD6" s="270" t="str">
        <f>IF('2. Artikeldata Utökad'!G6="Välj…","",LEFT('2. Artikeldata Utökad'!G6,1))</f>
        <v xml:space="preserve"> </v>
      </c>
      <c r="BE6" s="224"/>
      <c r="BF6" s="224"/>
      <c r="BG6" s="224"/>
      <c r="BH6" s="224"/>
      <c r="BI6" s="224"/>
      <c r="BJ6" s="224"/>
      <c r="BK6" s="224"/>
      <c r="BL6" s="267" t="str">
        <f>TRIM(IF('APH KIC KIA PC'!S6="WEB","",'2. Artikeldata Utökad'!P6))</f>
        <v/>
      </c>
      <c r="BM6" s="267" t="str">
        <f>TRIM(IF('APH KIC KIA PC'!S6="WEB","",'2. Artikeldata Utökad'!Q6))</f>
        <v/>
      </c>
      <c r="BN6" s="267" t="str">
        <f>TRIM(IF('APH KIC KIA PC'!S6="WEB","",'2. Artikeldata Utökad'!R6))</f>
        <v/>
      </c>
      <c r="BO6" s="267" t="str">
        <f>IF('2. Artikeldata Utökad'!F6="","",'2. Artikeldata Utökad'!F6)</f>
        <v xml:space="preserve">  Välj…</v>
      </c>
      <c r="BP6" s="267" t="str">
        <f>TRIM(IF('2. Artikeldata Utökad'!E6="","",'2. Artikeldata Utökad'!E6))</f>
        <v/>
      </c>
      <c r="BQ6" s="267" t="str">
        <f>TRIM(IF('APH KIC KIA PC'!S6="WEB","",'2. Artikeldata Utökad'!S6))</f>
        <v/>
      </c>
      <c r="BR6" s="225">
        <v>1</v>
      </c>
      <c r="BS6" s="267" t="str">
        <f>TRIM(IF('APH KIC KIA PC'!S6="WEB","",'2. Artikeldata Utökad'!T6))</f>
        <v/>
      </c>
      <c r="BT6" s="224"/>
      <c r="BU6" s="224"/>
      <c r="BV6" s="267" t="str">
        <f>TRIM(IF('APH KIC KIA PC'!M6&lt;&gt;200,'APH KIC KIA PC'!D6,'2. Artikeldata Utökad'!I6))</f>
        <v/>
      </c>
      <c r="BW6" s="267" t="str">
        <f>TRIM('2. Artikeldata Utökad'!D6)</f>
        <v/>
      </c>
      <c r="BX6" s="224" t="str">
        <f>LEFT('2. Artikeldata Utökad'!H6,1)</f>
        <v xml:space="preserve"> </v>
      </c>
      <c r="BY6" s="224" t="str">
        <f>TRIM(LEFT('2. Artikeldata Utökad'!J6,2))</f>
        <v/>
      </c>
      <c r="BZ6" s="225" t="s">
        <v>1981</v>
      </c>
      <c r="CA6" s="224"/>
      <c r="CB6" s="224"/>
      <c r="CC6" s="224"/>
      <c r="CD6" s="224"/>
      <c r="CE6" s="224"/>
    </row>
    <row r="7" spans="1:83" x14ac:dyDescent="0.25">
      <c r="A7" s="226">
        <v>3</v>
      </c>
      <c r="B7" s="226" t="str">
        <f>'APH KIC KIA PC'!I7</f>
        <v>Välj…</v>
      </c>
      <c r="C7" s="226" t="str">
        <f>'APH KIC KIA PC'!K7</f>
        <v>Välj…</v>
      </c>
      <c r="D7" s="225">
        <v>1</v>
      </c>
      <c r="E7" s="267" t="str">
        <f>TRIM('APH KIC KIA PC'!D7)</f>
        <v/>
      </c>
      <c r="F7" s="224" t="str">
        <f>TRIM('1. Artikeldata Grund'!E7)</f>
        <v/>
      </c>
      <c r="G7" s="273" t="s">
        <v>1871</v>
      </c>
      <c r="H7" s="224"/>
      <c r="I7" s="224"/>
      <c r="J7" s="224"/>
      <c r="K7" s="224"/>
      <c r="L7" s="224"/>
      <c r="M7" s="2" cm="1">
        <f t="array" ref="M7">IF('APH KIC KIA PC'!S7&lt;&gt;"WEB",1,_xlfn.IFS('APH KIC KIA PC'!K7=Tabeller!$AI$4,'APH KIC KIA PC'!Q7,'APH KIC KIA PC'!K7=Tabeller!$AI$5,106628))</f>
        <v>1</v>
      </c>
      <c r="N7" s="270" t="str" cm="1">
        <f t="array" ref="N7">TRIM(IFERROR(IF('APH KIC KIA PC'!M7=200,'2. Artikeldata Utökad'!I7,(_xlfn.IFS('APH KIC KIA PC'!K7=Tabeller!$AI$4,'1. Artikeldata Grund'!F7,AND('APH KIC KIA PC'!K7=Tabeller!$AI$5,'APH KIC KIA PC'!M7&lt;&gt;200),'APH KIC KIA PC'!D7,'APH KIC KIA PC'!M7=200,'2. Artikeldata Utökad'!I7))),""))</f>
        <v/>
      </c>
      <c r="O7" s="268" t="str">
        <f>'APH KIC KIA PC'!E7</f>
        <v/>
      </c>
      <c r="P7" s="267" t="str">
        <f>TRIM('APH KIC KIA PC'!R7)</f>
        <v/>
      </c>
      <c r="Q7" s="416"/>
      <c r="R7" s="269" t="str" cm="1">
        <f t="array" ref="R7">IFERROR(_xlfn.IFS('4. Inköpsdata'!M7=25%,41,'4. Inköpsdata'!M7=12%,42,'4. Inköpsdata'!M7=6%,43,'4. Inköpsdata'!M7="Momsfritt",38),"")</f>
        <v/>
      </c>
      <c r="S7" s="225" t="str">
        <f>'APH KIC KIA PC'!S7</f>
        <v xml:space="preserve">  Välj…</v>
      </c>
      <c r="T7" s="369" t="str">
        <f>'APH KIC KIA PC'!E7</f>
        <v/>
      </c>
      <c r="U7" s="225"/>
      <c r="V7" s="224"/>
      <c r="W7" s="224"/>
      <c r="X7" s="224"/>
      <c r="Y7" s="224"/>
      <c r="Z7" s="225" t="str">
        <f>TRIM(IF('1. Artikeldata Grund'!K7="","",IF('1. Artikeldata Grund'!K7=1,_xlfn.CONCAT('1. Artikeldata Grund'!K7," ","dag"),_xlfn.CONCAT('1. Artikeldata Grund'!K7," ","dagar"))))</f>
        <v/>
      </c>
      <c r="AA7" s="225" t="str">
        <f>TRIM(IF('1. Artikeldata Grund'!L7="","",IF('1. Artikeldata Grund'!L7=1,_xlfn.CONCAT('1. Artikeldata Grund'!L7," ","dag"),_xlfn.CONCAT('1. Artikeldata Grund'!L7," ","dagar"))))</f>
        <v/>
      </c>
      <c r="AB7" s="224"/>
      <c r="AC7" s="224"/>
      <c r="AD7" s="224"/>
      <c r="AE7" s="225">
        <v>1</v>
      </c>
      <c r="AF7" s="224"/>
      <c r="AG7" s="267" t="str">
        <f>TRIM('APH KIC KIA PC'!T7)</f>
        <v/>
      </c>
      <c r="AH7" s="224"/>
      <c r="AI7" s="224"/>
      <c r="AJ7" s="224"/>
      <c r="AK7" s="224"/>
      <c r="AL7" s="224"/>
      <c r="AM7" s="224"/>
      <c r="AN7" s="224"/>
      <c r="AO7" s="224"/>
      <c r="AP7" s="224"/>
      <c r="AQ7" s="224"/>
      <c r="AR7" s="224"/>
      <c r="AS7" s="224"/>
      <c r="AT7" s="224"/>
      <c r="AU7" s="224"/>
      <c r="AV7" s="224"/>
      <c r="AW7" s="224"/>
      <c r="AX7" s="224"/>
      <c r="AY7" s="224"/>
      <c r="AZ7" s="224"/>
      <c r="BA7" s="224"/>
      <c r="BB7" s="224"/>
      <c r="BC7" s="270" t="s">
        <v>1981</v>
      </c>
      <c r="BD7" s="270" t="str">
        <f>IF('2. Artikeldata Utökad'!G7="Välj…","",LEFT('2. Artikeldata Utökad'!G7,1))</f>
        <v xml:space="preserve"> </v>
      </c>
      <c r="BE7" s="224"/>
      <c r="BF7" s="224"/>
      <c r="BG7" s="224"/>
      <c r="BH7" s="224"/>
      <c r="BI7" s="224"/>
      <c r="BJ7" s="224"/>
      <c r="BK7" s="224"/>
      <c r="BL7" s="267" t="str">
        <f>TRIM(IF('APH KIC KIA PC'!S7="WEB","",'2. Artikeldata Utökad'!P7))</f>
        <v/>
      </c>
      <c r="BM7" s="267" t="str">
        <f>TRIM(IF('APH KIC KIA PC'!S7="WEB","",'2. Artikeldata Utökad'!Q7))</f>
        <v/>
      </c>
      <c r="BN7" s="267" t="str">
        <f>TRIM(IF('APH KIC KIA PC'!S7="WEB","",'2. Artikeldata Utökad'!R7))</f>
        <v/>
      </c>
      <c r="BO7" s="267" t="str">
        <f>IF('2. Artikeldata Utökad'!F7="","",'2. Artikeldata Utökad'!F7)</f>
        <v xml:space="preserve">  Välj…</v>
      </c>
      <c r="BP7" s="267" t="str">
        <f>TRIM(IF('2. Artikeldata Utökad'!E7="","",'2. Artikeldata Utökad'!E7))</f>
        <v/>
      </c>
      <c r="BQ7" s="267" t="str">
        <f>TRIM(IF('APH KIC KIA PC'!S7="WEB","",'2. Artikeldata Utökad'!S7))</f>
        <v/>
      </c>
      <c r="BR7" s="225">
        <v>1</v>
      </c>
      <c r="BS7" s="267" t="str">
        <f>TRIM(IF('APH KIC KIA PC'!S7="WEB","",'2. Artikeldata Utökad'!T7))</f>
        <v/>
      </c>
      <c r="BT7" s="224"/>
      <c r="BU7" s="224"/>
      <c r="BV7" s="267" t="str">
        <f>TRIM(IF('APH KIC KIA PC'!M7&lt;&gt;200,'APH KIC KIA PC'!D7,'2. Artikeldata Utökad'!I7))</f>
        <v/>
      </c>
      <c r="BW7" s="267" t="str">
        <f>TRIM('2. Artikeldata Utökad'!D7)</f>
        <v/>
      </c>
      <c r="BX7" s="224" t="str">
        <f>LEFT('2. Artikeldata Utökad'!H7,1)</f>
        <v xml:space="preserve"> </v>
      </c>
      <c r="BY7" s="224" t="str">
        <f>TRIM(LEFT('2. Artikeldata Utökad'!J7,2))</f>
        <v/>
      </c>
      <c r="BZ7" s="225" t="s">
        <v>1981</v>
      </c>
      <c r="CA7" s="224"/>
      <c r="CB7" s="224"/>
      <c r="CC7" s="224"/>
      <c r="CD7" s="224"/>
      <c r="CE7" s="224"/>
    </row>
    <row r="8" spans="1:83" x14ac:dyDescent="0.25">
      <c r="A8" s="226">
        <v>4</v>
      </c>
      <c r="B8" s="226" t="str">
        <f>'APH KIC KIA PC'!I8</f>
        <v>Välj…</v>
      </c>
      <c r="C8" s="226" t="str">
        <f>'APH KIC KIA PC'!K8</f>
        <v>Välj…</v>
      </c>
      <c r="D8" s="225">
        <v>1</v>
      </c>
      <c r="E8" s="267" t="str">
        <f>TRIM('APH KIC KIA PC'!D8)</f>
        <v/>
      </c>
      <c r="F8" s="224" t="str">
        <f>TRIM('1. Artikeldata Grund'!E8)</f>
        <v/>
      </c>
      <c r="G8" s="273" t="s">
        <v>1871</v>
      </c>
      <c r="H8" s="224"/>
      <c r="I8" s="224"/>
      <c r="J8" s="224"/>
      <c r="K8" s="224"/>
      <c r="L8" s="224"/>
      <c r="M8" s="2" cm="1">
        <f t="array" ref="M8">IF('APH KIC KIA PC'!S8&lt;&gt;"WEB",1,_xlfn.IFS('APH KIC KIA PC'!K8=Tabeller!$AI$4,'APH KIC KIA PC'!Q8,'APH KIC KIA PC'!K8=Tabeller!$AI$5,106628))</f>
        <v>1</v>
      </c>
      <c r="N8" s="270" t="str" cm="1">
        <f t="array" ref="N8">TRIM(IFERROR(IF('APH KIC KIA PC'!M8=200,'2. Artikeldata Utökad'!I8,(_xlfn.IFS('APH KIC KIA PC'!K8=Tabeller!$AI$4,'1. Artikeldata Grund'!F8,AND('APH KIC KIA PC'!K8=Tabeller!$AI$5,'APH KIC KIA PC'!M8&lt;&gt;200),'APH KIC KIA PC'!D8,'APH KIC KIA PC'!M8=200,'2. Artikeldata Utökad'!I8))),""))</f>
        <v/>
      </c>
      <c r="O8" s="268" t="str">
        <f>'APH KIC KIA PC'!E8</f>
        <v/>
      </c>
      <c r="P8" s="267" t="str">
        <f>TRIM('APH KIC KIA PC'!R8)</f>
        <v/>
      </c>
      <c r="Q8" s="416"/>
      <c r="R8" s="269" t="str" cm="1">
        <f t="array" ref="R8">IFERROR(_xlfn.IFS('4. Inköpsdata'!M8=25%,41,'4. Inköpsdata'!M8=12%,42,'4. Inköpsdata'!M8=6%,43,'4. Inköpsdata'!M8="Momsfritt",38),"")</f>
        <v/>
      </c>
      <c r="S8" s="225" t="str">
        <f>'APH KIC KIA PC'!S8</f>
        <v xml:space="preserve">  Välj…</v>
      </c>
      <c r="T8" s="369" t="str">
        <f>'APH KIC KIA PC'!E8</f>
        <v/>
      </c>
      <c r="U8" s="225"/>
      <c r="V8" s="224"/>
      <c r="W8" s="224"/>
      <c r="X8" s="224"/>
      <c r="Y8" s="224"/>
      <c r="Z8" s="225" t="str">
        <f>TRIM(IF('1. Artikeldata Grund'!K8="","",IF('1. Artikeldata Grund'!K8=1,_xlfn.CONCAT('1. Artikeldata Grund'!K8," ","dag"),_xlfn.CONCAT('1. Artikeldata Grund'!K8," ","dagar"))))</f>
        <v/>
      </c>
      <c r="AA8" s="225" t="str">
        <f>TRIM(IF('1. Artikeldata Grund'!L8="","",IF('1. Artikeldata Grund'!L8=1,_xlfn.CONCAT('1. Artikeldata Grund'!L8," ","dag"),_xlfn.CONCAT('1. Artikeldata Grund'!L8," ","dagar"))))</f>
        <v/>
      </c>
      <c r="AB8" s="224"/>
      <c r="AC8" s="224"/>
      <c r="AD8" s="224"/>
      <c r="AE8" s="225">
        <v>1</v>
      </c>
      <c r="AF8" s="224"/>
      <c r="AG8" s="267" t="str">
        <f>TRIM('APH KIC KIA PC'!T8)</f>
        <v/>
      </c>
      <c r="AH8" s="224"/>
      <c r="AI8" s="224"/>
      <c r="AJ8" s="224"/>
      <c r="AK8" s="224"/>
      <c r="AL8" s="224"/>
      <c r="AM8" s="224"/>
      <c r="AN8" s="224"/>
      <c r="AO8" s="224"/>
      <c r="AP8" s="224"/>
      <c r="AQ8" s="224"/>
      <c r="AR8" s="224"/>
      <c r="AS8" s="224"/>
      <c r="AT8" s="224"/>
      <c r="AU8" s="224"/>
      <c r="AV8" s="224"/>
      <c r="AW8" s="224"/>
      <c r="AX8" s="224"/>
      <c r="AY8" s="224"/>
      <c r="AZ8" s="224"/>
      <c r="BA8" s="224"/>
      <c r="BB8" s="224"/>
      <c r="BC8" s="270" t="s">
        <v>1981</v>
      </c>
      <c r="BD8" s="270" t="str">
        <f>IF('2. Artikeldata Utökad'!G8="Välj…","",LEFT('2. Artikeldata Utökad'!G8,1))</f>
        <v xml:space="preserve"> </v>
      </c>
      <c r="BE8" s="224"/>
      <c r="BF8" s="224"/>
      <c r="BG8" s="224"/>
      <c r="BH8" s="224"/>
      <c r="BI8" s="224"/>
      <c r="BJ8" s="224"/>
      <c r="BK8" s="224"/>
      <c r="BL8" s="267" t="str">
        <f>TRIM(IF('APH KIC KIA PC'!S8="WEB","",'2. Artikeldata Utökad'!P8))</f>
        <v/>
      </c>
      <c r="BM8" s="267" t="str">
        <f>TRIM(IF('APH KIC KIA PC'!S8="WEB","",'2. Artikeldata Utökad'!Q8))</f>
        <v/>
      </c>
      <c r="BN8" s="267" t="str">
        <f>TRIM(IF('APH KIC KIA PC'!S8="WEB","",'2. Artikeldata Utökad'!R8))</f>
        <v/>
      </c>
      <c r="BO8" s="267" t="str">
        <f>IF('2. Artikeldata Utökad'!F8="","",'2. Artikeldata Utökad'!F8)</f>
        <v xml:space="preserve">  Välj…</v>
      </c>
      <c r="BP8" s="267" t="str">
        <f>TRIM(IF('2. Artikeldata Utökad'!E8="","",'2. Artikeldata Utökad'!E8))</f>
        <v/>
      </c>
      <c r="BQ8" s="267" t="str">
        <f>TRIM(IF('APH KIC KIA PC'!S8="WEB","",'2. Artikeldata Utökad'!S8))</f>
        <v/>
      </c>
      <c r="BR8" s="225">
        <v>1</v>
      </c>
      <c r="BS8" s="267" t="str">
        <f>TRIM(IF('APH KIC KIA PC'!S8="WEB","",'2. Artikeldata Utökad'!T8))</f>
        <v/>
      </c>
      <c r="BT8" s="224"/>
      <c r="BU8" s="224"/>
      <c r="BV8" s="267" t="str">
        <f>TRIM(IF('APH KIC KIA PC'!M8&lt;&gt;200,'APH KIC KIA PC'!D8,'2. Artikeldata Utökad'!I8))</f>
        <v/>
      </c>
      <c r="BW8" s="267" t="str">
        <f>TRIM('2. Artikeldata Utökad'!D8)</f>
        <v/>
      </c>
      <c r="BX8" s="224" t="str">
        <f>LEFT('2. Artikeldata Utökad'!H8,1)</f>
        <v xml:space="preserve"> </v>
      </c>
      <c r="BY8" s="224" t="str">
        <f>TRIM(LEFT('2. Artikeldata Utökad'!J8,2))</f>
        <v/>
      </c>
      <c r="BZ8" s="225" t="s">
        <v>1981</v>
      </c>
      <c r="CA8" s="224"/>
      <c r="CB8" s="224"/>
      <c r="CC8" s="224"/>
      <c r="CD8" s="224"/>
      <c r="CE8" s="224"/>
    </row>
    <row r="9" spans="1:83" x14ac:dyDescent="0.25">
      <c r="A9" s="226">
        <v>5</v>
      </c>
      <c r="B9" s="226" t="str">
        <f>'APH KIC KIA PC'!I9</f>
        <v>Välj…</v>
      </c>
      <c r="C9" s="226" t="str">
        <f>'APH KIC KIA PC'!K9</f>
        <v>Välj…</v>
      </c>
      <c r="D9" s="225">
        <v>1</v>
      </c>
      <c r="E9" s="267" t="str">
        <f>TRIM('APH KIC KIA PC'!D9)</f>
        <v/>
      </c>
      <c r="F9" s="224" t="str">
        <f>TRIM('1. Artikeldata Grund'!E9)</f>
        <v/>
      </c>
      <c r="G9" s="273" t="s">
        <v>1871</v>
      </c>
      <c r="H9" s="224"/>
      <c r="I9" s="224"/>
      <c r="J9" s="224"/>
      <c r="K9" s="224"/>
      <c r="L9" s="224"/>
      <c r="M9" s="2" cm="1">
        <f t="array" ref="M9">IF('APH KIC KIA PC'!S9&lt;&gt;"WEB",1,_xlfn.IFS('APH KIC KIA PC'!K9=Tabeller!$AI$4,'APH KIC KIA PC'!Q9,'APH KIC KIA PC'!K9=Tabeller!$AI$5,106628))</f>
        <v>1</v>
      </c>
      <c r="N9" s="270" t="str" cm="1">
        <f t="array" ref="N9">TRIM(IFERROR(IF('APH KIC KIA PC'!M9=200,'2. Artikeldata Utökad'!I9,(_xlfn.IFS('APH KIC KIA PC'!K9=Tabeller!$AI$4,'1. Artikeldata Grund'!F9,AND('APH KIC KIA PC'!K9=Tabeller!$AI$5,'APH KIC KIA PC'!M9&lt;&gt;200),'APH KIC KIA PC'!D9,'APH KIC KIA PC'!M9=200,'2. Artikeldata Utökad'!I9))),""))</f>
        <v/>
      </c>
      <c r="O9" s="268" t="str">
        <f>'APH KIC KIA PC'!E9</f>
        <v/>
      </c>
      <c r="P9" s="267" t="str">
        <f>TRIM('APH KIC KIA PC'!R9)</f>
        <v/>
      </c>
      <c r="Q9" s="416"/>
      <c r="R9" s="269" t="str" cm="1">
        <f t="array" ref="R9">IFERROR(_xlfn.IFS('4. Inköpsdata'!M9=25%,41,'4. Inköpsdata'!M9=12%,42,'4. Inköpsdata'!M9=6%,43,'4. Inköpsdata'!M9="Momsfritt",38),"")</f>
        <v/>
      </c>
      <c r="S9" s="225" t="str">
        <f>'APH KIC KIA PC'!S9</f>
        <v xml:space="preserve">  Välj…</v>
      </c>
      <c r="T9" s="369" t="str">
        <f>'APH KIC KIA PC'!E9</f>
        <v/>
      </c>
      <c r="U9" s="225"/>
      <c r="V9" s="224"/>
      <c r="W9" s="224"/>
      <c r="X9" s="224"/>
      <c r="Y9" s="224"/>
      <c r="Z9" s="225" t="str">
        <f>TRIM(IF('1. Artikeldata Grund'!K9="","",IF('1. Artikeldata Grund'!K9=1,_xlfn.CONCAT('1. Artikeldata Grund'!K9," ","dag"),_xlfn.CONCAT('1. Artikeldata Grund'!K9," ","dagar"))))</f>
        <v/>
      </c>
      <c r="AA9" s="225" t="str">
        <f>TRIM(IF('1. Artikeldata Grund'!L9="","",IF('1. Artikeldata Grund'!L9=1,_xlfn.CONCAT('1. Artikeldata Grund'!L9," ","dag"),_xlfn.CONCAT('1. Artikeldata Grund'!L9," ","dagar"))))</f>
        <v/>
      </c>
      <c r="AB9" s="224"/>
      <c r="AC9" s="224"/>
      <c r="AD9" s="224"/>
      <c r="AE9" s="225">
        <v>1</v>
      </c>
      <c r="AF9" s="224"/>
      <c r="AG9" s="267" t="str">
        <f>TRIM('APH KIC KIA PC'!T9)</f>
        <v/>
      </c>
      <c r="AH9" s="224"/>
      <c r="AI9" s="224"/>
      <c r="AJ9" s="224"/>
      <c r="AK9" s="224"/>
      <c r="AL9" s="224"/>
      <c r="AM9" s="224"/>
      <c r="AN9" s="224"/>
      <c r="AO9" s="224"/>
      <c r="AP9" s="224"/>
      <c r="AQ9" s="224"/>
      <c r="AR9" s="224"/>
      <c r="AS9" s="224"/>
      <c r="AT9" s="224"/>
      <c r="AU9" s="224"/>
      <c r="AV9" s="224"/>
      <c r="AW9" s="224"/>
      <c r="AX9" s="224"/>
      <c r="AY9" s="224"/>
      <c r="AZ9" s="224"/>
      <c r="BA9" s="224"/>
      <c r="BB9" s="224"/>
      <c r="BC9" s="270" t="s">
        <v>1981</v>
      </c>
      <c r="BD9" s="270" t="str">
        <f>IF('2. Artikeldata Utökad'!G9="Välj…","",LEFT('2. Artikeldata Utökad'!G9,1))</f>
        <v xml:space="preserve"> </v>
      </c>
      <c r="BE9" s="224"/>
      <c r="BF9" s="224"/>
      <c r="BG9" s="224"/>
      <c r="BH9" s="224"/>
      <c r="BI9" s="224"/>
      <c r="BJ9" s="224"/>
      <c r="BK9" s="224"/>
      <c r="BL9" s="267" t="str">
        <f>TRIM(IF('APH KIC KIA PC'!S9="WEB","",'2. Artikeldata Utökad'!P9))</f>
        <v/>
      </c>
      <c r="BM9" s="267" t="str">
        <f>TRIM(IF('APH KIC KIA PC'!S9="WEB","",'2. Artikeldata Utökad'!Q9))</f>
        <v/>
      </c>
      <c r="BN9" s="267" t="str">
        <f>TRIM(IF('APH KIC KIA PC'!S9="WEB","",'2. Artikeldata Utökad'!R9))</f>
        <v/>
      </c>
      <c r="BO9" s="267" t="str">
        <f>IF('2. Artikeldata Utökad'!F9="","",'2. Artikeldata Utökad'!F9)</f>
        <v xml:space="preserve">  Välj…</v>
      </c>
      <c r="BP9" s="267" t="str">
        <f>TRIM(IF('2. Artikeldata Utökad'!E9="","",'2. Artikeldata Utökad'!E9))</f>
        <v/>
      </c>
      <c r="BQ9" s="267" t="str">
        <f>TRIM(IF('APH KIC KIA PC'!S9="WEB","",'2. Artikeldata Utökad'!S9))</f>
        <v/>
      </c>
      <c r="BR9" s="225">
        <v>1</v>
      </c>
      <c r="BS9" s="267" t="str">
        <f>TRIM(IF('APH KIC KIA PC'!S9="WEB","",'2. Artikeldata Utökad'!T9))</f>
        <v/>
      </c>
      <c r="BT9" s="224"/>
      <c r="BU9" s="224"/>
      <c r="BV9" s="267" t="str">
        <f>TRIM(IF('APH KIC KIA PC'!M9&lt;&gt;200,'APH KIC KIA PC'!D9,'2. Artikeldata Utökad'!I9))</f>
        <v/>
      </c>
      <c r="BW9" s="267" t="str">
        <f>TRIM('2. Artikeldata Utökad'!D9)</f>
        <v/>
      </c>
      <c r="BX9" s="224" t="str">
        <f>LEFT('2. Artikeldata Utökad'!H9,1)</f>
        <v xml:space="preserve"> </v>
      </c>
      <c r="BY9" s="224" t="str">
        <f>TRIM(LEFT('2. Artikeldata Utökad'!J9,2))</f>
        <v/>
      </c>
      <c r="BZ9" s="225" t="s">
        <v>1981</v>
      </c>
      <c r="CA9" s="224"/>
      <c r="CB9" s="224"/>
      <c r="CC9" s="224"/>
      <c r="CD9" s="224"/>
      <c r="CE9" s="224"/>
    </row>
    <row r="10" spans="1:83" x14ac:dyDescent="0.25">
      <c r="A10" s="226">
        <v>6</v>
      </c>
      <c r="B10" s="226" t="str">
        <f>'APH KIC KIA PC'!I10</f>
        <v>Välj…</v>
      </c>
      <c r="C10" s="226" t="str">
        <f>'APH KIC KIA PC'!K10</f>
        <v>Välj…</v>
      </c>
      <c r="D10" s="225">
        <v>1</v>
      </c>
      <c r="E10" s="267" t="str">
        <f>TRIM('APH KIC KIA PC'!D10)</f>
        <v/>
      </c>
      <c r="F10" s="224" t="str">
        <f>TRIM('1. Artikeldata Grund'!E10)</f>
        <v/>
      </c>
      <c r="G10" s="273" t="s">
        <v>1871</v>
      </c>
      <c r="H10" s="224"/>
      <c r="I10" s="224"/>
      <c r="J10" s="224"/>
      <c r="K10" s="224"/>
      <c r="L10" s="224"/>
      <c r="M10" s="2" cm="1">
        <f t="array" ref="M10">IF('APH KIC KIA PC'!S10&lt;&gt;"WEB",1,_xlfn.IFS('APH KIC KIA PC'!K10=Tabeller!$AI$4,'APH KIC KIA PC'!Q10,'APH KIC KIA PC'!K10=Tabeller!$AI$5,106628))</f>
        <v>1</v>
      </c>
      <c r="N10" s="270" t="str" cm="1">
        <f t="array" ref="N10">TRIM(IFERROR(IF('APH KIC KIA PC'!M10=200,'2. Artikeldata Utökad'!I10,(_xlfn.IFS('APH KIC KIA PC'!K10=Tabeller!$AI$4,'1. Artikeldata Grund'!F10,AND('APH KIC KIA PC'!K10=Tabeller!$AI$5,'APH KIC KIA PC'!M10&lt;&gt;200),'APH KIC KIA PC'!D10,'APH KIC KIA PC'!M10=200,'2. Artikeldata Utökad'!I10))),""))</f>
        <v/>
      </c>
      <c r="O10" s="268" t="str">
        <f>'APH KIC KIA PC'!E10</f>
        <v/>
      </c>
      <c r="P10" s="267" t="str">
        <f>TRIM('APH KIC KIA PC'!R10)</f>
        <v/>
      </c>
      <c r="Q10" s="416"/>
      <c r="R10" s="269" t="str" cm="1">
        <f t="array" ref="R10">IFERROR(_xlfn.IFS('4. Inköpsdata'!M10=25%,41,'4. Inköpsdata'!M10=12%,42,'4. Inköpsdata'!M10=6%,43,'4. Inköpsdata'!M10="Momsfritt",38),"")</f>
        <v/>
      </c>
      <c r="S10" s="225" t="str">
        <f>'APH KIC KIA PC'!S10</f>
        <v xml:space="preserve">  Välj…</v>
      </c>
      <c r="T10" s="369" t="str">
        <f>'APH KIC KIA PC'!E10</f>
        <v/>
      </c>
      <c r="U10" s="225"/>
      <c r="V10" s="224"/>
      <c r="W10" s="224"/>
      <c r="X10" s="224"/>
      <c r="Y10" s="224"/>
      <c r="Z10" s="225" t="str">
        <f>TRIM(IF('1. Artikeldata Grund'!K10="","",IF('1. Artikeldata Grund'!K10=1,_xlfn.CONCAT('1. Artikeldata Grund'!K10," ","dag"),_xlfn.CONCAT('1. Artikeldata Grund'!K10," ","dagar"))))</f>
        <v/>
      </c>
      <c r="AA10" s="225" t="str">
        <f>TRIM(IF('1. Artikeldata Grund'!L10="","",IF('1. Artikeldata Grund'!L10=1,_xlfn.CONCAT('1. Artikeldata Grund'!L10," ","dag"),_xlfn.CONCAT('1. Artikeldata Grund'!L10," ","dagar"))))</f>
        <v/>
      </c>
      <c r="AB10" s="224"/>
      <c r="AC10" s="224"/>
      <c r="AD10" s="224"/>
      <c r="AE10" s="225">
        <v>1</v>
      </c>
      <c r="AF10" s="224"/>
      <c r="AG10" s="267" t="str">
        <f>TRIM('APH KIC KIA PC'!T10)</f>
        <v/>
      </c>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70" t="s">
        <v>1981</v>
      </c>
      <c r="BD10" s="270" t="str">
        <f>IF('2. Artikeldata Utökad'!G10="Välj…","",LEFT('2. Artikeldata Utökad'!G10,1))</f>
        <v xml:space="preserve"> </v>
      </c>
      <c r="BE10" s="224"/>
      <c r="BF10" s="224"/>
      <c r="BG10" s="224"/>
      <c r="BH10" s="224"/>
      <c r="BI10" s="224"/>
      <c r="BJ10" s="224"/>
      <c r="BK10" s="224"/>
      <c r="BL10" s="267" t="str">
        <f>TRIM(IF('APH KIC KIA PC'!S10="WEB","",'2. Artikeldata Utökad'!P10))</f>
        <v/>
      </c>
      <c r="BM10" s="267" t="str">
        <f>TRIM(IF('APH KIC KIA PC'!S10="WEB","",'2. Artikeldata Utökad'!Q10))</f>
        <v/>
      </c>
      <c r="BN10" s="267" t="str">
        <f>TRIM(IF('APH KIC KIA PC'!S10="WEB","",'2. Artikeldata Utökad'!R10))</f>
        <v/>
      </c>
      <c r="BO10" s="267" t="str">
        <f>IF('2. Artikeldata Utökad'!F10="","",'2. Artikeldata Utökad'!F10)</f>
        <v xml:space="preserve">  Välj…</v>
      </c>
      <c r="BP10" s="267" t="str">
        <f>TRIM(IF('2. Artikeldata Utökad'!E10="","",'2. Artikeldata Utökad'!E10))</f>
        <v/>
      </c>
      <c r="BQ10" s="267" t="str">
        <f>TRIM(IF('APH KIC KIA PC'!S10="WEB","",'2. Artikeldata Utökad'!S10))</f>
        <v/>
      </c>
      <c r="BR10" s="225">
        <v>1</v>
      </c>
      <c r="BS10" s="267" t="str">
        <f>TRIM(IF('APH KIC KIA PC'!S10="WEB","",'2. Artikeldata Utökad'!T10))</f>
        <v/>
      </c>
      <c r="BT10" s="224"/>
      <c r="BU10" s="224"/>
      <c r="BV10" s="267" t="str">
        <f>TRIM(IF('APH KIC KIA PC'!M10&lt;&gt;200,'APH KIC KIA PC'!D10,'2. Artikeldata Utökad'!I10))</f>
        <v/>
      </c>
      <c r="BW10" s="267" t="str">
        <f>TRIM('2. Artikeldata Utökad'!D10)</f>
        <v/>
      </c>
      <c r="BX10" s="224" t="str">
        <f>LEFT('2. Artikeldata Utökad'!H10,1)</f>
        <v xml:space="preserve"> </v>
      </c>
      <c r="BY10" s="224" t="str">
        <f>TRIM(LEFT('2. Artikeldata Utökad'!J10,2))</f>
        <v/>
      </c>
      <c r="BZ10" s="225" t="s">
        <v>1981</v>
      </c>
      <c r="CA10" s="224"/>
      <c r="CB10" s="224"/>
      <c r="CC10" s="224"/>
      <c r="CD10" s="224"/>
      <c r="CE10" s="224"/>
    </row>
    <row r="11" spans="1:83" x14ac:dyDescent="0.25">
      <c r="A11" s="226">
        <v>7</v>
      </c>
      <c r="B11" s="226" t="str">
        <f>'APH KIC KIA PC'!I11</f>
        <v>Välj…</v>
      </c>
      <c r="C11" s="226" t="str">
        <f>'APH KIC KIA PC'!K11</f>
        <v>Välj…</v>
      </c>
      <c r="D11" s="225">
        <v>1</v>
      </c>
      <c r="E11" s="267" t="str">
        <f>TRIM('APH KIC KIA PC'!D11)</f>
        <v/>
      </c>
      <c r="F11" s="224" t="str">
        <f>TRIM('1. Artikeldata Grund'!E11)</f>
        <v/>
      </c>
      <c r="G11" s="273" t="s">
        <v>1871</v>
      </c>
      <c r="H11" s="224"/>
      <c r="I11" s="224"/>
      <c r="J11" s="224"/>
      <c r="K11" s="224"/>
      <c r="L11" s="224"/>
      <c r="M11" s="2" cm="1">
        <f t="array" ref="M11">IF('APH KIC KIA PC'!S11&lt;&gt;"WEB",1,_xlfn.IFS('APH KIC KIA PC'!K11=Tabeller!$AI$4,'APH KIC KIA PC'!Q11,'APH KIC KIA PC'!K11=Tabeller!$AI$5,106628))</f>
        <v>1</v>
      </c>
      <c r="N11" s="270" t="str" cm="1">
        <f t="array" ref="N11">TRIM(IFERROR(IF('APH KIC KIA PC'!M11=200,'2. Artikeldata Utökad'!I11,(_xlfn.IFS('APH KIC KIA PC'!K11=Tabeller!$AI$4,'1. Artikeldata Grund'!F11,AND('APH KIC KIA PC'!K11=Tabeller!$AI$5,'APH KIC KIA PC'!M11&lt;&gt;200),'APH KIC KIA PC'!D11,'APH KIC KIA PC'!M11=200,'2. Artikeldata Utökad'!I11))),""))</f>
        <v/>
      </c>
      <c r="O11" s="268" t="str">
        <f>'APH KIC KIA PC'!E11</f>
        <v/>
      </c>
      <c r="P11" s="267" t="str">
        <f>TRIM('APH KIC KIA PC'!R11)</f>
        <v/>
      </c>
      <c r="Q11" s="416"/>
      <c r="R11" s="269" t="str" cm="1">
        <f t="array" ref="R11">IFERROR(_xlfn.IFS('4. Inköpsdata'!M11=25%,41,'4. Inköpsdata'!M11=12%,42,'4. Inköpsdata'!M11=6%,43,'4. Inköpsdata'!M11="Momsfritt",38),"")</f>
        <v/>
      </c>
      <c r="S11" s="225" t="str">
        <f>'APH KIC KIA PC'!S11</f>
        <v xml:space="preserve">  Välj…</v>
      </c>
      <c r="T11" s="369" t="str">
        <f>'APH KIC KIA PC'!E11</f>
        <v/>
      </c>
      <c r="U11" s="225"/>
      <c r="V11" s="224"/>
      <c r="W11" s="224"/>
      <c r="X11" s="224"/>
      <c r="Y11" s="224"/>
      <c r="Z11" s="225" t="str">
        <f>TRIM(IF('1. Artikeldata Grund'!K11="","",IF('1. Artikeldata Grund'!K11=1,_xlfn.CONCAT('1. Artikeldata Grund'!K11," ","dag"),_xlfn.CONCAT('1. Artikeldata Grund'!K11," ","dagar"))))</f>
        <v/>
      </c>
      <c r="AA11" s="225" t="str">
        <f>TRIM(IF('1. Artikeldata Grund'!L11="","",IF('1. Artikeldata Grund'!L11=1,_xlfn.CONCAT('1. Artikeldata Grund'!L11," ","dag"),_xlfn.CONCAT('1. Artikeldata Grund'!L11," ","dagar"))))</f>
        <v/>
      </c>
      <c r="AB11" s="224"/>
      <c r="AC11" s="224"/>
      <c r="AD11" s="224"/>
      <c r="AE11" s="225">
        <v>1</v>
      </c>
      <c r="AF11" s="224"/>
      <c r="AG11" s="267" t="str">
        <f>TRIM('APH KIC KIA PC'!T11)</f>
        <v/>
      </c>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70" t="s">
        <v>1981</v>
      </c>
      <c r="BD11" s="270" t="str">
        <f>IF('2. Artikeldata Utökad'!G11="Välj…","",LEFT('2. Artikeldata Utökad'!G11,1))</f>
        <v xml:space="preserve"> </v>
      </c>
      <c r="BE11" s="224"/>
      <c r="BF11" s="224"/>
      <c r="BG11" s="224"/>
      <c r="BH11" s="224"/>
      <c r="BI11" s="224"/>
      <c r="BJ11" s="224"/>
      <c r="BK11" s="224"/>
      <c r="BL11" s="267" t="str">
        <f>TRIM(IF('APH KIC KIA PC'!S11="WEB","",'2. Artikeldata Utökad'!P11))</f>
        <v/>
      </c>
      <c r="BM11" s="267" t="str">
        <f>TRIM(IF('APH KIC KIA PC'!S11="WEB","",'2. Artikeldata Utökad'!Q11))</f>
        <v/>
      </c>
      <c r="BN11" s="267" t="str">
        <f>TRIM(IF('APH KIC KIA PC'!S11="WEB","",'2. Artikeldata Utökad'!R11))</f>
        <v/>
      </c>
      <c r="BO11" s="267" t="str">
        <f>IF('2. Artikeldata Utökad'!F11="","",'2. Artikeldata Utökad'!F11)</f>
        <v xml:space="preserve">  Välj…</v>
      </c>
      <c r="BP11" s="267" t="str">
        <f>TRIM(IF('2. Artikeldata Utökad'!E11="","",'2. Artikeldata Utökad'!E11))</f>
        <v/>
      </c>
      <c r="BQ11" s="267" t="str">
        <f>TRIM(IF('APH KIC KIA PC'!S11="WEB","",'2. Artikeldata Utökad'!S11))</f>
        <v/>
      </c>
      <c r="BR11" s="225">
        <v>1</v>
      </c>
      <c r="BS11" s="267" t="str">
        <f>TRIM(IF('APH KIC KIA PC'!S11="WEB","",'2. Artikeldata Utökad'!T11))</f>
        <v/>
      </c>
      <c r="BT11" s="224"/>
      <c r="BU11" s="224"/>
      <c r="BV11" s="267" t="str">
        <f>TRIM(IF('APH KIC KIA PC'!M11&lt;&gt;200,'APH KIC KIA PC'!D11,'2. Artikeldata Utökad'!I11))</f>
        <v/>
      </c>
      <c r="BW11" s="267" t="str">
        <f>TRIM('2. Artikeldata Utökad'!D11)</f>
        <v/>
      </c>
      <c r="BX11" s="224" t="str">
        <f>LEFT('2. Artikeldata Utökad'!H11,1)</f>
        <v xml:space="preserve"> </v>
      </c>
      <c r="BY11" s="224" t="str">
        <f>TRIM(LEFT('2. Artikeldata Utökad'!J11,2))</f>
        <v/>
      </c>
      <c r="BZ11" s="225" t="s">
        <v>1981</v>
      </c>
      <c r="CA11" s="224"/>
      <c r="CB11" s="224"/>
      <c r="CC11" s="224"/>
      <c r="CD11" s="224"/>
      <c r="CE11" s="224"/>
    </row>
    <row r="12" spans="1:83" x14ac:dyDescent="0.25">
      <c r="A12" s="226">
        <v>8</v>
      </c>
      <c r="B12" s="226" t="str">
        <f>'APH KIC KIA PC'!I12</f>
        <v>Välj…</v>
      </c>
      <c r="C12" s="226" t="str">
        <f>'APH KIC KIA PC'!K12</f>
        <v>Välj…</v>
      </c>
      <c r="D12" s="225">
        <v>1</v>
      </c>
      <c r="E12" s="267" t="str">
        <f>TRIM('APH KIC KIA PC'!D12)</f>
        <v/>
      </c>
      <c r="F12" s="224" t="str">
        <f>TRIM('1. Artikeldata Grund'!E12)</f>
        <v/>
      </c>
      <c r="G12" s="273" t="s">
        <v>1871</v>
      </c>
      <c r="H12" s="224"/>
      <c r="I12" s="224"/>
      <c r="J12" s="224"/>
      <c r="K12" s="224"/>
      <c r="L12" s="224"/>
      <c r="M12" s="2" cm="1">
        <f t="array" ref="M12">IF('APH KIC KIA PC'!S12&lt;&gt;"WEB",1,_xlfn.IFS('APH KIC KIA PC'!K12=Tabeller!$AI$4,'APH KIC KIA PC'!Q12,'APH KIC KIA PC'!K12=Tabeller!$AI$5,106628))</f>
        <v>1</v>
      </c>
      <c r="N12" s="270" t="str" cm="1">
        <f t="array" ref="N12">TRIM(IFERROR(IF('APH KIC KIA PC'!M12=200,'2. Artikeldata Utökad'!I12,(_xlfn.IFS('APH KIC KIA PC'!K12=Tabeller!$AI$4,'1. Artikeldata Grund'!F12,AND('APH KIC KIA PC'!K12=Tabeller!$AI$5,'APH KIC KIA PC'!M12&lt;&gt;200),'APH KIC KIA PC'!D12,'APH KIC KIA PC'!M12=200,'2. Artikeldata Utökad'!I12))),""))</f>
        <v/>
      </c>
      <c r="O12" s="268" t="str">
        <f>'APH KIC KIA PC'!E12</f>
        <v/>
      </c>
      <c r="P12" s="267" t="str">
        <f>TRIM('APH KIC KIA PC'!R12)</f>
        <v/>
      </c>
      <c r="R12" s="269" t="str" cm="1">
        <f t="array" ref="R12">IFERROR(_xlfn.IFS('4. Inköpsdata'!M12=25%,41,'4. Inköpsdata'!M12=12%,42,'4. Inköpsdata'!M12=6%,43,'4. Inköpsdata'!M12="Momsfritt",38),"")</f>
        <v/>
      </c>
      <c r="S12" s="225" t="str">
        <f>'APH KIC KIA PC'!S12</f>
        <v xml:space="preserve">  Välj…</v>
      </c>
      <c r="T12" s="369" t="str">
        <f>'APH KIC KIA PC'!E12</f>
        <v/>
      </c>
      <c r="U12" s="225"/>
      <c r="V12" s="224"/>
      <c r="W12" s="224"/>
      <c r="X12" s="224"/>
      <c r="Y12" s="224"/>
      <c r="Z12" s="225" t="str">
        <f>TRIM(IF('1. Artikeldata Grund'!K12="","",IF('1. Artikeldata Grund'!K12=1,_xlfn.CONCAT('1. Artikeldata Grund'!K12," ","dag"),_xlfn.CONCAT('1. Artikeldata Grund'!K12," ","dagar"))))</f>
        <v/>
      </c>
      <c r="AA12" s="225" t="str">
        <f>TRIM(IF('1. Artikeldata Grund'!L12="","",IF('1. Artikeldata Grund'!L12=1,_xlfn.CONCAT('1. Artikeldata Grund'!L12," ","dag"),_xlfn.CONCAT('1. Artikeldata Grund'!L12," ","dagar"))))</f>
        <v/>
      </c>
      <c r="AB12" s="224"/>
      <c r="AC12" s="224"/>
      <c r="AD12" s="224"/>
      <c r="AE12" s="225">
        <v>1</v>
      </c>
      <c r="AF12" s="224"/>
      <c r="AG12" s="267" t="str">
        <f>TRIM('APH KIC KIA PC'!T12)</f>
        <v/>
      </c>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70" t="s">
        <v>1981</v>
      </c>
      <c r="BD12" s="270" t="str">
        <f>IF('2. Artikeldata Utökad'!G12="Välj…","",LEFT('2. Artikeldata Utökad'!G12,1))</f>
        <v xml:space="preserve"> </v>
      </c>
      <c r="BE12" s="224"/>
      <c r="BF12" s="224"/>
      <c r="BG12" s="224"/>
      <c r="BH12" s="224"/>
      <c r="BI12" s="224"/>
      <c r="BJ12" s="224"/>
      <c r="BK12" s="224"/>
      <c r="BL12" s="267" t="str">
        <f>TRIM(IF('APH KIC KIA PC'!S12="WEB","",'2. Artikeldata Utökad'!P12))</f>
        <v/>
      </c>
      <c r="BM12" s="267" t="str">
        <f>TRIM(IF('APH KIC KIA PC'!S12="WEB","",'2. Artikeldata Utökad'!Q12))</f>
        <v/>
      </c>
      <c r="BN12" s="267" t="str">
        <f>TRIM(IF('APH KIC KIA PC'!S12="WEB","",'2. Artikeldata Utökad'!R12))</f>
        <v/>
      </c>
      <c r="BO12" s="267" t="str">
        <f>IF('2. Artikeldata Utökad'!F12="","",'2. Artikeldata Utökad'!F12)</f>
        <v xml:space="preserve">  Välj…</v>
      </c>
      <c r="BP12" s="267" t="str">
        <f>TRIM(IF('2. Artikeldata Utökad'!E12="","",'2. Artikeldata Utökad'!E12))</f>
        <v/>
      </c>
      <c r="BQ12" s="267" t="str">
        <f>TRIM(IF('APH KIC KIA PC'!S12="WEB","",'2. Artikeldata Utökad'!S12))</f>
        <v/>
      </c>
      <c r="BR12" s="225">
        <v>1</v>
      </c>
      <c r="BS12" s="267" t="str">
        <f>TRIM(IF('APH KIC KIA PC'!S12="WEB","",'2. Artikeldata Utökad'!T12))</f>
        <v/>
      </c>
      <c r="BT12" s="224"/>
      <c r="BU12" s="224"/>
      <c r="BV12" s="267" t="str">
        <f>TRIM(IF('APH KIC KIA PC'!M12&lt;&gt;200,'APH KIC KIA PC'!D12,'2. Artikeldata Utökad'!I12))</f>
        <v/>
      </c>
      <c r="BW12" s="267" t="str">
        <f>TRIM('2. Artikeldata Utökad'!D12)</f>
        <v/>
      </c>
      <c r="BX12" s="224" t="str">
        <f>LEFT('2. Artikeldata Utökad'!H12,1)</f>
        <v xml:space="preserve"> </v>
      </c>
      <c r="BY12" s="224" t="str">
        <f>TRIM(LEFT('2. Artikeldata Utökad'!J12,2))</f>
        <v/>
      </c>
      <c r="BZ12" s="225" t="s">
        <v>1981</v>
      </c>
      <c r="CA12" s="224"/>
      <c r="CB12" s="224"/>
      <c r="CC12" s="224"/>
      <c r="CD12" s="224"/>
      <c r="CE12" s="224"/>
    </row>
    <row r="13" spans="1:83" x14ac:dyDescent="0.25">
      <c r="A13" s="226">
        <v>9</v>
      </c>
      <c r="B13" s="226" t="str">
        <f>'APH KIC KIA PC'!I13</f>
        <v>Välj…</v>
      </c>
      <c r="C13" s="226" t="str">
        <f>'APH KIC KIA PC'!K13</f>
        <v>Välj…</v>
      </c>
      <c r="D13" s="225">
        <v>1</v>
      </c>
      <c r="E13" s="267" t="str">
        <f>TRIM('APH KIC KIA PC'!D13)</f>
        <v/>
      </c>
      <c r="F13" s="224" t="str">
        <f>TRIM('1. Artikeldata Grund'!E13)</f>
        <v/>
      </c>
      <c r="G13" s="273" t="s">
        <v>1871</v>
      </c>
      <c r="H13" s="224"/>
      <c r="I13" s="224"/>
      <c r="J13" s="224"/>
      <c r="K13" s="224"/>
      <c r="L13" s="224"/>
      <c r="M13" s="2" cm="1">
        <f t="array" ref="M13">IF('APH KIC KIA PC'!S13&lt;&gt;"WEB",1,_xlfn.IFS('APH KIC KIA PC'!K13=Tabeller!$AI$4,'APH KIC KIA PC'!Q13,'APH KIC KIA PC'!K13=Tabeller!$AI$5,106628))</f>
        <v>1</v>
      </c>
      <c r="N13" s="270" t="str" cm="1">
        <f t="array" ref="N13">TRIM(IFERROR(IF('APH KIC KIA PC'!M13=200,'2. Artikeldata Utökad'!I13,(_xlfn.IFS('APH KIC KIA PC'!K13=Tabeller!$AI$4,'1. Artikeldata Grund'!F13,AND('APH KIC KIA PC'!K13=Tabeller!$AI$5,'APH KIC KIA PC'!M13&lt;&gt;200),'APH KIC KIA PC'!D13,'APH KIC KIA PC'!M13=200,'2. Artikeldata Utökad'!I13))),""))</f>
        <v/>
      </c>
      <c r="O13" s="268" t="str">
        <f>'APH KIC KIA PC'!E13</f>
        <v/>
      </c>
      <c r="P13" s="267" t="str">
        <f>TRIM('APH KIC KIA PC'!R13)</f>
        <v/>
      </c>
      <c r="Q13" s="273"/>
      <c r="R13" s="269" t="str" cm="1">
        <f t="array" ref="R13">IFERROR(_xlfn.IFS('4. Inköpsdata'!M13=25%,41,'4. Inköpsdata'!M13=12%,42,'4. Inköpsdata'!M13=6%,43,'4. Inköpsdata'!M13="Momsfritt",38),"")</f>
        <v/>
      </c>
      <c r="S13" s="225" t="str">
        <f>'APH KIC KIA PC'!S13</f>
        <v xml:space="preserve">  Välj…</v>
      </c>
      <c r="T13" s="369" t="str">
        <f>'APH KIC KIA PC'!E13</f>
        <v/>
      </c>
      <c r="U13" s="225"/>
      <c r="V13" s="224"/>
      <c r="W13" s="224"/>
      <c r="X13" s="224"/>
      <c r="Y13" s="224"/>
      <c r="Z13" s="225" t="str">
        <f>TRIM(IF('1. Artikeldata Grund'!K13="","",IF('1. Artikeldata Grund'!K13=1,_xlfn.CONCAT('1. Artikeldata Grund'!K13," ","dag"),_xlfn.CONCAT('1. Artikeldata Grund'!K13," ","dagar"))))</f>
        <v/>
      </c>
      <c r="AA13" s="225" t="str">
        <f>TRIM(IF('1. Artikeldata Grund'!L13="","",IF('1. Artikeldata Grund'!L13=1,_xlfn.CONCAT('1. Artikeldata Grund'!L13," ","dag"),_xlfn.CONCAT('1. Artikeldata Grund'!L13," ","dagar"))))</f>
        <v/>
      </c>
      <c r="AB13" s="224"/>
      <c r="AC13" s="224"/>
      <c r="AD13" s="224"/>
      <c r="AE13" s="225">
        <v>1</v>
      </c>
      <c r="AF13" s="224"/>
      <c r="AG13" s="267" t="str">
        <f>TRIM('APH KIC KIA PC'!T13)</f>
        <v/>
      </c>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70" t="s">
        <v>1981</v>
      </c>
      <c r="BD13" s="270" t="str">
        <f>IF('2. Artikeldata Utökad'!G13="Välj…","",LEFT('2. Artikeldata Utökad'!G13,1))</f>
        <v xml:space="preserve"> </v>
      </c>
      <c r="BE13" s="224"/>
      <c r="BF13" s="224"/>
      <c r="BG13" s="224"/>
      <c r="BH13" s="224"/>
      <c r="BI13" s="224"/>
      <c r="BJ13" s="224"/>
      <c r="BK13" s="224"/>
      <c r="BL13" s="267" t="str">
        <f>TRIM(IF('APH KIC KIA PC'!S13="WEB","",'2. Artikeldata Utökad'!P13))</f>
        <v/>
      </c>
      <c r="BM13" s="267" t="str">
        <f>TRIM(IF('APH KIC KIA PC'!S13="WEB","",'2. Artikeldata Utökad'!Q13))</f>
        <v/>
      </c>
      <c r="BN13" s="267" t="str">
        <f>TRIM(IF('APH KIC KIA PC'!S13="WEB","",'2. Artikeldata Utökad'!R13))</f>
        <v/>
      </c>
      <c r="BO13" s="267" t="str">
        <f>IF('2. Artikeldata Utökad'!F13="","",'2. Artikeldata Utökad'!F13)</f>
        <v xml:space="preserve">  Välj…</v>
      </c>
      <c r="BP13" s="267" t="str">
        <f>TRIM(IF('2. Artikeldata Utökad'!E13="","",'2. Artikeldata Utökad'!E13))</f>
        <v/>
      </c>
      <c r="BQ13" s="267" t="str">
        <f>TRIM(IF('APH KIC KIA PC'!S13="WEB","",'2. Artikeldata Utökad'!S13))</f>
        <v/>
      </c>
      <c r="BR13" s="225">
        <v>1</v>
      </c>
      <c r="BS13" s="267" t="str">
        <f>TRIM(IF('APH KIC KIA PC'!S13="WEB","",'2. Artikeldata Utökad'!T13))</f>
        <v/>
      </c>
      <c r="BT13" s="224"/>
      <c r="BU13" s="224"/>
      <c r="BV13" s="267" t="str">
        <f>TRIM(IF('APH KIC KIA PC'!M13&lt;&gt;200,'APH KIC KIA PC'!D13,'2. Artikeldata Utökad'!I13))</f>
        <v/>
      </c>
      <c r="BW13" s="267" t="str">
        <f>TRIM('2. Artikeldata Utökad'!D13)</f>
        <v/>
      </c>
      <c r="BX13" s="224" t="str">
        <f>LEFT('2. Artikeldata Utökad'!H13,1)</f>
        <v xml:space="preserve"> </v>
      </c>
      <c r="BY13" s="224" t="str">
        <f>TRIM(LEFT('2. Artikeldata Utökad'!J13,2))</f>
        <v/>
      </c>
      <c r="BZ13" s="225" t="s">
        <v>1981</v>
      </c>
      <c r="CA13" s="224"/>
      <c r="CB13" s="224"/>
      <c r="CC13" s="224"/>
      <c r="CD13" s="224"/>
      <c r="CE13" s="224"/>
    </row>
    <row r="14" spans="1:83" x14ac:dyDescent="0.25">
      <c r="A14" s="226">
        <v>10</v>
      </c>
      <c r="B14" s="226" t="str">
        <f>'APH KIC KIA PC'!I14</f>
        <v>Välj…</v>
      </c>
      <c r="C14" s="226" t="str">
        <f>'APH KIC KIA PC'!K14</f>
        <v>Välj…</v>
      </c>
      <c r="D14" s="225">
        <v>1</v>
      </c>
      <c r="E14" s="267" t="str">
        <f>TRIM('APH KIC KIA PC'!D14)</f>
        <v/>
      </c>
      <c r="F14" s="224" t="str">
        <f>TRIM('1. Artikeldata Grund'!E14)</f>
        <v/>
      </c>
      <c r="G14" s="273" t="s">
        <v>1871</v>
      </c>
      <c r="H14" s="224"/>
      <c r="I14" s="224"/>
      <c r="J14" s="224"/>
      <c r="K14" s="224"/>
      <c r="L14" s="224"/>
      <c r="M14" s="2" cm="1">
        <f t="array" ref="M14">IF('APH KIC KIA PC'!S14&lt;&gt;"WEB",1,_xlfn.IFS('APH KIC KIA PC'!K14=Tabeller!$AI$4,'APH KIC KIA PC'!Q14,'APH KIC KIA PC'!K14=Tabeller!$AI$5,106628))</f>
        <v>1</v>
      </c>
      <c r="N14" s="270" t="str" cm="1">
        <f t="array" ref="N14">TRIM(IFERROR(IF('APH KIC KIA PC'!M14=200,'2. Artikeldata Utökad'!I14,(_xlfn.IFS('APH KIC KIA PC'!K14=Tabeller!$AI$4,'1. Artikeldata Grund'!F14,AND('APH KIC KIA PC'!K14=Tabeller!$AI$5,'APH KIC KIA PC'!M14&lt;&gt;200),'APH KIC KIA PC'!D14,'APH KIC KIA PC'!M14=200,'2. Artikeldata Utökad'!I14))),""))</f>
        <v/>
      </c>
      <c r="O14" s="268" t="str">
        <f>'APH KIC KIA PC'!E14</f>
        <v/>
      </c>
      <c r="P14" s="267" t="str">
        <f>TRIM('APH KIC KIA PC'!R14)</f>
        <v/>
      </c>
      <c r="Q14" s="224"/>
      <c r="R14" s="269" t="str" cm="1">
        <f t="array" ref="R14">IFERROR(_xlfn.IFS('4. Inköpsdata'!M14=25%,41,'4. Inköpsdata'!M14=12%,42,'4. Inköpsdata'!M14=6%,43,'4. Inköpsdata'!M14="Momsfritt",38),"")</f>
        <v/>
      </c>
      <c r="S14" s="225" t="str">
        <f>'APH KIC KIA PC'!S14</f>
        <v xml:space="preserve">  Välj…</v>
      </c>
      <c r="T14" s="369" t="str">
        <f>'APH KIC KIA PC'!E14</f>
        <v/>
      </c>
      <c r="U14" s="225"/>
      <c r="V14" s="224"/>
      <c r="W14" s="224"/>
      <c r="X14" s="224"/>
      <c r="Y14" s="224"/>
      <c r="Z14" s="225" t="str">
        <f>TRIM(IF('1. Artikeldata Grund'!K14="","",IF('1. Artikeldata Grund'!K14=1,_xlfn.CONCAT('1. Artikeldata Grund'!K14," ","dag"),_xlfn.CONCAT('1. Artikeldata Grund'!K14," ","dagar"))))</f>
        <v/>
      </c>
      <c r="AA14" s="225" t="str">
        <f>TRIM(IF('1. Artikeldata Grund'!L14="","",IF('1. Artikeldata Grund'!L14=1,_xlfn.CONCAT('1. Artikeldata Grund'!L14," ","dag"),_xlfn.CONCAT('1. Artikeldata Grund'!L14," ","dagar"))))</f>
        <v/>
      </c>
      <c r="AB14" s="224"/>
      <c r="AC14" s="224"/>
      <c r="AD14" s="224"/>
      <c r="AE14" s="225">
        <v>1</v>
      </c>
      <c r="AF14" s="224"/>
      <c r="AG14" s="267" t="str">
        <f>TRIM('APH KIC KIA PC'!T14)</f>
        <v/>
      </c>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70" t="s">
        <v>1981</v>
      </c>
      <c r="BD14" s="270" t="str">
        <f>IF('2. Artikeldata Utökad'!G14="Välj…","",LEFT('2. Artikeldata Utökad'!G14,1))</f>
        <v xml:space="preserve"> </v>
      </c>
      <c r="BE14" s="224"/>
      <c r="BF14" s="224"/>
      <c r="BG14" s="224"/>
      <c r="BH14" s="224"/>
      <c r="BI14" s="224"/>
      <c r="BJ14" s="224"/>
      <c r="BK14" s="224"/>
      <c r="BL14" s="267" t="str">
        <f>TRIM(IF('APH KIC KIA PC'!S14="WEB","",'2. Artikeldata Utökad'!P14))</f>
        <v/>
      </c>
      <c r="BM14" s="267" t="str">
        <f>TRIM(IF('APH KIC KIA PC'!S14="WEB","",'2. Artikeldata Utökad'!Q14))</f>
        <v/>
      </c>
      <c r="BN14" s="267" t="str">
        <f>TRIM(IF('APH KIC KIA PC'!S14="WEB","",'2. Artikeldata Utökad'!R14))</f>
        <v/>
      </c>
      <c r="BO14" s="267" t="str">
        <f>IF('2. Artikeldata Utökad'!F14="","",'2. Artikeldata Utökad'!F14)</f>
        <v xml:space="preserve">  Välj…</v>
      </c>
      <c r="BP14" s="267" t="str">
        <f>TRIM(IF('2. Artikeldata Utökad'!E14="","",'2. Artikeldata Utökad'!E14))</f>
        <v/>
      </c>
      <c r="BQ14" s="267" t="str">
        <f>TRIM(IF('APH KIC KIA PC'!S14="WEB","",'2. Artikeldata Utökad'!S14))</f>
        <v/>
      </c>
      <c r="BR14" s="225">
        <v>1</v>
      </c>
      <c r="BS14" s="267" t="str">
        <f>TRIM(IF('APH KIC KIA PC'!S14="WEB","",'2. Artikeldata Utökad'!T14))</f>
        <v/>
      </c>
      <c r="BT14" s="224"/>
      <c r="BU14" s="224"/>
      <c r="BV14" s="267" t="str">
        <f>TRIM(IF('APH KIC KIA PC'!M14&lt;&gt;200,'APH KIC KIA PC'!D14,'2. Artikeldata Utökad'!I14))</f>
        <v/>
      </c>
      <c r="BW14" s="267" t="str">
        <f>TRIM('2. Artikeldata Utökad'!D14)</f>
        <v/>
      </c>
      <c r="BX14" s="224" t="str">
        <f>LEFT('2. Artikeldata Utökad'!H14,1)</f>
        <v xml:space="preserve"> </v>
      </c>
      <c r="BY14" s="224" t="str">
        <f>TRIM(LEFT('2. Artikeldata Utökad'!J14,2))</f>
        <v/>
      </c>
      <c r="BZ14" s="225" t="s">
        <v>1981</v>
      </c>
      <c r="CA14" s="224"/>
      <c r="CB14" s="224"/>
      <c r="CC14" s="224"/>
      <c r="CD14" s="224"/>
      <c r="CE14" s="224"/>
    </row>
    <row r="15" spans="1:83" x14ac:dyDescent="0.25">
      <c r="A15" s="226">
        <v>11</v>
      </c>
      <c r="B15" s="226" t="str">
        <f>'APH KIC KIA PC'!I15</f>
        <v>Välj…</v>
      </c>
      <c r="C15" s="226" t="str">
        <f>'APH KIC KIA PC'!K15</f>
        <v>Välj…</v>
      </c>
      <c r="D15" s="225">
        <v>1</v>
      </c>
      <c r="E15" s="267" t="str">
        <f>TRIM('APH KIC KIA PC'!D15)</f>
        <v/>
      </c>
      <c r="F15" s="224" t="str">
        <f>TRIM('1. Artikeldata Grund'!E15)</f>
        <v/>
      </c>
      <c r="G15" s="273" t="s">
        <v>1871</v>
      </c>
      <c r="H15" s="224"/>
      <c r="I15" s="224"/>
      <c r="J15" s="224"/>
      <c r="K15" s="224"/>
      <c r="L15" s="224"/>
      <c r="M15" s="2" cm="1">
        <f t="array" ref="M15">IF('APH KIC KIA PC'!S15&lt;&gt;"WEB",1,_xlfn.IFS('APH KIC KIA PC'!K15=Tabeller!$AI$4,'APH KIC KIA PC'!Q15,'APH KIC KIA PC'!K15=Tabeller!$AI$5,106628))</f>
        <v>1</v>
      </c>
      <c r="N15" s="270" t="str" cm="1">
        <f t="array" ref="N15">TRIM(IFERROR(IF('APH KIC KIA PC'!M15=200,'2. Artikeldata Utökad'!I15,(_xlfn.IFS('APH KIC KIA PC'!K15=Tabeller!$AI$4,'1. Artikeldata Grund'!F15,AND('APH KIC KIA PC'!K15=Tabeller!$AI$5,'APH KIC KIA PC'!M15&lt;&gt;200),'APH KIC KIA PC'!D15,'APH KIC KIA PC'!M15=200,'2. Artikeldata Utökad'!I15))),""))</f>
        <v/>
      </c>
      <c r="O15" s="268" t="str">
        <f>'APH KIC KIA PC'!E15</f>
        <v/>
      </c>
      <c r="P15" s="267" t="str">
        <f>TRIM('APH KIC KIA PC'!R15)</f>
        <v/>
      </c>
      <c r="Q15" s="224"/>
      <c r="R15" s="269" t="str" cm="1">
        <f t="array" ref="R15">IFERROR(_xlfn.IFS('4. Inköpsdata'!M15=25%,41,'4. Inköpsdata'!M15=12%,42,'4. Inköpsdata'!M15=6%,43,'4. Inköpsdata'!M15="Momsfritt",38),"")</f>
        <v/>
      </c>
      <c r="S15" s="225" t="str">
        <f>'APH KIC KIA PC'!S15</f>
        <v xml:space="preserve">  Välj…</v>
      </c>
      <c r="T15" s="369" t="str">
        <f>'APH KIC KIA PC'!E15</f>
        <v/>
      </c>
      <c r="U15" s="225"/>
      <c r="V15" s="224"/>
      <c r="W15" s="224"/>
      <c r="X15" s="224"/>
      <c r="Y15" s="224"/>
      <c r="Z15" s="225" t="str">
        <f>TRIM(IF('1. Artikeldata Grund'!K15="","",IF('1. Artikeldata Grund'!K15=1,_xlfn.CONCAT('1. Artikeldata Grund'!K15," ","dag"),_xlfn.CONCAT('1. Artikeldata Grund'!K15," ","dagar"))))</f>
        <v/>
      </c>
      <c r="AA15" s="225" t="str">
        <f>TRIM(IF('1. Artikeldata Grund'!L15="","",IF('1. Artikeldata Grund'!L15=1,_xlfn.CONCAT('1. Artikeldata Grund'!L15," ","dag"),_xlfn.CONCAT('1. Artikeldata Grund'!L15," ","dagar"))))</f>
        <v/>
      </c>
      <c r="AB15" s="224"/>
      <c r="AC15" s="224"/>
      <c r="AD15" s="224"/>
      <c r="AE15" s="225">
        <v>1</v>
      </c>
      <c r="AF15" s="224"/>
      <c r="AG15" s="267" t="str">
        <f>TRIM('APH KIC KIA PC'!T15)</f>
        <v/>
      </c>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70" t="s">
        <v>1981</v>
      </c>
      <c r="BD15" s="270" t="str">
        <f>IF('2. Artikeldata Utökad'!G15="Välj…","",LEFT('2. Artikeldata Utökad'!G15,1))</f>
        <v xml:space="preserve"> </v>
      </c>
      <c r="BE15" s="224"/>
      <c r="BF15" s="224"/>
      <c r="BG15" s="224"/>
      <c r="BH15" s="224"/>
      <c r="BI15" s="224"/>
      <c r="BJ15" s="224"/>
      <c r="BK15" s="224"/>
      <c r="BL15" s="267" t="str">
        <f>TRIM(IF('APH KIC KIA PC'!S15="WEB","",'2. Artikeldata Utökad'!P15))</f>
        <v/>
      </c>
      <c r="BM15" s="267" t="str">
        <f>TRIM(IF('APH KIC KIA PC'!S15="WEB","",'2. Artikeldata Utökad'!Q15))</f>
        <v/>
      </c>
      <c r="BN15" s="267" t="str">
        <f>TRIM(IF('APH KIC KIA PC'!S15="WEB","",'2. Artikeldata Utökad'!R15))</f>
        <v/>
      </c>
      <c r="BO15" s="267" t="str">
        <f>IF('2. Artikeldata Utökad'!F15="","",'2. Artikeldata Utökad'!F15)</f>
        <v xml:space="preserve">  Välj…</v>
      </c>
      <c r="BP15" s="267" t="str">
        <f>TRIM(IF('2. Artikeldata Utökad'!E15="","",'2. Artikeldata Utökad'!E15))</f>
        <v/>
      </c>
      <c r="BQ15" s="267" t="str">
        <f>TRIM(IF('APH KIC KIA PC'!S15="WEB","",'2. Artikeldata Utökad'!S15))</f>
        <v/>
      </c>
      <c r="BR15" s="225">
        <v>1</v>
      </c>
      <c r="BS15" s="267" t="str">
        <f>TRIM(IF('APH KIC KIA PC'!S15="WEB","",'2. Artikeldata Utökad'!T15))</f>
        <v/>
      </c>
      <c r="BT15" s="224"/>
      <c r="BU15" s="224"/>
      <c r="BV15" s="267" t="str">
        <f>TRIM(IF('APH KIC KIA PC'!M15&lt;&gt;200,'APH KIC KIA PC'!D15,'2. Artikeldata Utökad'!I15))</f>
        <v/>
      </c>
      <c r="BW15" s="267" t="str">
        <f>TRIM('2. Artikeldata Utökad'!D15)</f>
        <v/>
      </c>
      <c r="BX15" s="224" t="str">
        <f>LEFT('2. Artikeldata Utökad'!H15,1)</f>
        <v xml:space="preserve"> </v>
      </c>
      <c r="BY15" s="224" t="str">
        <f>TRIM(LEFT('2. Artikeldata Utökad'!J15,2))</f>
        <v/>
      </c>
      <c r="BZ15" s="225" t="s">
        <v>1981</v>
      </c>
      <c r="CA15" s="224"/>
      <c r="CB15" s="224"/>
      <c r="CC15" s="224"/>
      <c r="CD15" s="224"/>
      <c r="CE15" s="224"/>
    </row>
    <row r="16" spans="1:83" x14ac:dyDescent="0.25">
      <c r="A16" s="226">
        <v>12</v>
      </c>
      <c r="B16" s="226" t="str">
        <f>'APH KIC KIA PC'!I16</f>
        <v>Välj…</v>
      </c>
      <c r="C16" s="226" t="str">
        <f>'APH KIC KIA PC'!K16</f>
        <v>Välj…</v>
      </c>
      <c r="D16" s="225">
        <v>1</v>
      </c>
      <c r="E16" s="267" t="str">
        <f>TRIM('APH KIC KIA PC'!D16)</f>
        <v/>
      </c>
      <c r="F16" s="224" t="str">
        <f>TRIM('1. Artikeldata Grund'!E16)</f>
        <v/>
      </c>
      <c r="G16" s="273" t="s">
        <v>1871</v>
      </c>
      <c r="H16" s="224"/>
      <c r="I16" s="224"/>
      <c r="J16" s="224"/>
      <c r="K16" s="224"/>
      <c r="L16" s="224"/>
      <c r="M16" s="2" cm="1">
        <f t="array" ref="M16">IF('APH KIC KIA PC'!S16&lt;&gt;"WEB",1,_xlfn.IFS('APH KIC KIA PC'!K16=Tabeller!$AI$4,'APH KIC KIA PC'!Q16,'APH KIC KIA PC'!K16=Tabeller!$AI$5,106628))</f>
        <v>1</v>
      </c>
      <c r="N16" s="270" t="str" cm="1">
        <f t="array" ref="N16">TRIM(IFERROR(IF('APH KIC KIA PC'!M16=200,'2. Artikeldata Utökad'!I16,(_xlfn.IFS('APH KIC KIA PC'!K16=Tabeller!$AI$4,'1. Artikeldata Grund'!F16,AND('APH KIC KIA PC'!K16=Tabeller!$AI$5,'APH KIC KIA PC'!M16&lt;&gt;200),'APH KIC KIA PC'!D16,'APH KIC KIA PC'!M16=200,'2. Artikeldata Utökad'!I16))),""))</f>
        <v/>
      </c>
      <c r="O16" s="268" t="str">
        <f>'APH KIC KIA PC'!E16</f>
        <v/>
      </c>
      <c r="P16" s="267" t="str">
        <f>TRIM('APH KIC KIA PC'!R16)</f>
        <v/>
      </c>
      <c r="Q16" s="224"/>
      <c r="R16" s="269" t="str" cm="1">
        <f t="array" ref="R16">IFERROR(_xlfn.IFS('4. Inköpsdata'!M16=25%,41,'4. Inköpsdata'!M16=12%,42,'4. Inköpsdata'!M16=6%,43,'4. Inköpsdata'!M16="Momsfritt",38),"")</f>
        <v/>
      </c>
      <c r="S16" s="225" t="str">
        <f>'APH KIC KIA PC'!S16</f>
        <v xml:space="preserve">  Välj…</v>
      </c>
      <c r="T16" s="369" t="str">
        <f>'APH KIC KIA PC'!E16</f>
        <v/>
      </c>
      <c r="U16" s="225"/>
      <c r="V16" s="224"/>
      <c r="W16" s="224"/>
      <c r="X16" s="224"/>
      <c r="Y16" s="224"/>
      <c r="Z16" s="225" t="str">
        <f>TRIM(IF('1. Artikeldata Grund'!K16="","",IF('1. Artikeldata Grund'!K16=1,_xlfn.CONCAT('1. Artikeldata Grund'!K16," ","dag"),_xlfn.CONCAT('1. Artikeldata Grund'!K16," ","dagar"))))</f>
        <v/>
      </c>
      <c r="AA16" s="225" t="str">
        <f>TRIM(IF('1. Artikeldata Grund'!L16="","",IF('1. Artikeldata Grund'!L16=1,_xlfn.CONCAT('1. Artikeldata Grund'!L16," ","dag"),_xlfn.CONCAT('1. Artikeldata Grund'!L16," ","dagar"))))</f>
        <v/>
      </c>
      <c r="AB16" s="224"/>
      <c r="AC16" s="224"/>
      <c r="AD16" s="224"/>
      <c r="AE16" s="225">
        <v>1</v>
      </c>
      <c r="AF16" s="224"/>
      <c r="AG16" s="267" t="str">
        <f>TRIM('APH KIC KIA PC'!T16)</f>
        <v/>
      </c>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70" t="s">
        <v>1981</v>
      </c>
      <c r="BD16" s="270" t="str">
        <f>IF('2. Artikeldata Utökad'!G16="Välj…","",LEFT('2. Artikeldata Utökad'!G16,1))</f>
        <v xml:space="preserve"> </v>
      </c>
      <c r="BE16" s="224"/>
      <c r="BF16" s="224"/>
      <c r="BG16" s="224"/>
      <c r="BH16" s="224"/>
      <c r="BI16" s="224"/>
      <c r="BJ16" s="224"/>
      <c r="BK16" s="224"/>
      <c r="BL16" s="267" t="str">
        <f>TRIM(IF('APH KIC KIA PC'!S16="WEB","",'2. Artikeldata Utökad'!P16))</f>
        <v/>
      </c>
      <c r="BM16" s="267" t="str">
        <f>TRIM(IF('APH KIC KIA PC'!S16="WEB","",'2. Artikeldata Utökad'!Q16))</f>
        <v/>
      </c>
      <c r="BN16" s="267" t="str">
        <f>TRIM(IF('APH KIC KIA PC'!S16="WEB","",'2. Artikeldata Utökad'!R16))</f>
        <v/>
      </c>
      <c r="BO16" s="267" t="str">
        <f>IF('2. Artikeldata Utökad'!F16="","",'2. Artikeldata Utökad'!F16)</f>
        <v xml:space="preserve">  Välj…</v>
      </c>
      <c r="BP16" s="267" t="str">
        <f>TRIM(IF('2. Artikeldata Utökad'!E16="","",'2. Artikeldata Utökad'!E16))</f>
        <v/>
      </c>
      <c r="BQ16" s="267" t="str">
        <f>TRIM(IF('APH KIC KIA PC'!S16="WEB","",'2. Artikeldata Utökad'!S16))</f>
        <v/>
      </c>
      <c r="BR16" s="225">
        <v>1</v>
      </c>
      <c r="BS16" s="267" t="str">
        <f>TRIM(IF('APH KIC KIA PC'!S16="WEB","",'2. Artikeldata Utökad'!T16))</f>
        <v/>
      </c>
      <c r="BT16" s="224"/>
      <c r="BU16" s="224"/>
      <c r="BV16" s="267" t="str">
        <f>TRIM(IF('APH KIC KIA PC'!M16&lt;&gt;200,'APH KIC KIA PC'!D16,'2. Artikeldata Utökad'!I16))</f>
        <v/>
      </c>
      <c r="BW16" s="267" t="str">
        <f>TRIM('2. Artikeldata Utökad'!D16)</f>
        <v/>
      </c>
      <c r="BX16" s="224" t="str">
        <f>LEFT('2. Artikeldata Utökad'!H16,1)</f>
        <v xml:space="preserve"> </v>
      </c>
      <c r="BY16" s="224" t="str">
        <f>TRIM(LEFT('2. Artikeldata Utökad'!J16,2))</f>
        <v/>
      </c>
      <c r="BZ16" s="225" t="s">
        <v>1981</v>
      </c>
      <c r="CA16" s="224"/>
      <c r="CB16" s="224"/>
      <c r="CC16" s="224"/>
      <c r="CD16" s="224"/>
      <c r="CE16" s="224"/>
    </row>
    <row r="17" spans="1:83" x14ac:dyDescent="0.25">
      <c r="A17" s="226">
        <v>13</v>
      </c>
      <c r="B17" s="226" t="str">
        <f>'APH KIC KIA PC'!I17</f>
        <v>Välj…</v>
      </c>
      <c r="C17" s="226" t="str">
        <f>'APH KIC KIA PC'!K17</f>
        <v>Välj…</v>
      </c>
      <c r="D17" s="225">
        <v>1</v>
      </c>
      <c r="E17" s="267" t="str">
        <f>TRIM('APH KIC KIA PC'!D17)</f>
        <v/>
      </c>
      <c r="F17" s="224" t="str">
        <f>TRIM('1. Artikeldata Grund'!E17)</f>
        <v/>
      </c>
      <c r="G17" s="273" t="s">
        <v>1871</v>
      </c>
      <c r="H17" s="224"/>
      <c r="I17" s="224"/>
      <c r="J17" s="224"/>
      <c r="K17" s="224"/>
      <c r="L17" s="224"/>
      <c r="M17" s="2" cm="1">
        <f t="array" ref="M17">IF('APH KIC KIA PC'!S17&lt;&gt;"WEB",1,_xlfn.IFS('APH KIC KIA PC'!K17=Tabeller!$AI$4,'APH KIC KIA PC'!Q17,'APH KIC KIA PC'!K17=Tabeller!$AI$5,106628))</f>
        <v>1</v>
      </c>
      <c r="N17" s="270" t="str" cm="1">
        <f t="array" ref="N17">TRIM(IFERROR(IF('APH KIC KIA PC'!M17=200,'2. Artikeldata Utökad'!I17,(_xlfn.IFS('APH KIC KIA PC'!K17=Tabeller!$AI$4,'1. Artikeldata Grund'!F17,AND('APH KIC KIA PC'!K17=Tabeller!$AI$5,'APH KIC KIA PC'!M17&lt;&gt;200),'APH KIC KIA PC'!D17,'APH KIC KIA PC'!M17=200,'2. Artikeldata Utökad'!I17))),""))</f>
        <v/>
      </c>
      <c r="O17" s="268" t="str">
        <f>'APH KIC KIA PC'!E17</f>
        <v/>
      </c>
      <c r="P17" s="267" t="str">
        <f>TRIM('APH KIC KIA PC'!R17)</f>
        <v/>
      </c>
      <c r="Q17" s="224"/>
      <c r="R17" s="269" t="str" cm="1">
        <f t="array" ref="R17">IFERROR(_xlfn.IFS('4. Inköpsdata'!M17=25%,41,'4. Inköpsdata'!M17=12%,42,'4. Inköpsdata'!M17=6%,43,'4. Inköpsdata'!M17="Momsfritt",38),"")</f>
        <v/>
      </c>
      <c r="S17" s="225" t="str">
        <f>'APH KIC KIA PC'!S17</f>
        <v xml:space="preserve">  Välj…</v>
      </c>
      <c r="T17" s="369" t="str">
        <f>'APH KIC KIA PC'!E17</f>
        <v/>
      </c>
      <c r="U17" s="225"/>
      <c r="V17" s="224"/>
      <c r="W17" s="224"/>
      <c r="X17" s="224"/>
      <c r="Y17" s="224"/>
      <c r="Z17" s="225" t="str">
        <f>TRIM(IF('1. Artikeldata Grund'!K17="","",IF('1. Artikeldata Grund'!K17=1,_xlfn.CONCAT('1. Artikeldata Grund'!K17," ","dag"),_xlfn.CONCAT('1. Artikeldata Grund'!K17," ","dagar"))))</f>
        <v/>
      </c>
      <c r="AA17" s="225" t="str">
        <f>TRIM(IF('1. Artikeldata Grund'!L17="","",IF('1. Artikeldata Grund'!L17=1,_xlfn.CONCAT('1. Artikeldata Grund'!L17," ","dag"),_xlfn.CONCAT('1. Artikeldata Grund'!L17," ","dagar"))))</f>
        <v/>
      </c>
      <c r="AB17" s="224"/>
      <c r="AC17" s="224"/>
      <c r="AD17" s="224"/>
      <c r="AE17" s="225">
        <v>1</v>
      </c>
      <c r="AF17" s="224"/>
      <c r="AG17" s="267" t="str">
        <f>TRIM('APH KIC KIA PC'!T17)</f>
        <v/>
      </c>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70" t="s">
        <v>1981</v>
      </c>
      <c r="BD17" s="270" t="str">
        <f>IF('2. Artikeldata Utökad'!G17="Välj…","",LEFT('2. Artikeldata Utökad'!G17,1))</f>
        <v xml:space="preserve"> </v>
      </c>
      <c r="BE17" s="224"/>
      <c r="BF17" s="224"/>
      <c r="BG17" s="224"/>
      <c r="BH17" s="224"/>
      <c r="BI17" s="224"/>
      <c r="BJ17" s="224"/>
      <c r="BK17" s="224"/>
      <c r="BL17" s="267" t="str">
        <f>TRIM(IF('APH KIC KIA PC'!S17="WEB","",'2. Artikeldata Utökad'!P17))</f>
        <v/>
      </c>
      <c r="BM17" s="267" t="str">
        <f>TRIM(IF('APH KIC KIA PC'!S17="WEB","",'2. Artikeldata Utökad'!Q17))</f>
        <v/>
      </c>
      <c r="BN17" s="267" t="str">
        <f>TRIM(IF('APH KIC KIA PC'!S17="WEB","",'2. Artikeldata Utökad'!R17))</f>
        <v/>
      </c>
      <c r="BO17" s="267" t="str">
        <f>IF('2. Artikeldata Utökad'!F17="","",'2. Artikeldata Utökad'!F17)</f>
        <v xml:space="preserve">  Välj…</v>
      </c>
      <c r="BP17" s="267" t="str">
        <f>TRIM(IF('2. Artikeldata Utökad'!E17="","",'2. Artikeldata Utökad'!E17))</f>
        <v/>
      </c>
      <c r="BQ17" s="267" t="str">
        <f>TRIM(IF('APH KIC KIA PC'!S17="WEB","",'2. Artikeldata Utökad'!S17))</f>
        <v/>
      </c>
      <c r="BR17" s="225">
        <v>1</v>
      </c>
      <c r="BS17" s="267" t="str">
        <f>TRIM(IF('APH KIC KIA PC'!S17="WEB","",'2. Artikeldata Utökad'!T17))</f>
        <v/>
      </c>
      <c r="BT17" s="224"/>
      <c r="BU17" s="224"/>
      <c r="BV17" s="267" t="str">
        <f>TRIM(IF('APH KIC KIA PC'!M17&lt;&gt;200,'APH KIC KIA PC'!D17,'2. Artikeldata Utökad'!I17))</f>
        <v/>
      </c>
      <c r="BW17" s="267" t="str">
        <f>TRIM('2. Artikeldata Utökad'!D17)</f>
        <v/>
      </c>
      <c r="BX17" s="224" t="str">
        <f>LEFT('2. Artikeldata Utökad'!H17,1)</f>
        <v xml:space="preserve"> </v>
      </c>
      <c r="BY17" s="224" t="str">
        <f>TRIM(LEFT('2. Artikeldata Utökad'!J17,2))</f>
        <v/>
      </c>
      <c r="BZ17" s="225" t="s">
        <v>1981</v>
      </c>
      <c r="CA17" s="224"/>
      <c r="CB17" s="224"/>
      <c r="CC17" s="224"/>
      <c r="CD17" s="224"/>
      <c r="CE17" s="224"/>
    </row>
    <row r="18" spans="1:83" x14ac:dyDescent="0.25">
      <c r="A18" s="226">
        <v>14</v>
      </c>
      <c r="B18" s="226" t="str">
        <f>'APH KIC KIA PC'!I18</f>
        <v>Välj…</v>
      </c>
      <c r="C18" s="226" t="str">
        <f>'APH KIC KIA PC'!K18</f>
        <v>Välj…</v>
      </c>
      <c r="D18" s="225">
        <v>1</v>
      </c>
      <c r="E18" s="267" t="str">
        <f>TRIM('APH KIC KIA PC'!D18)</f>
        <v/>
      </c>
      <c r="F18" s="224" t="str">
        <f>TRIM('1. Artikeldata Grund'!E18)</f>
        <v/>
      </c>
      <c r="G18" s="273" t="s">
        <v>1871</v>
      </c>
      <c r="H18" s="224"/>
      <c r="I18" s="224"/>
      <c r="J18" s="224"/>
      <c r="K18" s="224"/>
      <c r="L18" s="224"/>
      <c r="M18" s="2" cm="1">
        <f t="array" ref="M18">IF('APH KIC KIA PC'!S18&lt;&gt;"WEB",1,_xlfn.IFS('APH KIC KIA PC'!K18=Tabeller!$AI$4,'APH KIC KIA PC'!Q18,'APH KIC KIA PC'!K18=Tabeller!$AI$5,106628))</f>
        <v>1</v>
      </c>
      <c r="N18" s="270" t="str" cm="1">
        <f t="array" ref="N18">TRIM(IFERROR(IF('APH KIC KIA PC'!M18=200,'2. Artikeldata Utökad'!I18,(_xlfn.IFS('APH KIC KIA PC'!K18=Tabeller!$AI$4,'1. Artikeldata Grund'!F18,AND('APH KIC KIA PC'!K18=Tabeller!$AI$5,'APH KIC KIA PC'!M18&lt;&gt;200),'APH KIC KIA PC'!D18,'APH KIC KIA PC'!M18=200,'2. Artikeldata Utökad'!I18))),""))</f>
        <v/>
      </c>
      <c r="O18" s="268" t="str">
        <f>'APH KIC KIA PC'!E18</f>
        <v/>
      </c>
      <c r="P18" s="267" t="str">
        <f>TRIM('APH KIC KIA PC'!R18)</f>
        <v/>
      </c>
      <c r="Q18" s="224"/>
      <c r="R18" s="269" t="str" cm="1">
        <f t="array" ref="R18">IFERROR(_xlfn.IFS('4. Inköpsdata'!M18=25%,41,'4. Inköpsdata'!M18=12%,42,'4. Inköpsdata'!M18=6%,43,'4. Inköpsdata'!M18="Momsfritt",38),"")</f>
        <v/>
      </c>
      <c r="S18" s="225" t="str">
        <f>'APH KIC KIA PC'!S18</f>
        <v xml:space="preserve">  Välj…</v>
      </c>
      <c r="T18" s="369" t="str">
        <f>'APH KIC KIA PC'!E18</f>
        <v/>
      </c>
      <c r="U18" s="225"/>
      <c r="V18" s="224"/>
      <c r="W18" s="224"/>
      <c r="X18" s="224"/>
      <c r="Y18" s="224"/>
      <c r="Z18" s="225" t="str">
        <f>TRIM(IF('1. Artikeldata Grund'!K18="","",IF('1. Artikeldata Grund'!K18=1,_xlfn.CONCAT('1. Artikeldata Grund'!K18," ","dag"),_xlfn.CONCAT('1. Artikeldata Grund'!K18," ","dagar"))))</f>
        <v/>
      </c>
      <c r="AA18" s="225" t="str">
        <f>TRIM(IF('1. Artikeldata Grund'!L18="","",IF('1. Artikeldata Grund'!L18=1,_xlfn.CONCAT('1. Artikeldata Grund'!L18," ","dag"),_xlfn.CONCAT('1. Artikeldata Grund'!L18," ","dagar"))))</f>
        <v/>
      </c>
      <c r="AB18" s="224"/>
      <c r="AC18" s="224"/>
      <c r="AD18" s="224"/>
      <c r="AE18" s="225">
        <v>1</v>
      </c>
      <c r="AF18" s="224"/>
      <c r="AG18" s="267" t="str">
        <f>TRIM('APH KIC KIA PC'!T18)</f>
        <v/>
      </c>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70" t="s">
        <v>1981</v>
      </c>
      <c r="BD18" s="270" t="str">
        <f>IF('2. Artikeldata Utökad'!G18="Välj…","",LEFT('2. Artikeldata Utökad'!G18,1))</f>
        <v xml:space="preserve"> </v>
      </c>
      <c r="BE18" s="224"/>
      <c r="BF18" s="224"/>
      <c r="BG18" s="224"/>
      <c r="BH18" s="224"/>
      <c r="BI18" s="224"/>
      <c r="BJ18" s="224"/>
      <c r="BK18" s="224"/>
      <c r="BL18" s="267" t="str">
        <f>TRIM(IF('APH KIC KIA PC'!S18="WEB","",'2. Artikeldata Utökad'!P18))</f>
        <v/>
      </c>
      <c r="BM18" s="267" t="str">
        <f>TRIM(IF('APH KIC KIA PC'!S18="WEB","",'2. Artikeldata Utökad'!Q18))</f>
        <v/>
      </c>
      <c r="BN18" s="267" t="str">
        <f>TRIM(IF('APH KIC KIA PC'!S18="WEB","",'2. Artikeldata Utökad'!R18))</f>
        <v/>
      </c>
      <c r="BO18" s="267" t="str">
        <f>IF('2. Artikeldata Utökad'!F18="","",'2. Artikeldata Utökad'!F18)</f>
        <v xml:space="preserve">  Välj…</v>
      </c>
      <c r="BP18" s="267" t="str">
        <f>TRIM(IF('2. Artikeldata Utökad'!E18="","",'2. Artikeldata Utökad'!E18))</f>
        <v/>
      </c>
      <c r="BQ18" s="267" t="str">
        <f>TRIM(IF('APH KIC KIA PC'!S18="WEB","",'2. Artikeldata Utökad'!S18))</f>
        <v/>
      </c>
      <c r="BR18" s="225">
        <v>1</v>
      </c>
      <c r="BS18" s="267" t="str">
        <f>TRIM(IF('APH KIC KIA PC'!S18="WEB","",'2. Artikeldata Utökad'!T18))</f>
        <v/>
      </c>
      <c r="BT18" s="224"/>
      <c r="BU18" s="224"/>
      <c r="BV18" s="267" t="str">
        <f>TRIM(IF('APH KIC KIA PC'!M18&lt;&gt;200,'APH KIC KIA PC'!D18,'2. Artikeldata Utökad'!I18))</f>
        <v/>
      </c>
      <c r="BW18" s="267" t="str">
        <f>TRIM('2. Artikeldata Utökad'!D18)</f>
        <v/>
      </c>
      <c r="BX18" s="224" t="str">
        <f>LEFT('2. Artikeldata Utökad'!H18,1)</f>
        <v xml:space="preserve"> </v>
      </c>
      <c r="BY18" s="224" t="str">
        <f>TRIM(LEFT('2. Artikeldata Utökad'!J18,2))</f>
        <v/>
      </c>
      <c r="BZ18" s="225" t="s">
        <v>1981</v>
      </c>
      <c r="CA18" s="224"/>
      <c r="CB18" s="224"/>
      <c r="CC18" s="224"/>
      <c r="CD18" s="224"/>
      <c r="CE18" s="224"/>
    </row>
    <row r="19" spans="1:83" x14ac:dyDescent="0.25">
      <c r="A19" s="226">
        <v>15</v>
      </c>
      <c r="B19" s="226" t="str">
        <f>'APH KIC KIA PC'!I19</f>
        <v>Välj…</v>
      </c>
      <c r="C19" s="226" t="str">
        <f>'APH KIC KIA PC'!K19</f>
        <v>Välj…</v>
      </c>
      <c r="D19" s="225">
        <v>1</v>
      </c>
      <c r="E19" s="267" t="str">
        <f>TRIM('APH KIC KIA PC'!D19)</f>
        <v/>
      </c>
      <c r="F19" s="224" t="str">
        <f>TRIM('1. Artikeldata Grund'!E19)</f>
        <v/>
      </c>
      <c r="G19" s="273" t="s">
        <v>1871</v>
      </c>
      <c r="H19" s="224"/>
      <c r="I19" s="224"/>
      <c r="J19" s="224"/>
      <c r="K19" s="224"/>
      <c r="L19" s="224"/>
      <c r="M19" s="2" cm="1">
        <f t="array" ref="M19">IF('APH KIC KIA PC'!S19&lt;&gt;"WEB",1,_xlfn.IFS('APH KIC KIA PC'!K19=Tabeller!$AI$4,'APH KIC KIA PC'!Q19,'APH KIC KIA PC'!K19=Tabeller!$AI$5,106628))</f>
        <v>1</v>
      </c>
      <c r="N19" s="270" t="str" cm="1">
        <f t="array" ref="N19">TRIM(IFERROR(IF('APH KIC KIA PC'!M19=200,'2. Artikeldata Utökad'!I19,(_xlfn.IFS('APH KIC KIA PC'!K19=Tabeller!$AI$4,'1. Artikeldata Grund'!F19,AND('APH KIC KIA PC'!K19=Tabeller!$AI$5,'APH KIC KIA PC'!M19&lt;&gt;200),'APH KIC KIA PC'!D19,'APH KIC KIA PC'!M19=200,'2. Artikeldata Utökad'!I19))),""))</f>
        <v/>
      </c>
      <c r="O19" s="268" t="str">
        <f>'APH KIC KIA PC'!E19</f>
        <v/>
      </c>
      <c r="P19" s="267" t="str">
        <f>TRIM('APH KIC KIA PC'!R19)</f>
        <v/>
      </c>
      <c r="Q19" s="224"/>
      <c r="R19" s="269" t="str" cm="1">
        <f t="array" ref="R19">IFERROR(_xlfn.IFS('4. Inköpsdata'!M19=25%,41,'4. Inköpsdata'!M19=12%,42,'4. Inköpsdata'!M19=6%,43,'4. Inköpsdata'!M19="Momsfritt",38),"")</f>
        <v/>
      </c>
      <c r="S19" s="225" t="str">
        <f>'APH KIC KIA PC'!S19</f>
        <v xml:space="preserve">  Välj…</v>
      </c>
      <c r="T19" s="369" t="str">
        <f>'APH KIC KIA PC'!E19</f>
        <v/>
      </c>
      <c r="U19" s="225"/>
      <c r="V19" s="224"/>
      <c r="W19" s="224"/>
      <c r="X19" s="224"/>
      <c r="Y19" s="224"/>
      <c r="Z19" s="225" t="str">
        <f>TRIM(IF('1. Artikeldata Grund'!K19="","",IF('1. Artikeldata Grund'!K19=1,_xlfn.CONCAT('1. Artikeldata Grund'!K19," ","dag"),_xlfn.CONCAT('1. Artikeldata Grund'!K19," ","dagar"))))</f>
        <v/>
      </c>
      <c r="AA19" s="225" t="str">
        <f>TRIM(IF('1. Artikeldata Grund'!L19="","",IF('1. Artikeldata Grund'!L19=1,_xlfn.CONCAT('1. Artikeldata Grund'!L19," ","dag"),_xlfn.CONCAT('1. Artikeldata Grund'!L19," ","dagar"))))</f>
        <v/>
      </c>
      <c r="AB19" s="224"/>
      <c r="AC19" s="224"/>
      <c r="AD19" s="224"/>
      <c r="AE19" s="225">
        <v>1</v>
      </c>
      <c r="AF19" s="224"/>
      <c r="AG19" s="267" t="str">
        <f>TRIM('APH KIC KIA PC'!T19)</f>
        <v/>
      </c>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70" t="s">
        <v>1981</v>
      </c>
      <c r="BD19" s="270" t="str">
        <f>IF('2. Artikeldata Utökad'!G19="Välj…","",LEFT('2. Artikeldata Utökad'!G19,1))</f>
        <v xml:space="preserve"> </v>
      </c>
      <c r="BE19" s="224"/>
      <c r="BF19" s="224"/>
      <c r="BG19" s="224"/>
      <c r="BH19" s="224"/>
      <c r="BI19" s="224"/>
      <c r="BJ19" s="224"/>
      <c r="BK19" s="224"/>
      <c r="BL19" s="267" t="str">
        <f>TRIM(IF('APH KIC KIA PC'!S19="WEB","",'2. Artikeldata Utökad'!P19))</f>
        <v/>
      </c>
      <c r="BM19" s="267" t="str">
        <f>TRIM(IF('APH KIC KIA PC'!S19="WEB","",'2. Artikeldata Utökad'!Q19))</f>
        <v/>
      </c>
      <c r="BN19" s="267" t="str">
        <f>TRIM(IF('APH KIC KIA PC'!S19="WEB","",'2. Artikeldata Utökad'!R19))</f>
        <v/>
      </c>
      <c r="BO19" s="267" t="str">
        <f>IF('2. Artikeldata Utökad'!F19="","",'2. Artikeldata Utökad'!F19)</f>
        <v xml:space="preserve">  Välj…</v>
      </c>
      <c r="BP19" s="267" t="str">
        <f>TRIM(IF('2. Artikeldata Utökad'!E19="","",'2. Artikeldata Utökad'!E19))</f>
        <v/>
      </c>
      <c r="BQ19" s="267" t="str">
        <f>TRIM(IF('APH KIC KIA PC'!S19="WEB","",'2. Artikeldata Utökad'!S19))</f>
        <v/>
      </c>
      <c r="BR19" s="225">
        <v>1</v>
      </c>
      <c r="BS19" s="267" t="str">
        <f>TRIM(IF('APH KIC KIA PC'!S19="WEB","",'2. Artikeldata Utökad'!T19))</f>
        <v/>
      </c>
      <c r="BT19" s="224"/>
      <c r="BU19" s="224"/>
      <c r="BV19" s="267" t="str">
        <f>TRIM(IF('APH KIC KIA PC'!M19&lt;&gt;200,'APH KIC KIA PC'!D19,'2. Artikeldata Utökad'!I19))</f>
        <v/>
      </c>
      <c r="BW19" s="267" t="str">
        <f>TRIM('2. Artikeldata Utökad'!D19)</f>
        <v/>
      </c>
      <c r="BX19" s="224" t="str">
        <f>LEFT('2. Artikeldata Utökad'!H19,1)</f>
        <v xml:space="preserve"> </v>
      </c>
      <c r="BY19" s="224" t="str">
        <f>TRIM(LEFT('2. Artikeldata Utökad'!J19,2))</f>
        <v/>
      </c>
      <c r="BZ19" s="225" t="s">
        <v>1981</v>
      </c>
      <c r="CA19" s="224"/>
      <c r="CB19" s="224"/>
      <c r="CC19" s="224"/>
      <c r="CD19" s="224"/>
      <c r="CE19" s="224"/>
    </row>
    <row r="20" spans="1:83" x14ac:dyDescent="0.25">
      <c r="A20" s="226">
        <v>16</v>
      </c>
      <c r="B20" s="226" t="str">
        <f>'APH KIC KIA PC'!I20</f>
        <v>Välj…</v>
      </c>
      <c r="C20" s="226" t="str">
        <f>'APH KIC KIA PC'!K20</f>
        <v>Välj…</v>
      </c>
      <c r="D20" s="225">
        <v>1</v>
      </c>
      <c r="E20" s="267" t="str">
        <f>TRIM('APH KIC KIA PC'!D20)</f>
        <v/>
      </c>
      <c r="F20" s="224" t="str">
        <f>TRIM('1. Artikeldata Grund'!E20)</f>
        <v/>
      </c>
      <c r="G20" s="273" t="s">
        <v>1871</v>
      </c>
      <c r="H20" s="224"/>
      <c r="I20" s="224"/>
      <c r="J20" s="224"/>
      <c r="K20" s="224"/>
      <c r="L20" s="224"/>
      <c r="M20" s="2" cm="1">
        <f t="array" ref="M20">IF('APH KIC KIA PC'!S20&lt;&gt;"WEB",1,_xlfn.IFS('APH KIC KIA PC'!K20=Tabeller!$AI$4,'APH KIC KIA PC'!Q20,'APH KIC KIA PC'!K20=Tabeller!$AI$5,106628))</f>
        <v>1</v>
      </c>
      <c r="N20" s="270" t="str" cm="1">
        <f t="array" ref="N20">TRIM(IFERROR(IF('APH KIC KIA PC'!M20=200,'2. Artikeldata Utökad'!I20,(_xlfn.IFS('APH KIC KIA PC'!K20=Tabeller!$AI$4,'1. Artikeldata Grund'!F20,AND('APH KIC KIA PC'!K20=Tabeller!$AI$5,'APH KIC KIA PC'!M20&lt;&gt;200),'APH KIC KIA PC'!D20,'APH KIC KIA PC'!M20=200,'2. Artikeldata Utökad'!I20))),""))</f>
        <v/>
      </c>
      <c r="O20" s="268" t="str">
        <f>'APH KIC KIA PC'!E20</f>
        <v/>
      </c>
      <c r="P20" s="267" t="str">
        <f>TRIM('APH KIC KIA PC'!R20)</f>
        <v/>
      </c>
      <c r="Q20" s="224"/>
      <c r="R20" s="269" t="str" cm="1">
        <f t="array" ref="R20">IFERROR(_xlfn.IFS('4. Inköpsdata'!M20=25%,41,'4. Inköpsdata'!M20=12%,42,'4. Inköpsdata'!M20=6%,43,'4. Inköpsdata'!M20="Momsfritt",38),"")</f>
        <v/>
      </c>
      <c r="S20" s="225" t="str">
        <f>'APH KIC KIA PC'!S20</f>
        <v xml:space="preserve">  Välj…</v>
      </c>
      <c r="T20" s="369" t="str">
        <f>'APH KIC KIA PC'!E20</f>
        <v/>
      </c>
      <c r="U20" s="225"/>
      <c r="V20" s="224"/>
      <c r="W20" s="224"/>
      <c r="X20" s="224"/>
      <c r="Y20" s="224"/>
      <c r="Z20" s="225" t="str">
        <f>TRIM(IF('1. Artikeldata Grund'!K20="","",IF('1. Artikeldata Grund'!K20=1,_xlfn.CONCAT('1. Artikeldata Grund'!K20," ","dag"),_xlfn.CONCAT('1. Artikeldata Grund'!K20," ","dagar"))))</f>
        <v/>
      </c>
      <c r="AA20" s="225" t="str">
        <f>TRIM(IF('1. Artikeldata Grund'!L20="","",IF('1. Artikeldata Grund'!L20=1,_xlfn.CONCAT('1. Artikeldata Grund'!L20," ","dag"),_xlfn.CONCAT('1. Artikeldata Grund'!L20," ","dagar"))))</f>
        <v/>
      </c>
      <c r="AB20" s="224"/>
      <c r="AC20" s="224"/>
      <c r="AD20" s="224"/>
      <c r="AE20" s="225">
        <v>1</v>
      </c>
      <c r="AF20" s="224"/>
      <c r="AG20" s="267" t="str">
        <f>TRIM('APH KIC KIA PC'!T20)</f>
        <v/>
      </c>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70" t="s">
        <v>1981</v>
      </c>
      <c r="BD20" s="270" t="str">
        <f>IF('2. Artikeldata Utökad'!G20="Välj…","",LEFT('2. Artikeldata Utökad'!G20,1))</f>
        <v xml:space="preserve"> </v>
      </c>
      <c r="BE20" s="224"/>
      <c r="BF20" s="224"/>
      <c r="BG20" s="224"/>
      <c r="BH20" s="224"/>
      <c r="BI20" s="224"/>
      <c r="BJ20" s="224"/>
      <c r="BK20" s="224"/>
      <c r="BL20" s="267" t="str">
        <f>TRIM(IF('APH KIC KIA PC'!S20="WEB","",'2. Artikeldata Utökad'!P20))</f>
        <v/>
      </c>
      <c r="BM20" s="267" t="str">
        <f>TRIM(IF('APH KIC KIA PC'!S20="WEB","",'2. Artikeldata Utökad'!Q20))</f>
        <v/>
      </c>
      <c r="BN20" s="267" t="str">
        <f>TRIM(IF('APH KIC KIA PC'!S20="WEB","",'2. Artikeldata Utökad'!R20))</f>
        <v/>
      </c>
      <c r="BO20" s="267" t="str">
        <f>IF('2. Artikeldata Utökad'!F20="","",'2. Artikeldata Utökad'!F20)</f>
        <v xml:space="preserve">  Välj…</v>
      </c>
      <c r="BP20" s="267" t="str">
        <f>TRIM(IF('2. Artikeldata Utökad'!E20="","",'2. Artikeldata Utökad'!E20))</f>
        <v/>
      </c>
      <c r="BQ20" s="267" t="str">
        <f>TRIM(IF('APH KIC KIA PC'!S20="WEB","",'2. Artikeldata Utökad'!S20))</f>
        <v/>
      </c>
      <c r="BR20" s="225">
        <v>1</v>
      </c>
      <c r="BS20" s="267" t="str">
        <f>TRIM(IF('APH KIC KIA PC'!S20="WEB","",'2. Artikeldata Utökad'!T20))</f>
        <v/>
      </c>
      <c r="BT20" s="224"/>
      <c r="BU20" s="224"/>
      <c r="BV20" s="267" t="str">
        <f>TRIM(IF('APH KIC KIA PC'!M20&lt;&gt;200,'APH KIC KIA PC'!D20,'2. Artikeldata Utökad'!I20))</f>
        <v/>
      </c>
      <c r="BW20" s="267" t="str">
        <f>TRIM('2. Artikeldata Utökad'!D20)</f>
        <v/>
      </c>
      <c r="BX20" s="224" t="str">
        <f>LEFT('2. Artikeldata Utökad'!H20,1)</f>
        <v xml:space="preserve"> </v>
      </c>
      <c r="BY20" s="224" t="str">
        <f>TRIM(LEFT('2. Artikeldata Utökad'!J20,2))</f>
        <v/>
      </c>
      <c r="BZ20" s="225" t="s">
        <v>1981</v>
      </c>
      <c r="CA20" s="224"/>
      <c r="CB20" s="224"/>
      <c r="CC20" s="224"/>
      <c r="CD20" s="224"/>
      <c r="CE20" s="224"/>
    </row>
    <row r="21" spans="1:83" x14ac:dyDescent="0.25">
      <c r="A21" s="226">
        <v>17</v>
      </c>
      <c r="B21" s="226" t="str">
        <f>'APH KIC KIA PC'!I21</f>
        <v>Välj…</v>
      </c>
      <c r="C21" s="226" t="str">
        <f>'APH KIC KIA PC'!K21</f>
        <v>Välj…</v>
      </c>
      <c r="D21" s="225">
        <v>1</v>
      </c>
      <c r="E21" s="267" t="str">
        <f>TRIM('APH KIC KIA PC'!D21)</f>
        <v/>
      </c>
      <c r="F21" s="224" t="str">
        <f>TRIM('1. Artikeldata Grund'!E21)</f>
        <v/>
      </c>
      <c r="G21" s="273" t="s">
        <v>1871</v>
      </c>
      <c r="H21" s="224"/>
      <c r="I21" s="224"/>
      <c r="J21" s="224"/>
      <c r="K21" s="224"/>
      <c r="L21" s="224"/>
      <c r="M21" s="2" cm="1">
        <f t="array" ref="M21">IF('APH KIC KIA PC'!S21&lt;&gt;"WEB",1,_xlfn.IFS('APH KIC KIA PC'!K21=Tabeller!$AI$4,'APH KIC KIA PC'!Q21,'APH KIC KIA PC'!K21=Tabeller!$AI$5,106628))</f>
        <v>1</v>
      </c>
      <c r="N21" s="270" t="str" cm="1">
        <f t="array" ref="N21">TRIM(IFERROR(IF('APH KIC KIA PC'!M21=200,'2. Artikeldata Utökad'!I21,(_xlfn.IFS('APH KIC KIA PC'!K21=Tabeller!$AI$4,'1. Artikeldata Grund'!F21,AND('APH KIC KIA PC'!K21=Tabeller!$AI$5,'APH KIC KIA PC'!M21&lt;&gt;200),'APH KIC KIA PC'!D21,'APH KIC KIA PC'!M21=200,'2. Artikeldata Utökad'!I21))),""))</f>
        <v/>
      </c>
      <c r="O21" s="268" t="str">
        <f>'APH KIC KIA PC'!E21</f>
        <v/>
      </c>
      <c r="P21" s="267" t="str">
        <f>TRIM('APH KIC KIA PC'!R21)</f>
        <v/>
      </c>
      <c r="Q21" s="224"/>
      <c r="R21" s="269" t="str" cm="1">
        <f t="array" ref="R21">IFERROR(_xlfn.IFS('4. Inköpsdata'!M21=25%,41,'4. Inköpsdata'!M21=12%,42,'4. Inköpsdata'!M21=6%,43,'4. Inköpsdata'!M21="Momsfritt",38),"")</f>
        <v/>
      </c>
      <c r="S21" s="225" t="str">
        <f>'APH KIC KIA PC'!S21</f>
        <v xml:space="preserve">  Välj…</v>
      </c>
      <c r="T21" s="369" t="str">
        <f>'APH KIC KIA PC'!E21</f>
        <v/>
      </c>
      <c r="U21" s="225"/>
      <c r="V21" s="224"/>
      <c r="W21" s="224"/>
      <c r="X21" s="224"/>
      <c r="Y21" s="224"/>
      <c r="Z21" s="225" t="str">
        <f>TRIM(IF('1. Artikeldata Grund'!K21="","",IF('1. Artikeldata Grund'!K21=1,_xlfn.CONCAT('1. Artikeldata Grund'!K21," ","dag"),_xlfn.CONCAT('1. Artikeldata Grund'!K21," ","dagar"))))</f>
        <v/>
      </c>
      <c r="AA21" s="225" t="str">
        <f>TRIM(IF('1. Artikeldata Grund'!L21="","",IF('1. Artikeldata Grund'!L21=1,_xlfn.CONCAT('1. Artikeldata Grund'!L21," ","dag"),_xlfn.CONCAT('1. Artikeldata Grund'!L21," ","dagar"))))</f>
        <v/>
      </c>
      <c r="AB21" s="224"/>
      <c r="AC21" s="224"/>
      <c r="AD21" s="224"/>
      <c r="AE21" s="225">
        <v>1</v>
      </c>
      <c r="AF21" s="224"/>
      <c r="AG21" s="267" t="str">
        <f>TRIM('APH KIC KIA PC'!T21)</f>
        <v/>
      </c>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70" t="s">
        <v>1981</v>
      </c>
      <c r="BD21" s="270" t="str">
        <f>IF('2. Artikeldata Utökad'!G21="Välj…","",LEFT('2. Artikeldata Utökad'!G21,1))</f>
        <v xml:space="preserve"> </v>
      </c>
      <c r="BE21" s="224"/>
      <c r="BF21" s="224"/>
      <c r="BG21" s="224"/>
      <c r="BH21" s="224"/>
      <c r="BI21" s="224"/>
      <c r="BJ21" s="224"/>
      <c r="BK21" s="224"/>
      <c r="BL21" s="267" t="str">
        <f>TRIM(IF('APH KIC KIA PC'!S21="WEB","",'2. Artikeldata Utökad'!P21))</f>
        <v/>
      </c>
      <c r="BM21" s="267" t="str">
        <f>TRIM(IF('APH KIC KIA PC'!S21="WEB","",'2. Artikeldata Utökad'!Q21))</f>
        <v/>
      </c>
      <c r="BN21" s="267" t="str">
        <f>TRIM(IF('APH KIC KIA PC'!S21="WEB","",'2. Artikeldata Utökad'!R21))</f>
        <v/>
      </c>
      <c r="BO21" s="267" t="str">
        <f>IF('2. Artikeldata Utökad'!F21="","",'2. Artikeldata Utökad'!F21)</f>
        <v xml:space="preserve">  Välj…</v>
      </c>
      <c r="BP21" s="267" t="str">
        <f>TRIM(IF('2. Artikeldata Utökad'!E21="","",'2. Artikeldata Utökad'!E21))</f>
        <v/>
      </c>
      <c r="BQ21" s="267" t="str">
        <f>TRIM(IF('APH KIC KIA PC'!S21="WEB","",'2. Artikeldata Utökad'!S21))</f>
        <v/>
      </c>
      <c r="BR21" s="225">
        <v>1</v>
      </c>
      <c r="BS21" s="267" t="str">
        <f>TRIM(IF('APH KIC KIA PC'!S21="WEB","",'2. Artikeldata Utökad'!T21))</f>
        <v/>
      </c>
      <c r="BT21" s="224"/>
      <c r="BU21" s="224"/>
      <c r="BV21" s="267" t="str">
        <f>TRIM(IF('APH KIC KIA PC'!M21&lt;&gt;200,'APH KIC KIA PC'!D21,'2. Artikeldata Utökad'!I21))</f>
        <v/>
      </c>
      <c r="BW21" s="267" t="str">
        <f>TRIM('2. Artikeldata Utökad'!D21)</f>
        <v/>
      </c>
      <c r="BX21" s="224" t="str">
        <f>LEFT('2. Artikeldata Utökad'!H21,1)</f>
        <v xml:space="preserve"> </v>
      </c>
      <c r="BY21" s="224" t="str">
        <f>TRIM(LEFT('2. Artikeldata Utökad'!J21,2))</f>
        <v/>
      </c>
      <c r="BZ21" s="225" t="s">
        <v>1981</v>
      </c>
      <c r="CA21" s="224"/>
      <c r="CB21" s="224"/>
      <c r="CC21" s="224"/>
      <c r="CD21" s="224"/>
      <c r="CE21" s="224"/>
    </row>
    <row r="22" spans="1:83" x14ac:dyDescent="0.25">
      <c r="A22" s="226">
        <v>18</v>
      </c>
      <c r="B22" s="226" t="str">
        <f>'APH KIC KIA PC'!I22</f>
        <v>Välj…</v>
      </c>
      <c r="C22" s="226" t="str">
        <f>'APH KIC KIA PC'!K22</f>
        <v>Välj…</v>
      </c>
      <c r="D22" s="225">
        <v>1</v>
      </c>
      <c r="E22" s="267" t="str">
        <f>TRIM('APH KIC KIA PC'!D22)</f>
        <v/>
      </c>
      <c r="F22" s="224" t="str">
        <f>TRIM('1. Artikeldata Grund'!E22)</f>
        <v/>
      </c>
      <c r="G22" s="273" t="s">
        <v>1871</v>
      </c>
      <c r="H22" s="224"/>
      <c r="I22" s="224"/>
      <c r="J22" s="224"/>
      <c r="K22" s="224"/>
      <c r="L22" s="224"/>
      <c r="M22" s="2" cm="1">
        <f t="array" ref="M22">IF('APH KIC KIA PC'!S22&lt;&gt;"WEB",1,_xlfn.IFS('APH KIC KIA PC'!K22=Tabeller!$AI$4,'APH KIC KIA PC'!Q22,'APH KIC KIA PC'!K22=Tabeller!$AI$5,106628))</f>
        <v>1</v>
      </c>
      <c r="N22" s="270" t="str" cm="1">
        <f t="array" ref="N22">TRIM(IFERROR(IF('APH KIC KIA PC'!M22=200,'2. Artikeldata Utökad'!I22,(_xlfn.IFS('APH KIC KIA PC'!K22=Tabeller!$AI$4,'1. Artikeldata Grund'!F22,AND('APH KIC KIA PC'!K22=Tabeller!$AI$5,'APH KIC KIA PC'!M22&lt;&gt;200),'APH KIC KIA PC'!D22,'APH KIC KIA PC'!M22=200,'2. Artikeldata Utökad'!I22))),""))</f>
        <v/>
      </c>
      <c r="O22" s="268" t="str">
        <f>'APH KIC KIA PC'!E22</f>
        <v/>
      </c>
      <c r="P22" s="267" t="str">
        <f>TRIM('APH KIC KIA PC'!R22)</f>
        <v/>
      </c>
      <c r="Q22" s="224"/>
      <c r="R22" s="269" t="str" cm="1">
        <f t="array" ref="R22">IFERROR(_xlfn.IFS('4. Inköpsdata'!M22=25%,41,'4. Inköpsdata'!M22=12%,42,'4. Inköpsdata'!M22=6%,43,'4. Inköpsdata'!M22="Momsfritt",38),"")</f>
        <v/>
      </c>
      <c r="S22" s="225" t="str">
        <f>'APH KIC KIA PC'!S22</f>
        <v xml:space="preserve">  Välj…</v>
      </c>
      <c r="T22" s="369" t="str">
        <f>'APH KIC KIA PC'!E22</f>
        <v/>
      </c>
      <c r="U22" s="225"/>
      <c r="V22" s="224"/>
      <c r="W22" s="224"/>
      <c r="X22" s="224"/>
      <c r="Y22" s="224"/>
      <c r="Z22" s="225" t="str">
        <f>TRIM(IF('1. Artikeldata Grund'!K22="","",IF('1. Artikeldata Grund'!K22=1,_xlfn.CONCAT('1. Artikeldata Grund'!K22," ","dag"),_xlfn.CONCAT('1. Artikeldata Grund'!K22," ","dagar"))))</f>
        <v/>
      </c>
      <c r="AA22" s="225" t="str">
        <f>TRIM(IF('1. Artikeldata Grund'!L22="","",IF('1. Artikeldata Grund'!L22=1,_xlfn.CONCAT('1. Artikeldata Grund'!L22," ","dag"),_xlfn.CONCAT('1. Artikeldata Grund'!L22," ","dagar"))))</f>
        <v/>
      </c>
      <c r="AB22" s="224"/>
      <c r="AC22" s="224"/>
      <c r="AD22" s="224"/>
      <c r="AE22" s="225">
        <v>1</v>
      </c>
      <c r="AF22" s="224"/>
      <c r="AG22" s="267" t="str">
        <f>TRIM('APH KIC KIA PC'!T22)</f>
        <v/>
      </c>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70" t="s">
        <v>1981</v>
      </c>
      <c r="BD22" s="270" t="str">
        <f>IF('2. Artikeldata Utökad'!G22="Välj…","",LEFT('2. Artikeldata Utökad'!G22,1))</f>
        <v xml:space="preserve"> </v>
      </c>
      <c r="BE22" s="224"/>
      <c r="BF22" s="224"/>
      <c r="BG22" s="224"/>
      <c r="BH22" s="224"/>
      <c r="BI22" s="224"/>
      <c r="BJ22" s="224"/>
      <c r="BK22" s="224"/>
      <c r="BL22" s="267" t="str">
        <f>TRIM(IF('APH KIC KIA PC'!S22="WEB","",'2. Artikeldata Utökad'!P22))</f>
        <v/>
      </c>
      <c r="BM22" s="267" t="str">
        <f>TRIM(IF('APH KIC KIA PC'!S22="WEB","",'2. Artikeldata Utökad'!Q22))</f>
        <v/>
      </c>
      <c r="BN22" s="267" t="str">
        <f>TRIM(IF('APH KIC KIA PC'!S22="WEB","",'2. Artikeldata Utökad'!R22))</f>
        <v/>
      </c>
      <c r="BO22" s="267" t="str">
        <f>IF('2. Artikeldata Utökad'!F22="","",'2. Artikeldata Utökad'!F22)</f>
        <v xml:space="preserve">  Välj…</v>
      </c>
      <c r="BP22" s="267" t="str">
        <f>TRIM(IF('2. Artikeldata Utökad'!E22="","",'2. Artikeldata Utökad'!E22))</f>
        <v/>
      </c>
      <c r="BQ22" s="267" t="str">
        <f>TRIM(IF('APH KIC KIA PC'!S22="WEB","",'2. Artikeldata Utökad'!S22))</f>
        <v/>
      </c>
      <c r="BR22" s="225">
        <v>1</v>
      </c>
      <c r="BS22" s="267" t="str">
        <f>TRIM(IF('APH KIC KIA PC'!S22="WEB","",'2. Artikeldata Utökad'!T22))</f>
        <v/>
      </c>
      <c r="BT22" s="224"/>
      <c r="BU22" s="224"/>
      <c r="BV22" s="267" t="str">
        <f>TRIM(IF('APH KIC KIA PC'!M22&lt;&gt;200,'APH KIC KIA PC'!D22,'2. Artikeldata Utökad'!I22))</f>
        <v/>
      </c>
      <c r="BW22" s="267" t="str">
        <f>TRIM('2. Artikeldata Utökad'!D22)</f>
        <v/>
      </c>
      <c r="BX22" s="224" t="str">
        <f>LEFT('2. Artikeldata Utökad'!H22,1)</f>
        <v xml:space="preserve"> </v>
      </c>
      <c r="BY22" s="224" t="str">
        <f>TRIM(LEFT('2. Artikeldata Utökad'!J22,2))</f>
        <v/>
      </c>
      <c r="BZ22" s="225" t="s">
        <v>1981</v>
      </c>
      <c r="CA22" s="224"/>
      <c r="CB22" s="224"/>
      <c r="CC22" s="224"/>
      <c r="CD22" s="224"/>
      <c r="CE22" s="224"/>
    </row>
    <row r="23" spans="1:83" x14ac:dyDescent="0.25">
      <c r="A23" s="226">
        <v>19</v>
      </c>
      <c r="B23" s="226" t="str">
        <f>'APH KIC KIA PC'!I23</f>
        <v>Välj…</v>
      </c>
      <c r="C23" s="226" t="str">
        <f>'APH KIC KIA PC'!K23</f>
        <v>Välj…</v>
      </c>
      <c r="D23" s="225">
        <v>1</v>
      </c>
      <c r="E23" s="267" t="str">
        <f>TRIM('APH KIC KIA PC'!D23)</f>
        <v/>
      </c>
      <c r="F23" s="224" t="str">
        <f>TRIM('1. Artikeldata Grund'!E23)</f>
        <v/>
      </c>
      <c r="G23" s="273" t="s">
        <v>1871</v>
      </c>
      <c r="H23" s="224"/>
      <c r="I23" s="224"/>
      <c r="J23" s="224"/>
      <c r="K23" s="224"/>
      <c r="L23" s="224"/>
      <c r="M23" s="2" cm="1">
        <f t="array" ref="M23">IF('APH KIC KIA PC'!S23&lt;&gt;"WEB",1,_xlfn.IFS('APH KIC KIA PC'!K23=Tabeller!$AI$4,'APH KIC KIA PC'!Q23,'APH KIC KIA PC'!K23=Tabeller!$AI$5,106628))</f>
        <v>1</v>
      </c>
      <c r="N23" s="270" t="str" cm="1">
        <f t="array" ref="N23">TRIM(IFERROR(IF('APH KIC KIA PC'!M23=200,'2. Artikeldata Utökad'!I23,(_xlfn.IFS('APH KIC KIA PC'!K23=Tabeller!$AI$4,'1. Artikeldata Grund'!F23,AND('APH KIC KIA PC'!K23=Tabeller!$AI$5,'APH KIC KIA PC'!M23&lt;&gt;200),'APH KIC KIA PC'!D23,'APH KIC KIA PC'!M23=200,'2. Artikeldata Utökad'!I23))),""))</f>
        <v/>
      </c>
      <c r="O23" s="268" t="str">
        <f>'APH KIC KIA PC'!E23</f>
        <v/>
      </c>
      <c r="P23" s="267" t="str">
        <f>TRIM('APH KIC KIA PC'!R23)</f>
        <v/>
      </c>
      <c r="Q23" s="224"/>
      <c r="R23" s="269" t="str" cm="1">
        <f t="array" ref="R23">IFERROR(_xlfn.IFS('4. Inköpsdata'!M23=25%,41,'4. Inköpsdata'!M23=12%,42,'4. Inköpsdata'!M23=6%,43,'4. Inköpsdata'!M23="Momsfritt",38),"")</f>
        <v/>
      </c>
      <c r="S23" s="225" t="str">
        <f>'APH KIC KIA PC'!S23</f>
        <v xml:space="preserve">  Välj…</v>
      </c>
      <c r="T23" s="369" t="str">
        <f>'APH KIC KIA PC'!E23</f>
        <v/>
      </c>
      <c r="U23" s="225"/>
      <c r="V23" s="224"/>
      <c r="W23" s="224"/>
      <c r="X23" s="224"/>
      <c r="Y23" s="224"/>
      <c r="Z23" s="225" t="str">
        <f>TRIM(IF('1. Artikeldata Grund'!K23="","",IF('1. Artikeldata Grund'!K23=1,_xlfn.CONCAT('1. Artikeldata Grund'!K23," ","dag"),_xlfn.CONCAT('1. Artikeldata Grund'!K23," ","dagar"))))</f>
        <v/>
      </c>
      <c r="AA23" s="225" t="str">
        <f>TRIM(IF('1. Artikeldata Grund'!L23="","",IF('1. Artikeldata Grund'!L23=1,_xlfn.CONCAT('1. Artikeldata Grund'!L23," ","dag"),_xlfn.CONCAT('1. Artikeldata Grund'!L23," ","dagar"))))</f>
        <v/>
      </c>
      <c r="AB23" s="224"/>
      <c r="AC23" s="224"/>
      <c r="AD23" s="224"/>
      <c r="AE23" s="225">
        <v>1</v>
      </c>
      <c r="AF23" s="224"/>
      <c r="AG23" s="267" t="str">
        <f>TRIM('APH KIC KIA PC'!T23)</f>
        <v/>
      </c>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70" t="s">
        <v>1981</v>
      </c>
      <c r="BD23" s="270" t="str">
        <f>IF('2. Artikeldata Utökad'!G23="Välj…","",LEFT('2. Artikeldata Utökad'!G23,1))</f>
        <v xml:space="preserve"> </v>
      </c>
      <c r="BE23" s="224"/>
      <c r="BF23" s="224"/>
      <c r="BG23" s="224"/>
      <c r="BH23" s="224"/>
      <c r="BI23" s="224"/>
      <c r="BJ23" s="224"/>
      <c r="BK23" s="224"/>
      <c r="BL23" s="267" t="str">
        <f>TRIM(IF('APH KIC KIA PC'!S23="WEB","",'2. Artikeldata Utökad'!P23))</f>
        <v/>
      </c>
      <c r="BM23" s="267" t="str">
        <f>TRIM(IF('APH KIC KIA PC'!S23="WEB","",'2. Artikeldata Utökad'!Q23))</f>
        <v/>
      </c>
      <c r="BN23" s="267" t="str">
        <f>TRIM(IF('APH KIC KIA PC'!S23="WEB","",'2. Artikeldata Utökad'!R23))</f>
        <v/>
      </c>
      <c r="BO23" s="267" t="str">
        <f>IF('2. Artikeldata Utökad'!F23="","",'2. Artikeldata Utökad'!F23)</f>
        <v xml:space="preserve">  Välj…</v>
      </c>
      <c r="BP23" s="267" t="str">
        <f>TRIM(IF('2. Artikeldata Utökad'!E23="","",'2. Artikeldata Utökad'!E23))</f>
        <v/>
      </c>
      <c r="BQ23" s="267" t="str">
        <f>TRIM(IF('APH KIC KIA PC'!S23="WEB","",'2. Artikeldata Utökad'!S23))</f>
        <v/>
      </c>
      <c r="BR23" s="225">
        <v>1</v>
      </c>
      <c r="BS23" s="267" t="str">
        <f>TRIM(IF('APH KIC KIA PC'!S23="WEB","",'2. Artikeldata Utökad'!T23))</f>
        <v/>
      </c>
      <c r="BT23" s="224"/>
      <c r="BU23" s="224"/>
      <c r="BV23" s="267" t="str">
        <f>TRIM(IF('APH KIC KIA PC'!M23&lt;&gt;200,'APH KIC KIA PC'!D23,'2. Artikeldata Utökad'!I23))</f>
        <v/>
      </c>
      <c r="BW23" s="267" t="str">
        <f>TRIM('2. Artikeldata Utökad'!D23)</f>
        <v/>
      </c>
      <c r="BX23" s="224" t="str">
        <f>LEFT('2. Artikeldata Utökad'!H23,1)</f>
        <v xml:space="preserve"> </v>
      </c>
      <c r="BY23" s="224" t="str">
        <f>TRIM(LEFT('2. Artikeldata Utökad'!J23,2))</f>
        <v/>
      </c>
      <c r="BZ23" s="225" t="s">
        <v>1981</v>
      </c>
      <c r="CA23" s="224"/>
      <c r="CB23" s="224"/>
      <c r="CC23" s="224"/>
      <c r="CD23" s="224"/>
      <c r="CE23" s="224"/>
    </row>
    <row r="24" spans="1:83" x14ac:dyDescent="0.25">
      <c r="A24" s="226">
        <v>20</v>
      </c>
      <c r="B24" s="226" t="str">
        <f>'APH KIC KIA PC'!I24</f>
        <v>Välj…</v>
      </c>
      <c r="C24" s="226" t="str">
        <f>'APH KIC KIA PC'!K24</f>
        <v>Välj…</v>
      </c>
      <c r="D24" s="225">
        <v>1</v>
      </c>
      <c r="E24" s="267" t="str">
        <f>TRIM('APH KIC KIA PC'!D24)</f>
        <v/>
      </c>
      <c r="F24" s="224" t="str">
        <f>TRIM('1. Artikeldata Grund'!E24)</f>
        <v/>
      </c>
      <c r="G24" s="273" t="s">
        <v>1871</v>
      </c>
      <c r="H24" s="224"/>
      <c r="I24" s="224"/>
      <c r="J24" s="224"/>
      <c r="K24" s="224"/>
      <c r="L24" s="224"/>
      <c r="M24" s="2" cm="1">
        <f t="array" ref="M24">IF('APH KIC KIA PC'!S24&lt;&gt;"WEB",1,_xlfn.IFS('APH KIC KIA PC'!K24=Tabeller!$AI$4,'APH KIC KIA PC'!Q24,'APH KIC KIA PC'!K24=Tabeller!$AI$5,106628))</f>
        <v>1</v>
      </c>
      <c r="N24" s="270" t="str" cm="1">
        <f t="array" ref="N24">TRIM(IFERROR(IF('APH KIC KIA PC'!M24=200,'2. Artikeldata Utökad'!I24,(_xlfn.IFS('APH KIC KIA PC'!K24=Tabeller!$AI$4,'1. Artikeldata Grund'!F24,AND('APH KIC KIA PC'!K24=Tabeller!$AI$5,'APH KIC KIA PC'!M24&lt;&gt;200),'APH KIC KIA PC'!D24,'APH KIC KIA PC'!M24=200,'2. Artikeldata Utökad'!I24))),""))</f>
        <v/>
      </c>
      <c r="O24" s="268" t="str">
        <f>'APH KIC KIA PC'!E24</f>
        <v/>
      </c>
      <c r="P24" s="267" t="str">
        <f>TRIM('APH KIC KIA PC'!R24)</f>
        <v/>
      </c>
      <c r="Q24" s="224"/>
      <c r="R24" s="269" t="str" cm="1">
        <f t="array" ref="R24">IFERROR(_xlfn.IFS('4. Inköpsdata'!M24=25%,41,'4. Inköpsdata'!M24=12%,42,'4. Inköpsdata'!M24=6%,43,'4. Inköpsdata'!M24="Momsfritt",38),"")</f>
        <v/>
      </c>
      <c r="S24" s="225" t="str">
        <f>'APH KIC KIA PC'!S24</f>
        <v xml:space="preserve">  Välj…</v>
      </c>
      <c r="T24" s="369" t="str">
        <f>'APH KIC KIA PC'!E24</f>
        <v/>
      </c>
      <c r="U24" s="225"/>
      <c r="V24" s="224"/>
      <c r="W24" s="224"/>
      <c r="X24" s="224"/>
      <c r="Y24" s="224"/>
      <c r="Z24" s="225" t="str">
        <f>TRIM(IF('1. Artikeldata Grund'!K24="","",IF('1. Artikeldata Grund'!K24=1,_xlfn.CONCAT('1. Artikeldata Grund'!K24," ","dag"),_xlfn.CONCAT('1. Artikeldata Grund'!K24," ","dagar"))))</f>
        <v/>
      </c>
      <c r="AA24" s="225" t="str">
        <f>TRIM(IF('1. Artikeldata Grund'!L24="","",IF('1. Artikeldata Grund'!L24=1,_xlfn.CONCAT('1. Artikeldata Grund'!L24," ","dag"),_xlfn.CONCAT('1. Artikeldata Grund'!L24," ","dagar"))))</f>
        <v/>
      </c>
      <c r="AB24" s="224"/>
      <c r="AC24" s="224"/>
      <c r="AD24" s="224"/>
      <c r="AE24" s="225">
        <v>1</v>
      </c>
      <c r="AF24" s="224"/>
      <c r="AG24" s="267" t="str">
        <f>TRIM('APH KIC KIA PC'!T24)</f>
        <v/>
      </c>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70" t="s">
        <v>1981</v>
      </c>
      <c r="BD24" s="270" t="str">
        <f>IF('2. Artikeldata Utökad'!G24="Välj…","",LEFT('2. Artikeldata Utökad'!G24,1))</f>
        <v xml:space="preserve"> </v>
      </c>
      <c r="BE24" s="224"/>
      <c r="BF24" s="224"/>
      <c r="BG24" s="224"/>
      <c r="BH24" s="224"/>
      <c r="BI24" s="224"/>
      <c r="BJ24" s="224"/>
      <c r="BK24" s="224"/>
      <c r="BL24" s="267" t="str">
        <f>TRIM(IF('APH KIC KIA PC'!S24="WEB","",'2. Artikeldata Utökad'!P24))</f>
        <v/>
      </c>
      <c r="BM24" s="267" t="str">
        <f>TRIM(IF('APH KIC KIA PC'!S24="WEB","",'2. Artikeldata Utökad'!Q24))</f>
        <v/>
      </c>
      <c r="BN24" s="267" t="str">
        <f>TRIM(IF('APH KIC KIA PC'!S24="WEB","",'2. Artikeldata Utökad'!R24))</f>
        <v/>
      </c>
      <c r="BO24" s="267" t="str">
        <f>IF('2. Artikeldata Utökad'!F24="","",'2. Artikeldata Utökad'!F24)</f>
        <v xml:space="preserve">  Välj…</v>
      </c>
      <c r="BP24" s="267" t="str">
        <f>TRIM(IF('2. Artikeldata Utökad'!E24="","",'2. Artikeldata Utökad'!E24))</f>
        <v/>
      </c>
      <c r="BQ24" s="267" t="str">
        <f>TRIM(IF('APH KIC KIA PC'!S24="WEB","",'2. Artikeldata Utökad'!S24))</f>
        <v/>
      </c>
      <c r="BR24" s="225">
        <v>1</v>
      </c>
      <c r="BS24" s="267" t="str">
        <f>TRIM(IF('APH KIC KIA PC'!S24="WEB","",'2. Artikeldata Utökad'!T24))</f>
        <v/>
      </c>
      <c r="BT24" s="224"/>
      <c r="BU24" s="224"/>
      <c r="BV24" s="267" t="str">
        <f>TRIM(IF('APH KIC KIA PC'!M24&lt;&gt;200,'APH KIC KIA PC'!D24,'2. Artikeldata Utökad'!I24))</f>
        <v/>
      </c>
      <c r="BW24" s="267" t="str">
        <f>TRIM('2. Artikeldata Utökad'!D24)</f>
        <v/>
      </c>
      <c r="BX24" s="224" t="str">
        <f>LEFT('2. Artikeldata Utökad'!H24,1)</f>
        <v xml:space="preserve"> </v>
      </c>
      <c r="BY24" s="224" t="str">
        <f>TRIM(LEFT('2. Artikeldata Utökad'!J24,2))</f>
        <v/>
      </c>
      <c r="BZ24" s="225" t="s">
        <v>1981</v>
      </c>
      <c r="CA24" s="224"/>
      <c r="CB24" s="224"/>
      <c r="CC24" s="224"/>
      <c r="CD24" s="224"/>
      <c r="CE24" s="224"/>
    </row>
    <row r="25" spans="1:83" x14ac:dyDescent="0.25">
      <c r="A25" s="226">
        <v>21</v>
      </c>
      <c r="B25" s="226" t="str">
        <f>'APH KIC KIA PC'!I25</f>
        <v>Välj…</v>
      </c>
      <c r="C25" s="226" t="str">
        <f>'APH KIC KIA PC'!K25</f>
        <v>Välj…</v>
      </c>
      <c r="D25" s="225">
        <v>1</v>
      </c>
      <c r="E25" s="267" t="str">
        <f>TRIM('APH KIC KIA PC'!D25)</f>
        <v/>
      </c>
      <c r="F25" s="224" t="str">
        <f>TRIM('1. Artikeldata Grund'!E25)</f>
        <v/>
      </c>
      <c r="G25" s="273" t="s">
        <v>1871</v>
      </c>
      <c r="H25" s="224"/>
      <c r="I25" s="224"/>
      <c r="J25" s="224"/>
      <c r="K25" s="224"/>
      <c r="L25" s="224"/>
      <c r="M25" s="2" cm="1">
        <f t="array" ref="M25">IF('APH KIC KIA PC'!S25&lt;&gt;"WEB",1,_xlfn.IFS('APH KIC KIA PC'!K25=Tabeller!$AI$4,'APH KIC KIA PC'!Q25,'APH KIC KIA PC'!K25=Tabeller!$AI$5,106628))</f>
        <v>1</v>
      </c>
      <c r="N25" s="270" t="str" cm="1">
        <f t="array" ref="N25">TRIM(IFERROR(IF('APH KIC KIA PC'!M25=200,'2. Artikeldata Utökad'!I25,(_xlfn.IFS('APH KIC KIA PC'!K25=Tabeller!$AI$4,'1. Artikeldata Grund'!F25,AND('APH KIC KIA PC'!K25=Tabeller!$AI$5,'APH KIC KIA PC'!M25&lt;&gt;200),'APH KIC KIA PC'!D25,'APH KIC KIA PC'!M25=200,'2. Artikeldata Utökad'!I25))),""))</f>
        <v/>
      </c>
      <c r="O25" s="268" t="str">
        <f>'APH KIC KIA PC'!E25</f>
        <v/>
      </c>
      <c r="P25" s="267" t="str">
        <f>TRIM('APH KIC KIA PC'!R25)</f>
        <v/>
      </c>
      <c r="Q25" s="224"/>
      <c r="R25" s="269" t="str" cm="1">
        <f t="array" ref="R25">IFERROR(_xlfn.IFS('4. Inköpsdata'!M25=25%,41,'4. Inköpsdata'!M25=12%,42,'4. Inköpsdata'!M25=6%,43,'4. Inköpsdata'!M25="Momsfritt",38),"")</f>
        <v/>
      </c>
      <c r="S25" s="225" t="str">
        <f>'APH KIC KIA PC'!S25</f>
        <v xml:space="preserve">  Välj…</v>
      </c>
      <c r="T25" s="369" t="str">
        <f>'APH KIC KIA PC'!E25</f>
        <v/>
      </c>
      <c r="U25" s="225"/>
      <c r="V25" s="224"/>
      <c r="W25" s="224"/>
      <c r="X25" s="224"/>
      <c r="Y25" s="224"/>
      <c r="Z25" s="225" t="str">
        <f>TRIM(IF('1. Artikeldata Grund'!K25="","",IF('1. Artikeldata Grund'!K25=1,_xlfn.CONCAT('1. Artikeldata Grund'!K25," ","dag"),_xlfn.CONCAT('1. Artikeldata Grund'!K25," ","dagar"))))</f>
        <v/>
      </c>
      <c r="AA25" s="225" t="str">
        <f>TRIM(IF('1. Artikeldata Grund'!L25="","",IF('1. Artikeldata Grund'!L25=1,_xlfn.CONCAT('1. Artikeldata Grund'!L25," ","dag"),_xlfn.CONCAT('1. Artikeldata Grund'!L25," ","dagar"))))</f>
        <v/>
      </c>
      <c r="AB25" s="224"/>
      <c r="AC25" s="224"/>
      <c r="AD25" s="224"/>
      <c r="AE25" s="225">
        <v>1</v>
      </c>
      <c r="AF25" s="224"/>
      <c r="AG25" s="267" t="str">
        <f>TRIM('APH KIC KIA PC'!T25)</f>
        <v/>
      </c>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70" t="s">
        <v>1981</v>
      </c>
      <c r="BD25" s="270" t="str">
        <f>IF('2. Artikeldata Utökad'!G25="Välj…","",LEFT('2. Artikeldata Utökad'!G25,1))</f>
        <v xml:space="preserve"> </v>
      </c>
      <c r="BE25" s="224"/>
      <c r="BF25" s="224"/>
      <c r="BG25" s="224"/>
      <c r="BH25" s="224"/>
      <c r="BI25" s="224"/>
      <c r="BJ25" s="224"/>
      <c r="BK25" s="224"/>
      <c r="BL25" s="267" t="str">
        <f>TRIM(IF('APH KIC KIA PC'!S25="WEB","",'2. Artikeldata Utökad'!P25))</f>
        <v/>
      </c>
      <c r="BM25" s="267" t="str">
        <f>TRIM(IF('APH KIC KIA PC'!S25="WEB","",'2. Artikeldata Utökad'!Q25))</f>
        <v/>
      </c>
      <c r="BN25" s="267" t="str">
        <f>TRIM(IF('APH KIC KIA PC'!S25="WEB","",'2. Artikeldata Utökad'!R25))</f>
        <v/>
      </c>
      <c r="BO25" s="267" t="str">
        <f>IF('2. Artikeldata Utökad'!F25="","",'2. Artikeldata Utökad'!F25)</f>
        <v xml:space="preserve">  Välj…</v>
      </c>
      <c r="BP25" s="267" t="str">
        <f>TRIM(IF('2. Artikeldata Utökad'!E25="","",'2. Artikeldata Utökad'!E25))</f>
        <v/>
      </c>
      <c r="BQ25" s="267" t="str">
        <f>TRIM(IF('APH KIC KIA PC'!S25="WEB","",'2. Artikeldata Utökad'!S25))</f>
        <v/>
      </c>
      <c r="BR25" s="225">
        <v>1</v>
      </c>
      <c r="BS25" s="267" t="str">
        <f>TRIM(IF('APH KIC KIA PC'!S25="WEB","",'2. Artikeldata Utökad'!T25))</f>
        <v/>
      </c>
      <c r="BT25" s="224"/>
      <c r="BU25" s="224"/>
      <c r="BV25" s="267" t="str">
        <f>TRIM(IF('APH KIC KIA PC'!M25&lt;&gt;200,'APH KIC KIA PC'!D25,'2. Artikeldata Utökad'!I25))</f>
        <v/>
      </c>
      <c r="BW25" s="267" t="str">
        <f>TRIM('2. Artikeldata Utökad'!D25)</f>
        <v/>
      </c>
      <c r="BX25" s="224" t="str">
        <f>LEFT('2. Artikeldata Utökad'!H25,1)</f>
        <v xml:space="preserve"> </v>
      </c>
      <c r="BY25" s="224" t="str">
        <f>TRIM(LEFT('2. Artikeldata Utökad'!J25,2))</f>
        <v/>
      </c>
      <c r="BZ25" s="225" t="s">
        <v>1981</v>
      </c>
      <c r="CA25" s="224"/>
      <c r="CB25" s="224"/>
      <c r="CC25" s="224"/>
      <c r="CD25" s="224"/>
      <c r="CE25" s="224"/>
    </row>
    <row r="26" spans="1:83" x14ac:dyDescent="0.25">
      <c r="A26" s="226">
        <v>22</v>
      </c>
      <c r="B26" s="226" t="str">
        <f>'APH KIC KIA PC'!I26</f>
        <v>Välj…</v>
      </c>
      <c r="C26" s="226" t="str">
        <f>'APH KIC KIA PC'!K26</f>
        <v>Välj…</v>
      </c>
      <c r="D26" s="225">
        <v>1</v>
      </c>
      <c r="E26" s="267" t="str">
        <f>TRIM('APH KIC KIA PC'!D26)</f>
        <v/>
      </c>
      <c r="F26" s="224" t="str">
        <f>TRIM('1. Artikeldata Grund'!E26)</f>
        <v/>
      </c>
      <c r="G26" s="273" t="s">
        <v>1871</v>
      </c>
      <c r="H26" s="224"/>
      <c r="I26" s="224"/>
      <c r="J26" s="224"/>
      <c r="K26" s="224"/>
      <c r="L26" s="224"/>
      <c r="M26" s="2" cm="1">
        <f t="array" ref="M26">IF('APH KIC KIA PC'!S26&lt;&gt;"WEB",1,_xlfn.IFS('APH KIC KIA PC'!K26=Tabeller!$AI$4,'APH KIC KIA PC'!Q26,'APH KIC KIA PC'!K26=Tabeller!$AI$5,106628))</f>
        <v>1</v>
      </c>
      <c r="N26" s="270" t="str" cm="1">
        <f t="array" ref="N26">TRIM(IFERROR(IF('APH KIC KIA PC'!M26=200,'2. Artikeldata Utökad'!I26,(_xlfn.IFS('APH KIC KIA PC'!K26=Tabeller!$AI$4,'1. Artikeldata Grund'!F26,AND('APH KIC KIA PC'!K26=Tabeller!$AI$5,'APH KIC KIA PC'!M26&lt;&gt;200),'APH KIC KIA PC'!D26,'APH KIC KIA PC'!M26=200,'2. Artikeldata Utökad'!I26))),""))</f>
        <v/>
      </c>
      <c r="O26" s="268" t="str">
        <f>'APH KIC KIA PC'!E26</f>
        <v/>
      </c>
      <c r="P26" s="267" t="str">
        <f>TRIM('APH KIC KIA PC'!R26)</f>
        <v/>
      </c>
      <c r="Q26" s="224"/>
      <c r="R26" s="269" t="str" cm="1">
        <f t="array" ref="R26">IFERROR(_xlfn.IFS('4. Inköpsdata'!M26=25%,41,'4. Inköpsdata'!M26=12%,42,'4. Inköpsdata'!M26=6%,43,'4. Inköpsdata'!M26="Momsfritt",38),"")</f>
        <v/>
      </c>
      <c r="S26" s="225" t="str">
        <f>'APH KIC KIA PC'!S26</f>
        <v xml:space="preserve">  Välj…</v>
      </c>
      <c r="T26" s="369" t="str">
        <f>'APH KIC KIA PC'!E26</f>
        <v/>
      </c>
      <c r="U26" s="225"/>
      <c r="V26" s="224"/>
      <c r="W26" s="224"/>
      <c r="X26" s="224"/>
      <c r="Y26" s="224"/>
      <c r="Z26" s="225" t="str">
        <f>TRIM(IF('1. Artikeldata Grund'!K26="","",IF('1. Artikeldata Grund'!K26=1,_xlfn.CONCAT('1. Artikeldata Grund'!K26," ","dag"),_xlfn.CONCAT('1. Artikeldata Grund'!K26," ","dagar"))))</f>
        <v/>
      </c>
      <c r="AA26" s="225" t="str">
        <f>TRIM(IF('1. Artikeldata Grund'!L26="","",IF('1. Artikeldata Grund'!L26=1,_xlfn.CONCAT('1. Artikeldata Grund'!L26," ","dag"),_xlfn.CONCAT('1. Artikeldata Grund'!L26," ","dagar"))))</f>
        <v/>
      </c>
      <c r="AB26" s="224"/>
      <c r="AC26" s="224"/>
      <c r="AD26" s="224"/>
      <c r="AE26" s="225">
        <v>1</v>
      </c>
      <c r="AF26" s="224"/>
      <c r="AG26" s="267" t="str">
        <f>TRIM('APH KIC KIA PC'!T26)</f>
        <v/>
      </c>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70" t="s">
        <v>1981</v>
      </c>
      <c r="BD26" s="270" t="str">
        <f>IF('2. Artikeldata Utökad'!G26="Välj…","",LEFT('2. Artikeldata Utökad'!G26,1))</f>
        <v xml:space="preserve"> </v>
      </c>
      <c r="BE26" s="224"/>
      <c r="BF26" s="224"/>
      <c r="BG26" s="224"/>
      <c r="BH26" s="224"/>
      <c r="BI26" s="224"/>
      <c r="BJ26" s="224"/>
      <c r="BK26" s="224"/>
      <c r="BL26" s="267" t="str">
        <f>TRIM(IF('APH KIC KIA PC'!S26="WEB","",'2. Artikeldata Utökad'!P26))</f>
        <v/>
      </c>
      <c r="BM26" s="267" t="str">
        <f>TRIM(IF('APH KIC KIA PC'!S26="WEB","",'2. Artikeldata Utökad'!Q26))</f>
        <v/>
      </c>
      <c r="BN26" s="267" t="str">
        <f>TRIM(IF('APH KIC KIA PC'!S26="WEB","",'2. Artikeldata Utökad'!R26))</f>
        <v/>
      </c>
      <c r="BO26" s="267" t="str">
        <f>IF('2. Artikeldata Utökad'!F26="","",'2. Artikeldata Utökad'!F26)</f>
        <v xml:space="preserve">  Välj…</v>
      </c>
      <c r="BP26" s="267" t="str">
        <f>TRIM(IF('2. Artikeldata Utökad'!E26="","",'2. Artikeldata Utökad'!E26))</f>
        <v/>
      </c>
      <c r="BQ26" s="267" t="str">
        <f>TRIM(IF('APH KIC KIA PC'!S26="WEB","",'2. Artikeldata Utökad'!S26))</f>
        <v/>
      </c>
      <c r="BR26" s="225">
        <v>1</v>
      </c>
      <c r="BS26" s="267" t="str">
        <f>TRIM(IF('APH KIC KIA PC'!S26="WEB","",'2. Artikeldata Utökad'!T26))</f>
        <v/>
      </c>
      <c r="BT26" s="224"/>
      <c r="BU26" s="224"/>
      <c r="BV26" s="267" t="str">
        <f>TRIM(IF('APH KIC KIA PC'!M26&lt;&gt;200,'APH KIC KIA PC'!D26,'2. Artikeldata Utökad'!I26))</f>
        <v/>
      </c>
      <c r="BW26" s="267" t="str">
        <f>TRIM('2. Artikeldata Utökad'!D26)</f>
        <v/>
      </c>
      <c r="BX26" s="224" t="str">
        <f>LEFT('2. Artikeldata Utökad'!H26,1)</f>
        <v xml:space="preserve"> </v>
      </c>
      <c r="BY26" s="224" t="str">
        <f>TRIM(LEFT('2. Artikeldata Utökad'!J26,2))</f>
        <v/>
      </c>
      <c r="BZ26" s="225" t="s">
        <v>1981</v>
      </c>
      <c r="CA26" s="224"/>
      <c r="CB26" s="224"/>
      <c r="CC26" s="224"/>
      <c r="CD26" s="224"/>
      <c r="CE26" s="224"/>
    </row>
    <row r="27" spans="1:83" x14ac:dyDescent="0.25">
      <c r="A27" s="226">
        <v>23</v>
      </c>
      <c r="B27" s="226" t="str">
        <f>'APH KIC KIA PC'!I27</f>
        <v>Välj…</v>
      </c>
      <c r="C27" s="226" t="str">
        <f>'APH KIC KIA PC'!K27</f>
        <v>Välj…</v>
      </c>
      <c r="D27" s="225">
        <v>1</v>
      </c>
      <c r="E27" s="267" t="str">
        <f>TRIM('APH KIC KIA PC'!D27)</f>
        <v/>
      </c>
      <c r="F27" s="224" t="str">
        <f>TRIM('1. Artikeldata Grund'!E27)</f>
        <v/>
      </c>
      <c r="G27" s="273" t="s">
        <v>1871</v>
      </c>
      <c r="H27" s="224"/>
      <c r="I27" s="224"/>
      <c r="J27" s="224"/>
      <c r="K27" s="224"/>
      <c r="L27" s="224"/>
      <c r="M27" s="2" cm="1">
        <f t="array" ref="M27">IF('APH KIC KIA PC'!S27&lt;&gt;"WEB",1,_xlfn.IFS('APH KIC KIA PC'!K27=Tabeller!$AI$4,'APH KIC KIA PC'!Q27,'APH KIC KIA PC'!K27=Tabeller!$AI$5,106628))</f>
        <v>1</v>
      </c>
      <c r="N27" s="270" t="str" cm="1">
        <f t="array" ref="N27">TRIM(IFERROR(IF('APH KIC KIA PC'!M27=200,'2. Artikeldata Utökad'!I27,(_xlfn.IFS('APH KIC KIA PC'!K27=Tabeller!$AI$4,'1. Artikeldata Grund'!F27,AND('APH KIC KIA PC'!K27=Tabeller!$AI$5,'APH KIC KIA PC'!M27&lt;&gt;200),'APH KIC KIA PC'!D27,'APH KIC KIA PC'!M27=200,'2. Artikeldata Utökad'!I27))),""))</f>
        <v/>
      </c>
      <c r="O27" s="268" t="str">
        <f>'APH KIC KIA PC'!E27</f>
        <v/>
      </c>
      <c r="P27" s="267" t="str">
        <f>TRIM('APH KIC KIA PC'!R27)</f>
        <v/>
      </c>
      <c r="Q27" s="224"/>
      <c r="R27" s="269" t="str" cm="1">
        <f t="array" ref="R27">IFERROR(_xlfn.IFS('4. Inköpsdata'!M27=25%,41,'4. Inköpsdata'!M27=12%,42,'4. Inköpsdata'!M27=6%,43,'4. Inköpsdata'!M27="Momsfritt",38),"")</f>
        <v/>
      </c>
      <c r="S27" s="225" t="str">
        <f>'APH KIC KIA PC'!S27</f>
        <v xml:space="preserve">  Välj…</v>
      </c>
      <c r="T27" s="369" t="str">
        <f>'APH KIC KIA PC'!E27</f>
        <v/>
      </c>
      <c r="U27" s="225"/>
      <c r="V27" s="224"/>
      <c r="W27" s="224"/>
      <c r="X27" s="224"/>
      <c r="Y27" s="224"/>
      <c r="Z27" s="225" t="str">
        <f>TRIM(IF('1. Artikeldata Grund'!K27="","",IF('1. Artikeldata Grund'!K27=1,_xlfn.CONCAT('1. Artikeldata Grund'!K27," ","dag"),_xlfn.CONCAT('1. Artikeldata Grund'!K27," ","dagar"))))</f>
        <v/>
      </c>
      <c r="AA27" s="225" t="str">
        <f>TRIM(IF('1. Artikeldata Grund'!L27="","",IF('1. Artikeldata Grund'!L27=1,_xlfn.CONCAT('1. Artikeldata Grund'!L27," ","dag"),_xlfn.CONCAT('1. Artikeldata Grund'!L27," ","dagar"))))</f>
        <v/>
      </c>
      <c r="AB27" s="224"/>
      <c r="AC27" s="224"/>
      <c r="AD27" s="224"/>
      <c r="AE27" s="225">
        <v>1</v>
      </c>
      <c r="AF27" s="224"/>
      <c r="AG27" s="267" t="str">
        <f>TRIM('APH KIC KIA PC'!T27)</f>
        <v/>
      </c>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70" t="s">
        <v>1981</v>
      </c>
      <c r="BD27" s="270" t="str">
        <f>IF('2. Artikeldata Utökad'!G27="Välj…","",LEFT('2. Artikeldata Utökad'!G27,1))</f>
        <v xml:space="preserve"> </v>
      </c>
      <c r="BE27" s="224"/>
      <c r="BF27" s="224"/>
      <c r="BG27" s="224"/>
      <c r="BH27" s="224"/>
      <c r="BI27" s="224"/>
      <c r="BJ27" s="224"/>
      <c r="BK27" s="224"/>
      <c r="BL27" s="267" t="str">
        <f>TRIM(IF('APH KIC KIA PC'!S27="WEB","",'2. Artikeldata Utökad'!P27))</f>
        <v/>
      </c>
      <c r="BM27" s="267" t="str">
        <f>TRIM(IF('APH KIC KIA PC'!S27="WEB","",'2. Artikeldata Utökad'!Q27))</f>
        <v/>
      </c>
      <c r="BN27" s="267" t="str">
        <f>TRIM(IF('APH KIC KIA PC'!S27="WEB","",'2. Artikeldata Utökad'!R27))</f>
        <v/>
      </c>
      <c r="BO27" s="267" t="str">
        <f>IF('2. Artikeldata Utökad'!F27="","",'2. Artikeldata Utökad'!F27)</f>
        <v xml:space="preserve">  Välj…</v>
      </c>
      <c r="BP27" s="267" t="str">
        <f>TRIM(IF('2. Artikeldata Utökad'!E27="","",'2. Artikeldata Utökad'!E27))</f>
        <v/>
      </c>
      <c r="BQ27" s="267" t="str">
        <f>TRIM(IF('APH KIC KIA PC'!S27="WEB","",'2. Artikeldata Utökad'!S27))</f>
        <v/>
      </c>
      <c r="BR27" s="225">
        <v>1</v>
      </c>
      <c r="BS27" s="267" t="str">
        <f>TRIM(IF('APH KIC KIA PC'!S27="WEB","",'2. Artikeldata Utökad'!T27))</f>
        <v/>
      </c>
      <c r="BT27" s="224"/>
      <c r="BU27" s="224"/>
      <c r="BV27" s="267" t="str">
        <f>TRIM(IF('APH KIC KIA PC'!M27&lt;&gt;200,'APH KIC KIA PC'!D27,'2. Artikeldata Utökad'!I27))</f>
        <v/>
      </c>
      <c r="BW27" s="267" t="str">
        <f>TRIM('2. Artikeldata Utökad'!D27)</f>
        <v/>
      </c>
      <c r="BX27" s="224" t="str">
        <f>LEFT('2. Artikeldata Utökad'!H27,1)</f>
        <v xml:space="preserve"> </v>
      </c>
      <c r="BY27" s="224" t="str">
        <f>TRIM(LEFT('2. Artikeldata Utökad'!J27,2))</f>
        <v/>
      </c>
      <c r="BZ27" s="225" t="s">
        <v>1981</v>
      </c>
      <c r="CA27" s="224"/>
      <c r="CB27" s="224"/>
      <c r="CC27" s="224"/>
      <c r="CD27" s="224"/>
      <c r="CE27" s="224"/>
    </row>
    <row r="28" spans="1:83" x14ac:dyDescent="0.25">
      <c r="A28" s="226">
        <v>24</v>
      </c>
      <c r="B28" s="226" t="str">
        <f>'APH KIC KIA PC'!I28</f>
        <v>Välj…</v>
      </c>
      <c r="C28" s="226" t="str">
        <f>'APH KIC KIA PC'!K28</f>
        <v>Välj…</v>
      </c>
      <c r="D28" s="225">
        <v>1</v>
      </c>
      <c r="E28" s="267" t="str">
        <f>TRIM('APH KIC KIA PC'!D28)</f>
        <v/>
      </c>
      <c r="F28" s="224" t="str">
        <f>TRIM('1. Artikeldata Grund'!E28)</f>
        <v/>
      </c>
      <c r="G28" s="273" t="s">
        <v>1871</v>
      </c>
      <c r="H28" s="224"/>
      <c r="I28" s="224"/>
      <c r="J28" s="224"/>
      <c r="K28" s="224"/>
      <c r="L28" s="224"/>
      <c r="M28" s="2" cm="1">
        <f t="array" ref="M28">IF('APH KIC KIA PC'!S28&lt;&gt;"WEB",1,_xlfn.IFS('APH KIC KIA PC'!K28=Tabeller!$AI$4,'APH KIC KIA PC'!Q28,'APH KIC KIA PC'!K28=Tabeller!$AI$5,106628))</f>
        <v>1</v>
      </c>
      <c r="N28" s="270" t="str" cm="1">
        <f t="array" ref="N28">TRIM(IFERROR(IF('APH KIC KIA PC'!M28=200,'2. Artikeldata Utökad'!I28,(_xlfn.IFS('APH KIC KIA PC'!K28=Tabeller!$AI$4,'1. Artikeldata Grund'!F28,AND('APH KIC KIA PC'!K28=Tabeller!$AI$5,'APH KIC KIA PC'!M28&lt;&gt;200),'APH KIC KIA PC'!D28,'APH KIC KIA PC'!M28=200,'2. Artikeldata Utökad'!I28))),""))</f>
        <v/>
      </c>
      <c r="O28" s="268" t="str">
        <f>'APH KIC KIA PC'!E28</f>
        <v/>
      </c>
      <c r="P28" s="267" t="str">
        <f>TRIM('APH KIC KIA PC'!R28)</f>
        <v/>
      </c>
      <c r="Q28" s="224"/>
      <c r="R28" s="269" t="str" cm="1">
        <f t="array" ref="R28">IFERROR(_xlfn.IFS('4. Inköpsdata'!M28=25%,41,'4. Inköpsdata'!M28=12%,42,'4. Inköpsdata'!M28=6%,43,'4. Inköpsdata'!M28="Momsfritt",38),"")</f>
        <v/>
      </c>
      <c r="S28" s="225" t="str">
        <f>'APH KIC KIA PC'!S28</f>
        <v xml:space="preserve">  Välj…</v>
      </c>
      <c r="T28" s="369" t="str">
        <f>'APH KIC KIA PC'!E28</f>
        <v/>
      </c>
      <c r="U28" s="225"/>
      <c r="V28" s="224"/>
      <c r="W28" s="224"/>
      <c r="X28" s="224"/>
      <c r="Y28" s="224"/>
      <c r="Z28" s="225" t="str">
        <f>TRIM(IF('1. Artikeldata Grund'!K28="","",IF('1. Artikeldata Grund'!K28=1,_xlfn.CONCAT('1. Artikeldata Grund'!K28," ","dag"),_xlfn.CONCAT('1. Artikeldata Grund'!K28," ","dagar"))))</f>
        <v/>
      </c>
      <c r="AA28" s="225" t="str">
        <f>TRIM(IF('1. Artikeldata Grund'!L28="","",IF('1. Artikeldata Grund'!L28=1,_xlfn.CONCAT('1. Artikeldata Grund'!L28," ","dag"),_xlfn.CONCAT('1. Artikeldata Grund'!L28," ","dagar"))))</f>
        <v/>
      </c>
      <c r="AB28" s="224"/>
      <c r="AC28" s="224"/>
      <c r="AD28" s="224"/>
      <c r="AE28" s="225">
        <v>1</v>
      </c>
      <c r="AF28" s="224"/>
      <c r="AG28" s="267" t="str">
        <f>TRIM('APH KIC KIA PC'!T28)</f>
        <v/>
      </c>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70" t="s">
        <v>1981</v>
      </c>
      <c r="BD28" s="270" t="str">
        <f>IF('2. Artikeldata Utökad'!G28="Välj…","",LEFT('2. Artikeldata Utökad'!G28,1))</f>
        <v xml:space="preserve"> </v>
      </c>
      <c r="BE28" s="224"/>
      <c r="BF28" s="224"/>
      <c r="BG28" s="224"/>
      <c r="BH28" s="224"/>
      <c r="BI28" s="224"/>
      <c r="BJ28" s="224"/>
      <c r="BK28" s="224"/>
      <c r="BL28" s="267" t="str">
        <f>TRIM(IF('APH KIC KIA PC'!S28="WEB","",'2. Artikeldata Utökad'!P28))</f>
        <v/>
      </c>
      <c r="BM28" s="267" t="str">
        <f>TRIM(IF('APH KIC KIA PC'!S28="WEB","",'2. Artikeldata Utökad'!Q28))</f>
        <v/>
      </c>
      <c r="BN28" s="267" t="str">
        <f>TRIM(IF('APH KIC KIA PC'!S28="WEB","",'2. Artikeldata Utökad'!R28))</f>
        <v/>
      </c>
      <c r="BO28" s="267" t="str">
        <f>IF('2. Artikeldata Utökad'!F28="","",'2. Artikeldata Utökad'!F28)</f>
        <v xml:space="preserve">  Välj…</v>
      </c>
      <c r="BP28" s="267" t="str">
        <f>TRIM(IF('2. Artikeldata Utökad'!E28="","",'2. Artikeldata Utökad'!E28))</f>
        <v/>
      </c>
      <c r="BQ28" s="267" t="str">
        <f>TRIM(IF('APH KIC KIA PC'!S28="WEB","",'2. Artikeldata Utökad'!S28))</f>
        <v/>
      </c>
      <c r="BR28" s="225">
        <v>1</v>
      </c>
      <c r="BS28" s="267" t="str">
        <f>TRIM(IF('APH KIC KIA PC'!S28="WEB","",'2. Artikeldata Utökad'!T28))</f>
        <v/>
      </c>
      <c r="BT28" s="224"/>
      <c r="BU28" s="224"/>
      <c r="BV28" s="267" t="str">
        <f>TRIM(IF('APH KIC KIA PC'!M28&lt;&gt;200,'APH KIC KIA PC'!D28,'2. Artikeldata Utökad'!I28))</f>
        <v/>
      </c>
      <c r="BW28" s="267" t="str">
        <f>TRIM('2. Artikeldata Utökad'!D28)</f>
        <v/>
      </c>
      <c r="BX28" s="224" t="str">
        <f>LEFT('2. Artikeldata Utökad'!H28,1)</f>
        <v xml:space="preserve"> </v>
      </c>
      <c r="BY28" s="224" t="str">
        <f>TRIM(LEFT('2. Artikeldata Utökad'!J28,2))</f>
        <v/>
      </c>
      <c r="BZ28" s="225" t="s">
        <v>1981</v>
      </c>
      <c r="CA28" s="224"/>
      <c r="CB28" s="224"/>
      <c r="CC28" s="224"/>
      <c r="CD28" s="224"/>
      <c r="CE28" s="224"/>
    </row>
    <row r="29" spans="1:83" x14ac:dyDescent="0.25">
      <c r="A29" s="226">
        <v>25</v>
      </c>
      <c r="B29" s="226" t="str">
        <f>'APH KIC KIA PC'!I29</f>
        <v>Välj…</v>
      </c>
      <c r="C29" s="226" t="str">
        <f>'APH KIC KIA PC'!K29</f>
        <v>Välj…</v>
      </c>
      <c r="D29" s="225">
        <v>1</v>
      </c>
      <c r="E29" s="267" t="str">
        <f>TRIM('APH KIC KIA PC'!D29)</f>
        <v/>
      </c>
      <c r="F29" s="224" t="str">
        <f>TRIM('1. Artikeldata Grund'!E29)</f>
        <v/>
      </c>
      <c r="G29" s="273" t="s">
        <v>1871</v>
      </c>
      <c r="H29" s="224"/>
      <c r="I29" s="224"/>
      <c r="J29" s="224"/>
      <c r="K29" s="224"/>
      <c r="L29" s="224"/>
      <c r="M29" s="2" cm="1">
        <f t="array" ref="M29">IF('APH KIC KIA PC'!S29&lt;&gt;"WEB",1,_xlfn.IFS('APH KIC KIA PC'!K29=Tabeller!$AI$4,'APH KIC KIA PC'!Q29,'APH KIC KIA PC'!K29=Tabeller!$AI$5,106628))</f>
        <v>1</v>
      </c>
      <c r="N29" s="270" t="str" cm="1">
        <f t="array" ref="N29">TRIM(IFERROR(IF('APH KIC KIA PC'!M29=200,'2. Artikeldata Utökad'!I29,(_xlfn.IFS('APH KIC KIA PC'!K29=Tabeller!$AI$4,'1. Artikeldata Grund'!F29,AND('APH KIC KIA PC'!K29=Tabeller!$AI$5,'APH KIC KIA PC'!M29&lt;&gt;200),'APH KIC KIA PC'!D29,'APH KIC KIA PC'!M29=200,'2. Artikeldata Utökad'!I29))),""))</f>
        <v/>
      </c>
      <c r="O29" s="268" t="str">
        <f>'APH KIC KIA PC'!E29</f>
        <v/>
      </c>
      <c r="P29" s="267" t="str">
        <f>TRIM('APH KIC KIA PC'!R29)</f>
        <v/>
      </c>
      <c r="Q29" s="224"/>
      <c r="R29" s="269" t="str" cm="1">
        <f t="array" ref="R29">IFERROR(_xlfn.IFS('4. Inköpsdata'!M29=25%,41,'4. Inköpsdata'!M29=12%,42,'4. Inköpsdata'!M29=6%,43,'4. Inköpsdata'!M29="Momsfritt",38),"")</f>
        <v/>
      </c>
      <c r="S29" s="225" t="str">
        <f>'APH KIC KIA PC'!S29</f>
        <v xml:space="preserve">  Välj…</v>
      </c>
      <c r="T29" s="369" t="str">
        <f>'APH KIC KIA PC'!E29</f>
        <v/>
      </c>
      <c r="U29" s="225"/>
      <c r="V29" s="224"/>
      <c r="W29" s="224"/>
      <c r="X29" s="224"/>
      <c r="Y29" s="224"/>
      <c r="Z29" s="225" t="str">
        <f>TRIM(IF('1. Artikeldata Grund'!K29="","",IF('1. Artikeldata Grund'!K29=1,_xlfn.CONCAT('1. Artikeldata Grund'!K29," ","dag"),_xlfn.CONCAT('1. Artikeldata Grund'!K29," ","dagar"))))</f>
        <v/>
      </c>
      <c r="AA29" s="225" t="str">
        <f>TRIM(IF('1. Artikeldata Grund'!L29="","",IF('1. Artikeldata Grund'!L29=1,_xlfn.CONCAT('1. Artikeldata Grund'!L29," ","dag"),_xlfn.CONCAT('1. Artikeldata Grund'!L29," ","dagar"))))</f>
        <v/>
      </c>
      <c r="AB29" s="224"/>
      <c r="AC29" s="224"/>
      <c r="AD29" s="224"/>
      <c r="AE29" s="225">
        <v>1</v>
      </c>
      <c r="AF29" s="224"/>
      <c r="AG29" s="267" t="str">
        <f>TRIM('APH KIC KIA PC'!T29)</f>
        <v/>
      </c>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70" t="s">
        <v>1981</v>
      </c>
      <c r="BD29" s="270" t="str">
        <f>IF('2. Artikeldata Utökad'!G29="Välj…","",LEFT('2. Artikeldata Utökad'!G29,1))</f>
        <v xml:space="preserve"> </v>
      </c>
      <c r="BE29" s="224"/>
      <c r="BF29" s="224"/>
      <c r="BG29" s="224"/>
      <c r="BH29" s="224"/>
      <c r="BI29" s="224"/>
      <c r="BJ29" s="224"/>
      <c r="BK29" s="224"/>
      <c r="BL29" s="267" t="str">
        <f>TRIM(IF('APH KIC KIA PC'!S29="WEB","",'2. Artikeldata Utökad'!P29))</f>
        <v/>
      </c>
      <c r="BM29" s="267" t="str">
        <f>TRIM(IF('APH KIC KIA PC'!S29="WEB","",'2. Artikeldata Utökad'!Q29))</f>
        <v/>
      </c>
      <c r="BN29" s="267" t="str">
        <f>TRIM(IF('APH KIC KIA PC'!S29="WEB","",'2. Artikeldata Utökad'!R29))</f>
        <v/>
      </c>
      <c r="BO29" s="267" t="str">
        <f>IF('2. Artikeldata Utökad'!F29="","",'2. Artikeldata Utökad'!F29)</f>
        <v xml:space="preserve">  Välj…</v>
      </c>
      <c r="BP29" s="267" t="str">
        <f>TRIM(IF('2. Artikeldata Utökad'!E29="","",'2. Artikeldata Utökad'!E29))</f>
        <v/>
      </c>
      <c r="BQ29" s="267" t="str">
        <f>TRIM(IF('APH KIC KIA PC'!S29="WEB","",'2. Artikeldata Utökad'!S29))</f>
        <v/>
      </c>
      <c r="BR29" s="225">
        <v>1</v>
      </c>
      <c r="BS29" s="267" t="str">
        <f>TRIM(IF('APH KIC KIA PC'!S29="WEB","",'2. Artikeldata Utökad'!T29))</f>
        <v/>
      </c>
      <c r="BT29" s="224"/>
      <c r="BU29" s="224"/>
      <c r="BV29" s="267" t="str">
        <f>TRIM(IF('APH KIC KIA PC'!M29&lt;&gt;200,'APH KIC KIA PC'!D29,'2. Artikeldata Utökad'!I29))</f>
        <v/>
      </c>
      <c r="BW29" s="267" t="str">
        <f>TRIM('2. Artikeldata Utökad'!D29)</f>
        <v/>
      </c>
      <c r="BX29" s="224" t="str">
        <f>LEFT('2. Artikeldata Utökad'!H29,1)</f>
        <v xml:space="preserve"> </v>
      </c>
      <c r="BY29" s="224" t="str">
        <f>TRIM(LEFT('2. Artikeldata Utökad'!J29,2))</f>
        <v/>
      </c>
      <c r="BZ29" s="225" t="s">
        <v>1981</v>
      </c>
      <c r="CA29" s="224"/>
      <c r="CB29" s="224"/>
      <c r="CC29" s="224"/>
      <c r="CD29" s="224"/>
      <c r="CE29" s="224"/>
    </row>
    <row r="30" spans="1:83" x14ac:dyDescent="0.25">
      <c r="A30" s="226">
        <v>26</v>
      </c>
      <c r="B30" s="226" t="str">
        <f>'APH KIC KIA PC'!I30</f>
        <v>Välj…</v>
      </c>
      <c r="C30" s="226" t="str">
        <f>'APH KIC KIA PC'!K30</f>
        <v>Välj…</v>
      </c>
      <c r="D30" s="225">
        <v>1</v>
      </c>
      <c r="E30" s="267" t="str">
        <f>TRIM('APH KIC KIA PC'!D30)</f>
        <v/>
      </c>
      <c r="F30" s="224" t="str">
        <f>TRIM('1. Artikeldata Grund'!E30)</f>
        <v/>
      </c>
      <c r="G30" s="273" t="s">
        <v>1871</v>
      </c>
      <c r="H30" s="224"/>
      <c r="I30" s="224"/>
      <c r="J30" s="224"/>
      <c r="K30" s="224"/>
      <c r="L30" s="224"/>
      <c r="M30" s="2" cm="1">
        <f t="array" ref="M30">IF('APH KIC KIA PC'!S30&lt;&gt;"WEB",1,_xlfn.IFS('APH KIC KIA PC'!K30=Tabeller!$AI$4,'APH KIC KIA PC'!Q30,'APH KIC KIA PC'!K30=Tabeller!$AI$5,106628))</f>
        <v>1</v>
      </c>
      <c r="N30" s="270" t="str" cm="1">
        <f t="array" ref="N30">TRIM(IFERROR(IF('APH KIC KIA PC'!M30=200,'2. Artikeldata Utökad'!I30,(_xlfn.IFS('APH KIC KIA PC'!K30=Tabeller!$AI$4,'1. Artikeldata Grund'!F30,AND('APH KIC KIA PC'!K30=Tabeller!$AI$5,'APH KIC KIA PC'!M30&lt;&gt;200),'APH KIC KIA PC'!D30,'APH KIC KIA PC'!M30=200,'2. Artikeldata Utökad'!I30))),""))</f>
        <v/>
      </c>
      <c r="O30" s="268" t="str">
        <f>'APH KIC KIA PC'!E30</f>
        <v/>
      </c>
      <c r="P30" s="267" t="str">
        <f>TRIM('APH KIC KIA PC'!R30)</f>
        <v/>
      </c>
      <c r="Q30" s="224"/>
      <c r="R30" s="269" t="str" cm="1">
        <f t="array" ref="R30">IFERROR(_xlfn.IFS('4. Inköpsdata'!M30=25%,41,'4. Inköpsdata'!M30=12%,42,'4. Inköpsdata'!M30=6%,43,'4. Inköpsdata'!M30="Momsfritt",38),"")</f>
        <v/>
      </c>
      <c r="S30" s="225" t="str">
        <f>'APH KIC KIA PC'!S30</f>
        <v xml:space="preserve">  Välj…</v>
      </c>
      <c r="T30" s="369" t="str">
        <f>'APH KIC KIA PC'!E30</f>
        <v/>
      </c>
      <c r="U30" s="225"/>
      <c r="V30" s="224"/>
      <c r="W30" s="224"/>
      <c r="X30" s="224"/>
      <c r="Y30" s="224"/>
      <c r="Z30" s="225" t="str">
        <f>TRIM(IF('1. Artikeldata Grund'!K30="","",IF('1. Artikeldata Grund'!K30=1,_xlfn.CONCAT('1. Artikeldata Grund'!K30," ","dag"),_xlfn.CONCAT('1. Artikeldata Grund'!K30," ","dagar"))))</f>
        <v/>
      </c>
      <c r="AA30" s="225" t="str">
        <f>TRIM(IF('1. Artikeldata Grund'!L30="","",IF('1. Artikeldata Grund'!L30=1,_xlfn.CONCAT('1. Artikeldata Grund'!L30," ","dag"),_xlfn.CONCAT('1. Artikeldata Grund'!L30," ","dagar"))))</f>
        <v/>
      </c>
      <c r="AB30" s="224"/>
      <c r="AC30" s="224"/>
      <c r="AD30" s="224"/>
      <c r="AE30" s="225">
        <v>1</v>
      </c>
      <c r="AF30" s="224"/>
      <c r="AG30" s="267" t="str">
        <f>TRIM('APH KIC KIA PC'!T30)</f>
        <v/>
      </c>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70" t="s">
        <v>1981</v>
      </c>
      <c r="BD30" s="270" t="str">
        <f>IF('2. Artikeldata Utökad'!G30="Välj…","",LEFT('2. Artikeldata Utökad'!G30,1))</f>
        <v xml:space="preserve"> </v>
      </c>
      <c r="BE30" s="224"/>
      <c r="BF30" s="224"/>
      <c r="BG30" s="224"/>
      <c r="BH30" s="224"/>
      <c r="BI30" s="224"/>
      <c r="BJ30" s="224"/>
      <c r="BK30" s="224"/>
      <c r="BL30" s="267" t="str">
        <f>TRIM(IF('APH KIC KIA PC'!S30="WEB","",'2. Artikeldata Utökad'!P30))</f>
        <v/>
      </c>
      <c r="BM30" s="267" t="str">
        <f>TRIM(IF('APH KIC KIA PC'!S30="WEB","",'2. Artikeldata Utökad'!Q30))</f>
        <v/>
      </c>
      <c r="BN30" s="267" t="str">
        <f>TRIM(IF('APH KIC KIA PC'!S30="WEB","",'2. Artikeldata Utökad'!R30))</f>
        <v/>
      </c>
      <c r="BO30" s="267" t="str">
        <f>IF('2. Artikeldata Utökad'!F30="","",'2. Artikeldata Utökad'!F30)</f>
        <v xml:space="preserve">  Välj…</v>
      </c>
      <c r="BP30" s="267" t="str">
        <f>TRIM(IF('2. Artikeldata Utökad'!E30="","",'2. Artikeldata Utökad'!E30))</f>
        <v/>
      </c>
      <c r="BQ30" s="267" t="str">
        <f>TRIM(IF('APH KIC KIA PC'!S30="WEB","",'2. Artikeldata Utökad'!S30))</f>
        <v/>
      </c>
      <c r="BR30" s="225">
        <v>1</v>
      </c>
      <c r="BS30" s="267" t="str">
        <f>TRIM(IF('APH KIC KIA PC'!S30="WEB","",'2. Artikeldata Utökad'!T30))</f>
        <v/>
      </c>
      <c r="BT30" s="224"/>
      <c r="BU30" s="224"/>
      <c r="BV30" s="267" t="str">
        <f>TRIM(IF('APH KIC KIA PC'!M30&lt;&gt;200,'APH KIC KIA PC'!D30,'2. Artikeldata Utökad'!I30))</f>
        <v/>
      </c>
      <c r="BW30" s="267" t="str">
        <f>TRIM('2. Artikeldata Utökad'!D30)</f>
        <v/>
      </c>
      <c r="BX30" s="224" t="str">
        <f>LEFT('2. Artikeldata Utökad'!H30,1)</f>
        <v xml:space="preserve"> </v>
      </c>
      <c r="BY30" s="224" t="str">
        <f>TRIM(LEFT('2. Artikeldata Utökad'!J30,2))</f>
        <v/>
      </c>
      <c r="BZ30" s="225" t="s">
        <v>1981</v>
      </c>
      <c r="CA30" s="224"/>
      <c r="CB30" s="224"/>
      <c r="CC30" s="224"/>
      <c r="CD30" s="224"/>
      <c r="CE30" s="224"/>
    </row>
    <row r="31" spans="1:83" x14ac:dyDescent="0.25">
      <c r="A31" s="226">
        <v>27</v>
      </c>
      <c r="B31" s="226" t="str">
        <f>'APH KIC KIA PC'!I31</f>
        <v>Välj…</v>
      </c>
      <c r="C31" s="226" t="str">
        <f>'APH KIC KIA PC'!K31</f>
        <v>Välj…</v>
      </c>
      <c r="D31" s="225">
        <v>1</v>
      </c>
      <c r="E31" s="267" t="str">
        <f>TRIM('APH KIC KIA PC'!D31)</f>
        <v/>
      </c>
      <c r="F31" s="224" t="str">
        <f>TRIM('1. Artikeldata Grund'!E31)</f>
        <v/>
      </c>
      <c r="G31" s="273" t="s">
        <v>1871</v>
      </c>
      <c r="H31" s="224"/>
      <c r="I31" s="224"/>
      <c r="J31" s="224"/>
      <c r="K31" s="224"/>
      <c r="L31" s="224"/>
      <c r="M31" s="2" cm="1">
        <f t="array" ref="M31">IF('APH KIC KIA PC'!S31&lt;&gt;"WEB",1,_xlfn.IFS('APH KIC KIA PC'!K31=Tabeller!$AI$4,'APH KIC KIA PC'!Q31,'APH KIC KIA PC'!K31=Tabeller!$AI$5,106628))</f>
        <v>1</v>
      </c>
      <c r="N31" s="270" t="str" cm="1">
        <f t="array" ref="N31">TRIM(IFERROR(IF('APH KIC KIA PC'!M31=200,'2. Artikeldata Utökad'!I31,(_xlfn.IFS('APH KIC KIA PC'!K31=Tabeller!$AI$4,'1. Artikeldata Grund'!F31,AND('APH KIC KIA PC'!K31=Tabeller!$AI$5,'APH KIC KIA PC'!M31&lt;&gt;200),'APH KIC KIA PC'!D31,'APH KIC KIA PC'!M31=200,'2. Artikeldata Utökad'!I31))),""))</f>
        <v/>
      </c>
      <c r="O31" s="268" t="str">
        <f>'APH KIC KIA PC'!E31</f>
        <v/>
      </c>
      <c r="P31" s="267" t="str">
        <f>TRIM('APH KIC KIA PC'!R31)</f>
        <v/>
      </c>
      <c r="Q31" s="224"/>
      <c r="R31" s="269" t="str" cm="1">
        <f t="array" ref="R31">IFERROR(_xlfn.IFS('4. Inköpsdata'!M31=25%,41,'4. Inköpsdata'!M31=12%,42,'4. Inköpsdata'!M31=6%,43,'4. Inköpsdata'!M31="Momsfritt",38),"")</f>
        <v/>
      </c>
      <c r="S31" s="225" t="str">
        <f>'APH KIC KIA PC'!S31</f>
        <v xml:space="preserve">  Välj…</v>
      </c>
      <c r="T31" s="369" t="str">
        <f>'APH KIC KIA PC'!E31</f>
        <v/>
      </c>
      <c r="U31" s="225"/>
      <c r="V31" s="224"/>
      <c r="W31" s="224"/>
      <c r="X31" s="224"/>
      <c r="Y31" s="224"/>
      <c r="Z31" s="225" t="str">
        <f>TRIM(IF('1. Artikeldata Grund'!K31="","",IF('1. Artikeldata Grund'!K31=1,_xlfn.CONCAT('1. Artikeldata Grund'!K31," ","dag"),_xlfn.CONCAT('1. Artikeldata Grund'!K31," ","dagar"))))</f>
        <v/>
      </c>
      <c r="AA31" s="225" t="str">
        <f>TRIM(IF('1. Artikeldata Grund'!L31="","",IF('1. Artikeldata Grund'!L31=1,_xlfn.CONCAT('1. Artikeldata Grund'!L31," ","dag"),_xlfn.CONCAT('1. Artikeldata Grund'!L31," ","dagar"))))</f>
        <v/>
      </c>
      <c r="AB31" s="224"/>
      <c r="AC31" s="224"/>
      <c r="AD31" s="224"/>
      <c r="AE31" s="225">
        <v>1</v>
      </c>
      <c r="AF31" s="224"/>
      <c r="AG31" s="267" t="str">
        <f>TRIM('APH KIC KIA PC'!T31)</f>
        <v/>
      </c>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70" t="s">
        <v>1981</v>
      </c>
      <c r="BD31" s="270" t="str">
        <f>IF('2. Artikeldata Utökad'!G31="Välj…","",LEFT('2. Artikeldata Utökad'!G31,1))</f>
        <v xml:space="preserve"> </v>
      </c>
      <c r="BE31" s="224"/>
      <c r="BF31" s="224"/>
      <c r="BG31" s="224"/>
      <c r="BH31" s="224"/>
      <c r="BI31" s="224"/>
      <c r="BJ31" s="224"/>
      <c r="BK31" s="224"/>
      <c r="BL31" s="267" t="str">
        <f>TRIM(IF('APH KIC KIA PC'!S31="WEB","",'2. Artikeldata Utökad'!P31))</f>
        <v/>
      </c>
      <c r="BM31" s="267" t="str">
        <f>TRIM(IF('APH KIC KIA PC'!S31="WEB","",'2. Artikeldata Utökad'!Q31))</f>
        <v/>
      </c>
      <c r="BN31" s="267" t="str">
        <f>TRIM(IF('APH KIC KIA PC'!S31="WEB","",'2. Artikeldata Utökad'!R31))</f>
        <v/>
      </c>
      <c r="BO31" s="267" t="str">
        <f>IF('2. Artikeldata Utökad'!F31="","",'2. Artikeldata Utökad'!F31)</f>
        <v xml:space="preserve">  Välj…</v>
      </c>
      <c r="BP31" s="267" t="str">
        <f>TRIM(IF('2. Artikeldata Utökad'!E31="","",'2. Artikeldata Utökad'!E31))</f>
        <v/>
      </c>
      <c r="BQ31" s="267" t="str">
        <f>TRIM(IF('APH KIC KIA PC'!S31="WEB","",'2. Artikeldata Utökad'!S31))</f>
        <v/>
      </c>
      <c r="BR31" s="225">
        <v>1</v>
      </c>
      <c r="BS31" s="267" t="str">
        <f>TRIM(IF('APH KIC KIA PC'!S31="WEB","",'2. Artikeldata Utökad'!T31))</f>
        <v/>
      </c>
      <c r="BT31" s="224"/>
      <c r="BU31" s="224"/>
      <c r="BV31" s="267" t="str">
        <f>TRIM(IF('APH KIC KIA PC'!M31&lt;&gt;200,'APH KIC KIA PC'!D31,'2. Artikeldata Utökad'!I31))</f>
        <v/>
      </c>
      <c r="BW31" s="267" t="str">
        <f>TRIM('2. Artikeldata Utökad'!D31)</f>
        <v/>
      </c>
      <c r="BX31" s="224" t="str">
        <f>LEFT('2. Artikeldata Utökad'!H31,1)</f>
        <v xml:space="preserve"> </v>
      </c>
      <c r="BY31" s="224" t="str">
        <f>TRIM(LEFT('2. Artikeldata Utökad'!J31,2))</f>
        <v/>
      </c>
      <c r="BZ31" s="225" t="s">
        <v>1981</v>
      </c>
      <c r="CA31" s="224"/>
      <c r="CB31" s="224"/>
      <c r="CC31" s="224"/>
      <c r="CD31" s="224"/>
      <c r="CE31" s="224"/>
    </row>
    <row r="32" spans="1:83" x14ac:dyDescent="0.25">
      <c r="A32" s="226">
        <v>28</v>
      </c>
      <c r="B32" s="226" t="str">
        <f>'APH KIC KIA PC'!I32</f>
        <v>Välj…</v>
      </c>
      <c r="C32" s="226" t="str">
        <f>'APH KIC KIA PC'!K32</f>
        <v>Välj…</v>
      </c>
      <c r="D32" s="225">
        <v>1</v>
      </c>
      <c r="E32" s="267" t="str">
        <f>TRIM('APH KIC KIA PC'!D32)</f>
        <v/>
      </c>
      <c r="F32" s="224" t="str">
        <f>TRIM('1. Artikeldata Grund'!E32)</f>
        <v/>
      </c>
      <c r="G32" s="273" t="s">
        <v>1871</v>
      </c>
      <c r="H32" s="224"/>
      <c r="I32" s="224"/>
      <c r="J32" s="224"/>
      <c r="K32" s="224"/>
      <c r="L32" s="224"/>
      <c r="M32" s="2" cm="1">
        <f t="array" ref="M32">IF('APH KIC KIA PC'!S32&lt;&gt;"WEB",1,_xlfn.IFS('APH KIC KIA PC'!K32=Tabeller!$AI$4,'APH KIC KIA PC'!Q32,'APH KIC KIA PC'!K32=Tabeller!$AI$5,106628))</f>
        <v>1</v>
      </c>
      <c r="N32" s="270" t="str" cm="1">
        <f t="array" ref="N32">TRIM(IFERROR(IF('APH KIC KIA PC'!M32=200,'2. Artikeldata Utökad'!I32,(_xlfn.IFS('APH KIC KIA PC'!K32=Tabeller!$AI$4,'1. Artikeldata Grund'!F32,AND('APH KIC KIA PC'!K32=Tabeller!$AI$5,'APH KIC KIA PC'!M32&lt;&gt;200),'APH KIC KIA PC'!D32,'APH KIC KIA PC'!M32=200,'2. Artikeldata Utökad'!I32))),""))</f>
        <v/>
      </c>
      <c r="O32" s="268" t="str">
        <f>'APH KIC KIA PC'!E32</f>
        <v/>
      </c>
      <c r="P32" s="267" t="str">
        <f>TRIM('APH KIC KIA PC'!R32)</f>
        <v/>
      </c>
      <c r="Q32" s="224"/>
      <c r="R32" s="269" t="str" cm="1">
        <f t="array" ref="R32">IFERROR(_xlfn.IFS('4. Inköpsdata'!M32=25%,41,'4. Inköpsdata'!M32=12%,42,'4. Inköpsdata'!M32=6%,43,'4. Inköpsdata'!M32="Momsfritt",38),"")</f>
        <v/>
      </c>
      <c r="S32" s="225" t="str">
        <f>'APH KIC KIA PC'!S32</f>
        <v xml:space="preserve">  Välj…</v>
      </c>
      <c r="T32" s="369" t="str">
        <f>'APH KIC KIA PC'!E32</f>
        <v/>
      </c>
      <c r="U32" s="225"/>
      <c r="V32" s="224"/>
      <c r="W32" s="224"/>
      <c r="X32" s="224"/>
      <c r="Y32" s="224"/>
      <c r="Z32" s="225" t="str">
        <f>TRIM(IF('1. Artikeldata Grund'!K32="","",IF('1. Artikeldata Grund'!K32=1,_xlfn.CONCAT('1. Artikeldata Grund'!K32," ","dag"),_xlfn.CONCAT('1. Artikeldata Grund'!K32," ","dagar"))))</f>
        <v/>
      </c>
      <c r="AA32" s="225" t="str">
        <f>TRIM(IF('1. Artikeldata Grund'!L32="","",IF('1. Artikeldata Grund'!L32=1,_xlfn.CONCAT('1. Artikeldata Grund'!L32," ","dag"),_xlfn.CONCAT('1. Artikeldata Grund'!L32," ","dagar"))))</f>
        <v/>
      </c>
      <c r="AB32" s="224"/>
      <c r="AC32" s="224"/>
      <c r="AD32" s="224"/>
      <c r="AE32" s="225">
        <v>1</v>
      </c>
      <c r="AF32" s="224"/>
      <c r="AG32" s="267" t="str">
        <f>TRIM('APH KIC KIA PC'!T32)</f>
        <v/>
      </c>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70" t="s">
        <v>1981</v>
      </c>
      <c r="BD32" s="270" t="str">
        <f>IF('2. Artikeldata Utökad'!G32="Välj…","",LEFT('2. Artikeldata Utökad'!G32,1))</f>
        <v xml:space="preserve"> </v>
      </c>
      <c r="BE32" s="224"/>
      <c r="BF32" s="224"/>
      <c r="BG32" s="224"/>
      <c r="BH32" s="224"/>
      <c r="BI32" s="224"/>
      <c r="BJ32" s="224"/>
      <c r="BK32" s="224"/>
      <c r="BL32" s="267" t="str">
        <f>TRIM(IF('APH KIC KIA PC'!S32="WEB","",'2. Artikeldata Utökad'!P32))</f>
        <v/>
      </c>
      <c r="BM32" s="267" t="str">
        <f>TRIM(IF('APH KIC KIA PC'!S32="WEB","",'2. Artikeldata Utökad'!Q32))</f>
        <v/>
      </c>
      <c r="BN32" s="267" t="str">
        <f>TRIM(IF('APH KIC KIA PC'!S32="WEB","",'2. Artikeldata Utökad'!R32))</f>
        <v/>
      </c>
      <c r="BO32" s="267" t="str">
        <f>IF('2. Artikeldata Utökad'!F32="","",'2. Artikeldata Utökad'!F32)</f>
        <v xml:space="preserve">  Välj…</v>
      </c>
      <c r="BP32" s="267" t="str">
        <f>TRIM(IF('2. Artikeldata Utökad'!E32="","",'2. Artikeldata Utökad'!E32))</f>
        <v/>
      </c>
      <c r="BQ32" s="267" t="str">
        <f>TRIM(IF('APH KIC KIA PC'!S32="WEB","",'2. Artikeldata Utökad'!S32))</f>
        <v/>
      </c>
      <c r="BR32" s="225">
        <v>1</v>
      </c>
      <c r="BS32" s="267" t="str">
        <f>TRIM(IF('APH KIC KIA PC'!S32="WEB","",'2. Artikeldata Utökad'!T32))</f>
        <v/>
      </c>
      <c r="BT32" s="224"/>
      <c r="BU32" s="224"/>
      <c r="BV32" s="267" t="str">
        <f>TRIM(IF('APH KIC KIA PC'!M32&lt;&gt;200,'APH KIC KIA PC'!D32,'2. Artikeldata Utökad'!I32))</f>
        <v/>
      </c>
      <c r="BW32" s="267" t="str">
        <f>TRIM('2. Artikeldata Utökad'!D32)</f>
        <v/>
      </c>
      <c r="BX32" s="224" t="str">
        <f>LEFT('2. Artikeldata Utökad'!H32,1)</f>
        <v xml:space="preserve"> </v>
      </c>
      <c r="BY32" s="224" t="str">
        <f>TRIM(LEFT('2. Artikeldata Utökad'!J32,2))</f>
        <v/>
      </c>
      <c r="BZ32" s="225" t="s">
        <v>1981</v>
      </c>
      <c r="CA32" s="224"/>
      <c r="CB32" s="224"/>
      <c r="CC32" s="224"/>
      <c r="CD32" s="224"/>
      <c r="CE32" s="224"/>
    </row>
    <row r="33" spans="1:83" x14ac:dyDescent="0.25">
      <c r="A33" s="226">
        <v>29</v>
      </c>
      <c r="B33" s="226" t="str">
        <f>'APH KIC KIA PC'!I33</f>
        <v>Välj…</v>
      </c>
      <c r="C33" s="226" t="str">
        <f>'APH KIC KIA PC'!K33</f>
        <v>Välj…</v>
      </c>
      <c r="D33" s="225">
        <v>1</v>
      </c>
      <c r="E33" s="267" t="str">
        <f>TRIM('APH KIC KIA PC'!D33)</f>
        <v/>
      </c>
      <c r="F33" s="224" t="str">
        <f>TRIM('1. Artikeldata Grund'!E33)</f>
        <v/>
      </c>
      <c r="G33" s="273" t="s">
        <v>1871</v>
      </c>
      <c r="H33" s="224"/>
      <c r="I33" s="224"/>
      <c r="J33" s="224"/>
      <c r="K33" s="224"/>
      <c r="L33" s="224"/>
      <c r="M33" s="2" cm="1">
        <f t="array" ref="M33">IF('APH KIC KIA PC'!S33&lt;&gt;"WEB",1,_xlfn.IFS('APH KIC KIA PC'!K33=Tabeller!$AI$4,'APH KIC KIA PC'!Q33,'APH KIC KIA PC'!K33=Tabeller!$AI$5,106628))</f>
        <v>1</v>
      </c>
      <c r="N33" s="270" t="str" cm="1">
        <f t="array" ref="N33">TRIM(IFERROR(IF('APH KIC KIA PC'!M33=200,'2. Artikeldata Utökad'!I33,(_xlfn.IFS('APH KIC KIA PC'!K33=Tabeller!$AI$4,'1. Artikeldata Grund'!F33,AND('APH KIC KIA PC'!K33=Tabeller!$AI$5,'APH KIC KIA PC'!M33&lt;&gt;200),'APH KIC KIA PC'!D33,'APH KIC KIA PC'!M33=200,'2. Artikeldata Utökad'!I33))),""))</f>
        <v/>
      </c>
      <c r="O33" s="268" t="str">
        <f>'APH KIC KIA PC'!E33</f>
        <v/>
      </c>
      <c r="P33" s="267" t="str">
        <f>TRIM('APH KIC KIA PC'!R33)</f>
        <v/>
      </c>
      <c r="Q33" s="224"/>
      <c r="R33" s="269" t="str" cm="1">
        <f t="array" ref="R33">IFERROR(_xlfn.IFS('4. Inköpsdata'!M33=25%,41,'4. Inköpsdata'!M33=12%,42,'4. Inköpsdata'!M33=6%,43,'4. Inköpsdata'!M33="Momsfritt",38),"")</f>
        <v/>
      </c>
      <c r="S33" s="225" t="str">
        <f>'APH KIC KIA PC'!S33</f>
        <v xml:space="preserve">  Välj…</v>
      </c>
      <c r="T33" s="369" t="str">
        <f>'APH KIC KIA PC'!E33</f>
        <v/>
      </c>
      <c r="U33" s="225"/>
      <c r="V33" s="224"/>
      <c r="W33" s="224"/>
      <c r="X33" s="224"/>
      <c r="Y33" s="224"/>
      <c r="Z33" s="225" t="str">
        <f>TRIM(IF('1. Artikeldata Grund'!K33="","",IF('1. Artikeldata Grund'!K33=1,_xlfn.CONCAT('1. Artikeldata Grund'!K33," ","dag"),_xlfn.CONCAT('1. Artikeldata Grund'!K33," ","dagar"))))</f>
        <v/>
      </c>
      <c r="AA33" s="225" t="str">
        <f>TRIM(IF('1. Artikeldata Grund'!L33="","",IF('1. Artikeldata Grund'!L33=1,_xlfn.CONCAT('1. Artikeldata Grund'!L33," ","dag"),_xlfn.CONCAT('1. Artikeldata Grund'!L33," ","dagar"))))</f>
        <v/>
      </c>
      <c r="AB33" s="224"/>
      <c r="AC33" s="224"/>
      <c r="AD33" s="224"/>
      <c r="AE33" s="225">
        <v>1</v>
      </c>
      <c r="AF33" s="224"/>
      <c r="AG33" s="267" t="str">
        <f>TRIM('APH KIC KIA PC'!T33)</f>
        <v/>
      </c>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70" t="s">
        <v>1981</v>
      </c>
      <c r="BD33" s="270" t="str">
        <f>IF('2. Artikeldata Utökad'!G33="Välj…","",LEFT('2. Artikeldata Utökad'!G33,1))</f>
        <v xml:space="preserve"> </v>
      </c>
      <c r="BE33" s="224"/>
      <c r="BF33" s="224"/>
      <c r="BG33" s="224"/>
      <c r="BH33" s="224"/>
      <c r="BI33" s="224"/>
      <c r="BJ33" s="224"/>
      <c r="BK33" s="224"/>
      <c r="BL33" s="267" t="str">
        <f>TRIM(IF('APH KIC KIA PC'!S33="WEB","",'2. Artikeldata Utökad'!P33))</f>
        <v/>
      </c>
      <c r="BM33" s="267" t="str">
        <f>TRIM(IF('APH KIC KIA PC'!S33="WEB","",'2. Artikeldata Utökad'!Q33))</f>
        <v/>
      </c>
      <c r="BN33" s="267" t="str">
        <f>TRIM(IF('APH KIC KIA PC'!S33="WEB","",'2. Artikeldata Utökad'!R33))</f>
        <v/>
      </c>
      <c r="BO33" s="267" t="str">
        <f>IF('2. Artikeldata Utökad'!F33="","",'2. Artikeldata Utökad'!F33)</f>
        <v xml:space="preserve">  Välj…</v>
      </c>
      <c r="BP33" s="267" t="str">
        <f>TRIM(IF('2. Artikeldata Utökad'!E33="","",'2. Artikeldata Utökad'!E33))</f>
        <v/>
      </c>
      <c r="BQ33" s="267" t="str">
        <f>TRIM(IF('APH KIC KIA PC'!S33="WEB","",'2. Artikeldata Utökad'!S33))</f>
        <v/>
      </c>
      <c r="BR33" s="225">
        <v>1</v>
      </c>
      <c r="BS33" s="267" t="str">
        <f>TRIM(IF('APH KIC KIA PC'!S33="WEB","",'2. Artikeldata Utökad'!T33))</f>
        <v/>
      </c>
      <c r="BT33" s="224"/>
      <c r="BU33" s="224"/>
      <c r="BV33" s="267" t="str">
        <f>TRIM(IF('APH KIC KIA PC'!M33&lt;&gt;200,'APH KIC KIA PC'!D33,'2. Artikeldata Utökad'!I33))</f>
        <v/>
      </c>
      <c r="BW33" s="267" t="str">
        <f>TRIM('2. Artikeldata Utökad'!D33)</f>
        <v/>
      </c>
      <c r="BX33" s="224" t="str">
        <f>LEFT('2. Artikeldata Utökad'!H33,1)</f>
        <v xml:space="preserve"> </v>
      </c>
      <c r="BY33" s="224" t="str">
        <f>TRIM(LEFT('2. Artikeldata Utökad'!J33,2))</f>
        <v/>
      </c>
      <c r="BZ33" s="225" t="s">
        <v>1981</v>
      </c>
      <c r="CA33" s="224"/>
      <c r="CB33" s="224"/>
      <c r="CC33" s="224"/>
      <c r="CD33" s="224"/>
      <c r="CE33" s="224"/>
    </row>
    <row r="34" spans="1:83" x14ac:dyDescent="0.25">
      <c r="A34" s="226">
        <v>30</v>
      </c>
      <c r="B34" s="226" t="str">
        <f>'APH KIC KIA PC'!I34</f>
        <v>Välj…</v>
      </c>
      <c r="C34" s="226" t="str">
        <f>'APH KIC KIA PC'!K34</f>
        <v>Välj…</v>
      </c>
      <c r="D34" s="225">
        <v>1</v>
      </c>
      <c r="E34" s="267" t="str">
        <f>TRIM('APH KIC KIA PC'!D34)</f>
        <v/>
      </c>
      <c r="F34" s="224" t="str">
        <f>TRIM('1. Artikeldata Grund'!E34)</f>
        <v/>
      </c>
      <c r="G34" s="273" t="s">
        <v>1871</v>
      </c>
      <c r="H34" s="224"/>
      <c r="I34" s="224"/>
      <c r="J34" s="224"/>
      <c r="K34" s="224"/>
      <c r="L34" s="224"/>
      <c r="M34" s="2" cm="1">
        <f t="array" ref="M34">IF('APH KIC KIA PC'!S34&lt;&gt;"WEB",1,_xlfn.IFS('APH KIC KIA PC'!K34=Tabeller!$AI$4,'APH KIC KIA PC'!Q34,'APH KIC KIA PC'!K34=Tabeller!$AI$5,106628))</f>
        <v>1</v>
      </c>
      <c r="N34" s="270" t="str" cm="1">
        <f t="array" ref="N34">TRIM(IFERROR(IF('APH KIC KIA PC'!M34=200,'2. Artikeldata Utökad'!I34,(_xlfn.IFS('APH KIC KIA PC'!K34=Tabeller!$AI$4,'1. Artikeldata Grund'!F34,AND('APH KIC KIA PC'!K34=Tabeller!$AI$5,'APH KIC KIA PC'!M34&lt;&gt;200),'APH KIC KIA PC'!D34,'APH KIC KIA PC'!M34=200,'2. Artikeldata Utökad'!I34))),""))</f>
        <v/>
      </c>
      <c r="O34" s="268" t="str">
        <f>'APH KIC KIA PC'!E34</f>
        <v/>
      </c>
      <c r="P34" s="267" t="str">
        <f>TRIM('APH KIC KIA PC'!R34)</f>
        <v/>
      </c>
      <c r="Q34" s="224"/>
      <c r="R34" s="269" t="str" cm="1">
        <f t="array" ref="R34">IFERROR(_xlfn.IFS('4. Inköpsdata'!M34=25%,41,'4. Inköpsdata'!M34=12%,42,'4. Inköpsdata'!M34=6%,43,'4. Inköpsdata'!M34="Momsfritt",38),"")</f>
        <v/>
      </c>
      <c r="S34" s="225" t="str">
        <f>'APH KIC KIA PC'!S34</f>
        <v xml:space="preserve">  Välj…</v>
      </c>
      <c r="T34" s="369" t="str">
        <f>'APH KIC KIA PC'!E34</f>
        <v/>
      </c>
      <c r="U34" s="225"/>
      <c r="V34" s="224"/>
      <c r="W34" s="224"/>
      <c r="X34" s="224"/>
      <c r="Y34" s="224"/>
      <c r="Z34" s="225" t="str">
        <f>TRIM(IF('1. Artikeldata Grund'!K34="","",IF('1. Artikeldata Grund'!K34=1,_xlfn.CONCAT('1. Artikeldata Grund'!K34," ","dag"),_xlfn.CONCAT('1. Artikeldata Grund'!K34," ","dagar"))))</f>
        <v/>
      </c>
      <c r="AA34" s="225" t="str">
        <f>TRIM(IF('1. Artikeldata Grund'!L34="","",IF('1. Artikeldata Grund'!L34=1,_xlfn.CONCAT('1. Artikeldata Grund'!L34," ","dag"),_xlfn.CONCAT('1. Artikeldata Grund'!L34," ","dagar"))))</f>
        <v/>
      </c>
      <c r="AB34" s="224"/>
      <c r="AC34" s="224"/>
      <c r="AD34" s="224"/>
      <c r="AE34" s="225">
        <v>1</v>
      </c>
      <c r="AF34" s="224"/>
      <c r="AG34" s="267" t="str">
        <f>TRIM('APH KIC KIA PC'!T34)</f>
        <v/>
      </c>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70" t="s">
        <v>1981</v>
      </c>
      <c r="BD34" s="270" t="str">
        <f>IF('2. Artikeldata Utökad'!G34="Välj…","",LEFT('2. Artikeldata Utökad'!G34,1))</f>
        <v xml:space="preserve"> </v>
      </c>
      <c r="BE34" s="224"/>
      <c r="BF34" s="224"/>
      <c r="BG34" s="224"/>
      <c r="BH34" s="224"/>
      <c r="BI34" s="224"/>
      <c r="BJ34" s="224"/>
      <c r="BK34" s="224"/>
      <c r="BL34" s="267" t="str">
        <f>TRIM(IF('APH KIC KIA PC'!S34="WEB","",'2. Artikeldata Utökad'!P34))</f>
        <v/>
      </c>
      <c r="BM34" s="267" t="str">
        <f>TRIM(IF('APH KIC KIA PC'!S34="WEB","",'2. Artikeldata Utökad'!Q34))</f>
        <v/>
      </c>
      <c r="BN34" s="267" t="str">
        <f>TRIM(IF('APH KIC KIA PC'!S34="WEB","",'2. Artikeldata Utökad'!R34))</f>
        <v/>
      </c>
      <c r="BO34" s="267" t="str">
        <f>IF('2. Artikeldata Utökad'!F34="","",'2. Artikeldata Utökad'!F34)</f>
        <v xml:space="preserve">  Välj…</v>
      </c>
      <c r="BP34" s="267" t="str">
        <f>TRIM(IF('2. Artikeldata Utökad'!E34="","",'2. Artikeldata Utökad'!E34))</f>
        <v/>
      </c>
      <c r="BQ34" s="267" t="str">
        <f>TRIM(IF('APH KIC KIA PC'!S34="WEB","",'2. Artikeldata Utökad'!S34))</f>
        <v/>
      </c>
      <c r="BR34" s="225">
        <v>1</v>
      </c>
      <c r="BS34" s="267" t="str">
        <f>TRIM(IF('APH KIC KIA PC'!S34="WEB","",'2. Artikeldata Utökad'!T34))</f>
        <v/>
      </c>
      <c r="BT34" s="224"/>
      <c r="BU34" s="224"/>
      <c r="BV34" s="267" t="str">
        <f>TRIM(IF('APH KIC KIA PC'!M34&lt;&gt;200,'APH KIC KIA PC'!D34,'2. Artikeldata Utökad'!I34))</f>
        <v/>
      </c>
      <c r="BW34" s="267" t="str">
        <f>TRIM('2. Artikeldata Utökad'!D34)</f>
        <v/>
      </c>
      <c r="BX34" s="224" t="str">
        <f>LEFT('2. Artikeldata Utökad'!H34,1)</f>
        <v xml:space="preserve"> </v>
      </c>
      <c r="BY34" s="224" t="str">
        <f>TRIM(LEFT('2. Artikeldata Utökad'!J34,2))</f>
        <v/>
      </c>
      <c r="BZ34" s="225" t="s">
        <v>1981</v>
      </c>
      <c r="CA34" s="224"/>
      <c r="CB34" s="224"/>
      <c r="CC34" s="224"/>
      <c r="CD34" s="224"/>
      <c r="CE34" s="224"/>
    </row>
    <row r="35" spans="1:83" x14ac:dyDescent="0.25">
      <c r="A35" s="226">
        <v>31</v>
      </c>
      <c r="B35" s="226" t="str">
        <f>'APH KIC KIA PC'!I35</f>
        <v>Välj…</v>
      </c>
      <c r="C35" s="226" t="str">
        <f>'APH KIC KIA PC'!K35</f>
        <v>Välj…</v>
      </c>
      <c r="D35" s="225">
        <v>1</v>
      </c>
      <c r="E35" s="267" t="str">
        <f>TRIM('APH KIC KIA PC'!D35)</f>
        <v/>
      </c>
      <c r="F35" s="224" t="str">
        <f>TRIM('1. Artikeldata Grund'!E35)</f>
        <v/>
      </c>
      <c r="G35" s="273" t="s">
        <v>1871</v>
      </c>
      <c r="H35" s="224"/>
      <c r="I35" s="224"/>
      <c r="J35" s="224"/>
      <c r="K35" s="224"/>
      <c r="L35" s="224"/>
      <c r="M35" s="2" cm="1">
        <f t="array" ref="M35">IF('APH KIC KIA PC'!S35&lt;&gt;"WEB",1,_xlfn.IFS('APH KIC KIA PC'!K35=Tabeller!$AI$4,'APH KIC KIA PC'!Q35,'APH KIC KIA PC'!K35=Tabeller!$AI$5,106628))</f>
        <v>1</v>
      </c>
      <c r="N35" s="270" t="str" cm="1">
        <f t="array" ref="N35">TRIM(IFERROR(IF('APH KIC KIA PC'!M35=200,'2. Artikeldata Utökad'!I35,(_xlfn.IFS('APH KIC KIA PC'!K35=Tabeller!$AI$4,'1. Artikeldata Grund'!F35,AND('APH KIC KIA PC'!K35=Tabeller!$AI$5,'APH KIC KIA PC'!M35&lt;&gt;200),'APH KIC KIA PC'!D35,'APH KIC KIA PC'!M35=200,'2. Artikeldata Utökad'!I35))),""))</f>
        <v/>
      </c>
      <c r="O35" s="268" t="str">
        <f>'APH KIC KIA PC'!E35</f>
        <v/>
      </c>
      <c r="P35" s="267" t="str">
        <f>TRIM('APH KIC KIA PC'!R35)</f>
        <v/>
      </c>
      <c r="Q35" s="224"/>
      <c r="R35" s="269" t="str" cm="1">
        <f t="array" ref="R35">IFERROR(_xlfn.IFS('4. Inköpsdata'!M35=25%,41,'4. Inköpsdata'!M35=12%,42,'4. Inköpsdata'!M35=6%,43,'4. Inköpsdata'!M35="Momsfritt",38),"")</f>
        <v/>
      </c>
      <c r="S35" s="225" t="str">
        <f>'APH KIC KIA PC'!S35</f>
        <v xml:space="preserve">  Välj…</v>
      </c>
      <c r="T35" s="369" t="str">
        <f>'APH KIC KIA PC'!E35</f>
        <v/>
      </c>
      <c r="U35" s="225"/>
      <c r="V35" s="224"/>
      <c r="W35" s="224"/>
      <c r="X35" s="224"/>
      <c r="Y35" s="224"/>
      <c r="Z35" s="225" t="str">
        <f>TRIM(IF('1. Artikeldata Grund'!K35="","",IF('1. Artikeldata Grund'!K35=1,_xlfn.CONCAT('1. Artikeldata Grund'!K35," ","dag"),_xlfn.CONCAT('1. Artikeldata Grund'!K35," ","dagar"))))</f>
        <v/>
      </c>
      <c r="AA35" s="225" t="str">
        <f>TRIM(IF('1. Artikeldata Grund'!L35="","",IF('1. Artikeldata Grund'!L35=1,_xlfn.CONCAT('1. Artikeldata Grund'!L35," ","dag"),_xlfn.CONCAT('1. Artikeldata Grund'!L35," ","dagar"))))</f>
        <v/>
      </c>
      <c r="AB35" s="224"/>
      <c r="AC35" s="224"/>
      <c r="AD35" s="224"/>
      <c r="AE35" s="225">
        <v>1</v>
      </c>
      <c r="AF35" s="224"/>
      <c r="AG35" s="267" t="str">
        <f>TRIM('APH KIC KIA PC'!T35)</f>
        <v/>
      </c>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70" t="s">
        <v>1981</v>
      </c>
      <c r="BD35" s="270" t="str">
        <f>IF('2. Artikeldata Utökad'!G35="Välj…","",LEFT('2. Artikeldata Utökad'!G35,1))</f>
        <v xml:space="preserve"> </v>
      </c>
      <c r="BE35" s="224"/>
      <c r="BF35" s="224"/>
      <c r="BG35" s="224"/>
      <c r="BH35" s="224"/>
      <c r="BI35" s="224"/>
      <c r="BJ35" s="224"/>
      <c r="BK35" s="224"/>
      <c r="BL35" s="267" t="str">
        <f>TRIM(IF('APH KIC KIA PC'!S35="WEB","",'2. Artikeldata Utökad'!P35))</f>
        <v/>
      </c>
      <c r="BM35" s="267" t="str">
        <f>TRIM(IF('APH KIC KIA PC'!S35="WEB","",'2. Artikeldata Utökad'!Q35))</f>
        <v/>
      </c>
      <c r="BN35" s="267" t="str">
        <f>TRIM(IF('APH KIC KIA PC'!S35="WEB","",'2. Artikeldata Utökad'!R35))</f>
        <v/>
      </c>
      <c r="BO35" s="267" t="str">
        <f>IF('2. Artikeldata Utökad'!F35="","",'2. Artikeldata Utökad'!F35)</f>
        <v xml:space="preserve">  Välj…</v>
      </c>
      <c r="BP35" s="267" t="str">
        <f>TRIM(IF('2. Artikeldata Utökad'!E35="","",'2. Artikeldata Utökad'!E35))</f>
        <v/>
      </c>
      <c r="BQ35" s="267" t="str">
        <f>TRIM(IF('APH KIC KIA PC'!S35="WEB","",'2. Artikeldata Utökad'!S35))</f>
        <v/>
      </c>
      <c r="BR35" s="225">
        <v>1</v>
      </c>
      <c r="BS35" s="267" t="str">
        <f>TRIM(IF('APH KIC KIA PC'!S35="WEB","",'2. Artikeldata Utökad'!T35))</f>
        <v/>
      </c>
      <c r="BT35" s="224"/>
      <c r="BU35" s="224"/>
      <c r="BV35" s="267" t="str">
        <f>TRIM(IF('APH KIC KIA PC'!M35&lt;&gt;200,'APH KIC KIA PC'!D35,'2. Artikeldata Utökad'!I35))</f>
        <v/>
      </c>
      <c r="BW35" s="267" t="str">
        <f>TRIM('2. Artikeldata Utökad'!D35)</f>
        <v/>
      </c>
      <c r="BX35" s="224" t="str">
        <f>LEFT('2. Artikeldata Utökad'!H35,1)</f>
        <v xml:space="preserve"> </v>
      </c>
      <c r="BY35" s="224" t="str">
        <f>TRIM(LEFT('2. Artikeldata Utökad'!J35,2))</f>
        <v/>
      </c>
      <c r="BZ35" s="225" t="s">
        <v>1981</v>
      </c>
      <c r="CA35" s="224"/>
      <c r="CB35" s="224"/>
      <c r="CC35" s="224"/>
      <c r="CD35" s="224"/>
      <c r="CE35" s="224"/>
    </row>
    <row r="36" spans="1:83" x14ac:dyDescent="0.25">
      <c r="A36" s="226">
        <v>32</v>
      </c>
      <c r="B36" s="226" t="str">
        <f>'APH KIC KIA PC'!I36</f>
        <v>Välj…</v>
      </c>
      <c r="C36" s="226" t="str">
        <f>'APH KIC KIA PC'!K36</f>
        <v>Välj…</v>
      </c>
      <c r="D36" s="225">
        <v>1</v>
      </c>
      <c r="E36" s="267" t="str">
        <f>TRIM('APH KIC KIA PC'!D36)</f>
        <v/>
      </c>
      <c r="F36" s="224" t="str">
        <f>TRIM('1. Artikeldata Grund'!E36)</f>
        <v/>
      </c>
      <c r="G36" s="273" t="s">
        <v>1871</v>
      </c>
      <c r="H36" s="224"/>
      <c r="I36" s="224"/>
      <c r="J36" s="224"/>
      <c r="K36" s="224"/>
      <c r="L36" s="224"/>
      <c r="M36" s="2" cm="1">
        <f t="array" ref="M36">IF('APH KIC KIA PC'!S36&lt;&gt;"WEB",1,_xlfn.IFS('APH KIC KIA PC'!K36=Tabeller!$AI$4,'APH KIC KIA PC'!Q36,'APH KIC KIA PC'!K36=Tabeller!$AI$5,106628))</f>
        <v>1</v>
      </c>
      <c r="N36" s="270" t="str" cm="1">
        <f t="array" ref="N36">TRIM(IFERROR(IF('APH KIC KIA PC'!M36=200,'2. Artikeldata Utökad'!I36,(_xlfn.IFS('APH KIC KIA PC'!K36=Tabeller!$AI$4,'1. Artikeldata Grund'!F36,AND('APH KIC KIA PC'!K36=Tabeller!$AI$5,'APH KIC KIA PC'!M36&lt;&gt;200),'APH KIC KIA PC'!D36,'APH KIC KIA PC'!M36=200,'2. Artikeldata Utökad'!I36))),""))</f>
        <v/>
      </c>
      <c r="O36" s="268" t="str">
        <f>'APH KIC KIA PC'!E36</f>
        <v/>
      </c>
      <c r="P36" s="267" t="str">
        <f>TRIM('APH KIC KIA PC'!R36)</f>
        <v/>
      </c>
      <c r="Q36" s="224"/>
      <c r="R36" s="269" t="str" cm="1">
        <f t="array" ref="R36">IFERROR(_xlfn.IFS('4. Inköpsdata'!M36=25%,41,'4. Inköpsdata'!M36=12%,42,'4. Inköpsdata'!M36=6%,43,'4. Inköpsdata'!M36="Momsfritt",38),"")</f>
        <v/>
      </c>
      <c r="S36" s="225" t="str">
        <f>'APH KIC KIA PC'!S36</f>
        <v xml:space="preserve">  Välj…</v>
      </c>
      <c r="T36" s="369" t="str">
        <f>'APH KIC KIA PC'!E36</f>
        <v/>
      </c>
      <c r="U36" s="225"/>
      <c r="V36" s="224"/>
      <c r="W36" s="224"/>
      <c r="X36" s="224"/>
      <c r="Y36" s="224"/>
      <c r="Z36" s="225" t="str">
        <f>TRIM(IF('1. Artikeldata Grund'!K36="","",IF('1. Artikeldata Grund'!K36=1,_xlfn.CONCAT('1. Artikeldata Grund'!K36," ","dag"),_xlfn.CONCAT('1. Artikeldata Grund'!K36," ","dagar"))))</f>
        <v/>
      </c>
      <c r="AA36" s="225" t="str">
        <f>TRIM(IF('1. Artikeldata Grund'!L36="","",IF('1. Artikeldata Grund'!L36=1,_xlfn.CONCAT('1. Artikeldata Grund'!L36," ","dag"),_xlfn.CONCAT('1. Artikeldata Grund'!L36," ","dagar"))))</f>
        <v/>
      </c>
      <c r="AB36" s="224"/>
      <c r="AC36" s="224"/>
      <c r="AD36" s="224"/>
      <c r="AE36" s="225">
        <v>1</v>
      </c>
      <c r="AF36" s="224"/>
      <c r="AG36" s="267" t="str">
        <f>TRIM('APH KIC KIA PC'!T36)</f>
        <v/>
      </c>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70" t="s">
        <v>1981</v>
      </c>
      <c r="BD36" s="270" t="str">
        <f>IF('2. Artikeldata Utökad'!G36="Välj…","",LEFT('2. Artikeldata Utökad'!G36,1))</f>
        <v xml:space="preserve"> </v>
      </c>
      <c r="BE36" s="224"/>
      <c r="BF36" s="224"/>
      <c r="BG36" s="224"/>
      <c r="BH36" s="224"/>
      <c r="BI36" s="224"/>
      <c r="BJ36" s="224"/>
      <c r="BK36" s="224"/>
      <c r="BL36" s="267" t="str">
        <f>TRIM(IF('APH KIC KIA PC'!S36="WEB","",'2. Artikeldata Utökad'!P36))</f>
        <v/>
      </c>
      <c r="BM36" s="267" t="str">
        <f>TRIM(IF('APH KIC KIA PC'!S36="WEB","",'2. Artikeldata Utökad'!Q36))</f>
        <v/>
      </c>
      <c r="BN36" s="267" t="str">
        <f>TRIM(IF('APH KIC KIA PC'!S36="WEB","",'2. Artikeldata Utökad'!R36))</f>
        <v/>
      </c>
      <c r="BO36" s="267" t="str">
        <f>IF('2. Artikeldata Utökad'!F36="","",'2. Artikeldata Utökad'!F36)</f>
        <v xml:space="preserve">  Välj…</v>
      </c>
      <c r="BP36" s="267" t="str">
        <f>TRIM(IF('2. Artikeldata Utökad'!E36="","",'2. Artikeldata Utökad'!E36))</f>
        <v/>
      </c>
      <c r="BQ36" s="267" t="str">
        <f>TRIM(IF('APH KIC KIA PC'!S36="WEB","",'2. Artikeldata Utökad'!S36))</f>
        <v/>
      </c>
      <c r="BR36" s="225">
        <v>1</v>
      </c>
      <c r="BS36" s="267" t="str">
        <f>TRIM(IF('APH KIC KIA PC'!S36="WEB","",'2. Artikeldata Utökad'!T36))</f>
        <v/>
      </c>
      <c r="BT36" s="224"/>
      <c r="BU36" s="224"/>
      <c r="BV36" s="267" t="str">
        <f>TRIM(IF('APH KIC KIA PC'!M36&lt;&gt;200,'APH KIC KIA PC'!D36,'2. Artikeldata Utökad'!I36))</f>
        <v/>
      </c>
      <c r="BW36" s="267" t="str">
        <f>TRIM('2. Artikeldata Utökad'!D36)</f>
        <v/>
      </c>
      <c r="BX36" s="224" t="str">
        <f>LEFT('2. Artikeldata Utökad'!H36,1)</f>
        <v xml:space="preserve"> </v>
      </c>
      <c r="BY36" s="224" t="str">
        <f>TRIM(LEFT('2. Artikeldata Utökad'!J36,2))</f>
        <v/>
      </c>
      <c r="BZ36" s="225" t="s">
        <v>1981</v>
      </c>
      <c r="CA36" s="224"/>
      <c r="CB36" s="224"/>
      <c r="CC36" s="224"/>
      <c r="CD36" s="224"/>
      <c r="CE36" s="224"/>
    </row>
    <row r="37" spans="1:83" x14ac:dyDescent="0.25">
      <c r="A37" s="226">
        <v>33</v>
      </c>
      <c r="B37" s="226" t="str">
        <f>'APH KIC KIA PC'!I37</f>
        <v>Välj…</v>
      </c>
      <c r="C37" s="226" t="str">
        <f>'APH KIC KIA PC'!K37</f>
        <v>Välj…</v>
      </c>
      <c r="D37" s="225">
        <v>1</v>
      </c>
      <c r="E37" s="267" t="str">
        <f>TRIM('APH KIC KIA PC'!D37)</f>
        <v/>
      </c>
      <c r="F37" s="224" t="str">
        <f>TRIM('1. Artikeldata Grund'!E37)</f>
        <v/>
      </c>
      <c r="G37" s="273" t="s">
        <v>1871</v>
      </c>
      <c r="H37" s="224"/>
      <c r="I37" s="224"/>
      <c r="J37" s="224"/>
      <c r="K37" s="224"/>
      <c r="L37" s="224"/>
      <c r="M37" s="2" cm="1">
        <f t="array" ref="M37">IF('APH KIC KIA PC'!S37&lt;&gt;"WEB",1,_xlfn.IFS('APH KIC KIA PC'!K37=Tabeller!$AI$4,'APH KIC KIA PC'!Q37,'APH KIC KIA PC'!K37=Tabeller!$AI$5,106628))</f>
        <v>1</v>
      </c>
      <c r="N37" s="270" t="str" cm="1">
        <f t="array" ref="N37">TRIM(IFERROR(IF('APH KIC KIA PC'!M37=200,'2. Artikeldata Utökad'!I37,(_xlfn.IFS('APH KIC KIA PC'!K37=Tabeller!$AI$4,'1. Artikeldata Grund'!F37,AND('APH KIC KIA PC'!K37=Tabeller!$AI$5,'APH KIC KIA PC'!M37&lt;&gt;200),'APH KIC KIA PC'!D37,'APH KIC KIA PC'!M37=200,'2. Artikeldata Utökad'!I37))),""))</f>
        <v/>
      </c>
      <c r="O37" s="268" t="str">
        <f>'APH KIC KIA PC'!E37</f>
        <v/>
      </c>
      <c r="P37" s="267" t="str">
        <f>TRIM('APH KIC KIA PC'!R37)</f>
        <v/>
      </c>
      <c r="Q37" s="224"/>
      <c r="R37" s="269" t="str" cm="1">
        <f t="array" ref="R37">IFERROR(_xlfn.IFS('4. Inköpsdata'!M37=25%,41,'4. Inköpsdata'!M37=12%,42,'4. Inköpsdata'!M37=6%,43,'4. Inköpsdata'!M37="Momsfritt",38),"")</f>
        <v/>
      </c>
      <c r="S37" s="225" t="str">
        <f>'APH KIC KIA PC'!S37</f>
        <v xml:space="preserve">  Välj…</v>
      </c>
      <c r="T37" s="369" t="str">
        <f>'APH KIC KIA PC'!E37</f>
        <v/>
      </c>
      <c r="U37" s="225"/>
      <c r="V37" s="224"/>
      <c r="W37" s="224"/>
      <c r="X37" s="224"/>
      <c r="Y37" s="224"/>
      <c r="Z37" s="225" t="str">
        <f>TRIM(IF('1. Artikeldata Grund'!K37="","",IF('1. Artikeldata Grund'!K37=1,_xlfn.CONCAT('1. Artikeldata Grund'!K37," ","dag"),_xlfn.CONCAT('1. Artikeldata Grund'!K37," ","dagar"))))</f>
        <v/>
      </c>
      <c r="AA37" s="225" t="str">
        <f>TRIM(IF('1. Artikeldata Grund'!L37="","",IF('1. Artikeldata Grund'!L37=1,_xlfn.CONCAT('1. Artikeldata Grund'!L37," ","dag"),_xlfn.CONCAT('1. Artikeldata Grund'!L37," ","dagar"))))</f>
        <v/>
      </c>
      <c r="AB37" s="224"/>
      <c r="AC37" s="224"/>
      <c r="AD37" s="224"/>
      <c r="AE37" s="225">
        <v>1</v>
      </c>
      <c r="AF37" s="224"/>
      <c r="AG37" s="267" t="str">
        <f>TRIM('APH KIC KIA PC'!T37)</f>
        <v/>
      </c>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70" t="s">
        <v>1981</v>
      </c>
      <c r="BD37" s="270" t="str">
        <f>IF('2. Artikeldata Utökad'!G37="Välj…","",LEFT('2. Artikeldata Utökad'!G37,1))</f>
        <v xml:space="preserve"> </v>
      </c>
      <c r="BE37" s="224"/>
      <c r="BF37" s="224"/>
      <c r="BG37" s="224"/>
      <c r="BH37" s="224"/>
      <c r="BI37" s="224"/>
      <c r="BJ37" s="224"/>
      <c r="BK37" s="224"/>
      <c r="BL37" s="267" t="str">
        <f>TRIM(IF('APH KIC KIA PC'!S37="WEB","",'2. Artikeldata Utökad'!P37))</f>
        <v/>
      </c>
      <c r="BM37" s="267" t="str">
        <f>TRIM(IF('APH KIC KIA PC'!S37="WEB","",'2. Artikeldata Utökad'!Q37))</f>
        <v/>
      </c>
      <c r="BN37" s="267" t="str">
        <f>TRIM(IF('APH KIC KIA PC'!S37="WEB","",'2. Artikeldata Utökad'!R37))</f>
        <v/>
      </c>
      <c r="BO37" s="267" t="str">
        <f>IF('2. Artikeldata Utökad'!F37="","",'2. Artikeldata Utökad'!F37)</f>
        <v xml:space="preserve">  Välj…</v>
      </c>
      <c r="BP37" s="267" t="str">
        <f>TRIM(IF('2. Artikeldata Utökad'!E37="","",'2. Artikeldata Utökad'!E37))</f>
        <v/>
      </c>
      <c r="BQ37" s="267" t="str">
        <f>TRIM(IF('APH KIC KIA PC'!S37="WEB","",'2. Artikeldata Utökad'!S37))</f>
        <v/>
      </c>
      <c r="BR37" s="225">
        <v>1</v>
      </c>
      <c r="BS37" s="267" t="str">
        <f>TRIM(IF('APH KIC KIA PC'!S37="WEB","",'2. Artikeldata Utökad'!T37))</f>
        <v/>
      </c>
      <c r="BT37" s="224"/>
      <c r="BU37" s="224"/>
      <c r="BV37" s="267" t="str">
        <f>TRIM(IF('APH KIC KIA PC'!M37&lt;&gt;200,'APH KIC KIA PC'!D37,'2. Artikeldata Utökad'!I37))</f>
        <v/>
      </c>
      <c r="BW37" s="267" t="str">
        <f>TRIM('2. Artikeldata Utökad'!D37)</f>
        <v/>
      </c>
      <c r="BX37" s="224" t="str">
        <f>LEFT('2. Artikeldata Utökad'!H37,1)</f>
        <v xml:space="preserve"> </v>
      </c>
      <c r="BY37" s="224" t="str">
        <f>TRIM(LEFT('2. Artikeldata Utökad'!J37,2))</f>
        <v/>
      </c>
      <c r="BZ37" s="225" t="s">
        <v>1981</v>
      </c>
      <c r="CA37" s="224"/>
      <c r="CB37" s="224"/>
      <c r="CC37" s="224"/>
      <c r="CD37" s="224"/>
      <c r="CE37" s="224"/>
    </row>
    <row r="38" spans="1:83" x14ac:dyDescent="0.25">
      <c r="A38" s="226">
        <v>34</v>
      </c>
      <c r="B38" s="226" t="str">
        <f>'APH KIC KIA PC'!I38</f>
        <v>Välj…</v>
      </c>
      <c r="C38" s="226" t="str">
        <f>'APH KIC KIA PC'!K38</f>
        <v>Välj…</v>
      </c>
      <c r="D38" s="225">
        <v>1</v>
      </c>
      <c r="E38" s="267" t="str">
        <f>TRIM('APH KIC KIA PC'!D38)</f>
        <v/>
      </c>
      <c r="F38" s="224" t="str">
        <f>TRIM('1. Artikeldata Grund'!E38)</f>
        <v/>
      </c>
      <c r="G38" s="273" t="s">
        <v>1871</v>
      </c>
      <c r="H38" s="224"/>
      <c r="I38" s="224"/>
      <c r="J38" s="224"/>
      <c r="K38" s="224"/>
      <c r="L38" s="224"/>
      <c r="M38" s="2" cm="1">
        <f t="array" ref="M38">IF('APH KIC KIA PC'!S38&lt;&gt;"WEB",1,_xlfn.IFS('APH KIC KIA PC'!K38=Tabeller!$AI$4,'APH KIC KIA PC'!Q38,'APH KIC KIA PC'!K38=Tabeller!$AI$5,106628))</f>
        <v>1</v>
      </c>
      <c r="N38" s="270" t="str" cm="1">
        <f t="array" ref="N38">TRIM(IFERROR(IF('APH KIC KIA PC'!M38=200,'2. Artikeldata Utökad'!I38,(_xlfn.IFS('APH KIC KIA PC'!K38=Tabeller!$AI$4,'1. Artikeldata Grund'!F38,AND('APH KIC KIA PC'!K38=Tabeller!$AI$5,'APH KIC KIA PC'!M38&lt;&gt;200),'APH KIC KIA PC'!D38,'APH KIC KIA PC'!M38=200,'2. Artikeldata Utökad'!I38))),""))</f>
        <v/>
      </c>
      <c r="O38" s="268" t="str">
        <f>'APH KIC KIA PC'!E38</f>
        <v/>
      </c>
      <c r="P38" s="267" t="str">
        <f>TRIM('APH KIC KIA PC'!R38)</f>
        <v/>
      </c>
      <c r="Q38" s="224"/>
      <c r="R38" s="269" t="str" cm="1">
        <f t="array" ref="R38">IFERROR(_xlfn.IFS('4. Inköpsdata'!M38=25%,41,'4. Inköpsdata'!M38=12%,42,'4. Inköpsdata'!M38=6%,43,'4. Inköpsdata'!M38="Momsfritt",38),"")</f>
        <v/>
      </c>
      <c r="S38" s="225" t="str">
        <f>'APH KIC KIA PC'!S38</f>
        <v xml:space="preserve">  Välj…</v>
      </c>
      <c r="T38" s="369" t="str">
        <f>'APH KIC KIA PC'!E38</f>
        <v/>
      </c>
      <c r="U38" s="225"/>
      <c r="V38" s="224"/>
      <c r="W38" s="224"/>
      <c r="X38" s="224"/>
      <c r="Y38" s="224"/>
      <c r="Z38" s="225" t="str">
        <f>TRIM(IF('1. Artikeldata Grund'!K38="","",IF('1. Artikeldata Grund'!K38=1,_xlfn.CONCAT('1. Artikeldata Grund'!K38," ","dag"),_xlfn.CONCAT('1. Artikeldata Grund'!K38," ","dagar"))))</f>
        <v/>
      </c>
      <c r="AA38" s="225" t="str">
        <f>TRIM(IF('1. Artikeldata Grund'!L38="","",IF('1. Artikeldata Grund'!L38=1,_xlfn.CONCAT('1. Artikeldata Grund'!L38," ","dag"),_xlfn.CONCAT('1. Artikeldata Grund'!L38," ","dagar"))))</f>
        <v/>
      </c>
      <c r="AB38" s="224"/>
      <c r="AC38" s="224"/>
      <c r="AD38" s="224"/>
      <c r="AE38" s="225">
        <v>1</v>
      </c>
      <c r="AF38" s="224"/>
      <c r="AG38" s="267" t="str">
        <f>TRIM('APH KIC KIA PC'!T38)</f>
        <v/>
      </c>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70" t="s">
        <v>1981</v>
      </c>
      <c r="BD38" s="270" t="str">
        <f>IF('2. Artikeldata Utökad'!G38="Välj…","",LEFT('2. Artikeldata Utökad'!G38,1))</f>
        <v xml:space="preserve"> </v>
      </c>
      <c r="BE38" s="224"/>
      <c r="BF38" s="224"/>
      <c r="BG38" s="224"/>
      <c r="BH38" s="224"/>
      <c r="BI38" s="224"/>
      <c r="BJ38" s="224"/>
      <c r="BK38" s="224"/>
      <c r="BL38" s="267" t="str">
        <f>TRIM(IF('APH KIC KIA PC'!S38="WEB","",'2. Artikeldata Utökad'!P38))</f>
        <v/>
      </c>
      <c r="BM38" s="267" t="str">
        <f>TRIM(IF('APH KIC KIA PC'!S38="WEB","",'2. Artikeldata Utökad'!Q38))</f>
        <v/>
      </c>
      <c r="BN38" s="267" t="str">
        <f>TRIM(IF('APH KIC KIA PC'!S38="WEB","",'2. Artikeldata Utökad'!R38))</f>
        <v/>
      </c>
      <c r="BO38" s="267" t="str">
        <f>IF('2. Artikeldata Utökad'!F38="","",'2. Artikeldata Utökad'!F38)</f>
        <v xml:space="preserve">  Välj…</v>
      </c>
      <c r="BP38" s="267" t="str">
        <f>TRIM(IF('2. Artikeldata Utökad'!E38="","",'2. Artikeldata Utökad'!E38))</f>
        <v/>
      </c>
      <c r="BQ38" s="267" t="str">
        <f>TRIM(IF('APH KIC KIA PC'!S38="WEB","",'2. Artikeldata Utökad'!S38))</f>
        <v/>
      </c>
      <c r="BR38" s="225">
        <v>1</v>
      </c>
      <c r="BS38" s="267" t="str">
        <f>TRIM(IF('APH KIC KIA PC'!S38="WEB","",'2. Artikeldata Utökad'!T38))</f>
        <v/>
      </c>
      <c r="BT38" s="224"/>
      <c r="BU38" s="224"/>
      <c r="BV38" s="267" t="str">
        <f>TRIM(IF('APH KIC KIA PC'!M38&lt;&gt;200,'APH KIC KIA PC'!D38,'2. Artikeldata Utökad'!I38))</f>
        <v/>
      </c>
      <c r="BW38" s="267" t="str">
        <f>TRIM('2. Artikeldata Utökad'!D38)</f>
        <v/>
      </c>
      <c r="BX38" s="224" t="str">
        <f>LEFT('2. Artikeldata Utökad'!H38,1)</f>
        <v xml:space="preserve"> </v>
      </c>
      <c r="BY38" s="224" t="str">
        <f>TRIM(LEFT('2. Artikeldata Utökad'!J38,2))</f>
        <v/>
      </c>
      <c r="BZ38" s="225" t="s">
        <v>1981</v>
      </c>
      <c r="CA38" s="224"/>
      <c r="CB38" s="224"/>
      <c r="CC38" s="224"/>
      <c r="CD38" s="224"/>
      <c r="CE38" s="224"/>
    </row>
    <row r="39" spans="1:83" x14ac:dyDescent="0.25">
      <c r="A39" s="226">
        <v>35</v>
      </c>
      <c r="B39" s="226" t="str">
        <f>'APH KIC KIA PC'!I39</f>
        <v>Välj…</v>
      </c>
      <c r="C39" s="226" t="str">
        <f>'APH KIC KIA PC'!K39</f>
        <v>Välj…</v>
      </c>
      <c r="D39" s="225">
        <v>1</v>
      </c>
      <c r="E39" s="267" t="str">
        <f>TRIM('APH KIC KIA PC'!D39)</f>
        <v/>
      </c>
      <c r="F39" s="224" t="str">
        <f>TRIM('1. Artikeldata Grund'!E39)</f>
        <v/>
      </c>
      <c r="G39" s="273" t="s">
        <v>1871</v>
      </c>
      <c r="H39" s="224"/>
      <c r="I39" s="224"/>
      <c r="J39" s="224"/>
      <c r="K39" s="224"/>
      <c r="L39" s="224"/>
      <c r="M39" s="2" cm="1">
        <f t="array" ref="M39">IF('APH KIC KIA PC'!S39&lt;&gt;"WEB",1,_xlfn.IFS('APH KIC KIA PC'!K39=Tabeller!$AI$4,'APH KIC KIA PC'!Q39,'APH KIC KIA PC'!K39=Tabeller!$AI$5,106628))</f>
        <v>1</v>
      </c>
      <c r="N39" s="270" t="str" cm="1">
        <f t="array" ref="N39">TRIM(IFERROR(IF('APH KIC KIA PC'!M39=200,'2. Artikeldata Utökad'!I39,(_xlfn.IFS('APH KIC KIA PC'!K39=Tabeller!$AI$4,'1. Artikeldata Grund'!F39,AND('APH KIC KIA PC'!K39=Tabeller!$AI$5,'APH KIC KIA PC'!M39&lt;&gt;200),'APH KIC KIA PC'!D39,'APH KIC KIA PC'!M39=200,'2. Artikeldata Utökad'!I39))),""))</f>
        <v/>
      </c>
      <c r="O39" s="268" t="str">
        <f>'APH KIC KIA PC'!E39</f>
        <v/>
      </c>
      <c r="P39" s="267" t="str">
        <f>TRIM('APH KIC KIA PC'!R39)</f>
        <v/>
      </c>
      <c r="Q39" s="224"/>
      <c r="R39" s="269" t="str" cm="1">
        <f t="array" ref="R39">IFERROR(_xlfn.IFS('4. Inköpsdata'!M39=25%,41,'4. Inköpsdata'!M39=12%,42,'4. Inköpsdata'!M39=6%,43,'4. Inköpsdata'!M39="Momsfritt",38),"")</f>
        <v/>
      </c>
      <c r="S39" s="225" t="str">
        <f>'APH KIC KIA PC'!S39</f>
        <v xml:space="preserve">  Välj…</v>
      </c>
      <c r="T39" s="369" t="str">
        <f>'APH KIC KIA PC'!E39</f>
        <v/>
      </c>
      <c r="U39" s="225"/>
      <c r="V39" s="224"/>
      <c r="W39" s="224"/>
      <c r="X39" s="224"/>
      <c r="Y39" s="224"/>
      <c r="Z39" s="225" t="str">
        <f>TRIM(IF('1. Artikeldata Grund'!K39="","",IF('1. Artikeldata Grund'!K39=1,_xlfn.CONCAT('1. Artikeldata Grund'!K39," ","dag"),_xlfn.CONCAT('1. Artikeldata Grund'!K39," ","dagar"))))</f>
        <v/>
      </c>
      <c r="AA39" s="225" t="str">
        <f>TRIM(IF('1. Artikeldata Grund'!L39="","",IF('1. Artikeldata Grund'!L39=1,_xlfn.CONCAT('1. Artikeldata Grund'!L39," ","dag"),_xlfn.CONCAT('1. Artikeldata Grund'!L39," ","dagar"))))</f>
        <v/>
      </c>
      <c r="AB39" s="224"/>
      <c r="AC39" s="224"/>
      <c r="AD39" s="224"/>
      <c r="AE39" s="225">
        <v>1</v>
      </c>
      <c r="AF39" s="224"/>
      <c r="AG39" s="267" t="str">
        <f>TRIM('APH KIC KIA PC'!T39)</f>
        <v/>
      </c>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70" t="s">
        <v>1981</v>
      </c>
      <c r="BD39" s="270" t="str">
        <f>IF('2. Artikeldata Utökad'!G39="Välj…","",LEFT('2. Artikeldata Utökad'!G39,1))</f>
        <v xml:space="preserve"> </v>
      </c>
      <c r="BE39" s="224"/>
      <c r="BF39" s="224"/>
      <c r="BG39" s="224"/>
      <c r="BH39" s="224"/>
      <c r="BI39" s="224"/>
      <c r="BJ39" s="224"/>
      <c r="BK39" s="224"/>
      <c r="BL39" s="267" t="str">
        <f>TRIM(IF('APH KIC KIA PC'!S39="WEB","",'2. Artikeldata Utökad'!P39))</f>
        <v/>
      </c>
      <c r="BM39" s="267" t="str">
        <f>TRIM(IF('APH KIC KIA PC'!S39="WEB","",'2. Artikeldata Utökad'!Q39))</f>
        <v/>
      </c>
      <c r="BN39" s="267" t="str">
        <f>TRIM(IF('APH KIC KIA PC'!S39="WEB","",'2. Artikeldata Utökad'!R39))</f>
        <v/>
      </c>
      <c r="BO39" s="267" t="str">
        <f>IF('2. Artikeldata Utökad'!F39="","",'2. Artikeldata Utökad'!F39)</f>
        <v xml:space="preserve">  Välj…</v>
      </c>
      <c r="BP39" s="267" t="str">
        <f>TRIM(IF('2. Artikeldata Utökad'!E39="","",'2. Artikeldata Utökad'!E39))</f>
        <v/>
      </c>
      <c r="BQ39" s="267" t="str">
        <f>TRIM(IF('APH KIC KIA PC'!S39="WEB","",'2. Artikeldata Utökad'!S39))</f>
        <v/>
      </c>
      <c r="BR39" s="225">
        <v>1</v>
      </c>
      <c r="BS39" s="267" t="str">
        <f>TRIM(IF('APH KIC KIA PC'!S39="WEB","",'2. Artikeldata Utökad'!T39))</f>
        <v/>
      </c>
      <c r="BT39" s="224"/>
      <c r="BU39" s="224"/>
      <c r="BV39" s="267" t="str">
        <f>TRIM(IF('APH KIC KIA PC'!M39&lt;&gt;200,'APH KIC KIA PC'!D39,'2. Artikeldata Utökad'!I39))</f>
        <v/>
      </c>
      <c r="BW39" s="267" t="str">
        <f>TRIM('2. Artikeldata Utökad'!D39)</f>
        <v/>
      </c>
      <c r="BX39" s="224" t="str">
        <f>LEFT('2. Artikeldata Utökad'!H39,1)</f>
        <v xml:space="preserve"> </v>
      </c>
      <c r="BY39" s="224" t="str">
        <f>TRIM(LEFT('2. Artikeldata Utökad'!J39,2))</f>
        <v/>
      </c>
      <c r="BZ39" s="225" t="s">
        <v>1981</v>
      </c>
      <c r="CA39" s="224"/>
      <c r="CB39" s="224"/>
      <c r="CC39" s="224"/>
      <c r="CD39" s="224"/>
      <c r="CE39" s="224"/>
    </row>
    <row r="40" spans="1:83" x14ac:dyDescent="0.25">
      <c r="A40" s="226">
        <v>36</v>
      </c>
      <c r="B40" s="226" t="str">
        <f>'APH KIC KIA PC'!I40</f>
        <v>Välj…</v>
      </c>
      <c r="C40" s="226" t="str">
        <f>'APH KIC KIA PC'!K40</f>
        <v>Välj…</v>
      </c>
      <c r="D40" s="225">
        <v>1</v>
      </c>
      <c r="E40" s="267" t="str">
        <f>TRIM('APH KIC KIA PC'!D40)</f>
        <v/>
      </c>
      <c r="F40" s="224" t="str">
        <f>TRIM('1. Artikeldata Grund'!E40)</f>
        <v/>
      </c>
      <c r="G40" s="273" t="s">
        <v>1871</v>
      </c>
      <c r="H40" s="224"/>
      <c r="I40" s="224"/>
      <c r="J40" s="224"/>
      <c r="K40" s="224"/>
      <c r="L40" s="224"/>
      <c r="M40" s="2" cm="1">
        <f t="array" ref="M40">IF('APH KIC KIA PC'!S40&lt;&gt;"WEB",1,_xlfn.IFS('APH KIC KIA PC'!K40=Tabeller!$AI$4,'APH KIC KIA PC'!Q40,'APH KIC KIA PC'!K40=Tabeller!$AI$5,106628))</f>
        <v>1</v>
      </c>
      <c r="N40" s="270" t="str" cm="1">
        <f t="array" ref="N40">TRIM(IFERROR(IF('APH KIC KIA PC'!M40=200,'2. Artikeldata Utökad'!I40,(_xlfn.IFS('APH KIC KIA PC'!K40=Tabeller!$AI$4,'1. Artikeldata Grund'!F40,AND('APH KIC KIA PC'!K40=Tabeller!$AI$5,'APH KIC KIA PC'!M40&lt;&gt;200),'APH KIC KIA PC'!D40,'APH KIC KIA PC'!M40=200,'2. Artikeldata Utökad'!I40))),""))</f>
        <v/>
      </c>
      <c r="O40" s="268" t="str">
        <f>'APH KIC KIA PC'!E40</f>
        <v/>
      </c>
      <c r="P40" s="267" t="str">
        <f>TRIM('APH KIC KIA PC'!R40)</f>
        <v/>
      </c>
      <c r="Q40" s="224"/>
      <c r="R40" s="269" t="str" cm="1">
        <f t="array" ref="R40">IFERROR(_xlfn.IFS('4. Inköpsdata'!M40=25%,41,'4. Inköpsdata'!M40=12%,42,'4. Inköpsdata'!M40=6%,43,'4. Inköpsdata'!M40="Momsfritt",38),"")</f>
        <v/>
      </c>
      <c r="S40" s="225" t="str">
        <f>'APH KIC KIA PC'!S40</f>
        <v xml:space="preserve">  Välj…</v>
      </c>
      <c r="T40" s="369" t="str">
        <f>'APH KIC KIA PC'!E40</f>
        <v/>
      </c>
      <c r="U40" s="225"/>
      <c r="V40" s="224"/>
      <c r="W40" s="224"/>
      <c r="X40" s="224"/>
      <c r="Y40" s="224"/>
      <c r="Z40" s="225" t="str">
        <f>TRIM(IF('1. Artikeldata Grund'!K40="","",IF('1. Artikeldata Grund'!K40=1,_xlfn.CONCAT('1. Artikeldata Grund'!K40," ","dag"),_xlfn.CONCAT('1. Artikeldata Grund'!K40," ","dagar"))))</f>
        <v/>
      </c>
      <c r="AA40" s="225" t="str">
        <f>TRIM(IF('1. Artikeldata Grund'!L40="","",IF('1. Artikeldata Grund'!L40=1,_xlfn.CONCAT('1. Artikeldata Grund'!L40," ","dag"),_xlfn.CONCAT('1. Artikeldata Grund'!L40," ","dagar"))))</f>
        <v/>
      </c>
      <c r="AB40" s="224"/>
      <c r="AC40" s="224"/>
      <c r="AD40" s="224"/>
      <c r="AE40" s="225">
        <v>1</v>
      </c>
      <c r="AF40" s="224"/>
      <c r="AG40" s="267" t="str">
        <f>TRIM('APH KIC KIA PC'!T40)</f>
        <v/>
      </c>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70" t="s">
        <v>1981</v>
      </c>
      <c r="BD40" s="270" t="str">
        <f>IF('2. Artikeldata Utökad'!G40="Välj…","",LEFT('2. Artikeldata Utökad'!G40,1))</f>
        <v xml:space="preserve"> </v>
      </c>
      <c r="BE40" s="224"/>
      <c r="BF40" s="224"/>
      <c r="BG40" s="224"/>
      <c r="BH40" s="224"/>
      <c r="BI40" s="224"/>
      <c r="BJ40" s="224"/>
      <c r="BK40" s="224"/>
      <c r="BL40" s="267" t="str">
        <f>TRIM(IF('APH KIC KIA PC'!S40="WEB","",'2. Artikeldata Utökad'!P40))</f>
        <v/>
      </c>
      <c r="BM40" s="267" t="str">
        <f>TRIM(IF('APH KIC KIA PC'!S40="WEB","",'2. Artikeldata Utökad'!Q40))</f>
        <v/>
      </c>
      <c r="BN40" s="267" t="str">
        <f>TRIM(IF('APH KIC KIA PC'!S40="WEB","",'2. Artikeldata Utökad'!R40))</f>
        <v/>
      </c>
      <c r="BO40" s="267" t="str">
        <f>IF('2. Artikeldata Utökad'!F40="","",'2. Artikeldata Utökad'!F40)</f>
        <v xml:space="preserve">  Välj…</v>
      </c>
      <c r="BP40" s="267" t="str">
        <f>TRIM(IF('2. Artikeldata Utökad'!E40="","",'2. Artikeldata Utökad'!E40))</f>
        <v/>
      </c>
      <c r="BQ40" s="267" t="str">
        <f>TRIM(IF('APH KIC KIA PC'!S40="WEB","",'2. Artikeldata Utökad'!S40))</f>
        <v/>
      </c>
      <c r="BR40" s="225">
        <v>1</v>
      </c>
      <c r="BS40" s="267" t="str">
        <f>TRIM(IF('APH KIC KIA PC'!S40="WEB","",'2. Artikeldata Utökad'!T40))</f>
        <v/>
      </c>
      <c r="BT40" s="224"/>
      <c r="BU40" s="224"/>
      <c r="BV40" s="267" t="str">
        <f>TRIM(IF('APH KIC KIA PC'!M40&lt;&gt;200,'APH KIC KIA PC'!D40,'2. Artikeldata Utökad'!I40))</f>
        <v/>
      </c>
      <c r="BW40" s="267" t="str">
        <f>TRIM('2. Artikeldata Utökad'!D40)</f>
        <v/>
      </c>
      <c r="BX40" s="224" t="str">
        <f>LEFT('2. Artikeldata Utökad'!H40,1)</f>
        <v xml:space="preserve"> </v>
      </c>
      <c r="BY40" s="224" t="str">
        <f>TRIM(LEFT('2. Artikeldata Utökad'!J40,2))</f>
        <v/>
      </c>
      <c r="BZ40" s="225" t="s">
        <v>1981</v>
      </c>
      <c r="CA40" s="224"/>
      <c r="CB40" s="224"/>
      <c r="CC40" s="224"/>
      <c r="CD40" s="224"/>
      <c r="CE40" s="224"/>
    </row>
    <row r="41" spans="1:83" x14ac:dyDescent="0.25">
      <c r="A41" s="226">
        <v>37</v>
      </c>
      <c r="B41" s="226" t="str">
        <f>'APH KIC KIA PC'!I41</f>
        <v>Välj…</v>
      </c>
      <c r="C41" s="226" t="str">
        <f>'APH KIC KIA PC'!K41</f>
        <v>Välj…</v>
      </c>
      <c r="D41" s="225">
        <v>1</v>
      </c>
      <c r="E41" s="267" t="str">
        <f>TRIM('APH KIC KIA PC'!D41)</f>
        <v/>
      </c>
      <c r="F41" s="224" t="str">
        <f>TRIM('1. Artikeldata Grund'!E41)</f>
        <v/>
      </c>
      <c r="G41" s="273" t="s">
        <v>1871</v>
      </c>
      <c r="H41" s="224"/>
      <c r="I41" s="224"/>
      <c r="J41" s="224"/>
      <c r="K41" s="224"/>
      <c r="L41" s="224"/>
      <c r="M41" s="2" cm="1">
        <f t="array" ref="M41">IF('APH KIC KIA PC'!S41&lt;&gt;"WEB",1,_xlfn.IFS('APH KIC KIA PC'!K41=Tabeller!$AI$4,'APH KIC KIA PC'!Q41,'APH KIC KIA PC'!K41=Tabeller!$AI$5,106628))</f>
        <v>1</v>
      </c>
      <c r="N41" s="270" t="str" cm="1">
        <f t="array" ref="N41">TRIM(IFERROR(IF('APH KIC KIA PC'!M41=200,'2. Artikeldata Utökad'!I41,(_xlfn.IFS('APH KIC KIA PC'!K41=Tabeller!$AI$4,'1. Artikeldata Grund'!F41,AND('APH KIC KIA PC'!K41=Tabeller!$AI$5,'APH KIC KIA PC'!M41&lt;&gt;200),'APH KIC KIA PC'!D41,'APH KIC KIA PC'!M41=200,'2. Artikeldata Utökad'!I41))),""))</f>
        <v/>
      </c>
      <c r="O41" s="268" t="str">
        <f>'APH KIC KIA PC'!E41</f>
        <v/>
      </c>
      <c r="P41" s="267" t="str">
        <f>TRIM('APH KIC KIA PC'!R41)</f>
        <v/>
      </c>
      <c r="Q41" s="224"/>
      <c r="R41" s="269" t="str" cm="1">
        <f t="array" ref="R41">IFERROR(_xlfn.IFS('4. Inköpsdata'!M41=25%,41,'4. Inköpsdata'!M41=12%,42,'4. Inköpsdata'!M41=6%,43,'4. Inköpsdata'!M41="Momsfritt",38),"")</f>
        <v/>
      </c>
      <c r="S41" s="225" t="str">
        <f>'APH KIC KIA PC'!S41</f>
        <v xml:space="preserve">  Välj…</v>
      </c>
      <c r="T41" s="369" t="str">
        <f>'APH KIC KIA PC'!E41</f>
        <v/>
      </c>
      <c r="U41" s="225"/>
      <c r="V41" s="224"/>
      <c r="W41" s="224"/>
      <c r="X41" s="224"/>
      <c r="Y41" s="224"/>
      <c r="Z41" s="225" t="str">
        <f>TRIM(IF('1. Artikeldata Grund'!K41="","",IF('1. Artikeldata Grund'!K41=1,_xlfn.CONCAT('1. Artikeldata Grund'!K41," ","dag"),_xlfn.CONCAT('1. Artikeldata Grund'!K41," ","dagar"))))</f>
        <v/>
      </c>
      <c r="AA41" s="225" t="str">
        <f>TRIM(IF('1. Artikeldata Grund'!L41="","",IF('1. Artikeldata Grund'!L41=1,_xlfn.CONCAT('1. Artikeldata Grund'!L41," ","dag"),_xlfn.CONCAT('1. Artikeldata Grund'!L41," ","dagar"))))</f>
        <v/>
      </c>
      <c r="AB41" s="224"/>
      <c r="AC41" s="224"/>
      <c r="AD41" s="224"/>
      <c r="AE41" s="225">
        <v>1</v>
      </c>
      <c r="AF41" s="224"/>
      <c r="AG41" s="267" t="str">
        <f>TRIM('APH KIC KIA PC'!T41)</f>
        <v/>
      </c>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70" t="s">
        <v>1981</v>
      </c>
      <c r="BD41" s="270" t="str">
        <f>IF('2. Artikeldata Utökad'!G41="Välj…","",LEFT('2. Artikeldata Utökad'!G41,1))</f>
        <v xml:space="preserve"> </v>
      </c>
      <c r="BE41" s="224"/>
      <c r="BF41" s="224"/>
      <c r="BG41" s="224"/>
      <c r="BH41" s="224"/>
      <c r="BI41" s="224"/>
      <c r="BJ41" s="224"/>
      <c r="BK41" s="224"/>
      <c r="BL41" s="267" t="str">
        <f>TRIM(IF('APH KIC KIA PC'!S41="WEB","",'2. Artikeldata Utökad'!P41))</f>
        <v/>
      </c>
      <c r="BM41" s="267" t="str">
        <f>TRIM(IF('APH KIC KIA PC'!S41="WEB","",'2. Artikeldata Utökad'!Q41))</f>
        <v/>
      </c>
      <c r="BN41" s="267" t="str">
        <f>TRIM(IF('APH KIC KIA PC'!S41="WEB","",'2. Artikeldata Utökad'!R41))</f>
        <v/>
      </c>
      <c r="BO41" s="267" t="str">
        <f>IF('2. Artikeldata Utökad'!F41="","",'2. Artikeldata Utökad'!F41)</f>
        <v xml:space="preserve">  Välj…</v>
      </c>
      <c r="BP41" s="267" t="str">
        <f>TRIM(IF('2. Artikeldata Utökad'!E41="","",'2. Artikeldata Utökad'!E41))</f>
        <v/>
      </c>
      <c r="BQ41" s="267" t="str">
        <f>TRIM(IF('APH KIC KIA PC'!S41="WEB","",'2. Artikeldata Utökad'!S41))</f>
        <v/>
      </c>
      <c r="BR41" s="225">
        <v>1</v>
      </c>
      <c r="BS41" s="267" t="str">
        <f>TRIM(IF('APH KIC KIA PC'!S41="WEB","",'2. Artikeldata Utökad'!T41))</f>
        <v/>
      </c>
      <c r="BT41" s="224"/>
      <c r="BU41" s="224"/>
      <c r="BV41" s="267" t="str">
        <f>TRIM(IF('APH KIC KIA PC'!M41&lt;&gt;200,'APH KIC KIA PC'!D41,'2. Artikeldata Utökad'!I41))</f>
        <v/>
      </c>
      <c r="BW41" s="267" t="str">
        <f>TRIM('2. Artikeldata Utökad'!D41)</f>
        <v/>
      </c>
      <c r="BX41" s="224" t="str">
        <f>LEFT('2. Artikeldata Utökad'!H41,1)</f>
        <v xml:space="preserve"> </v>
      </c>
      <c r="BY41" s="224" t="str">
        <f>TRIM(LEFT('2. Artikeldata Utökad'!J41,2))</f>
        <v/>
      </c>
      <c r="BZ41" s="225" t="s">
        <v>1981</v>
      </c>
      <c r="CA41" s="224"/>
      <c r="CB41" s="224"/>
      <c r="CC41" s="224"/>
      <c r="CD41" s="224"/>
      <c r="CE41" s="224"/>
    </row>
    <row r="42" spans="1:83" x14ac:dyDescent="0.25">
      <c r="A42" s="226">
        <v>38</v>
      </c>
      <c r="B42" s="226" t="str">
        <f>'APH KIC KIA PC'!I42</f>
        <v>Välj…</v>
      </c>
      <c r="C42" s="226" t="str">
        <f>'APH KIC KIA PC'!K42</f>
        <v>Välj…</v>
      </c>
      <c r="D42" s="225">
        <v>1</v>
      </c>
      <c r="E42" s="267" t="str">
        <f>TRIM('APH KIC KIA PC'!D42)</f>
        <v/>
      </c>
      <c r="F42" s="224" t="str">
        <f>TRIM('1. Artikeldata Grund'!E42)</f>
        <v/>
      </c>
      <c r="G42" s="273" t="s">
        <v>1871</v>
      </c>
      <c r="H42" s="224"/>
      <c r="I42" s="224"/>
      <c r="J42" s="224"/>
      <c r="K42" s="224"/>
      <c r="L42" s="224"/>
      <c r="M42" s="2" cm="1">
        <f t="array" ref="M42">IF('APH KIC KIA PC'!S42&lt;&gt;"WEB",1,_xlfn.IFS('APH KIC KIA PC'!K42=Tabeller!$AI$4,'APH KIC KIA PC'!Q42,'APH KIC KIA PC'!K42=Tabeller!$AI$5,106628))</f>
        <v>1</v>
      </c>
      <c r="N42" s="270" t="str" cm="1">
        <f t="array" ref="N42">TRIM(IFERROR(IF('APH KIC KIA PC'!M42=200,'2. Artikeldata Utökad'!I42,(_xlfn.IFS('APH KIC KIA PC'!K42=Tabeller!$AI$4,'1. Artikeldata Grund'!F42,AND('APH KIC KIA PC'!K42=Tabeller!$AI$5,'APH KIC KIA PC'!M42&lt;&gt;200),'APH KIC KIA PC'!D42,'APH KIC KIA PC'!M42=200,'2. Artikeldata Utökad'!I42))),""))</f>
        <v/>
      </c>
      <c r="O42" s="268" t="str">
        <f>'APH KIC KIA PC'!E42</f>
        <v/>
      </c>
      <c r="P42" s="267" t="str">
        <f>TRIM('APH KIC KIA PC'!R42)</f>
        <v/>
      </c>
      <c r="Q42" s="224"/>
      <c r="R42" s="269" t="str" cm="1">
        <f t="array" ref="R42">IFERROR(_xlfn.IFS('4. Inköpsdata'!M42=25%,41,'4. Inköpsdata'!M42=12%,42,'4. Inköpsdata'!M42=6%,43,'4. Inköpsdata'!M42="Momsfritt",38),"")</f>
        <v/>
      </c>
      <c r="S42" s="225" t="str">
        <f>'APH KIC KIA PC'!S42</f>
        <v xml:space="preserve">  Välj…</v>
      </c>
      <c r="T42" s="369" t="str">
        <f>'APH KIC KIA PC'!E42</f>
        <v/>
      </c>
      <c r="U42" s="225"/>
      <c r="V42" s="224"/>
      <c r="W42" s="224"/>
      <c r="X42" s="224"/>
      <c r="Y42" s="224"/>
      <c r="Z42" s="225" t="str">
        <f>TRIM(IF('1. Artikeldata Grund'!K42="","",IF('1. Artikeldata Grund'!K42=1,_xlfn.CONCAT('1. Artikeldata Grund'!K42," ","dag"),_xlfn.CONCAT('1. Artikeldata Grund'!K42," ","dagar"))))</f>
        <v/>
      </c>
      <c r="AA42" s="225" t="str">
        <f>TRIM(IF('1. Artikeldata Grund'!L42="","",IF('1. Artikeldata Grund'!L42=1,_xlfn.CONCAT('1. Artikeldata Grund'!L42," ","dag"),_xlfn.CONCAT('1. Artikeldata Grund'!L42," ","dagar"))))</f>
        <v/>
      </c>
      <c r="AB42" s="224"/>
      <c r="AC42" s="224"/>
      <c r="AD42" s="224"/>
      <c r="AE42" s="225">
        <v>1</v>
      </c>
      <c r="AF42" s="224"/>
      <c r="AG42" s="267" t="str">
        <f>TRIM('APH KIC KIA PC'!T42)</f>
        <v/>
      </c>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70" t="s">
        <v>1981</v>
      </c>
      <c r="BD42" s="270" t="str">
        <f>IF('2. Artikeldata Utökad'!G42="Välj…","",LEFT('2. Artikeldata Utökad'!G42,1))</f>
        <v xml:space="preserve"> </v>
      </c>
      <c r="BE42" s="224"/>
      <c r="BF42" s="224"/>
      <c r="BG42" s="224"/>
      <c r="BH42" s="224"/>
      <c r="BI42" s="224"/>
      <c r="BJ42" s="224"/>
      <c r="BK42" s="224"/>
      <c r="BL42" s="267" t="str">
        <f>TRIM(IF('APH KIC KIA PC'!S42="WEB","",'2. Artikeldata Utökad'!P42))</f>
        <v/>
      </c>
      <c r="BM42" s="267" t="str">
        <f>TRIM(IF('APH KIC KIA PC'!S42="WEB","",'2. Artikeldata Utökad'!Q42))</f>
        <v/>
      </c>
      <c r="BN42" s="267" t="str">
        <f>TRIM(IF('APH KIC KIA PC'!S42="WEB","",'2. Artikeldata Utökad'!R42))</f>
        <v/>
      </c>
      <c r="BO42" s="267" t="str">
        <f>IF('2. Artikeldata Utökad'!F42="","",'2. Artikeldata Utökad'!F42)</f>
        <v xml:space="preserve">  Välj…</v>
      </c>
      <c r="BP42" s="267" t="str">
        <f>TRIM(IF('2. Artikeldata Utökad'!E42="","",'2. Artikeldata Utökad'!E42))</f>
        <v/>
      </c>
      <c r="BQ42" s="267" t="str">
        <f>TRIM(IF('APH KIC KIA PC'!S42="WEB","",'2. Artikeldata Utökad'!S42))</f>
        <v/>
      </c>
      <c r="BR42" s="225">
        <v>1</v>
      </c>
      <c r="BS42" s="267" t="str">
        <f>TRIM(IF('APH KIC KIA PC'!S42="WEB","",'2. Artikeldata Utökad'!T42))</f>
        <v/>
      </c>
      <c r="BT42" s="224"/>
      <c r="BU42" s="224"/>
      <c r="BV42" s="267" t="str">
        <f>TRIM(IF('APH KIC KIA PC'!M42&lt;&gt;200,'APH KIC KIA PC'!D42,'2. Artikeldata Utökad'!I42))</f>
        <v/>
      </c>
      <c r="BW42" s="267" t="str">
        <f>TRIM('2. Artikeldata Utökad'!D42)</f>
        <v/>
      </c>
      <c r="BX42" s="224" t="str">
        <f>LEFT('2. Artikeldata Utökad'!H42,1)</f>
        <v xml:space="preserve"> </v>
      </c>
      <c r="BY42" s="224" t="str">
        <f>TRIM(LEFT('2. Artikeldata Utökad'!J42,2))</f>
        <v/>
      </c>
      <c r="BZ42" s="225" t="s">
        <v>1981</v>
      </c>
      <c r="CA42" s="224"/>
      <c r="CB42" s="224"/>
      <c r="CC42" s="224"/>
      <c r="CD42" s="224"/>
      <c r="CE42" s="224"/>
    </row>
    <row r="43" spans="1:83" x14ac:dyDescent="0.25">
      <c r="A43" s="226">
        <v>39</v>
      </c>
      <c r="B43" s="226" t="str">
        <f>'APH KIC KIA PC'!I43</f>
        <v>Välj…</v>
      </c>
      <c r="C43" s="226" t="str">
        <f>'APH KIC KIA PC'!K43</f>
        <v>Välj…</v>
      </c>
      <c r="D43" s="225">
        <v>1</v>
      </c>
      <c r="E43" s="267" t="str">
        <f>TRIM('APH KIC KIA PC'!D43)</f>
        <v/>
      </c>
      <c r="F43" s="224" t="str">
        <f>TRIM('1. Artikeldata Grund'!E43)</f>
        <v/>
      </c>
      <c r="G43" s="273" t="s">
        <v>1871</v>
      </c>
      <c r="H43" s="224"/>
      <c r="I43" s="224"/>
      <c r="J43" s="224"/>
      <c r="K43" s="224"/>
      <c r="L43" s="224"/>
      <c r="M43" s="2" cm="1">
        <f t="array" ref="M43">IF('APH KIC KIA PC'!S43&lt;&gt;"WEB",1,_xlfn.IFS('APH KIC KIA PC'!K43=Tabeller!$AI$4,'APH KIC KIA PC'!Q43,'APH KIC KIA PC'!K43=Tabeller!$AI$5,106628))</f>
        <v>1</v>
      </c>
      <c r="N43" s="270" t="str" cm="1">
        <f t="array" ref="N43">TRIM(IFERROR(IF('APH KIC KIA PC'!M43=200,'2. Artikeldata Utökad'!I43,(_xlfn.IFS('APH KIC KIA PC'!K43=Tabeller!$AI$4,'1. Artikeldata Grund'!F43,AND('APH KIC KIA PC'!K43=Tabeller!$AI$5,'APH KIC KIA PC'!M43&lt;&gt;200),'APH KIC KIA PC'!D43,'APH KIC KIA PC'!M43=200,'2. Artikeldata Utökad'!I43))),""))</f>
        <v/>
      </c>
      <c r="O43" s="268" t="str">
        <f>'APH KIC KIA PC'!E43</f>
        <v/>
      </c>
      <c r="P43" s="267" t="str">
        <f>TRIM('APH KIC KIA PC'!R43)</f>
        <v/>
      </c>
      <c r="Q43" s="224"/>
      <c r="R43" s="269" t="str" cm="1">
        <f t="array" ref="R43">IFERROR(_xlfn.IFS('4. Inköpsdata'!M43=25%,41,'4. Inköpsdata'!M43=12%,42,'4. Inköpsdata'!M43=6%,43,'4. Inköpsdata'!M43="Momsfritt",38),"")</f>
        <v/>
      </c>
      <c r="S43" s="225" t="str">
        <f>'APH KIC KIA PC'!S43</f>
        <v xml:space="preserve">  Välj…</v>
      </c>
      <c r="T43" s="369" t="str">
        <f>'APH KIC KIA PC'!E43</f>
        <v/>
      </c>
      <c r="U43" s="225"/>
      <c r="V43" s="224"/>
      <c r="W43" s="224"/>
      <c r="X43" s="224"/>
      <c r="Y43" s="224"/>
      <c r="Z43" s="225" t="str">
        <f>TRIM(IF('1. Artikeldata Grund'!K43="","",IF('1. Artikeldata Grund'!K43=1,_xlfn.CONCAT('1. Artikeldata Grund'!K43," ","dag"),_xlfn.CONCAT('1. Artikeldata Grund'!K43," ","dagar"))))</f>
        <v/>
      </c>
      <c r="AA43" s="225" t="str">
        <f>TRIM(IF('1. Artikeldata Grund'!L43="","",IF('1. Artikeldata Grund'!L43=1,_xlfn.CONCAT('1. Artikeldata Grund'!L43," ","dag"),_xlfn.CONCAT('1. Artikeldata Grund'!L43," ","dagar"))))</f>
        <v/>
      </c>
      <c r="AB43" s="224"/>
      <c r="AC43" s="224"/>
      <c r="AD43" s="224"/>
      <c r="AE43" s="225">
        <v>1</v>
      </c>
      <c r="AF43" s="224"/>
      <c r="AG43" s="267" t="str">
        <f>TRIM('APH KIC KIA PC'!T43)</f>
        <v/>
      </c>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70" t="s">
        <v>1981</v>
      </c>
      <c r="BD43" s="270" t="str">
        <f>IF('2. Artikeldata Utökad'!G43="Välj…","",LEFT('2. Artikeldata Utökad'!G43,1))</f>
        <v xml:space="preserve"> </v>
      </c>
      <c r="BE43" s="224"/>
      <c r="BF43" s="224"/>
      <c r="BG43" s="224"/>
      <c r="BH43" s="224"/>
      <c r="BI43" s="224"/>
      <c r="BJ43" s="224"/>
      <c r="BK43" s="224"/>
      <c r="BL43" s="267" t="str">
        <f>TRIM(IF('APH KIC KIA PC'!S43="WEB","",'2. Artikeldata Utökad'!P43))</f>
        <v/>
      </c>
      <c r="BM43" s="267" t="str">
        <f>TRIM(IF('APH KIC KIA PC'!S43="WEB","",'2. Artikeldata Utökad'!Q43))</f>
        <v/>
      </c>
      <c r="BN43" s="267" t="str">
        <f>TRIM(IF('APH KIC KIA PC'!S43="WEB","",'2. Artikeldata Utökad'!R43))</f>
        <v/>
      </c>
      <c r="BO43" s="267" t="str">
        <f>IF('2. Artikeldata Utökad'!F43="","",'2. Artikeldata Utökad'!F43)</f>
        <v xml:space="preserve">  Välj…</v>
      </c>
      <c r="BP43" s="267" t="str">
        <f>TRIM(IF('2. Artikeldata Utökad'!E43="","",'2. Artikeldata Utökad'!E43))</f>
        <v/>
      </c>
      <c r="BQ43" s="267" t="str">
        <f>TRIM(IF('APH KIC KIA PC'!S43="WEB","",'2. Artikeldata Utökad'!S43))</f>
        <v/>
      </c>
      <c r="BR43" s="225">
        <v>1</v>
      </c>
      <c r="BS43" s="267" t="str">
        <f>TRIM(IF('APH KIC KIA PC'!S43="WEB","",'2. Artikeldata Utökad'!T43))</f>
        <v/>
      </c>
      <c r="BT43" s="224"/>
      <c r="BU43" s="224"/>
      <c r="BV43" s="267" t="str">
        <f>TRIM(IF('APH KIC KIA PC'!M43&lt;&gt;200,'APH KIC KIA PC'!D43,'2. Artikeldata Utökad'!I43))</f>
        <v/>
      </c>
      <c r="BW43" s="267" t="str">
        <f>TRIM('2. Artikeldata Utökad'!D43)</f>
        <v/>
      </c>
      <c r="BX43" s="224" t="str">
        <f>LEFT('2. Artikeldata Utökad'!H43,1)</f>
        <v xml:space="preserve"> </v>
      </c>
      <c r="BY43" s="224" t="str">
        <f>TRIM(LEFT('2. Artikeldata Utökad'!J43,2))</f>
        <v/>
      </c>
      <c r="BZ43" s="225" t="s">
        <v>1981</v>
      </c>
      <c r="CA43" s="224"/>
      <c r="CB43" s="224"/>
      <c r="CC43" s="224"/>
      <c r="CD43" s="224"/>
      <c r="CE43" s="224"/>
    </row>
    <row r="44" spans="1:83" x14ac:dyDescent="0.25">
      <c r="A44" s="223">
        <v>40</v>
      </c>
      <c r="B44" s="226" t="str">
        <f>'APH KIC KIA PC'!I44</f>
        <v>Välj…</v>
      </c>
      <c r="C44" s="226" t="str">
        <f>'APH KIC KIA PC'!K44</f>
        <v>Välj…</v>
      </c>
      <c r="D44" s="225">
        <v>1</v>
      </c>
      <c r="E44" s="267" t="str">
        <f>TRIM('APH KIC KIA PC'!D44)</f>
        <v/>
      </c>
      <c r="F44" s="224" t="str">
        <f>TRIM('1. Artikeldata Grund'!E44)</f>
        <v/>
      </c>
      <c r="G44" s="273" t="s">
        <v>1871</v>
      </c>
      <c r="H44" s="221"/>
      <c r="I44" s="221"/>
      <c r="J44" s="221"/>
      <c r="K44" s="221"/>
      <c r="L44" s="221"/>
      <c r="M44" s="2" cm="1">
        <f t="array" ref="M44">IF('APH KIC KIA PC'!S44&lt;&gt;"WEB",1,_xlfn.IFS('APH KIC KIA PC'!K44=Tabeller!$AI$4,'APH KIC KIA PC'!Q44,'APH KIC KIA PC'!K44=Tabeller!$AI$5,106628))</f>
        <v>1</v>
      </c>
      <c r="N44" s="270" t="str" cm="1">
        <f t="array" ref="N44">TRIM(IFERROR(IF('APH KIC KIA PC'!M44=200,'2. Artikeldata Utökad'!I44,(_xlfn.IFS('APH KIC KIA PC'!K44=Tabeller!$AI$4,'1. Artikeldata Grund'!F44,AND('APH KIC KIA PC'!K44=Tabeller!$AI$5,'APH KIC KIA PC'!M44&lt;&gt;200),'APH KIC KIA PC'!D44,'APH KIC KIA PC'!M44=200,'2. Artikeldata Utökad'!I44))),""))</f>
        <v/>
      </c>
      <c r="O44" s="268" t="str">
        <f>'APH KIC KIA PC'!E44</f>
        <v/>
      </c>
      <c r="P44" s="267" t="str">
        <f>TRIM('APH KIC KIA PC'!R44)</f>
        <v/>
      </c>
      <c r="Q44" s="221"/>
      <c r="R44" s="269" t="str" cm="1">
        <f t="array" ref="R44">IFERROR(_xlfn.IFS('4. Inköpsdata'!M44=25%,41,'4. Inköpsdata'!M44=12%,42,'4. Inköpsdata'!M44=6%,43,'4. Inköpsdata'!M44="Momsfritt",38),"")</f>
        <v/>
      </c>
      <c r="S44" s="225" t="str">
        <f>'APH KIC KIA PC'!S44</f>
        <v xml:space="preserve">  Välj…</v>
      </c>
      <c r="T44" s="369" t="str">
        <f>'APH KIC KIA PC'!E44</f>
        <v/>
      </c>
      <c r="U44" s="225"/>
      <c r="V44" s="221"/>
      <c r="W44" s="221"/>
      <c r="X44" s="221"/>
      <c r="Y44" s="221"/>
      <c r="Z44" s="225" t="str">
        <f>TRIM(IF('1. Artikeldata Grund'!K44="","",IF('1. Artikeldata Grund'!K44=1,_xlfn.CONCAT('1. Artikeldata Grund'!K44," ","dag"),_xlfn.CONCAT('1. Artikeldata Grund'!K44," ","dagar"))))</f>
        <v/>
      </c>
      <c r="AA44" s="225" t="str">
        <f>TRIM(IF('1. Artikeldata Grund'!L44="","",IF('1. Artikeldata Grund'!L44=1,_xlfn.CONCAT('1. Artikeldata Grund'!L44," ","dag"),_xlfn.CONCAT('1. Artikeldata Grund'!L44," ","dagar"))))</f>
        <v/>
      </c>
      <c r="AB44" s="221"/>
      <c r="AC44" s="221"/>
      <c r="AD44" s="221"/>
      <c r="AE44" s="225">
        <v>1</v>
      </c>
      <c r="AF44" s="221"/>
      <c r="AG44" s="267" t="str">
        <f>TRIM('APH KIC KIA PC'!T44)</f>
        <v/>
      </c>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70" t="s">
        <v>1981</v>
      </c>
      <c r="BD44" s="270" t="str">
        <f>IF('2. Artikeldata Utökad'!G44="Välj…","",LEFT('2. Artikeldata Utökad'!G44,1))</f>
        <v xml:space="preserve"> </v>
      </c>
      <c r="BE44" s="221"/>
      <c r="BF44" s="221"/>
      <c r="BG44" s="221"/>
      <c r="BH44" s="221"/>
      <c r="BI44" s="221"/>
      <c r="BJ44" s="221"/>
      <c r="BK44" s="221"/>
      <c r="BL44" s="267" t="str">
        <f>TRIM(IF('APH KIC KIA PC'!S44="WEB","",'2. Artikeldata Utökad'!P44))</f>
        <v/>
      </c>
      <c r="BM44" s="267" t="str">
        <f>TRIM(IF('APH KIC KIA PC'!S44="WEB","",'2. Artikeldata Utökad'!Q44))</f>
        <v/>
      </c>
      <c r="BN44" s="267" t="str">
        <f>TRIM(IF('APH KIC KIA PC'!S44="WEB","",'2. Artikeldata Utökad'!R44))</f>
        <v/>
      </c>
      <c r="BO44" s="267" t="str">
        <f>IF('2. Artikeldata Utökad'!F44="","",'2. Artikeldata Utökad'!F44)</f>
        <v xml:space="preserve">  Välj…</v>
      </c>
      <c r="BP44" s="267" t="str">
        <f>TRIM(IF('2. Artikeldata Utökad'!E44="","",'2. Artikeldata Utökad'!E44))</f>
        <v/>
      </c>
      <c r="BQ44" s="267" t="str">
        <f>TRIM(IF('APH KIC KIA PC'!S44="WEB","",'2. Artikeldata Utökad'!S44))</f>
        <v/>
      </c>
      <c r="BR44" s="225">
        <v>1</v>
      </c>
      <c r="BS44" s="267" t="str">
        <f>TRIM(IF('APH KIC KIA PC'!S44="WEB","",'2. Artikeldata Utökad'!T44))</f>
        <v/>
      </c>
      <c r="BT44" s="221"/>
      <c r="BU44" s="221"/>
      <c r="BV44" s="267" t="str">
        <f>TRIM(IF('APH KIC KIA PC'!M44&lt;&gt;200,'APH KIC KIA PC'!D44,'2. Artikeldata Utökad'!I44))</f>
        <v/>
      </c>
      <c r="BW44" s="267" t="str">
        <f>TRIM('2. Artikeldata Utökad'!D44)</f>
        <v/>
      </c>
      <c r="BX44" s="224" t="str">
        <f>LEFT('2. Artikeldata Utökad'!H44,1)</f>
        <v xml:space="preserve"> </v>
      </c>
      <c r="BY44" s="224" t="str">
        <f>TRIM(LEFT('2. Artikeldata Utökad'!J44,2))</f>
        <v/>
      </c>
      <c r="BZ44" s="225" t="s">
        <v>1981</v>
      </c>
      <c r="CA44" s="221"/>
      <c r="CB44" s="221"/>
      <c r="CC44" s="221"/>
      <c r="CD44" s="221"/>
      <c r="CE44" s="221"/>
    </row>
    <row r="45" spans="1:83" x14ac:dyDescent="0.25">
      <c r="A45" s="226">
        <v>41</v>
      </c>
      <c r="B45" s="226" t="str">
        <f>'APH KIC KIA PC'!I45</f>
        <v>Välj…</v>
      </c>
      <c r="C45" s="226" t="str">
        <f>'APH KIC KIA PC'!K45</f>
        <v>Välj…</v>
      </c>
      <c r="D45" s="225">
        <v>1</v>
      </c>
      <c r="E45" s="267" t="str">
        <f>TRIM('APH KIC KIA PC'!D45)</f>
        <v/>
      </c>
      <c r="F45" s="224" t="str">
        <f>TRIM('1. Artikeldata Grund'!E45)</f>
        <v/>
      </c>
      <c r="G45" s="273" t="s">
        <v>1871</v>
      </c>
      <c r="H45" s="221"/>
      <c r="I45" s="221"/>
      <c r="J45" s="221"/>
      <c r="K45" s="221"/>
      <c r="L45" s="221"/>
      <c r="M45" s="2" cm="1">
        <f t="array" ref="M45">IF('APH KIC KIA PC'!S45&lt;&gt;"WEB",1,_xlfn.IFS('APH KIC KIA PC'!K45=Tabeller!$AI$4,'APH KIC KIA PC'!Q45,'APH KIC KIA PC'!K45=Tabeller!$AI$5,106628))</f>
        <v>1</v>
      </c>
      <c r="N45" s="270" t="str" cm="1">
        <f t="array" ref="N45">TRIM(IFERROR(IF('APH KIC KIA PC'!M45=200,'2. Artikeldata Utökad'!I45,(_xlfn.IFS('APH KIC KIA PC'!K45=Tabeller!$AI$4,'1. Artikeldata Grund'!F45,AND('APH KIC KIA PC'!K45=Tabeller!$AI$5,'APH KIC KIA PC'!M45&lt;&gt;200),'APH KIC KIA PC'!D45,'APH KIC KIA PC'!M45=200,'2. Artikeldata Utökad'!I45))),""))</f>
        <v/>
      </c>
      <c r="O45" s="268" t="str">
        <f>'APH KIC KIA PC'!E45</f>
        <v/>
      </c>
      <c r="P45" s="267" t="str">
        <f>TRIM('APH KIC KIA PC'!R45)</f>
        <v/>
      </c>
      <c r="Q45" s="221"/>
      <c r="R45" s="269" t="str" cm="1">
        <f t="array" ref="R45">IFERROR(_xlfn.IFS('4. Inköpsdata'!M45=25%,41,'4. Inköpsdata'!M45=12%,42,'4. Inköpsdata'!M45=6%,43,'4. Inköpsdata'!M45="Momsfritt",38),"")</f>
        <v/>
      </c>
      <c r="S45" s="225" t="str">
        <f>'APH KIC KIA PC'!S45</f>
        <v xml:space="preserve">  Välj…</v>
      </c>
      <c r="T45" s="369" t="str">
        <f>'APH KIC KIA PC'!E45</f>
        <v/>
      </c>
      <c r="U45" s="225"/>
      <c r="V45" s="221"/>
      <c r="W45" s="221"/>
      <c r="X45" s="221"/>
      <c r="Y45" s="221"/>
      <c r="Z45" s="225" t="str">
        <f>TRIM(IF('1. Artikeldata Grund'!K45="","",IF('1. Artikeldata Grund'!K45=1,_xlfn.CONCAT('1. Artikeldata Grund'!K45," ","dag"),_xlfn.CONCAT('1. Artikeldata Grund'!K45," ","dagar"))))</f>
        <v/>
      </c>
      <c r="AA45" s="225" t="str">
        <f>TRIM(IF('1. Artikeldata Grund'!L45="","",IF('1. Artikeldata Grund'!L45=1,_xlfn.CONCAT('1. Artikeldata Grund'!L45," ","dag"),_xlfn.CONCAT('1. Artikeldata Grund'!L45," ","dagar"))))</f>
        <v/>
      </c>
      <c r="AB45" s="221"/>
      <c r="AC45" s="221"/>
      <c r="AD45" s="221"/>
      <c r="AE45" s="225">
        <v>1</v>
      </c>
      <c r="AF45" s="221"/>
      <c r="AG45" s="267" t="str">
        <f>TRIM('APH KIC KIA PC'!T45)</f>
        <v/>
      </c>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70" t="s">
        <v>1981</v>
      </c>
      <c r="BD45" s="270" t="str">
        <f>IF('2. Artikeldata Utökad'!G45="Välj…","",LEFT('2. Artikeldata Utökad'!G45,1))</f>
        <v xml:space="preserve"> </v>
      </c>
      <c r="BE45" s="221"/>
      <c r="BF45" s="221"/>
      <c r="BG45" s="221"/>
      <c r="BH45" s="221"/>
      <c r="BI45" s="221"/>
      <c r="BJ45" s="221"/>
      <c r="BK45" s="221"/>
      <c r="BL45" s="267" t="str">
        <f>TRIM(IF('APH KIC KIA PC'!S45="WEB","",'2. Artikeldata Utökad'!P45))</f>
        <v/>
      </c>
      <c r="BM45" s="267" t="str">
        <f>TRIM(IF('APH KIC KIA PC'!S45="WEB","",'2. Artikeldata Utökad'!Q45))</f>
        <v/>
      </c>
      <c r="BN45" s="267" t="str">
        <f>TRIM(IF('APH KIC KIA PC'!S45="WEB","",'2. Artikeldata Utökad'!R45))</f>
        <v/>
      </c>
      <c r="BO45" s="267" t="str">
        <f>IF('2. Artikeldata Utökad'!F45="","",'2. Artikeldata Utökad'!F45)</f>
        <v xml:space="preserve">  Välj…</v>
      </c>
      <c r="BP45" s="267" t="str">
        <f>TRIM(IF('2. Artikeldata Utökad'!E45="","",'2. Artikeldata Utökad'!E45))</f>
        <v/>
      </c>
      <c r="BQ45" s="267" t="str">
        <f>TRIM(IF('APH KIC KIA PC'!S45="WEB","",'2. Artikeldata Utökad'!S45))</f>
        <v/>
      </c>
      <c r="BR45" s="225">
        <v>1</v>
      </c>
      <c r="BS45" s="267" t="str">
        <f>TRIM(IF('APH KIC KIA PC'!S45="WEB","",'2. Artikeldata Utökad'!T45))</f>
        <v/>
      </c>
      <c r="BT45" s="221"/>
      <c r="BU45" s="221"/>
      <c r="BV45" s="267" t="str">
        <f>TRIM(IF('APH KIC KIA PC'!M45&lt;&gt;200,'APH KIC KIA PC'!D45,'2. Artikeldata Utökad'!I45))</f>
        <v/>
      </c>
      <c r="BW45" s="267" t="str">
        <f>TRIM('2. Artikeldata Utökad'!D45)</f>
        <v/>
      </c>
      <c r="BX45" s="224" t="str">
        <f>LEFT('2. Artikeldata Utökad'!H45,1)</f>
        <v xml:space="preserve"> </v>
      </c>
      <c r="BY45" s="224" t="str">
        <f>TRIM(LEFT('2. Artikeldata Utökad'!J45,2))</f>
        <v/>
      </c>
      <c r="BZ45" s="225" t="s">
        <v>1981</v>
      </c>
      <c r="CA45" s="221"/>
      <c r="CB45" s="221"/>
      <c r="CC45" s="221"/>
      <c r="CD45" s="221"/>
      <c r="CE45" s="221"/>
    </row>
    <row r="46" spans="1:83" x14ac:dyDescent="0.25">
      <c r="A46" s="226">
        <v>42</v>
      </c>
      <c r="B46" s="226" t="str">
        <f>'APH KIC KIA PC'!I46</f>
        <v>Välj…</v>
      </c>
      <c r="C46" s="226" t="str">
        <f>'APH KIC KIA PC'!K46</f>
        <v>Välj…</v>
      </c>
      <c r="D46" s="225">
        <v>1</v>
      </c>
      <c r="E46" s="267" t="str">
        <f>TRIM('APH KIC KIA PC'!D46)</f>
        <v/>
      </c>
      <c r="F46" s="224" t="str">
        <f>TRIM('1. Artikeldata Grund'!E46)</f>
        <v/>
      </c>
      <c r="G46" s="273" t="s">
        <v>1871</v>
      </c>
      <c r="H46" s="221"/>
      <c r="I46" s="221"/>
      <c r="J46" s="221"/>
      <c r="K46" s="221"/>
      <c r="L46" s="221"/>
      <c r="M46" s="2" cm="1">
        <f t="array" ref="M46">IF('APH KIC KIA PC'!S46&lt;&gt;"WEB",1,_xlfn.IFS('APH KIC KIA PC'!K46=Tabeller!$AI$4,'APH KIC KIA PC'!Q46,'APH KIC KIA PC'!K46=Tabeller!$AI$5,106628))</f>
        <v>1</v>
      </c>
      <c r="N46" s="270" t="str" cm="1">
        <f t="array" ref="N46">TRIM(IFERROR(IF('APH KIC KIA PC'!M46=200,'2. Artikeldata Utökad'!I46,(_xlfn.IFS('APH KIC KIA PC'!K46=Tabeller!$AI$4,'1. Artikeldata Grund'!F46,AND('APH KIC KIA PC'!K46=Tabeller!$AI$5,'APH KIC KIA PC'!M46&lt;&gt;200),'APH KIC KIA PC'!D46,'APH KIC KIA PC'!M46=200,'2. Artikeldata Utökad'!I46))),""))</f>
        <v/>
      </c>
      <c r="O46" s="268" t="str">
        <f>'APH KIC KIA PC'!E46</f>
        <v/>
      </c>
      <c r="P46" s="267" t="str">
        <f>TRIM('APH KIC KIA PC'!R46)</f>
        <v/>
      </c>
      <c r="Q46" s="221"/>
      <c r="R46" s="269" t="str" cm="1">
        <f t="array" ref="R46">IFERROR(_xlfn.IFS('4. Inköpsdata'!M46=25%,41,'4. Inköpsdata'!M46=12%,42,'4. Inköpsdata'!M46=6%,43,'4. Inköpsdata'!M46="Momsfritt",38),"")</f>
        <v/>
      </c>
      <c r="S46" s="225" t="str">
        <f>'APH KIC KIA PC'!S46</f>
        <v xml:space="preserve">  Välj…</v>
      </c>
      <c r="T46" s="369" t="str">
        <f>'APH KIC KIA PC'!E46</f>
        <v/>
      </c>
      <c r="U46" s="225"/>
      <c r="V46" s="221"/>
      <c r="W46" s="221"/>
      <c r="X46" s="221"/>
      <c r="Y46" s="221"/>
      <c r="Z46" s="225" t="str">
        <f>TRIM(IF('1. Artikeldata Grund'!K46="","",IF('1. Artikeldata Grund'!K46=1,_xlfn.CONCAT('1. Artikeldata Grund'!K46," ","dag"),_xlfn.CONCAT('1. Artikeldata Grund'!K46," ","dagar"))))</f>
        <v/>
      </c>
      <c r="AA46" s="225" t="str">
        <f>TRIM(IF('1. Artikeldata Grund'!L46="","",IF('1. Artikeldata Grund'!L46=1,_xlfn.CONCAT('1. Artikeldata Grund'!L46," ","dag"),_xlfn.CONCAT('1. Artikeldata Grund'!L46," ","dagar"))))</f>
        <v/>
      </c>
      <c r="AB46" s="221"/>
      <c r="AC46" s="221"/>
      <c r="AD46" s="221"/>
      <c r="AE46" s="225">
        <v>1</v>
      </c>
      <c r="AF46" s="221"/>
      <c r="AG46" s="267" t="str">
        <f>TRIM('APH KIC KIA PC'!T46)</f>
        <v/>
      </c>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70" t="s">
        <v>1981</v>
      </c>
      <c r="BD46" s="270" t="str">
        <f>IF('2. Artikeldata Utökad'!G46="Välj…","",LEFT('2. Artikeldata Utökad'!G46,1))</f>
        <v xml:space="preserve"> </v>
      </c>
      <c r="BE46" s="221"/>
      <c r="BF46" s="221"/>
      <c r="BG46" s="221"/>
      <c r="BH46" s="221"/>
      <c r="BI46" s="221"/>
      <c r="BJ46" s="221"/>
      <c r="BK46" s="221"/>
      <c r="BL46" s="267" t="str">
        <f>TRIM(IF('APH KIC KIA PC'!S46="WEB","",'2. Artikeldata Utökad'!P46))</f>
        <v/>
      </c>
      <c r="BM46" s="267" t="str">
        <f>TRIM(IF('APH KIC KIA PC'!S46="WEB","",'2. Artikeldata Utökad'!Q46))</f>
        <v/>
      </c>
      <c r="BN46" s="267" t="str">
        <f>TRIM(IF('APH KIC KIA PC'!S46="WEB","",'2. Artikeldata Utökad'!R46))</f>
        <v/>
      </c>
      <c r="BO46" s="267" t="str">
        <f>IF('2. Artikeldata Utökad'!F46="","",'2. Artikeldata Utökad'!F46)</f>
        <v xml:space="preserve">  Välj…</v>
      </c>
      <c r="BP46" s="267" t="str">
        <f>TRIM(IF('2. Artikeldata Utökad'!E46="","",'2. Artikeldata Utökad'!E46))</f>
        <v/>
      </c>
      <c r="BQ46" s="267" t="str">
        <f>TRIM(IF('APH KIC KIA PC'!S46="WEB","",'2. Artikeldata Utökad'!S46))</f>
        <v/>
      </c>
      <c r="BR46" s="225">
        <v>1</v>
      </c>
      <c r="BS46" s="267" t="str">
        <f>TRIM(IF('APH KIC KIA PC'!S46="WEB","",'2. Artikeldata Utökad'!T46))</f>
        <v/>
      </c>
      <c r="BT46" s="221"/>
      <c r="BU46" s="221"/>
      <c r="BV46" s="267" t="str">
        <f>TRIM(IF('APH KIC KIA PC'!M46&lt;&gt;200,'APH KIC KIA PC'!D46,'2. Artikeldata Utökad'!I46))</f>
        <v/>
      </c>
      <c r="BW46" s="267" t="str">
        <f>TRIM('2. Artikeldata Utökad'!D46)</f>
        <v/>
      </c>
      <c r="BX46" s="224" t="str">
        <f>LEFT('2. Artikeldata Utökad'!H46,1)</f>
        <v xml:space="preserve"> </v>
      </c>
      <c r="BY46" s="224" t="str">
        <f>TRIM(LEFT('2. Artikeldata Utökad'!J46,2))</f>
        <v/>
      </c>
      <c r="BZ46" s="225" t="s">
        <v>1981</v>
      </c>
      <c r="CA46" s="221"/>
      <c r="CB46" s="221"/>
      <c r="CC46" s="221"/>
      <c r="CD46" s="221"/>
      <c r="CE46" s="221"/>
    </row>
    <row r="47" spans="1:83" x14ac:dyDescent="0.25">
      <c r="A47" s="226">
        <v>43</v>
      </c>
      <c r="B47" s="226" t="str">
        <f>'APH KIC KIA PC'!I47</f>
        <v>Välj…</v>
      </c>
      <c r="C47" s="226" t="str">
        <f>'APH KIC KIA PC'!K47</f>
        <v>Välj…</v>
      </c>
      <c r="D47" s="225">
        <v>1</v>
      </c>
      <c r="E47" s="267" t="str">
        <f>TRIM('APH KIC KIA PC'!D47)</f>
        <v/>
      </c>
      <c r="F47" s="224" t="str">
        <f>TRIM('1. Artikeldata Grund'!E47)</f>
        <v/>
      </c>
      <c r="G47" s="273" t="s">
        <v>1871</v>
      </c>
      <c r="H47" s="221"/>
      <c r="I47" s="221"/>
      <c r="J47" s="221"/>
      <c r="K47" s="221"/>
      <c r="L47" s="221"/>
      <c r="M47" s="2" cm="1">
        <f t="array" ref="M47">IF('APH KIC KIA PC'!S47&lt;&gt;"WEB",1,_xlfn.IFS('APH KIC KIA PC'!K47=Tabeller!$AI$4,'APH KIC KIA PC'!Q47,'APH KIC KIA PC'!K47=Tabeller!$AI$5,106628))</f>
        <v>1</v>
      </c>
      <c r="N47" s="270" t="str" cm="1">
        <f t="array" ref="N47">TRIM(IFERROR(IF('APH KIC KIA PC'!M47=200,'2. Artikeldata Utökad'!I47,(_xlfn.IFS('APH KIC KIA PC'!K47=Tabeller!$AI$4,'1. Artikeldata Grund'!F47,AND('APH KIC KIA PC'!K47=Tabeller!$AI$5,'APH KIC KIA PC'!M47&lt;&gt;200),'APH KIC KIA PC'!D47,'APH KIC KIA PC'!M47=200,'2. Artikeldata Utökad'!I47))),""))</f>
        <v/>
      </c>
      <c r="O47" s="268" t="str">
        <f>'APH KIC KIA PC'!E47</f>
        <v/>
      </c>
      <c r="P47" s="267" t="str">
        <f>TRIM('APH KIC KIA PC'!R47)</f>
        <v/>
      </c>
      <c r="Q47" s="221"/>
      <c r="R47" s="269" t="str" cm="1">
        <f t="array" ref="R47">IFERROR(_xlfn.IFS('4. Inköpsdata'!M47=25%,41,'4. Inköpsdata'!M47=12%,42,'4. Inköpsdata'!M47=6%,43,'4. Inköpsdata'!M47="Momsfritt",38),"")</f>
        <v/>
      </c>
      <c r="S47" s="225" t="str">
        <f>'APH KIC KIA PC'!S47</f>
        <v xml:space="preserve">  Välj…</v>
      </c>
      <c r="T47" s="369" t="str">
        <f>'APH KIC KIA PC'!E47</f>
        <v/>
      </c>
      <c r="U47" s="225"/>
      <c r="V47" s="221"/>
      <c r="W47" s="221"/>
      <c r="X47" s="221"/>
      <c r="Y47" s="221"/>
      <c r="Z47" s="225" t="str">
        <f>TRIM(IF('1. Artikeldata Grund'!K47="","",IF('1. Artikeldata Grund'!K47=1,_xlfn.CONCAT('1. Artikeldata Grund'!K47," ","dag"),_xlfn.CONCAT('1. Artikeldata Grund'!K47," ","dagar"))))</f>
        <v/>
      </c>
      <c r="AA47" s="225" t="str">
        <f>TRIM(IF('1. Artikeldata Grund'!L47="","",IF('1. Artikeldata Grund'!L47=1,_xlfn.CONCAT('1. Artikeldata Grund'!L47," ","dag"),_xlfn.CONCAT('1. Artikeldata Grund'!L47," ","dagar"))))</f>
        <v/>
      </c>
      <c r="AB47" s="221"/>
      <c r="AC47" s="221"/>
      <c r="AD47" s="221"/>
      <c r="AE47" s="225">
        <v>1</v>
      </c>
      <c r="AF47" s="221"/>
      <c r="AG47" s="267" t="str">
        <f>TRIM('APH KIC KIA PC'!T47)</f>
        <v/>
      </c>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70" t="s">
        <v>1981</v>
      </c>
      <c r="BD47" s="270" t="str">
        <f>IF('2. Artikeldata Utökad'!G47="Välj…","",LEFT('2. Artikeldata Utökad'!G47,1))</f>
        <v xml:space="preserve"> </v>
      </c>
      <c r="BE47" s="221"/>
      <c r="BF47" s="221"/>
      <c r="BG47" s="221"/>
      <c r="BH47" s="221"/>
      <c r="BI47" s="221"/>
      <c r="BJ47" s="221"/>
      <c r="BK47" s="221"/>
      <c r="BL47" s="267" t="str">
        <f>TRIM(IF('APH KIC KIA PC'!S47="WEB","",'2. Artikeldata Utökad'!P47))</f>
        <v/>
      </c>
      <c r="BM47" s="267" t="str">
        <f>TRIM(IF('APH KIC KIA PC'!S47="WEB","",'2. Artikeldata Utökad'!Q47))</f>
        <v/>
      </c>
      <c r="BN47" s="267" t="str">
        <f>TRIM(IF('APH KIC KIA PC'!S47="WEB","",'2. Artikeldata Utökad'!R47))</f>
        <v/>
      </c>
      <c r="BO47" s="267" t="str">
        <f>IF('2. Artikeldata Utökad'!F47="","",'2. Artikeldata Utökad'!F47)</f>
        <v xml:space="preserve">  Välj…</v>
      </c>
      <c r="BP47" s="267" t="str">
        <f>TRIM(IF('2. Artikeldata Utökad'!E47="","",'2. Artikeldata Utökad'!E47))</f>
        <v/>
      </c>
      <c r="BQ47" s="267" t="str">
        <f>TRIM(IF('APH KIC KIA PC'!S47="WEB","",'2. Artikeldata Utökad'!S47))</f>
        <v/>
      </c>
      <c r="BR47" s="225">
        <v>1</v>
      </c>
      <c r="BS47" s="267" t="str">
        <f>TRIM(IF('APH KIC KIA PC'!S47="WEB","",'2. Artikeldata Utökad'!T47))</f>
        <v/>
      </c>
      <c r="BT47" s="221"/>
      <c r="BU47" s="221"/>
      <c r="BV47" s="267" t="str">
        <f>TRIM(IF('APH KIC KIA PC'!M47&lt;&gt;200,'APH KIC KIA PC'!D47,'2. Artikeldata Utökad'!I47))</f>
        <v/>
      </c>
      <c r="BW47" s="267" t="str">
        <f>TRIM('2. Artikeldata Utökad'!D47)</f>
        <v/>
      </c>
      <c r="BX47" s="224" t="str">
        <f>LEFT('2. Artikeldata Utökad'!H47,1)</f>
        <v xml:space="preserve"> </v>
      </c>
      <c r="BY47" s="224" t="str">
        <f>TRIM(LEFT('2. Artikeldata Utökad'!J47,2))</f>
        <v/>
      </c>
      <c r="BZ47" s="225" t="s">
        <v>1981</v>
      </c>
      <c r="CA47" s="221"/>
      <c r="CB47" s="221"/>
      <c r="CC47" s="221"/>
      <c r="CD47" s="221"/>
      <c r="CE47" s="221"/>
    </row>
    <row r="48" spans="1:83" x14ac:dyDescent="0.25">
      <c r="A48" s="226">
        <v>44</v>
      </c>
      <c r="B48" s="226" t="str">
        <f>'APH KIC KIA PC'!I48</f>
        <v>Välj…</v>
      </c>
      <c r="C48" s="226" t="str">
        <f>'APH KIC KIA PC'!K48</f>
        <v>Välj…</v>
      </c>
      <c r="D48" s="225">
        <v>1</v>
      </c>
      <c r="E48" s="267" t="str">
        <f>TRIM('APH KIC KIA PC'!D48)</f>
        <v/>
      </c>
      <c r="F48" s="224" t="str">
        <f>TRIM('1. Artikeldata Grund'!E48)</f>
        <v/>
      </c>
      <c r="G48" s="273" t="s">
        <v>1871</v>
      </c>
      <c r="H48" s="221"/>
      <c r="I48" s="221"/>
      <c r="J48" s="221"/>
      <c r="K48" s="221"/>
      <c r="L48" s="221"/>
      <c r="M48" s="2" cm="1">
        <f t="array" ref="M48">IF('APH KIC KIA PC'!S48&lt;&gt;"WEB",1,_xlfn.IFS('APH KIC KIA PC'!K48=Tabeller!$AI$4,'APH KIC KIA PC'!Q48,'APH KIC KIA PC'!K48=Tabeller!$AI$5,106628))</f>
        <v>1</v>
      </c>
      <c r="N48" s="270" t="str" cm="1">
        <f t="array" ref="N48">TRIM(IFERROR(IF('APH KIC KIA PC'!M48=200,'2. Artikeldata Utökad'!I48,(_xlfn.IFS('APH KIC KIA PC'!K48=Tabeller!$AI$4,'1. Artikeldata Grund'!F48,AND('APH KIC KIA PC'!K48=Tabeller!$AI$5,'APH KIC KIA PC'!M48&lt;&gt;200),'APH KIC KIA PC'!D48,'APH KIC KIA PC'!M48=200,'2. Artikeldata Utökad'!I48))),""))</f>
        <v/>
      </c>
      <c r="O48" s="268" t="str">
        <f>'APH KIC KIA PC'!E48</f>
        <v/>
      </c>
      <c r="P48" s="267" t="str">
        <f>TRIM('APH KIC KIA PC'!R48)</f>
        <v/>
      </c>
      <c r="Q48" s="221"/>
      <c r="R48" s="269" t="str" cm="1">
        <f t="array" ref="R48">IFERROR(_xlfn.IFS('4. Inköpsdata'!M48=25%,41,'4. Inköpsdata'!M48=12%,42,'4. Inköpsdata'!M48=6%,43,'4. Inköpsdata'!M48="Momsfritt",38),"")</f>
        <v/>
      </c>
      <c r="S48" s="225" t="str">
        <f>'APH KIC KIA PC'!S48</f>
        <v xml:space="preserve">  Välj…</v>
      </c>
      <c r="T48" s="369" t="str">
        <f>'APH KIC KIA PC'!E48</f>
        <v/>
      </c>
      <c r="U48" s="225"/>
      <c r="V48" s="221"/>
      <c r="W48" s="221"/>
      <c r="X48" s="221"/>
      <c r="Y48" s="221"/>
      <c r="Z48" s="225" t="str">
        <f>TRIM(IF('1. Artikeldata Grund'!K48="","",IF('1. Artikeldata Grund'!K48=1,_xlfn.CONCAT('1. Artikeldata Grund'!K48," ","dag"),_xlfn.CONCAT('1. Artikeldata Grund'!K48," ","dagar"))))</f>
        <v/>
      </c>
      <c r="AA48" s="225" t="str">
        <f>TRIM(IF('1. Artikeldata Grund'!L48="","",IF('1. Artikeldata Grund'!L48=1,_xlfn.CONCAT('1. Artikeldata Grund'!L48," ","dag"),_xlfn.CONCAT('1. Artikeldata Grund'!L48," ","dagar"))))</f>
        <v/>
      </c>
      <c r="AB48" s="221"/>
      <c r="AC48" s="221"/>
      <c r="AD48" s="221"/>
      <c r="AE48" s="225">
        <v>1</v>
      </c>
      <c r="AF48" s="221"/>
      <c r="AG48" s="267" t="str">
        <f>TRIM('APH KIC KIA PC'!T48)</f>
        <v/>
      </c>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70" t="s">
        <v>1981</v>
      </c>
      <c r="BD48" s="270" t="str">
        <f>IF('2. Artikeldata Utökad'!G48="Välj…","",LEFT('2. Artikeldata Utökad'!G48,1))</f>
        <v xml:space="preserve"> </v>
      </c>
      <c r="BE48" s="221"/>
      <c r="BF48" s="221"/>
      <c r="BG48" s="221"/>
      <c r="BH48" s="221"/>
      <c r="BI48" s="221"/>
      <c r="BJ48" s="221"/>
      <c r="BK48" s="221"/>
      <c r="BL48" s="267" t="str">
        <f>TRIM(IF('APH KIC KIA PC'!S48="WEB","",'2. Artikeldata Utökad'!P48))</f>
        <v/>
      </c>
      <c r="BM48" s="267" t="str">
        <f>TRIM(IF('APH KIC KIA PC'!S48="WEB","",'2. Artikeldata Utökad'!Q48))</f>
        <v/>
      </c>
      <c r="BN48" s="267" t="str">
        <f>TRIM(IF('APH KIC KIA PC'!S48="WEB","",'2. Artikeldata Utökad'!R48))</f>
        <v/>
      </c>
      <c r="BO48" s="267" t="str">
        <f>IF('2. Artikeldata Utökad'!F48="","",'2. Artikeldata Utökad'!F48)</f>
        <v xml:space="preserve">  Välj…</v>
      </c>
      <c r="BP48" s="267" t="str">
        <f>TRIM(IF('2. Artikeldata Utökad'!E48="","",'2. Artikeldata Utökad'!E48))</f>
        <v/>
      </c>
      <c r="BQ48" s="267" t="str">
        <f>TRIM(IF('APH KIC KIA PC'!S48="WEB","",'2. Artikeldata Utökad'!S48))</f>
        <v/>
      </c>
      <c r="BR48" s="225">
        <v>1</v>
      </c>
      <c r="BS48" s="267" t="str">
        <f>TRIM(IF('APH KIC KIA PC'!S48="WEB","",'2. Artikeldata Utökad'!T48))</f>
        <v/>
      </c>
      <c r="BT48" s="221"/>
      <c r="BU48" s="221"/>
      <c r="BV48" s="267" t="str">
        <f>TRIM(IF('APH KIC KIA PC'!M48&lt;&gt;200,'APH KIC KIA PC'!D48,'2. Artikeldata Utökad'!I48))</f>
        <v/>
      </c>
      <c r="BW48" s="267" t="str">
        <f>TRIM('2. Artikeldata Utökad'!D48)</f>
        <v/>
      </c>
      <c r="BX48" s="224" t="str">
        <f>LEFT('2. Artikeldata Utökad'!H48,1)</f>
        <v xml:space="preserve"> </v>
      </c>
      <c r="BY48" s="224" t="str">
        <f>TRIM(LEFT('2. Artikeldata Utökad'!J48,2))</f>
        <v/>
      </c>
      <c r="BZ48" s="225" t="s">
        <v>1981</v>
      </c>
      <c r="CA48" s="221"/>
      <c r="CB48" s="221"/>
      <c r="CC48" s="221"/>
      <c r="CD48" s="221"/>
      <c r="CE48" s="221"/>
    </row>
    <row r="49" spans="1:83" x14ac:dyDescent="0.25">
      <c r="A49" s="226">
        <v>45</v>
      </c>
      <c r="B49" s="226" t="str">
        <f>'APH KIC KIA PC'!I49</f>
        <v>Välj…</v>
      </c>
      <c r="C49" s="226" t="str">
        <f>'APH KIC KIA PC'!K49</f>
        <v>Välj…</v>
      </c>
      <c r="D49" s="225">
        <v>1</v>
      </c>
      <c r="E49" s="267" t="str">
        <f>TRIM('APH KIC KIA PC'!D49)</f>
        <v/>
      </c>
      <c r="F49" s="224" t="str">
        <f>TRIM('1. Artikeldata Grund'!E49)</f>
        <v/>
      </c>
      <c r="G49" s="273" t="s">
        <v>1871</v>
      </c>
      <c r="H49" s="221"/>
      <c r="I49" s="221"/>
      <c r="J49" s="221"/>
      <c r="K49" s="221"/>
      <c r="L49" s="221"/>
      <c r="M49" s="2" cm="1">
        <f t="array" ref="M49">IF('APH KIC KIA PC'!S49&lt;&gt;"WEB",1,_xlfn.IFS('APH KIC KIA PC'!K49=Tabeller!$AI$4,'APH KIC KIA PC'!Q49,'APH KIC KIA PC'!K49=Tabeller!$AI$5,106628))</f>
        <v>1</v>
      </c>
      <c r="N49" s="270" t="str" cm="1">
        <f t="array" ref="N49">TRIM(IFERROR(IF('APH KIC KIA PC'!M49=200,'2. Artikeldata Utökad'!I49,(_xlfn.IFS('APH KIC KIA PC'!K49=Tabeller!$AI$4,'1. Artikeldata Grund'!F49,AND('APH KIC KIA PC'!K49=Tabeller!$AI$5,'APH KIC KIA PC'!M49&lt;&gt;200),'APH KIC KIA PC'!D49,'APH KIC KIA PC'!M49=200,'2. Artikeldata Utökad'!I49))),""))</f>
        <v/>
      </c>
      <c r="O49" s="268" t="str">
        <f>'APH KIC KIA PC'!E49</f>
        <v/>
      </c>
      <c r="P49" s="267" t="str">
        <f>TRIM('APH KIC KIA PC'!R49)</f>
        <v/>
      </c>
      <c r="Q49" s="221"/>
      <c r="R49" s="269" t="str" cm="1">
        <f t="array" ref="R49">IFERROR(_xlfn.IFS('4. Inköpsdata'!M49=25%,41,'4. Inköpsdata'!M49=12%,42,'4. Inköpsdata'!M49=6%,43,'4. Inköpsdata'!M49="Momsfritt",38),"")</f>
        <v/>
      </c>
      <c r="S49" s="225" t="str">
        <f>'APH KIC KIA PC'!S49</f>
        <v xml:space="preserve">  Välj…</v>
      </c>
      <c r="T49" s="369" t="str">
        <f>'APH KIC KIA PC'!E49</f>
        <v/>
      </c>
      <c r="U49" s="225"/>
      <c r="V49" s="221"/>
      <c r="W49" s="221"/>
      <c r="X49" s="221"/>
      <c r="Y49" s="221"/>
      <c r="Z49" s="225" t="str">
        <f>TRIM(IF('1. Artikeldata Grund'!K49="","",IF('1. Artikeldata Grund'!K49=1,_xlfn.CONCAT('1. Artikeldata Grund'!K49," ","dag"),_xlfn.CONCAT('1. Artikeldata Grund'!K49," ","dagar"))))</f>
        <v/>
      </c>
      <c r="AA49" s="225" t="str">
        <f>TRIM(IF('1. Artikeldata Grund'!L49="","",IF('1. Artikeldata Grund'!L49=1,_xlfn.CONCAT('1. Artikeldata Grund'!L49," ","dag"),_xlfn.CONCAT('1. Artikeldata Grund'!L49," ","dagar"))))</f>
        <v/>
      </c>
      <c r="AB49" s="221"/>
      <c r="AC49" s="221"/>
      <c r="AD49" s="221"/>
      <c r="AE49" s="225">
        <v>1</v>
      </c>
      <c r="AF49" s="221"/>
      <c r="AG49" s="267" t="str">
        <f>TRIM('APH KIC KIA PC'!T49)</f>
        <v/>
      </c>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70" t="s">
        <v>1981</v>
      </c>
      <c r="BD49" s="270" t="str">
        <f>IF('2. Artikeldata Utökad'!G49="Välj…","",LEFT('2. Artikeldata Utökad'!G49,1))</f>
        <v xml:space="preserve"> </v>
      </c>
      <c r="BE49" s="221"/>
      <c r="BF49" s="221"/>
      <c r="BG49" s="221"/>
      <c r="BH49" s="221"/>
      <c r="BI49" s="221"/>
      <c r="BJ49" s="221"/>
      <c r="BK49" s="221"/>
      <c r="BL49" s="267" t="str">
        <f>TRIM(IF('APH KIC KIA PC'!S49="WEB","",'2. Artikeldata Utökad'!P49))</f>
        <v/>
      </c>
      <c r="BM49" s="267" t="str">
        <f>TRIM(IF('APH KIC KIA PC'!S49="WEB","",'2. Artikeldata Utökad'!Q49))</f>
        <v/>
      </c>
      <c r="BN49" s="267" t="str">
        <f>TRIM(IF('APH KIC KIA PC'!S49="WEB","",'2. Artikeldata Utökad'!R49))</f>
        <v/>
      </c>
      <c r="BO49" s="267" t="str">
        <f>IF('2. Artikeldata Utökad'!F49="","",'2. Artikeldata Utökad'!F49)</f>
        <v xml:space="preserve">  Välj…</v>
      </c>
      <c r="BP49" s="267" t="str">
        <f>TRIM(IF('2. Artikeldata Utökad'!E49="","",'2. Artikeldata Utökad'!E49))</f>
        <v/>
      </c>
      <c r="BQ49" s="267" t="str">
        <f>TRIM(IF('APH KIC KIA PC'!S49="WEB","",'2. Artikeldata Utökad'!S49))</f>
        <v/>
      </c>
      <c r="BR49" s="225">
        <v>1</v>
      </c>
      <c r="BS49" s="267" t="str">
        <f>TRIM(IF('APH KIC KIA PC'!S49="WEB","",'2. Artikeldata Utökad'!T49))</f>
        <v/>
      </c>
      <c r="BT49" s="221"/>
      <c r="BU49" s="221"/>
      <c r="BV49" s="267" t="str">
        <f>TRIM(IF('APH KIC KIA PC'!M49&lt;&gt;200,'APH KIC KIA PC'!D49,'2. Artikeldata Utökad'!I49))</f>
        <v/>
      </c>
      <c r="BW49" s="267" t="str">
        <f>TRIM('2. Artikeldata Utökad'!D49)</f>
        <v/>
      </c>
      <c r="BX49" s="224" t="str">
        <f>LEFT('2. Artikeldata Utökad'!H49,1)</f>
        <v xml:space="preserve"> </v>
      </c>
      <c r="BY49" s="224" t="str">
        <f>TRIM(LEFT('2. Artikeldata Utökad'!J49,2))</f>
        <v/>
      </c>
      <c r="BZ49" s="225" t="s">
        <v>1981</v>
      </c>
      <c r="CA49" s="221"/>
      <c r="CB49" s="221"/>
      <c r="CC49" s="221"/>
      <c r="CD49" s="221"/>
      <c r="CE49" s="221"/>
    </row>
    <row r="50" spans="1:83" x14ac:dyDescent="0.25">
      <c r="A50" s="226">
        <v>46</v>
      </c>
      <c r="B50" s="226" t="str">
        <f>'APH KIC KIA PC'!I50</f>
        <v>Välj…</v>
      </c>
      <c r="C50" s="226" t="str">
        <f>'APH KIC KIA PC'!K50</f>
        <v>Välj…</v>
      </c>
      <c r="D50" s="225">
        <v>1</v>
      </c>
      <c r="E50" s="267" t="str">
        <f>TRIM('APH KIC KIA PC'!D50)</f>
        <v/>
      </c>
      <c r="F50" s="224" t="str">
        <f>TRIM('1. Artikeldata Grund'!E50)</f>
        <v/>
      </c>
      <c r="G50" s="273" t="s">
        <v>1871</v>
      </c>
      <c r="H50" s="221"/>
      <c r="I50" s="221"/>
      <c r="J50" s="221"/>
      <c r="K50" s="221"/>
      <c r="L50" s="221"/>
      <c r="M50" s="2" cm="1">
        <f t="array" ref="M50">IF('APH KIC KIA PC'!S50&lt;&gt;"WEB",1,_xlfn.IFS('APH KIC KIA PC'!K50=Tabeller!$AI$4,'APH KIC KIA PC'!Q50,'APH KIC KIA PC'!K50=Tabeller!$AI$5,106628))</f>
        <v>1</v>
      </c>
      <c r="N50" s="270" t="str" cm="1">
        <f t="array" ref="N50">TRIM(IFERROR(IF('APH KIC KIA PC'!M50=200,'2. Artikeldata Utökad'!I50,(_xlfn.IFS('APH KIC KIA PC'!K50=Tabeller!$AI$4,'1. Artikeldata Grund'!F50,AND('APH KIC KIA PC'!K50=Tabeller!$AI$5,'APH KIC KIA PC'!M50&lt;&gt;200),'APH KIC KIA PC'!D50,'APH KIC KIA PC'!M50=200,'2. Artikeldata Utökad'!I50))),""))</f>
        <v/>
      </c>
      <c r="O50" s="268" t="str">
        <f>'APH KIC KIA PC'!E50</f>
        <v/>
      </c>
      <c r="P50" s="267" t="str">
        <f>TRIM('APH KIC KIA PC'!R50)</f>
        <v/>
      </c>
      <c r="Q50" s="221"/>
      <c r="R50" s="269" t="str" cm="1">
        <f t="array" ref="R50">IFERROR(_xlfn.IFS('4. Inköpsdata'!M50=25%,41,'4. Inköpsdata'!M50=12%,42,'4. Inköpsdata'!M50=6%,43,'4. Inköpsdata'!M50="Momsfritt",38),"")</f>
        <v/>
      </c>
      <c r="S50" s="225" t="str">
        <f>'APH KIC KIA PC'!S50</f>
        <v xml:space="preserve">  Välj…</v>
      </c>
      <c r="T50" s="369" t="str">
        <f>'APH KIC KIA PC'!E50</f>
        <v/>
      </c>
      <c r="U50" s="225"/>
      <c r="V50" s="221"/>
      <c r="W50" s="221"/>
      <c r="X50" s="221"/>
      <c r="Y50" s="221"/>
      <c r="Z50" s="225" t="str">
        <f>TRIM(IF('1. Artikeldata Grund'!K50="","",IF('1. Artikeldata Grund'!K50=1,_xlfn.CONCAT('1. Artikeldata Grund'!K50," ","dag"),_xlfn.CONCAT('1. Artikeldata Grund'!K50," ","dagar"))))</f>
        <v/>
      </c>
      <c r="AA50" s="225" t="str">
        <f>TRIM(IF('1. Artikeldata Grund'!L50="","",IF('1. Artikeldata Grund'!L50=1,_xlfn.CONCAT('1. Artikeldata Grund'!L50," ","dag"),_xlfn.CONCAT('1. Artikeldata Grund'!L50," ","dagar"))))</f>
        <v/>
      </c>
      <c r="AB50" s="221"/>
      <c r="AC50" s="221"/>
      <c r="AD50" s="221"/>
      <c r="AE50" s="225">
        <v>1</v>
      </c>
      <c r="AF50" s="221"/>
      <c r="AG50" s="267" t="str">
        <f>TRIM('APH KIC KIA PC'!T50)</f>
        <v/>
      </c>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70" t="s">
        <v>1981</v>
      </c>
      <c r="BD50" s="270" t="str">
        <f>IF('2. Artikeldata Utökad'!G50="Välj…","",LEFT('2. Artikeldata Utökad'!G50,1))</f>
        <v xml:space="preserve"> </v>
      </c>
      <c r="BE50" s="221"/>
      <c r="BF50" s="221"/>
      <c r="BG50" s="221"/>
      <c r="BH50" s="221"/>
      <c r="BI50" s="221"/>
      <c r="BJ50" s="221"/>
      <c r="BK50" s="221"/>
      <c r="BL50" s="267" t="str">
        <f>TRIM(IF('APH KIC KIA PC'!S50="WEB","",'2. Artikeldata Utökad'!P50))</f>
        <v/>
      </c>
      <c r="BM50" s="267" t="str">
        <f>TRIM(IF('APH KIC KIA PC'!S50="WEB","",'2. Artikeldata Utökad'!Q50))</f>
        <v/>
      </c>
      <c r="BN50" s="267" t="str">
        <f>TRIM(IF('APH KIC KIA PC'!S50="WEB","",'2. Artikeldata Utökad'!R50))</f>
        <v/>
      </c>
      <c r="BO50" s="267" t="str">
        <f>IF('2. Artikeldata Utökad'!F50="","",'2. Artikeldata Utökad'!F50)</f>
        <v xml:space="preserve">  Välj…</v>
      </c>
      <c r="BP50" s="267" t="str">
        <f>TRIM(IF('2. Artikeldata Utökad'!E50="","",'2. Artikeldata Utökad'!E50))</f>
        <v/>
      </c>
      <c r="BQ50" s="267" t="str">
        <f>TRIM(IF('APH KIC KIA PC'!S50="WEB","",'2. Artikeldata Utökad'!S50))</f>
        <v/>
      </c>
      <c r="BR50" s="225">
        <v>1</v>
      </c>
      <c r="BS50" s="267" t="str">
        <f>TRIM(IF('APH KIC KIA PC'!S50="WEB","",'2. Artikeldata Utökad'!T50))</f>
        <v/>
      </c>
      <c r="BT50" s="221"/>
      <c r="BU50" s="221"/>
      <c r="BV50" s="267" t="str">
        <f>TRIM(IF('APH KIC KIA PC'!M50&lt;&gt;200,'APH KIC KIA PC'!D50,'2. Artikeldata Utökad'!I50))</f>
        <v/>
      </c>
      <c r="BW50" s="267" t="str">
        <f>TRIM('2. Artikeldata Utökad'!D50)</f>
        <v/>
      </c>
      <c r="BX50" s="224" t="str">
        <f>LEFT('2. Artikeldata Utökad'!H50,1)</f>
        <v xml:space="preserve"> </v>
      </c>
      <c r="BY50" s="224" t="str">
        <f>TRIM(LEFT('2. Artikeldata Utökad'!J50,2))</f>
        <v/>
      </c>
      <c r="BZ50" s="225" t="s">
        <v>1981</v>
      </c>
      <c r="CA50" s="221"/>
      <c r="CB50" s="221"/>
      <c r="CC50" s="221"/>
      <c r="CD50" s="221"/>
      <c r="CE50" s="221"/>
    </row>
    <row r="51" spans="1:83" x14ac:dyDescent="0.25">
      <c r="A51" s="223">
        <v>47</v>
      </c>
      <c r="B51" s="226" t="str">
        <f>'APH KIC KIA PC'!I51</f>
        <v>Välj…</v>
      </c>
      <c r="C51" s="226" t="str">
        <f>'APH KIC KIA PC'!K51</f>
        <v>Välj…</v>
      </c>
      <c r="D51" s="225">
        <v>1</v>
      </c>
      <c r="E51" s="267" t="str">
        <f>TRIM('APH KIC KIA PC'!D51)</f>
        <v/>
      </c>
      <c r="F51" s="224" t="str">
        <f>TRIM('1. Artikeldata Grund'!E51)</f>
        <v/>
      </c>
      <c r="G51" s="273" t="s">
        <v>1871</v>
      </c>
      <c r="H51" s="221"/>
      <c r="I51" s="221"/>
      <c r="J51" s="221"/>
      <c r="K51" s="221"/>
      <c r="L51" s="221"/>
      <c r="M51" s="2" cm="1">
        <f t="array" ref="M51">IF('APH KIC KIA PC'!S51&lt;&gt;"WEB",1,_xlfn.IFS('APH KIC KIA PC'!K51=Tabeller!$AI$4,'APH KIC KIA PC'!Q51,'APH KIC KIA PC'!K51=Tabeller!$AI$5,106628))</f>
        <v>1</v>
      </c>
      <c r="N51" s="270" t="str" cm="1">
        <f t="array" ref="N51">TRIM(IFERROR(IF('APH KIC KIA PC'!M51=200,'2. Artikeldata Utökad'!I51,(_xlfn.IFS('APH KIC KIA PC'!K51=Tabeller!$AI$4,'1. Artikeldata Grund'!F51,AND('APH KIC KIA PC'!K51=Tabeller!$AI$5,'APH KIC KIA PC'!M51&lt;&gt;200),'APH KIC KIA PC'!D51,'APH KIC KIA PC'!M51=200,'2. Artikeldata Utökad'!I51))),""))</f>
        <v/>
      </c>
      <c r="O51" s="268" t="str">
        <f>'APH KIC KIA PC'!E51</f>
        <v/>
      </c>
      <c r="P51" s="267" t="str">
        <f>TRIM('APH KIC KIA PC'!R51)</f>
        <v/>
      </c>
      <c r="Q51" s="221"/>
      <c r="R51" s="269" t="str" cm="1">
        <f t="array" ref="R51">IFERROR(_xlfn.IFS('4. Inköpsdata'!M51=25%,41,'4. Inköpsdata'!M51=12%,42,'4. Inköpsdata'!M51=6%,43,'4. Inköpsdata'!M51="Momsfritt",38),"")</f>
        <v/>
      </c>
      <c r="S51" s="225" t="str">
        <f>'APH KIC KIA PC'!S51</f>
        <v xml:space="preserve">  Välj…</v>
      </c>
      <c r="T51" s="369" t="str">
        <f>'APH KIC KIA PC'!E51</f>
        <v/>
      </c>
      <c r="U51" s="225"/>
      <c r="V51" s="221"/>
      <c r="W51" s="221"/>
      <c r="X51" s="221"/>
      <c r="Y51" s="221"/>
      <c r="Z51" s="225" t="str">
        <f>TRIM(IF('1. Artikeldata Grund'!K51="","",IF('1. Artikeldata Grund'!K51=1,_xlfn.CONCAT('1. Artikeldata Grund'!K51," ","dag"),_xlfn.CONCAT('1. Artikeldata Grund'!K51," ","dagar"))))</f>
        <v/>
      </c>
      <c r="AA51" s="225" t="str">
        <f>TRIM(IF('1. Artikeldata Grund'!L51="","",IF('1. Artikeldata Grund'!L51=1,_xlfn.CONCAT('1. Artikeldata Grund'!L51," ","dag"),_xlfn.CONCAT('1. Artikeldata Grund'!L51," ","dagar"))))</f>
        <v/>
      </c>
      <c r="AB51" s="221"/>
      <c r="AC51" s="221"/>
      <c r="AD51" s="221"/>
      <c r="AE51" s="225">
        <v>1</v>
      </c>
      <c r="AF51" s="221"/>
      <c r="AG51" s="267" t="str">
        <f>TRIM('APH KIC KIA PC'!T51)</f>
        <v/>
      </c>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70" t="s">
        <v>1981</v>
      </c>
      <c r="BD51" s="270" t="str">
        <f>IF('2. Artikeldata Utökad'!G51="Välj…","",LEFT('2. Artikeldata Utökad'!G51,1))</f>
        <v xml:space="preserve"> </v>
      </c>
      <c r="BE51" s="221"/>
      <c r="BF51" s="221"/>
      <c r="BG51" s="221"/>
      <c r="BH51" s="221"/>
      <c r="BI51" s="221"/>
      <c r="BJ51" s="221"/>
      <c r="BK51" s="221"/>
      <c r="BL51" s="267" t="str">
        <f>TRIM(IF('APH KIC KIA PC'!S51="WEB","",'2. Artikeldata Utökad'!P51))</f>
        <v/>
      </c>
      <c r="BM51" s="267" t="str">
        <f>TRIM(IF('APH KIC KIA PC'!S51="WEB","",'2. Artikeldata Utökad'!Q51))</f>
        <v/>
      </c>
      <c r="BN51" s="267" t="str">
        <f>TRIM(IF('APH KIC KIA PC'!S51="WEB","",'2. Artikeldata Utökad'!R51))</f>
        <v/>
      </c>
      <c r="BO51" s="267" t="str">
        <f>IF('2. Artikeldata Utökad'!F51="","",'2. Artikeldata Utökad'!F51)</f>
        <v xml:space="preserve">  Välj…</v>
      </c>
      <c r="BP51" s="267" t="str">
        <f>TRIM(IF('2. Artikeldata Utökad'!E51="","",'2. Artikeldata Utökad'!E51))</f>
        <v/>
      </c>
      <c r="BQ51" s="267" t="str">
        <f>TRIM(IF('APH KIC KIA PC'!S51="WEB","",'2. Artikeldata Utökad'!S51))</f>
        <v/>
      </c>
      <c r="BR51" s="225">
        <v>1</v>
      </c>
      <c r="BS51" s="267" t="str">
        <f>TRIM(IF('APH KIC KIA PC'!S51="WEB","",'2. Artikeldata Utökad'!T51))</f>
        <v/>
      </c>
      <c r="BT51" s="221"/>
      <c r="BU51" s="221"/>
      <c r="BV51" s="267" t="str">
        <f>TRIM(IF('APH KIC KIA PC'!M51&lt;&gt;200,'APH KIC KIA PC'!D51,'2. Artikeldata Utökad'!I51))</f>
        <v/>
      </c>
      <c r="BW51" s="267" t="str">
        <f>TRIM('2. Artikeldata Utökad'!D51)</f>
        <v/>
      </c>
      <c r="BX51" s="224" t="str">
        <f>LEFT('2. Artikeldata Utökad'!H51,1)</f>
        <v xml:space="preserve"> </v>
      </c>
      <c r="BY51" s="224" t="str">
        <f>TRIM(LEFT('2. Artikeldata Utökad'!J51,2))</f>
        <v/>
      </c>
      <c r="BZ51" s="225" t="s">
        <v>1981</v>
      </c>
      <c r="CA51" s="221"/>
      <c r="CB51" s="221"/>
      <c r="CC51" s="221"/>
      <c r="CD51" s="221"/>
      <c r="CE51" s="221"/>
    </row>
    <row r="52" spans="1:83" x14ac:dyDescent="0.25">
      <c r="A52" s="226">
        <v>48</v>
      </c>
      <c r="B52" s="226" t="str">
        <f>'APH KIC KIA PC'!I52</f>
        <v>Välj…</v>
      </c>
      <c r="C52" s="226" t="str">
        <f>'APH KIC KIA PC'!K52</f>
        <v>Välj…</v>
      </c>
      <c r="D52" s="225">
        <v>1</v>
      </c>
      <c r="E52" s="267" t="str">
        <f>TRIM('APH KIC KIA PC'!D52)</f>
        <v/>
      </c>
      <c r="F52" s="224" t="str">
        <f>TRIM('1. Artikeldata Grund'!E52)</f>
        <v/>
      </c>
      <c r="G52" s="273" t="s">
        <v>1871</v>
      </c>
      <c r="H52" s="221"/>
      <c r="I52" s="221"/>
      <c r="J52" s="221"/>
      <c r="K52" s="221"/>
      <c r="L52" s="221"/>
      <c r="M52" s="2" cm="1">
        <f t="array" ref="M52">IF('APH KIC KIA PC'!S52&lt;&gt;"WEB",1,_xlfn.IFS('APH KIC KIA PC'!K52=Tabeller!$AI$4,'APH KIC KIA PC'!Q52,'APH KIC KIA PC'!K52=Tabeller!$AI$5,106628))</f>
        <v>1</v>
      </c>
      <c r="N52" s="270" t="str" cm="1">
        <f t="array" ref="N52">TRIM(IFERROR(IF('APH KIC KIA PC'!M52=200,'2. Artikeldata Utökad'!I52,(_xlfn.IFS('APH KIC KIA PC'!K52=Tabeller!$AI$4,'1. Artikeldata Grund'!F52,AND('APH KIC KIA PC'!K52=Tabeller!$AI$5,'APH KIC KIA PC'!M52&lt;&gt;200),'APH KIC KIA PC'!D52,'APH KIC KIA PC'!M52=200,'2. Artikeldata Utökad'!I52))),""))</f>
        <v/>
      </c>
      <c r="O52" s="268" t="str">
        <f>'APH KIC KIA PC'!E52</f>
        <v/>
      </c>
      <c r="P52" s="267" t="str">
        <f>TRIM('APH KIC KIA PC'!R52)</f>
        <v/>
      </c>
      <c r="Q52" s="221"/>
      <c r="R52" s="269" t="str" cm="1">
        <f t="array" ref="R52">IFERROR(_xlfn.IFS('4. Inköpsdata'!M52=25%,41,'4. Inköpsdata'!M52=12%,42,'4. Inköpsdata'!M52=6%,43,'4. Inköpsdata'!M52="Momsfritt",38),"")</f>
        <v/>
      </c>
      <c r="S52" s="225" t="str">
        <f>'APH KIC KIA PC'!S52</f>
        <v xml:space="preserve">  Välj…</v>
      </c>
      <c r="T52" s="369" t="str">
        <f>'APH KIC KIA PC'!E52</f>
        <v/>
      </c>
      <c r="U52" s="225"/>
      <c r="V52" s="221"/>
      <c r="W52" s="221"/>
      <c r="X52" s="221"/>
      <c r="Y52" s="221"/>
      <c r="Z52" s="225" t="str">
        <f>TRIM(IF('1. Artikeldata Grund'!K52="","",IF('1. Artikeldata Grund'!K52=1,_xlfn.CONCAT('1. Artikeldata Grund'!K52," ","dag"),_xlfn.CONCAT('1. Artikeldata Grund'!K52," ","dagar"))))</f>
        <v/>
      </c>
      <c r="AA52" s="225" t="str">
        <f>TRIM(IF('1. Artikeldata Grund'!L52="","",IF('1. Artikeldata Grund'!L52=1,_xlfn.CONCAT('1. Artikeldata Grund'!L52," ","dag"),_xlfn.CONCAT('1. Artikeldata Grund'!L52," ","dagar"))))</f>
        <v/>
      </c>
      <c r="AB52" s="221"/>
      <c r="AC52" s="221"/>
      <c r="AD52" s="221"/>
      <c r="AE52" s="225">
        <v>1</v>
      </c>
      <c r="AF52" s="221"/>
      <c r="AG52" s="267" t="str">
        <f>TRIM('APH KIC KIA PC'!T52)</f>
        <v/>
      </c>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70" t="s">
        <v>1981</v>
      </c>
      <c r="BD52" s="270" t="str">
        <f>IF('2. Artikeldata Utökad'!G52="Välj…","",LEFT('2. Artikeldata Utökad'!G52,1))</f>
        <v xml:space="preserve"> </v>
      </c>
      <c r="BE52" s="221"/>
      <c r="BF52" s="221"/>
      <c r="BG52" s="221"/>
      <c r="BH52" s="221"/>
      <c r="BI52" s="221"/>
      <c r="BJ52" s="221"/>
      <c r="BK52" s="221"/>
      <c r="BL52" s="267" t="str">
        <f>TRIM(IF('APH KIC KIA PC'!S52="WEB","",'2. Artikeldata Utökad'!P52))</f>
        <v/>
      </c>
      <c r="BM52" s="267" t="str">
        <f>TRIM(IF('APH KIC KIA PC'!S52="WEB","",'2. Artikeldata Utökad'!Q52))</f>
        <v/>
      </c>
      <c r="BN52" s="267" t="str">
        <f>TRIM(IF('APH KIC KIA PC'!S52="WEB","",'2. Artikeldata Utökad'!R52))</f>
        <v/>
      </c>
      <c r="BO52" s="267" t="str">
        <f>IF('2. Artikeldata Utökad'!F52="","",'2. Artikeldata Utökad'!F52)</f>
        <v xml:space="preserve">  Välj…</v>
      </c>
      <c r="BP52" s="267" t="str">
        <f>TRIM(IF('2. Artikeldata Utökad'!E52="","",'2. Artikeldata Utökad'!E52))</f>
        <v/>
      </c>
      <c r="BQ52" s="267" t="str">
        <f>TRIM(IF('APH KIC KIA PC'!S52="WEB","",'2. Artikeldata Utökad'!S52))</f>
        <v/>
      </c>
      <c r="BR52" s="225">
        <v>1</v>
      </c>
      <c r="BS52" s="267" t="str">
        <f>TRIM(IF('APH KIC KIA PC'!S52="WEB","",'2. Artikeldata Utökad'!T52))</f>
        <v/>
      </c>
      <c r="BT52" s="221"/>
      <c r="BU52" s="221"/>
      <c r="BV52" s="267" t="str">
        <f>TRIM(IF('APH KIC KIA PC'!M52&lt;&gt;200,'APH KIC KIA PC'!D52,'2. Artikeldata Utökad'!I52))</f>
        <v/>
      </c>
      <c r="BW52" s="267" t="str">
        <f>TRIM('2. Artikeldata Utökad'!D52)</f>
        <v/>
      </c>
      <c r="BX52" s="224" t="str">
        <f>LEFT('2. Artikeldata Utökad'!H52,1)</f>
        <v xml:space="preserve"> </v>
      </c>
      <c r="BY52" s="224" t="str">
        <f>TRIM(LEFT('2. Artikeldata Utökad'!J52,2))</f>
        <v/>
      </c>
      <c r="BZ52" s="225" t="s">
        <v>1981</v>
      </c>
      <c r="CA52" s="221"/>
      <c r="CB52" s="221"/>
      <c r="CC52" s="221"/>
      <c r="CD52" s="221"/>
      <c r="CE52" s="221"/>
    </row>
    <row r="53" spans="1:83" x14ac:dyDescent="0.25">
      <c r="A53" s="226">
        <v>49</v>
      </c>
      <c r="B53" s="226" t="str">
        <f>'APH KIC KIA PC'!I53</f>
        <v>Välj…</v>
      </c>
      <c r="C53" s="226" t="str">
        <f>'APH KIC KIA PC'!K53</f>
        <v>Välj…</v>
      </c>
      <c r="D53" s="225">
        <v>1</v>
      </c>
      <c r="E53" s="267" t="str">
        <f>TRIM('APH KIC KIA PC'!D53)</f>
        <v/>
      </c>
      <c r="F53" s="224" t="str">
        <f>TRIM('1. Artikeldata Grund'!E53)</f>
        <v/>
      </c>
      <c r="G53" s="273" t="s">
        <v>1871</v>
      </c>
      <c r="H53" s="221"/>
      <c r="I53" s="221"/>
      <c r="J53" s="221"/>
      <c r="K53" s="221"/>
      <c r="L53" s="221"/>
      <c r="M53" s="2" cm="1">
        <f t="array" ref="M53">IF('APH KIC KIA PC'!S53&lt;&gt;"WEB",1,_xlfn.IFS('APH KIC KIA PC'!K53=Tabeller!$AI$4,'APH KIC KIA PC'!Q53,'APH KIC KIA PC'!K53=Tabeller!$AI$5,106628))</f>
        <v>1</v>
      </c>
      <c r="N53" s="270" t="str" cm="1">
        <f t="array" ref="N53">TRIM(IFERROR(IF('APH KIC KIA PC'!M53=200,'2. Artikeldata Utökad'!I53,(_xlfn.IFS('APH KIC KIA PC'!K53=Tabeller!$AI$4,'1. Artikeldata Grund'!F53,AND('APH KIC KIA PC'!K53=Tabeller!$AI$5,'APH KIC KIA PC'!M53&lt;&gt;200),'APH KIC KIA PC'!D53,'APH KIC KIA PC'!M53=200,'2. Artikeldata Utökad'!I53))),""))</f>
        <v/>
      </c>
      <c r="O53" s="268" t="str">
        <f>'APH KIC KIA PC'!E53</f>
        <v/>
      </c>
      <c r="P53" s="267" t="str">
        <f>TRIM('APH KIC KIA PC'!R53)</f>
        <v/>
      </c>
      <c r="Q53" s="221"/>
      <c r="R53" s="269" t="str" cm="1">
        <f t="array" ref="R53">IFERROR(_xlfn.IFS('4. Inköpsdata'!M53=25%,41,'4. Inköpsdata'!M53=12%,42,'4. Inköpsdata'!M53=6%,43,'4. Inköpsdata'!M53="Momsfritt",38),"")</f>
        <v/>
      </c>
      <c r="S53" s="225" t="str">
        <f>'APH KIC KIA PC'!S53</f>
        <v xml:space="preserve">  Välj…</v>
      </c>
      <c r="T53" s="369" t="str">
        <f>'APH KIC KIA PC'!E53</f>
        <v/>
      </c>
      <c r="U53" s="225"/>
      <c r="V53" s="221"/>
      <c r="W53" s="221"/>
      <c r="X53" s="221"/>
      <c r="Y53" s="221"/>
      <c r="Z53" s="225" t="str">
        <f>TRIM(IF('1. Artikeldata Grund'!K53="","",IF('1. Artikeldata Grund'!K53=1,_xlfn.CONCAT('1. Artikeldata Grund'!K53," ","dag"),_xlfn.CONCAT('1. Artikeldata Grund'!K53," ","dagar"))))</f>
        <v/>
      </c>
      <c r="AA53" s="225" t="str">
        <f>TRIM(IF('1. Artikeldata Grund'!L53="","",IF('1. Artikeldata Grund'!L53=1,_xlfn.CONCAT('1. Artikeldata Grund'!L53," ","dag"),_xlfn.CONCAT('1. Artikeldata Grund'!L53," ","dagar"))))</f>
        <v/>
      </c>
      <c r="AB53" s="221"/>
      <c r="AC53" s="221"/>
      <c r="AD53" s="221"/>
      <c r="AE53" s="225">
        <v>1</v>
      </c>
      <c r="AF53" s="221"/>
      <c r="AG53" s="267" t="str">
        <f>TRIM('APH KIC KIA PC'!T53)</f>
        <v/>
      </c>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70" t="s">
        <v>1981</v>
      </c>
      <c r="BD53" s="270" t="str">
        <f>IF('2. Artikeldata Utökad'!G53="Välj…","",LEFT('2. Artikeldata Utökad'!G53,1))</f>
        <v xml:space="preserve"> </v>
      </c>
      <c r="BE53" s="221"/>
      <c r="BF53" s="221"/>
      <c r="BG53" s="221"/>
      <c r="BH53" s="221"/>
      <c r="BI53" s="221"/>
      <c r="BJ53" s="221"/>
      <c r="BK53" s="221"/>
      <c r="BL53" s="267" t="str">
        <f>TRIM(IF('APH KIC KIA PC'!S53="WEB","",'2. Artikeldata Utökad'!P53))</f>
        <v/>
      </c>
      <c r="BM53" s="267" t="str">
        <f>TRIM(IF('APH KIC KIA PC'!S53="WEB","",'2. Artikeldata Utökad'!Q53))</f>
        <v/>
      </c>
      <c r="BN53" s="267" t="str">
        <f>TRIM(IF('APH KIC KIA PC'!S53="WEB","",'2. Artikeldata Utökad'!R53))</f>
        <v/>
      </c>
      <c r="BO53" s="267" t="str">
        <f>IF('2. Artikeldata Utökad'!F53="","",'2. Artikeldata Utökad'!F53)</f>
        <v xml:space="preserve">  Välj…</v>
      </c>
      <c r="BP53" s="267" t="str">
        <f>TRIM(IF('2. Artikeldata Utökad'!E53="","",'2. Artikeldata Utökad'!E53))</f>
        <v/>
      </c>
      <c r="BQ53" s="267" t="str">
        <f>TRIM(IF('APH KIC KIA PC'!S53="WEB","",'2. Artikeldata Utökad'!S53))</f>
        <v/>
      </c>
      <c r="BR53" s="225">
        <v>1</v>
      </c>
      <c r="BS53" s="267" t="str">
        <f>TRIM(IF('APH KIC KIA PC'!S53="WEB","",'2. Artikeldata Utökad'!T53))</f>
        <v/>
      </c>
      <c r="BT53" s="221"/>
      <c r="BU53" s="221"/>
      <c r="BV53" s="267" t="str">
        <f>TRIM(IF('APH KIC KIA PC'!M53&lt;&gt;200,'APH KIC KIA PC'!D53,'2. Artikeldata Utökad'!I53))</f>
        <v/>
      </c>
      <c r="BW53" s="267" t="str">
        <f>TRIM('2. Artikeldata Utökad'!D53)</f>
        <v/>
      </c>
      <c r="BX53" s="224" t="str">
        <f>LEFT('2. Artikeldata Utökad'!H53,1)</f>
        <v xml:space="preserve"> </v>
      </c>
      <c r="BY53" s="224" t="str">
        <f>TRIM(LEFT('2. Artikeldata Utökad'!J53,2))</f>
        <v/>
      </c>
      <c r="BZ53" s="225" t="s">
        <v>1981</v>
      </c>
      <c r="CA53" s="221"/>
      <c r="CB53" s="221"/>
      <c r="CC53" s="221"/>
      <c r="CD53" s="221"/>
      <c r="CE53" s="221"/>
    </row>
    <row r="54" spans="1:83" x14ac:dyDescent="0.25">
      <c r="A54" s="226">
        <v>50</v>
      </c>
      <c r="B54" s="226" t="str">
        <f>'APH KIC KIA PC'!I54</f>
        <v>Välj…</v>
      </c>
      <c r="C54" s="226" t="str">
        <f>'APH KIC KIA PC'!K54</f>
        <v>Välj…</v>
      </c>
      <c r="D54" s="225">
        <v>1</v>
      </c>
      <c r="E54" s="267" t="str">
        <f>TRIM('APH KIC KIA PC'!D54)</f>
        <v/>
      </c>
      <c r="F54" s="224" t="str">
        <f>TRIM('1. Artikeldata Grund'!E54)</f>
        <v/>
      </c>
      <c r="G54" s="273" t="s">
        <v>1871</v>
      </c>
      <c r="H54" s="221"/>
      <c r="I54" s="221"/>
      <c r="J54" s="221"/>
      <c r="K54" s="221"/>
      <c r="L54" s="221"/>
      <c r="M54" s="2" cm="1">
        <f t="array" ref="M54">IF('APH KIC KIA PC'!S54&lt;&gt;"WEB",1,_xlfn.IFS('APH KIC KIA PC'!K54=Tabeller!$AI$4,'APH KIC KIA PC'!Q54,'APH KIC KIA PC'!K54=Tabeller!$AI$5,106628))</f>
        <v>1</v>
      </c>
      <c r="N54" s="270" t="str" cm="1">
        <f t="array" ref="N54">TRIM(IFERROR(IF('APH KIC KIA PC'!M54=200,'2. Artikeldata Utökad'!I54,(_xlfn.IFS('APH KIC KIA PC'!K54=Tabeller!$AI$4,'1. Artikeldata Grund'!F54,AND('APH KIC KIA PC'!K54=Tabeller!$AI$5,'APH KIC KIA PC'!M54&lt;&gt;200),'APH KIC KIA PC'!D54,'APH KIC KIA PC'!M54=200,'2. Artikeldata Utökad'!I54))),""))</f>
        <v/>
      </c>
      <c r="O54" s="268" t="str">
        <f>'APH KIC KIA PC'!E54</f>
        <v/>
      </c>
      <c r="P54" s="267" t="str">
        <f>TRIM('APH KIC KIA PC'!R54)</f>
        <v/>
      </c>
      <c r="Q54" s="221"/>
      <c r="R54" s="269" t="str" cm="1">
        <f t="array" ref="R54">IFERROR(_xlfn.IFS('4. Inköpsdata'!M54=25%,41,'4. Inköpsdata'!M54=12%,42,'4. Inköpsdata'!M54=6%,43,'4. Inköpsdata'!M54="Momsfritt",38),"")</f>
        <v/>
      </c>
      <c r="S54" s="225" t="str">
        <f>'APH KIC KIA PC'!S54</f>
        <v xml:space="preserve">  Välj…</v>
      </c>
      <c r="T54" s="369" t="str">
        <f>'APH KIC KIA PC'!E54</f>
        <v/>
      </c>
      <c r="U54" s="225"/>
      <c r="V54" s="221"/>
      <c r="W54" s="221"/>
      <c r="X54" s="221"/>
      <c r="Y54" s="221"/>
      <c r="Z54" s="225" t="str">
        <f>TRIM(IF('1. Artikeldata Grund'!K54="","",IF('1. Artikeldata Grund'!K54=1,_xlfn.CONCAT('1. Artikeldata Grund'!K54," ","dag"),_xlfn.CONCAT('1. Artikeldata Grund'!K54," ","dagar"))))</f>
        <v/>
      </c>
      <c r="AA54" s="225" t="str">
        <f>TRIM(IF('1. Artikeldata Grund'!L54="","",IF('1. Artikeldata Grund'!L54=1,_xlfn.CONCAT('1. Artikeldata Grund'!L54," ","dag"),_xlfn.CONCAT('1. Artikeldata Grund'!L54," ","dagar"))))</f>
        <v/>
      </c>
      <c r="AB54" s="221"/>
      <c r="AC54" s="221"/>
      <c r="AD54" s="221"/>
      <c r="AE54" s="225">
        <v>1</v>
      </c>
      <c r="AF54" s="221"/>
      <c r="AG54" s="267" t="str">
        <f>TRIM('APH KIC KIA PC'!T54)</f>
        <v/>
      </c>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70" t="s">
        <v>1981</v>
      </c>
      <c r="BD54" s="270" t="str">
        <f>IF('2. Artikeldata Utökad'!G54="Välj…","",LEFT('2. Artikeldata Utökad'!G54,1))</f>
        <v xml:space="preserve"> </v>
      </c>
      <c r="BE54" s="221"/>
      <c r="BF54" s="221"/>
      <c r="BG54" s="221"/>
      <c r="BH54" s="221"/>
      <c r="BI54" s="221"/>
      <c r="BJ54" s="221"/>
      <c r="BK54" s="221"/>
      <c r="BL54" s="267" t="str">
        <f>TRIM(IF('APH KIC KIA PC'!S54="WEB","",'2. Artikeldata Utökad'!P54))</f>
        <v/>
      </c>
      <c r="BM54" s="267" t="str">
        <f>TRIM(IF('APH KIC KIA PC'!S54="WEB","",'2. Artikeldata Utökad'!Q54))</f>
        <v/>
      </c>
      <c r="BN54" s="267" t="str">
        <f>TRIM(IF('APH KIC KIA PC'!S54="WEB","",'2. Artikeldata Utökad'!R54))</f>
        <v/>
      </c>
      <c r="BO54" s="267" t="str">
        <f>IF('2. Artikeldata Utökad'!F54="","",'2. Artikeldata Utökad'!F54)</f>
        <v xml:space="preserve">  Välj…</v>
      </c>
      <c r="BP54" s="267" t="str">
        <f>TRIM(IF('2. Artikeldata Utökad'!E54="","",'2. Artikeldata Utökad'!E54))</f>
        <v/>
      </c>
      <c r="BQ54" s="267" t="str">
        <f>TRIM(IF('APH KIC KIA PC'!S54="WEB","",'2. Artikeldata Utökad'!S54))</f>
        <v/>
      </c>
      <c r="BR54" s="225">
        <v>1</v>
      </c>
      <c r="BS54" s="267" t="str">
        <f>TRIM(IF('APH KIC KIA PC'!S54="WEB","",'2. Artikeldata Utökad'!T54))</f>
        <v/>
      </c>
      <c r="BT54" s="221"/>
      <c r="BU54" s="221"/>
      <c r="BV54" s="267" t="str">
        <f>TRIM(IF('APH KIC KIA PC'!M54&lt;&gt;200,'APH KIC KIA PC'!D54,'2. Artikeldata Utökad'!I54))</f>
        <v/>
      </c>
      <c r="BW54" s="267" t="str">
        <f>TRIM('2. Artikeldata Utökad'!D54)</f>
        <v/>
      </c>
      <c r="BX54" s="224" t="str">
        <f>LEFT('2. Artikeldata Utökad'!H54,1)</f>
        <v xml:space="preserve"> </v>
      </c>
      <c r="BY54" s="224" t="str">
        <f>TRIM(LEFT('2. Artikeldata Utökad'!J54,2))</f>
        <v/>
      </c>
      <c r="BZ54" s="225" t="s">
        <v>1981</v>
      </c>
      <c r="CA54" s="221"/>
      <c r="CB54" s="221"/>
      <c r="CC54" s="221"/>
      <c r="CD54" s="221"/>
      <c r="CE54" s="221"/>
    </row>
    <row r="55" spans="1:83" x14ac:dyDescent="0.25">
      <c r="A55" s="226">
        <v>51</v>
      </c>
      <c r="B55" s="226" t="str">
        <f>'APH KIC KIA PC'!I55</f>
        <v>Välj…</v>
      </c>
      <c r="C55" s="226" t="str">
        <f>'APH KIC KIA PC'!K55</f>
        <v>Välj…</v>
      </c>
      <c r="D55" s="225">
        <v>1</v>
      </c>
      <c r="E55" s="267" t="str">
        <f>TRIM('APH KIC KIA PC'!D55)</f>
        <v/>
      </c>
      <c r="F55" s="224" t="str">
        <f>TRIM('1. Artikeldata Grund'!E55)</f>
        <v/>
      </c>
      <c r="G55" s="273" t="s">
        <v>1871</v>
      </c>
      <c r="H55" s="221"/>
      <c r="I55" s="221"/>
      <c r="J55" s="221"/>
      <c r="K55" s="221"/>
      <c r="L55" s="221"/>
      <c r="M55" s="2" cm="1">
        <f t="array" ref="M55">IF('APH KIC KIA PC'!S55&lt;&gt;"WEB",1,_xlfn.IFS('APH KIC KIA PC'!K55=Tabeller!$AI$4,'APH KIC KIA PC'!Q55,'APH KIC KIA PC'!K55=Tabeller!$AI$5,106628))</f>
        <v>1</v>
      </c>
      <c r="N55" s="270" t="str" cm="1">
        <f t="array" ref="N55">TRIM(IFERROR(IF('APH KIC KIA PC'!M55=200,'2. Artikeldata Utökad'!I55,(_xlfn.IFS('APH KIC KIA PC'!K55=Tabeller!$AI$4,'1. Artikeldata Grund'!F55,AND('APH KIC KIA PC'!K55=Tabeller!$AI$5,'APH KIC KIA PC'!M55&lt;&gt;200),'APH KIC KIA PC'!D55,'APH KIC KIA PC'!M55=200,'2. Artikeldata Utökad'!I55))),""))</f>
        <v/>
      </c>
      <c r="O55" s="268" t="str">
        <f>'APH KIC KIA PC'!E55</f>
        <v/>
      </c>
      <c r="P55" s="267" t="str">
        <f>TRIM('APH KIC KIA PC'!R55)</f>
        <v/>
      </c>
      <c r="Q55" s="221"/>
      <c r="R55" s="269" t="str" cm="1">
        <f t="array" ref="R55">IFERROR(_xlfn.IFS('4. Inköpsdata'!M55=25%,41,'4. Inköpsdata'!M55=12%,42,'4. Inköpsdata'!M55=6%,43,'4. Inköpsdata'!M55="Momsfritt",38),"")</f>
        <v/>
      </c>
      <c r="S55" s="225" t="str">
        <f>'APH KIC KIA PC'!S55</f>
        <v xml:space="preserve">  Välj…</v>
      </c>
      <c r="T55" s="369" t="str">
        <f>'APH KIC KIA PC'!E55</f>
        <v/>
      </c>
      <c r="U55" s="225"/>
      <c r="V55" s="221"/>
      <c r="W55" s="221"/>
      <c r="X55" s="221"/>
      <c r="Y55" s="221"/>
      <c r="Z55" s="225" t="str">
        <f>TRIM(IF('1. Artikeldata Grund'!K55="","",IF('1. Artikeldata Grund'!K55=1,_xlfn.CONCAT('1. Artikeldata Grund'!K55," ","dag"),_xlfn.CONCAT('1. Artikeldata Grund'!K55," ","dagar"))))</f>
        <v/>
      </c>
      <c r="AA55" s="225" t="str">
        <f>TRIM(IF('1. Artikeldata Grund'!L55="","",IF('1. Artikeldata Grund'!L55=1,_xlfn.CONCAT('1. Artikeldata Grund'!L55," ","dag"),_xlfn.CONCAT('1. Artikeldata Grund'!L55," ","dagar"))))</f>
        <v/>
      </c>
      <c r="AB55" s="221"/>
      <c r="AC55" s="221"/>
      <c r="AD55" s="221"/>
      <c r="AE55" s="225">
        <v>1</v>
      </c>
      <c r="AF55" s="221"/>
      <c r="AG55" s="267" t="str">
        <f>TRIM('APH KIC KIA PC'!T55)</f>
        <v/>
      </c>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70" t="s">
        <v>1981</v>
      </c>
      <c r="BD55" s="270" t="str">
        <f>IF('2. Artikeldata Utökad'!G55="Välj…","",LEFT('2. Artikeldata Utökad'!G55,1))</f>
        <v xml:space="preserve"> </v>
      </c>
      <c r="BE55" s="221"/>
      <c r="BF55" s="221"/>
      <c r="BG55" s="221"/>
      <c r="BH55" s="221"/>
      <c r="BI55" s="221"/>
      <c r="BJ55" s="221"/>
      <c r="BK55" s="221"/>
      <c r="BL55" s="267" t="str">
        <f>TRIM(IF('APH KIC KIA PC'!S55="WEB","",'2. Artikeldata Utökad'!P55))</f>
        <v/>
      </c>
      <c r="BM55" s="267" t="str">
        <f>TRIM(IF('APH KIC KIA PC'!S55="WEB","",'2. Artikeldata Utökad'!Q55))</f>
        <v/>
      </c>
      <c r="BN55" s="267" t="str">
        <f>TRIM(IF('APH KIC KIA PC'!S55="WEB","",'2. Artikeldata Utökad'!R55))</f>
        <v/>
      </c>
      <c r="BO55" s="267" t="str">
        <f>IF('2. Artikeldata Utökad'!F55="","",'2. Artikeldata Utökad'!F55)</f>
        <v xml:space="preserve">  Välj…</v>
      </c>
      <c r="BP55" s="267" t="str">
        <f>TRIM(IF('2. Artikeldata Utökad'!E55="","",'2. Artikeldata Utökad'!E55))</f>
        <v/>
      </c>
      <c r="BQ55" s="267" t="str">
        <f>TRIM(IF('APH KIC KIA PC'!S55="WEB","",'2. Artikeldata Utökad'!S55))</f>
        <v/>
      </c>
      <c r="BR55" s="225">
        <v>1</v>
      </c>
      <c r="BS55" s="267" t="str">
        <f>TRIM(IF('APH KIC KIA PC'!S55="WEB","",'2. Artikeldata Utökad'!T55))</f>
        <v/>
      </c>
      <c r="BT55" s="221"/>
      <c r="BU55" s="221"/>
      <c r="BV55" s="267" t="str">
        <f>TRIM(IF('APH KIC KIA PC'!M55&lt;&gt;200,'APH KIC KIA PC'!D55,'2. Artikeldata Utökad'!I55))</f>
        <v/>
      </c>
      <c r="BW55" s="267" t="str">
        <f>TRIM('2. Artikeldata Utökad'!D55)</f>
        <v/>
      </c>
      <c r="BX55" s="224" t="str">
        <f>LEFT('2. Artikeldata Utökad'!H55,1)</f>
        <v xml:space="preserve"> </v>
      </c>
      <c r="BY55" s="224" t="str">
        <f>TRIM(LEFT('2. Artikeldata Utökad'!J55,2))</f>
        <v/>
      </c>
      <c r="BZ55" s="225" t="s">
        <v>1981</v>
      </c>
      <c r="CA55" s="221"/>
      <c r="CB55" s="221"/>
      <c r="CC55" s="221"/>
      <c r="CD55" s="221"/>
      <c r="CE55" s="221"/>
    </row>
    <row r="56" spans="1:83" x14ac:dyDescent="0.25">
      <c r="A56" s="226">
        <v>52</v>
      </c>
      <c r="B56" s="226" t="str">
        <f>'APH KIC KIA PC'!I56</f>
        <v>Välj…</v>
      </c>
      <c r="C56" s="226" t="str">
        <f>'APH KIC KIA PC'!K56</f>
        <v>Välj…</v>
      </c>
      <c r="D56" s="225">
        <v>1</v>
      </c>
      <c r="E56" s="267" t="str">
        <f>TRIM('APH KIC KIA PC'!D56)</f>
        <v/>
      </c>
      <c r="F56" s="224" t="str">
        <f>TRIM('1. Artikeldata Grund'!E56)</f>
        <v/>
      </c>
      <c r="G56" s="273" t="s">
        <v>1871</v>
      </c>
      <c r="H56" s="221"/>
      <c r="I56" s="221"/>
      <c r="J56" s="221"/>
      <c r="K56" s="221"/>
      <c r="L56" s="221"/>
      <c r="M56" s="2" cm="1">
        <f t="array" ref="M56">IF('APH KIC KIA PC'!S56&lt;&gt;"WEB",1,_xlfn.IFS('APH KIC KIA PC'!K56=Tabeller!$AI$4,'APH KIC KIA PC'!Q56,'APH KIC KIA PC'!K56=Tabeller!$AI$5,106628))</f>
        <v>1</v>
      </c>
      <c r="N56" s="270" t="str" cm="1">
        <f t="array" ref="N56">TRIM(IFERROR(IF('APH KIC KIA PC'!M56=200,'2. Artikeldata Utökad'!I56,(_xlfn.IFS('APH KIC KIA PC'!K56=Tabeller!$AI$4,'1. Artikeldata Grund'!F56,AND('APH KIC KIA PC'!K56=Tabeller!$AI$5,'APH KIC KIA PC'!M56&lt;&gt;200),'APH KIC KIA PC'!D56,'APH KIC KIA PC'!M56=200,'2. Artikeldata Utökad'!I56))),""))</f>
        <v/>
      </c>
      <c r="O56" s="268" t="str">
        <f>'APH KIC KIA PC'!E56</f>
        <v/>
      </c>
      <c r="P56" s="267" t="str">
        <f>TRIM('APH KIC KIA PC'!R56)</f>
        <v/>
      </c>
      <c r="Q56" s="221"/>
      <c r="R56" s="269" t="str" cm="1">
        <f t="array" ref="R56">IFERROR(_xlfn.IFS('4. Inköpsdata'!M56=25%,41,'4. Inköpsdata'!M56=12%,42,'4. Inköpsdata'!M56=6%,43,'4. Inköpsdata'!M56="Momsfritt",38),"")</f>
        <v/>
      </c>
      <c r="S56" s="225" t="str">
        <f>'APH KIC KIA PC'!S56</f>
        <v xml:space="preserve">  Välj…</v>
      </c>
      <c r="T56" s="369" t="str">
        <f>'APH KIC KIA PC'!E56</f>
        <v/>
      </c>
      <c r="U56" s="225"/>
      <c r="V56" s="221"/>
      <c r="W56" s="221"/>
      <c r="X56" s="221"/>
      <c r="Y56" s="221"/>
      <c r="Z56" s="225" t="str">
        <f>TRIM(IF('1. Artikeldata Grund'!K56="","",IF('1. Artikeldata Grund'!K56=1,_xlfn.CONCAT('1. Artikeldata Grund'!K56," ","dag"),_xlfn.CONCAT('1. Artikeldata Grund'!K56," ","dagar"))))</f>
        <v/>
      </c>
      <c r="AA56" s="225" t="str">
        <f>TRIM(IF('1. Artikeldata Grund'!L56="","",IF('1. Artikeldata Grund'!L56=1,_xlfn.CONCAT('1. Artikeldata Grund'!L56," ","dag"),_xlfn.CONCAT('1. Artikeldata Grund'!L56," ","dagar"))))</f>
        <v/>
      </c>
      <c r="AB56" s="221"/>
      <c r="AC56" s="221"/>
      <c r="AD56" s="221"/>
      <c r="AE56" s="225">
        <v>1</v>
      </c>
      <c r="AF56" s="221"/>
      <c r="AG56" s="267" t="str">
        <f>TRIM('APH KIC KIA PC'!T56)</f>
        <v/>
      </c>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70" t="s">
        <v>1981</v>
      </c>
      <c r="BD56" s="270" t="str">
        <f>IF('2. Artikeldata Utökad'!G56="Välj…","",LEFT('2. Artikeldata Utökad'!G56,1))</f>
        <v xml:space="preserve"> </v>
      </c>
      <c r="BE56" s="221"/>
      <c r="BF56" s="221"/>
      <c r="BG56" s="221"/>
      <c r="BH56" s="221"/>
      <c r="BI56" s="221"/>
      <c r="BJ56" s="221"/>
      <c r="BK56" s="221"/>
      <c r="BL56" s="267" t="str">
        <f>TRIM(IF('APH KIC KIA PC'!S56="WEB","",'2. Artikeldata Utökad'!P56))</f>
        <v/>
      </c>
      <c r="BM56" s="267" t="str">
        <f>TRIM(IF('APH KIC KIA PC'!S56="WEB","",'2. Artikeldata Utökad'!Q56))</f>
        <v/>
      </c>
      <c r="BN56" s="267" t="str">
        <f>TRIM(IF('APH KIC KIA PC'!S56="WEB","",'2. Artikeldata Utökad'!R56))</f>
        <v/>
      </c>
      <c r="BO56" s="267" t="str">
        <f>IF('2. Artikeldata Utökad'!F56="","",'2. Artikeldata Utökad'!F56)</f>
        <v xml:space="preserve">  Välj…</v>
      </c>
      <c r="BP56" s="267" t="str">
        <f>TRIM(IF('2. Artikeldata Utökad'!E56="","",'2. Artikeldata Utökad'!E56))</f>
        <v/>
      </c>
      <c r="BQ56" s="267" t="str">
        <f>TRIM(IF('APH KIC KIA PC'!S56="WEB","",'2. Artikeldata Utökad'!S56))</f>
        <v/>
      </c>
      <c r="BR56" s="225">
        <v>1</v>
      </c>
      <c r="BS56" s="267" t="str">
        <f>TRIM(IF('APH KIC KIA PC'!S56="WEB","",'2. Artikeldata Utökad'!T56))</f>
        <v/>
      </c>
      <c r="BT56" s="221"/>
      <c r="BU56" s="221"/>
      <c r="BV56" s="267" t="str">
        <f>TRIM(IF('APH KIC KIA PC'!M56&lt;&gt;200,'APH KIC KIA PC'!D56,'2. Artikeldata Utökad'!I56))</f>
        <v/>
      </c>
      <c r="BW56" s="267" t="str">
        <f>TRIM('2. Artikeldata Utökad'!D56)</f>
        <v/>
      </c>
      <c r="BX56" s="224" t="str">
        <f>LEFT('2. Artikeldata Utökad'!H56,1)</f>
        <v xml:space="preserve"> </v>
      </c>
      <c r="BY56" s="224" t="str">
        <f>TRIM(LEFT('2. Artikeldata Utökad'!J56,2))</f>
        <v/>
      </c>
      <c r="BZ56" s="225" t="s">
        <v>1981</v>
      </c>
      <c r="CA56" s="221"/>
      <c r="CB56" s="221"/>
      <c r="CC56" s="221"/>
      <c r="CD56" s="221"/>
      <c r="CE56" s="221"/>
    </row>
    <row r="57" spans="1:83" x14ac:dyDescent="0.25">
      <c r="A57" s="226">
        <v>53</v>
      </c>
      <c r="B57" s="226" t="str">
        <f>'APH KIC KIA PC'!I57</f>
        <v>Välj…</v>
      </c>
      <c r="C57" s="226" t="str">
        <f>'APH KIC KIA PC'!K57</f>
        <v>Välj…</v>
      </c>
      <c r="D57" s="225">
        <v>1</v>
      </c>
      <c r="E57" s="267" t="str">
        <f>TRIM('APH KIC KIA PC'!D57)</f>
        <v/>
      </c>
      <c r="F57" s="224" t="str">
        <f>TRIM('1. Artikeldata Grund'!E57)</f>
        <v/>
      </c>
      <c r="G57" s="273" t="s">
        <v>1871</v>
      </c>
      <c r="H57" s="221"/>
      <c r="I57" s="221"/>
      <c r="J57" s="221"/>
      <c r="K57" s="221"/>
      <c r="L57" s="221"/>
      <c r="M57" s="2" cm="1">
        <f t="array" ref="M57">IF('APH KIC KIA PC'!S57&lt;&gt;"WEB",1,_xlfn.IFS('APH KIC KIA PC'!K57=Tabeller!$AI$4,'APH KIC KIA PC'!Q57,'APH KIC KIA PC'!K57=Tabeller!$AI$5,106628))</f>
        <v>1</v>
      </c>
      <c r="N57" s="270" t="str" cm="1">
        <f t="array" ref="N57">TRIM(IFERROR(IF('APH KIC KIA PC'!M57=200,'2. Artikeldata Utökad'!I57,(_xlfn.IFS('APH KIC KIA PC'!K57=Tabeller!$AI$4,'1. Artikeldata Grund'!F57,AND('APH KIC KIA PC'!K57=Tabeller!$AI$5,'APH KIC KIA PC'!M57&lt;&gt;200),'APH KIC KIA PC'!D57,'APH KIC KIA PC'!M57=200,'2. Artikeldata Utökad'!I57))),""))</f>
        <v/>
      </c>
      <c r="O57" s="268" t="str">
        <f>'APH KIC KIA PC'!E57</f>
        <v/>
      </c>
      <c r="P57" s="267" t="str">
        <f>TRIM('APH KIC KIA PC'!R57)</f>
        <v/>
      </c>
      <c r="Q57" s="221"/>
      <c r="R57" s="269" t="str" cm="1">
        <f t="array" ref="R57">IFERROR(_xlfn.IFS('4. Inköpsdata'!M57=25%,41,'4. Inköpsdata'!M57=12%,42,'4. Inköpsdata'!M57=6%,43,'4. Inköpsdata'!M57="Momsfritt",38),"")</f>
        <v/>
      </c>
      <c r="S57" s="225" t="str">
        <f>'APH KIC KIA PC'!S57</f>
        <v xml:space="preserve">  Välj…</v>
      </c>
      <c r="T57" s="369" t="str">
        <f>'APH KIC KIA PC'!E57</f>
        <v/>
      </c>
      <c r="U57" s="225"/>
      <c r="V57" s="221"/>
      <c r="W57" s="221"/>
      <c r="X57" s="221"/>
      <c r="Y57" s="221"/>
      <c r="Z57" s="225" t="str">
        <f>TRIM(IF('1. Artikeldata Grund'!K57="","",IF('1. Artikeldata Grund'!K57=1,_xlfn.CONCAT('1. Artikeldata Grund'!K57," ","dag"),_xlfn.CONCAT('1. Artikeldata Grund'!K57," ","dagar"))))</f>
        <v/>
      </c>
      <c r="AA57" s="225" t="str">
        <f>TRIM(IF('1. Artikeldata Grund'!L57="","",IF('1. Artikeldata Grund'!L57=1,_xlfn.CONCAT('1. Artikeldata Grund'!L57," ","dag"),_xlfn.CONCAT('1. Artikeldata Grund'!L57," ","dagar"))))</f>
        <v/>
      </c>
      <c r="AB57" s="221"/>
      <c r="AC57" s="221"/>
      <c r="AD57" s="221"/>
      <c r="AE57" s="225">
        <v>1</v>
      </c>
      <c r="AF57" s="221"/>
      <c r="AG57" s="267" t="str">
        <f>TRIM('APH KIC KIA PC'!T57)</f>
        <v/>
      </c>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70" t="s">
        <v>1981</v>
      </c>
      <c r="BD57" s="270" t="str">
        <f>IF('2. Artikeldata Utökad'!G57="Välj…","",LEFT('2. Artikeldata Utökad'!G57,1))</f>
        <v xml:space="preserve"> </v>
      </c>
      <c r="BE57" s="221"/>
      <c r="BF57" s="221"/>
      <c r="BG57" s="221"/>
      <c r="BH57" s="221"/>
      <c r="BI57" s="221"/>
      <c r="BJ57" s="221"/>
      <c r="BK57" s="221"/>
      <c r="BL57" s="267" t="str">
        <f>TRIM(IF('APH KIC KIA PC'!S57="WEB","",'2. Artikeldata Utökad'!P57))</f>
        <v/>
      </c>
      <c r="BM57" s="267" t="str">
        <f>TRIM(IF('APH KIC KIA PC'!S57="WEB","",'2. Artikeldata Utökad'!Q57))</f>
        <v/>
      </c>
      <c r="BN57" s="267" t="str">
        <f>TRIM(IF('APH KIC KIA PC'!S57="WEB","",'2. Artikeldata Utökad'!R57))</f>
        <v/>
      </c>
      <c r="BO57" s="267" t="str">
        <f>IF('2. Artikeldata Utökad'!F57="","",'2. Artikeldata Utökad'!F57)</f>
        <v xml:space="preserve">  Välj…</v>
      </c>
      <c r="BP57" s="267" t="str">
        <f>TRIM(IF('2. Artikeldata Utökad'!E57="","",'2. Artikeldata Utökad'!E57))</f>
        <v/>
      </c>
      <c r="BQ57" s="267" t="str">
        <f>TRIM(IF('APH KIC KIA PC'!S57="WEB","",'2. Artikeldata Utökad'!S57))</f>
        <v/>
      </c>
      <c r="BR57" s="225">
        <v>1</v>
      </c>
      <c r="BS57" s="267" t="str">
        <f>TRIM(IF('APH KIC KIA PC'!S57="WEB","",'2. Artikeldata Utökad'!T57))</f>
        <v/>
      </c>
      <c r="BT57" s="221"/>
      <c r="BU57" s="221"/>
      <c r="BV57" s="267" t="str">
        <f>TRIM(IF('APH KIC KIA PC'!M57&lt;&gt;200,'APH KIC KIA PC'!D57,'2. Artikeldata Utökad'!I57))</f>
        <v/>
      </c>
      <c r="BW57" s="267" t="str">
        <f>TRIM('2. Artikeldata Utökad'!D57)</f>
        <v/>
      </c>
      <c r="BX57" s="224" t="str">
        <f>LEFT('2. Artikeldata Utökad'!H57,1)</f>
        <v xml:space="preserve"> </v>
      </c>
      <c r="BY57" s="224" t="str">
        <f>TRIM(LEFT('2. Artikeldata Utökad'!J57,2))</f>
        <v/>
      </c>
      <c r="BZ57" s="225" t="s">
        <v>1981</v>
      </c>
      <c r="CA57" s="221"/>
      <c r="CB57" s="221"/>
      <c r="CC57" s="221"/>
      <c r="CD57" s="221"/>
      <c r="CE57" s="221"/>
    </row>
    <row r="58" spans="1:83" x14ac:dyDescent="0.25">
      <c r="A58" s="223">
        <v>54</v>
      </c>
      <c r="B58" s="226" t="str">
        <f>'APH KIC KIA PC'!I58</f>
        <v>Välj…</v>
      </c>
      <c r="C58" s="226" t="str">
        <f>'APH KIC KIA PC'!K58</f>
        <v>Välj…</v>
      </c>
      <c r="D58" s="225">
        <v>1</v>
      </c>
      <c r="E58" s="267" t="str">
        <f>TRIM('APH KIC KIA PC'!D58)</f>
        <v/>
      </c>
      <c r="F58" s="224" t="str">
        <f>TRIM('1. Artikeldata Grund'!E58)</f>
        <v/>
      </c>
      <c r="G58" s="273" t="s">
        <v>1871</v>
      </c>
      <c r="H58" s="221"/>
      <c r="I58" s="221"/>
      <c r="J58" s="221"/>
      <c r="K58" s="221"/>
      <c r="L58" s="221"/>
      <c r="M58" s="2" cm="1">
        <f t="array" ref="M58">IF('APH KIC KIA PC'!S58&lt;&gt;"WEB",1,_xlfn.IFS('APH KIC KIA PC'!K58=Tabeller!$AI$4,'APH KIC KIA PC'!Q58,'APH KIC KIA PC'!K58=Tabeller!$AI$5,106628))</f>
        <v>1</v>
      </c>
      <c r="N58" s="270" t="str" cm="1">
        <f t="array" ref="N58">TRIM(IFERROR(IF('APH KIC KIA PC'!M58=200,'2. Artikeldata Utökad'!I58,(_xlfn.IFS('APH KIC KIA PC'!K58=Tabeller!$AI$4,'1. Artikeldata Grund'!F58,AND('APH KIC KIA PC'!K58=Tabeller!$AI$5,'APH KIC KIA PC'!M58&lt;&gt;200),'APH KIC KIA PC'!D58,'APH KIC KIA PC'!M58=200,'2. Artikeldata Utökad'!I58))),""))</f>
        <v/>
      </c>
      <c r="O58" s="268" t="str">
        <f>'APH KIC KIA PC'!E58</f>
        <v/>
      </c>
      <c r="P58" s="267" t="str">
        <f>TRIM('APH KIC KIA PC'!R58)</f>
        <v/>
      </c>
      <c r="Q58" s="221"/>
      <c r="R58" s="269" t="str" cm="1">
        <f t="array" ref="R58">IFERROR(_xlfn.IFS('4. Inköpsdata'!M58=25%,41,'4. Inköpsdata'!M58=12%,42,'4. Inköpsdata'!M58=6%,43,'4. Inköpsdata'!M58="Momsfritt",38),"")</f>
        <v/>
      </c>
      <c r="S58" s="225" t="str">
        <f>'APH KIC KIA PC'!S58</f>
        <v xml:space="preserve">  Välj…</v>
      </c>
      <c r="T58" s="369" t="str">
        <f>'APH KIC KIA PC'!E58</f>
        <v/>
      </c>
      <c r="U58" s="225"/>
      <c r="V58" s="221"/>
      <c r="W58" s="221"/>
      <c r="X58" s="221"/>
      <c r="Y58" s="221"/>
      <c r="Z58" s="225" t="str">
        <f>TRIM(IF('1. Artikeldata Grund'!K58="","",IF('1. Artikeldata Grund'!K58=1,_xlfn.CONCAT('1. Artikeldata Grund'!K58," ","dag"),_xlfn.CONCAT('1. Artikeldata Grund'!K58," ","dagar"))))</f>
        <v/>
      </c>
      <c r="AA58" s="225" t="str">
        <f>TRIM(IF('1. Artikeldata Grund'!L58="","",IF('1. Artikeldata Grund'!L58=1,_xlfn.CONCAT('1. Artikeldata Grund'!L58," ","dag"),_xlfn.CONCAT('1. Artikeldata Grund'!L58," ","dagar"))))</f>
        <v/>
      </c>
      <c r="AB58" s="221"/>
      <c r="AC58" s="221"/>
      <c r="AD58" s="221"/>
      <c r="AE58" s="225">
        <v>1</v>
      </c>
      <c r="AF58" s="221"/>
      <c r="AG58" s="267" t="str">
        <f>TRIM('APH KIC KIA PC'!T58)</f>
        <v/>
      </c>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70" t="s">
        <v>1981</v>
      </c>
      <c r="BD58" s="270" t="str">
        <f>IF('2. Artikeldata Utökad'!G58="Välj…","",LEFT('2. Artikeldata Utökad'!G58,1))</f>
        <v xml:space="preserve"> </v>
      </c>
      <c r="BE58" s="221"/>
      <c r="BF58" s="221"/>
      <c r="BG58" s="221"/>
      <c r="BH58" s="221"/>
      <c r="BI58" s="221"/>
      <c r="BJ58" s="221"/>
      <c r="BK58" s="221"/>
      <c r="BL58" s="267" t="str">
        <f>TRIM(IF('APH KIC KIA PC'!S58="WEB","",'2. Artikeldata Utökad'!P58))</f>
        <v/>
      </c>
      <c r="BM58" s="267" t="str">
        <f>TRIM(IF('APH KIC KIA PC'!S58="WEB","",'2. Artikeldata Utökad'!Q58))</f>
        <v/>
      </c>
      <c r="BN58" s="267" t="str">
        <f>TRIM(IF('APH KIC KIA PC'!S58="WEB","",'2. Artikeldata Utökad'!R58))</f>
        <v/>
      </c>
      <c r="BO58" s="267" t="str">
        <f>IF('2. Artikeldata Utökad'!F58="","",'2. Artikeldata Utökad'!F58)</f>
        <v xml:space="preserve">  Välj…</v>
      </c>
      <c r="BP58" s="267" t="str">
        <f>TRIM(IF('2. Artikeldata Utökad'!E58="","",'2. Artikeldata Utökad'!E58))</f>
        <v/>
      </c>
      <c r="BQ58" s="267" t="str">
        <f>TRIM(IF('APH KIC KIA PC'!S58="WEB","",'2. Artikeldata Utökad'!S58))</f>
        <v/>
      </c>
      <c r="BR58" s="225">
        <v>1</v>
      </c>
      <c r="BS58" s="267" t="str">
        <f>TRIM(IF('APH KIC KIA PC'!S58="WEB","",'2. Artikeldata Utökad'!T58))</f>
        <v/>
      </c>
      <c r="BT58" s="221"/>
      <c r="BU58" s="221"/>
      <c r="BV58" s="267" t="str">
        <f>TRIM(IF('APH KIC KIA PC'!M58&lt;&gt;200,'APH KIC KIA PC'!D58,'2. Artikeldata Utökad'!I58))</f>
        <v/>
      </c>
      <c r="BW58" s="267" t="str">
        <f>TRIM('2. Artikeldata Utökad'!D58)</f>
        <v/>
      </c>
      <c r="BX58" s="224" t="str">
        <f>LEFT('2. Artikeldata Utökad'!H58,1)</f>
        <v xml:space="preserve"> </v>
      </c>
      <c r="BY58" s="224" t="str">
        <f>TRIM(LEFT('2. Artikeldata Utökad'!J58,2))</f>
        <v/>
      </c>
      <c r="BZ58" s="225" t="s">
        <v>1981</v>
      </c>
      <c r="CA58" s="221"/>
      <c r="CB58" s="221"/>
      <c r="CC58" s="221"/>
      <c r="CD58" s="221"/>
      <c r="CE58" s="221"/>
    </row>
    <row r="59" spans="1:83" x14ac:dyDescent="0.25">
      <c r="A59" s="226">
        <v>55</v>
      </c>
      <c r="B59" s="226" t="str">
        <f>'APH KIC KIA PC'!I59</f>
        <v>Välj…</v>
      </c>
      <c r="C59" s="226" t="str">
        <f>'APH KIC KIA PC'!K59</f>
        <v>Välj…</v>
      </c>
      <c r="D59" s="225">
        <v>1</v>
      </c>
      <c r="E59" s="267" t="str">
        <f>TRIM('APH KIC KIA PC'!D59)</f>
        <v/>
      </c>
      <c r="F59" s="224" t="str">
        <f>TRIM('1. Artikeldata Grund'!E59)</f>
        <v/>
      </c>
      <c r="G59" s="273" t="s">
        <v>1871</v>
      </c>
      <c r="H59" s="221"/>
      <c r="I59" s="221"/>
      <c r="J59" s="221"/>
      <c r="K59" s="221"/>
      <c r="L59" s="221"/>
      <c r="M59" s="2" cm="1">
        <f t="array" ref="M59">IF('APH KIC KIA PC'!S59&lt;&gt;"WEB",1,_xlfn.IFS('APH KIC KIA PC'!K59=Tabeller!$AI$4,'APH KIC KIA PC'!Q59,'APH KIC KIA PC'!K59=Tabeller!$AI$5,106628))</f>
        <v>1</v>
      </c>
      <c r="N59" s="270" t="str" cm="1">
        <f t="array" ref="N59">TRIM(IFERROR(IF('APH KIC KIA PC'!M59=200,'2. Artikeldata Utökad'!I59,(_xlfn.IFS('APH KIC KIA PC'!K59=Tabeller!$AI$4,'1. Artikeldata Grund'!F59,AND('APH KIC KIA PC'!K59=Tabeller!$AI$5,'APH KIC KIA PC'!M59&lt;&gt;200),'APH KIC KIA PC'!D59,'APH KIC KIA PC'!M59=200,'2. Artikeldata Utökad'!I59))),""))</f>
        <v/>
      </c>
      <c r="O59" s="268" t="str">
        <f>'APH KIC KIA PC'!E59</f>
        <v/>
      </c>
      <c r="P59" s="267" t="str">
        <f>TRIM('APH KIC KIA PC'!R59)</f>
        <v/>
      </c>
      <c r="Q59" s="221"/>
      <c r="R59" s="269" t="str" cm="1">
        <f t="array" ref="R59">IFERROR(_xlfn.IFS('4. Inköpsdata'!M59=25%,41,'4. Inköpsdata'!M59=12%,42,'4. Inköpsdata'!M59=6%,43,'4. Inköpsdata'!M59="Momsfritt",38),"")</f>
        <v/>
      </c>
      <c r="S59" s="225" t="str">
        <f>'APH KIC KIA PC'!S59</f>
        <v xml:space="preserve">  Välj…</v>
      </c>
      <c r="T59" s="369" t="str">
        <f>'APH KIC KIA PC'!E59</f>
        <v/>
      </c>
      <c r="U59" s="225"/>
      <c r="V59" s="221"/>
      <c r="W59" s="221"/>
      <c r="X59" s="221"/>
      <c r="Y59" s="221"/>
      <c r="Z59" s="225" t="str">
        <f>TRIM(IF('1. Artikeldata Grund'!K59="","",IF('1. Artikeldata Grund'!K59=1,_xlfn.CONCAT('1. Artikeldata Grund'!K59," ","dag"),_xlfn.CONCAT('1. Artikeldata Grund'!K59," ","dagar"))))</f>
        <v/>
      </c>
      <c r="AA59" s="225" t="str">
        <f>TRIM(IF('1. Artikeldata Grund'!L59="","",IF('1. Artikeldata Grund'!L59=1,_xlfn.CONCAT('1. Artikeldata Grund'!L59," ","dag"),_xlfn.CONCAT('1. Artikeldata Grund'!L59," ","dagar"))))</f>
        <v/>
      </c>
      <c r="AB59" s="221"/>
      <c r="AC59" s="221"/>
      <c r="AD59" s="221"/>
      <c r="AE59" s="225">
        <v>1</v>
      </c>
      <c r="AF59" s="221"/>
      <c r="AG59" s="267" t="str">
        <f>TRIM('APH KIC KIA PC'!T59)</f>
        <v/>
      </c>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70" t="s">
        <v>1981</v>
      </c>
      <c r="BD59" s="270" t="str">
        <f>IF('2. Artikeldata Utökad'!G59="Välj…","",LEFT('2. Artikeldata Utökad'!G59,1))</f>
        <v xml:space="preserve"> </v>
      </c>
      <c r="BE59" s="221"/>
      <c r="BF59" s="221"/>
      <c r="BG59" s="221"/>
      <c r="BH59" s="221"/>
      <c r="BI59" s="221"/>
      <c r="BJ59" s="221"/>
      <c r="BK59" s="221"/>
      <c r="BL59" s="267" t="str">
        <f>TRIM(IF('APH KIC KIA PC'!S59="WEB","",'2. Artikeldata Utökad'!P59))</f>
        <v/>
      </c>
      <c r="BM59" s="267" t="str">
        <f>TRIM(IF('APH KIC KIA PC'!S59="WEB","",'2. Artikeldata Utökad'!Q59))</f>
        <v/>
      </c>
      <c r="BN59" s="267" t="str">
        <f>TRIM(IF('APH KIC KIA PC'!S59="WEB","",'2. Artikeldata Utökad'!R59))</f>
        <v/>
      </c>
      <c r="BO59" s="267" t="str">
        <f>IF('2. Artikeldata Utökad'!F59="","",'2. Artikeldata Utökad'!F59)</f>
        <v xml:space="preserve">  Välj…</v>
      </c>
      <c r="BP59" s="267" t="str">
        <f>TRIM(IF('2. Artikeldata Utökad'!E59="","",'2. Artikeldata Utökad'!E59))</f>
        <v/>
      </c>
      <c r="BQ59" s="267" t="str">
        <f>TRIM(IF('APH KIC KIA PC'!S59="WEB","",'2. Artikeldata Utökad'!S59))</f>
        <v/>
      </c>
      <c r="BR59" s="225">
        <v>1</v>
      </c>
      <c r="BS59" s="267" t="str">
        <f>TRIM(IF('APH KIC KIA PC'!S59="WEB","",'2. Artikeldata Utökad'!T59))</f>
        <v/>
      </c>
      <c r="BT59" s="221"/>
      <c r="BU59" s="221"/>
      <c r="BV59" s="267" t="str">
        <f>TRIM(IF('APH KIC KIA PC'!M59&lt;&gt;200,'APH KIC KIA PC'!D59,'2. Artikeldata Utökad'!I59))</f>
        <v/>
      </c>
      <c r="BW59" s="267" t="str">
        <f>TRIM('2. Artikeldata Utökad'!D59)</f>
        <v/>
      </c>
      <c r="BX59" s="224" t="str">
        <f>LEFT('2. Artikeldata Utökad'!H59,1)</f>
        <v xml:space="preserve"> </v>
      </c>
      <c r="BY59" s="224" t="str">
        <f>TRIM(LEFT('2. Artikeldata Utökad'!J59,2))</f>
        <v/>
      </c>
      <c r="BZ59" s="225" t="s">
        <v>1981</v>
      </c>
      <c r="CA59" s="221"/>
      <c r="CB59" s="221"/>
      <c r="CC59" s="221"/>
      <c r="CD59" s="221"/>
      <c r="CE59" s="221"/>
    </row>
    <row r="60" spans="1:83" x14ac:dyDescent="0.25">
      <c r="A60" s="226">
        <v>56</v>
      </c>
      <c r="B60" s="226" t="str">
        <f>'APH KIC KIA PC'!I60</f>
        <v>Välj…</v>
      </c>
      <c r="C60" s="226" t="str">
        <f>'APH KIC KIA PC'!K60</f>
        <v>Välj…</v>
      </c>
      <c r="D60" s="225">
        <v>1</v>
      </c>
      <c r="E60" s="267" t="str">
        <f>TRIM('APH KIC KIA PC'!D60)</f>
        <v/>
      </c>
      <c r="F60" s="224" t="str">
        <f>TRIM('1. Artikeldata Grund'!E60)</f>
        <v/>
      </c>
      <c r="G60" s="273" t="s">
        <v>1871</v>
      </c>
      <c r="H60" s="221"/>
      <c r="I60" s="221"/>
      <c r="J60" s="221"/>
      <c r="K60" s="221"/>
      <c r="L60" s="221"/>
      <c r="M60" s="2" cm="1">
        <f t="array" ref="M60">IF('APH KIC KIA PC'!S60&lt;&gt;"WEB",1,_xlfn.IFS('APH KIC KIA PC'!K60=Tabeller!$AI$4,'APH KIC KIA PC'!Q60,'APH KIC KIA PC'!K60=Tabeller!$AI$5,106628))</f>
        <v>1</v>
      </c>
      <c r="N60" s="270" t="str" cm="1">
        <f t="array" ref="N60">TRIM(IFERROR(IF('APH KIC KIA PC'!M60=200,'2. Artikeldata Utökad'!I60,(_xlfn.IFS('APH KIC KIA PC'!K60=Tabeller!$AI$4,'1. Artikeldata Grund'!F60,AND('APH KIC KIA PC'!K60=Tabeller!$AI$5,'APH KIC KIA PC'!M60&lt;&gt;200),'APH KIC KIA PC'!D60,'APH KIC KIA PC'!M60=200,'2. Artikeldata Utökad'!I60))),""))</f>
        <v/>
      </c>
      <c r="O60" s="268" t="str">
        <f>'APH KIC KIA PC'!E60</f>
        <v/>
      </c>
      <c r="P60" s="267" t="str">
        <f>TRIM('APH KIC KIA PC'!R60)</f>
        <v/>
      </c>
      <c r="Q60" s="221"/>
      <c r="R60" s="269" t="str" cm="1">
        <f t="array" ref="R60">IFERROR(_xlfn.IFS('4. Inköpsdata'!M60=25%,41,'4. Inköpsdata'!M60=12%,42,'4. Inköpsdata'!M60=6%,43,'4. Inköpsdata'!M60="Momsfritt",38),"")</f>
        <v/>
      </c>
      <c r="S60" s="225" t="str">
        <f>'APH KIC KIA PC'!S60</f>
        <v xml:space="preserve">  Välj…</v>
      </c>
      <c r="T60" s="369" t="str">
        <f>'APH KIC KIA PC'!E60</f>
        <v/>
      </c>
      <c r="U60" s="225"/>
      <c r="V60" s="221"/>
      <c r="W60" s="221"/>
      <c r="X60" s="221"/>
      <c r="Y60" s="221"/>
      <c r="Z60" s="225" t="str">
        <f>TRIM(IF('1. Artikeldata Grund'!K60="","",IF('1. Artikeldata Grund'!K60=1,_xlfn.CONCAT('1. Artikeldata Grund'!K60," ","dag"),_xlfn.CONCAT('1. Artikeldata Grund'!K60," ","dagar"))))</f>
        <v/>
      </c>
      <c r="AA60" s="225" t="str">
        <f>TRIM(IF('1. Artikeldata Grund'!L60="","",IF('1. Artikeldata Grund'!L60=1,_xlfn.CONCAT('1. Artikeldata Grund'!L60," ","dag"),_xlfn.CONCAT('1. Artikeldata Grund'!L60," ","dagar"))))</f>
        <v/>
      </c>
      <c r="AB60" s="221"/>
      <c r="AC60" s="221"/>
      <c r="AD60" s="221"/>
      <c r="AE60" s="225">
        <v>1</v>
      </c>
      <c r="AF60" s="221"/>
      <c r="AG60" s="267" t="str">
        <f>TRIM('APH KIC KIA PC'!T60)</f>
        <v/>
      </c>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70" t="s">
        <v>1981</v>
      </c>
      <c r="BD60" s="270" t="str">
        <f>IF('2. Artikeldata Utökad'!G60="Välj…","",LEFT('2. Artikeldata Utökad'!G60,1))</f>
        <v xml:space="preserve"> </v>
      </c>
      <c r="BE60" s="221"/>
      <c r="BF60" s="221"/>
      <c r="BG60" s="221"/>
      <c r="BH60" s="221"/>
      <c r="BI60" s="221"/>
      <c r="BJ60" s="221"/>
      <c r="BK60" s="221"/>
      <c r="BL60" s="267" t="str">
        <f>TRIM(IF('APH KIC KIA PC'!S60="WEB","",'2. Artikeldata Utökad'!P60))</f>
        <v/>
      </c>
      <c r="BM60" s="267" t="str">
        <f>TRIM(IF('APH KIC KIA PC'!S60="WEB","",'2. Artikeldata Utökad'!Q60))</f>
        <v/>
      </c>
      <c r="BN60" s="267" t="str">
        <f>TRIM(IF('APH KIC KIA PC'!S60="WEB","",'2. Artikeldata Utökad'!R60))</f>
        <v/>
      </c>
      <c r="BO60" s="267" t="str">
        <f>IF('2. Artikeldata Utökad'!F60="","",'2. Artikeldata Utökad'!F60)</f>
        <v xml:space="preserve">  Välj…</v>
      </c>
      <c r="BP60" s="267" t="str">
        <f>TRIM(IF('2. Artikeldata Utökad'!E60="","",'2. Artikeldata Utökad'!E60))</f>
        <v/>
      </c>
      <c r="BQ60" s="267" t="str">
        <f>TRIM(IF('APH KIC KIA PC'!S60="WEB","",'2. Artikeldata Utökad'!S60))</f>
        <v/>
      </c>
      <c r="BR60" s="225">
        <v>1</v>
      </c>
      <c r="BS60" s="267" t="str">
        <f>TRIM(IF('APH KIC KIA PC'!S60="WEB","",'2. Artikeldata Utökad'!T60))</f>
        <v/>
      </c>
      <c r="BT60" s="221"/>
      <c r="BU60" s="221"/>
      <c r="BV60" s="267" t="str">
        <f>TRIM(IF('APH KIC KIA PC'!M60&lt;&gt;200,'APH KIC KIA PC'!D60,'2. Artikeldata Utökad'!I60))</f>
        <v/>
      </c>
      <c r="BW60" s="267" t="str">
        <f>TRIM('2. Artikeldata Utökad'!D60)</f>
        <v/>
      </c>
      <c r="BX60" s="224" t="str">
        <f>LEFT('2. Artikeldata Utökad'!H60,1)</f>
        <v xml:space="preserve"> </v>
      </c>
      <c r="BY60" s="224" t="str">
        <f>TRIM(LEFT('2. Artikeldata Utökad'!J60,2))</f>
        <v/>
      </c>
      <c r="BZ60" s="225" t="s">
        <v>1981</v>
      </c>
      <c r="CA60" s="221"/>
      <c r="CB60" s="221"/>
      <c r="CC60" s="221"/>
      <c r="CD60" s="221"/>
      <c r="CE60" s="221"/>
    </row>
    <row r="61" spans="1:83" x14ac:dyDescent="0.25">
      <c r="A61" s="226">
        <v>57</v>
      </c>
      <c r="B61" s="226" t="str">
        <f>'APH KIC KIA PC'!I61</f>
        <v>Välj…</v>
      </c>
      <c r="C61" s="226" t="str">
        <f>'APH KIC KIA PC'!K61</f>
        <v>Välj…</v>
      </c>
      <c r="D61" s="225">
        <v>1</v>
      </c>
      <c r="E61" s="267" t="str">
        <f>TRIM('APH KIC KIA PC'!D61)</f>
        <v/>
      </c>
      <c r="F61" s="224" t="str">
        <f>TRIM('1. Artikeldata Grund'!E61)</f>
        <v/>
      </c>
      <c r="G61" s="273" t="s">
        <v>1871</v>
      </c>
      <c r="H61" s="221"/>
      <c r="I61" s="221"/>
      <c r="J61" s="221"/>
      <c r="K61" s="221"/>
      <c r="L61" s="221"/>
      <c r="M61" s="2" cm="1">
        <f t="array" ref="M61">IF('APH KIC KIA PC'!S61&lt;&gt;"WEB",1,_xlfn.IFS('APH KIC KIA PC'!K61=Tabeller!$AI$4,'APH KIC KIA PC'!Q61,'APH KIC KIA PC'!K61=Tabeller!$AI$5,106628))</f>
        <v>1</v>
      </c>
      <c r="N61" s="270" t="str" cm="1">
        <f t="array" ref="N61">TRIM(IFERROR(IF('APH KIC KIA PC'!M61=200,'2. Artikeldata Utökad'!I61,(_xlfn.IFS('APH KIC KIA PC'!K61=Tabeller!$AI$4,'1. Artikeldata Grund'!F61,AND('APH KIC KIA PC'!K61=Tabeller!$AI$5,'APH KIC KIA PC'!M61&lt;&gt;200),'APH KIC KIA PC'!D61,'APH KIC KIA PC'!M61=200,'2. Artikeldata Utökad'!I61))),""))</f>
        <v/>
      </c>
      <c r="O61" s="268" t="str">
        <f>'APH KIC KIA PC'!E61</f>
        <v/>
      </c>
      <c r="P61" s="267" t="str">
        <f>TRIM('APH KIC KIA PC'!R61)</f>
        <v/>
      </c>
      <c r="Q61" s="221"/>
      <c r="R61" s="269" t="str" cm="1">
        <f t="array" ref="R61">IFERROR(_xlfn.IFS('4. Inköpsdata'!M61=25%,41,'4. Inköpsdata'!M61=12%,42,'4. Inköpsdata'!M61=6%,43,'4. Inköpsdata'!M61="Momsfritt",38),"")</f>
        <v/>
      </c>
      <c r="S61" s="225" t="str">
        <f>'APH KIC KIA PC'!S61</f>
        <v xml:space="preserve">  Välj…</v>
      </c>
      <c r="T61" s="369" t="str">
        <f>'APH KIC KIA PC'!E61</f>
        <v/>
      </c>
      <c r="U61" s="225"/>
      <c r="V61" s="221"/>
      <c r="W61" s="221"/>
      <c r="X61" s="221"/>
      <c r="Y61" s="221"/>
      <c r="Z61" s="225" t="str">
        <f>TRIM(IF('1. Artikeldata Grund'!K61="","",IF('1. Artikeldata Grund'!K61=1,_xlfn.CONCAT('1. Artikeldata Grund'!K61," ","dag"),_xlfn.CONCAT('1. Artikeldata Grund'!K61," ","dagar"))))</f>
        <v/>
      </c>
      <c r="AA61" s="225" t="str">
        <f>TRIM(IF('1. Artikeldata Grund'!L61="","",IF('1. Artikeldata Grund'!L61=1,_xlfn.CONCAT('1. Artikeldata Grund'!L61," ","dag"),_xlfn.CONCAT('1. Artikeldata Grund'!L61," ","dagar"))))</f>
        <v/>
      </c>
      <c r="AB61" s="221"/>
      <c r="AC61" s="221"/>
      <c r="AD61" s="221"/>
      <c r="AE61" s="225">
        <v>1</v>
      </c>
      <c r="AF61" s="221"/>
      <c r="AG61" s="267" t="str">
        <f>TRIM('APH KIC KIA PC'!T61)</f>
        <v/>
      </c>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70" t="s">
        <v>1981</v>
      </c>
      <c r="BD61" s="270" t="str">
        <f>IF('2. Artikeldata Utökad'!G61="Välj…","",LEFT('2. Artikeldata Utökad'!G61,1))</f>
        <v xml:space="preserve"> </v>
      </c>
      <c r="BE61" s="221"/>
      <c r="BF61" s="221"/>
      <c r="BG61" s="221"/>
      <c r="BH61" s="221"/>
      <c r="BI61" s="221"/>
      <c r="BJ61" s="221"/>
      <c r="BK61" s="221"/>
      <c r="BL61" s="267" t="str">
        <f>TRIM(IF('APH KIC KIA PC'!S61="WEB","",'2. Artikeldata Utökad'!P61))</f>
        <v/>
      </c>
      <c r="BM61" s="267" t="str">
        <f>TRIM(IF('APH KIC KIA PC'!S61="WEB","",'2. Artikeldata Utökad'!Q61))</f>
        <v/>
      </c>
      <c r="BN61" s="267" t="str">
        <f>TRIM(IF('APH KIC KIA PC'!S61="WEB","",'2. Artikeldata Utökad'!R61))</f>
        <v/>
      </c>
      <c r="BO61" s="267" t="str">
        <f>IF('2. Artikeldata Utökad'!F61="","",'2. Artikeldata Utökad'!F61)</f>
        <v xml:space="preserve">  Välj…</v>
      </c>
      <c r="BP61" s="267" t="str">
        <f>TRIM(IF('2. Artikeldata Utökad'!E61="","",'2. Artikeldata Utökad'!E61))</f>
        <v/>
      </c>
      <c r="BQ61" s="267" t="str">
        <f>TRIM(IF('APH KIC KIA PC'!S61="WEB","",'2. Artikeldata Utökad'!S61))</f>
        <v/>
      </c>
      <c r="BR61" s="225">
        <v>1</v>
      </c>
      <c r="BS61" s="267" t="str">
        <f>TRIM(IF('APH KIC KIA PC'!S61="WEB","",'2. Artikeldata Utökad'!T61))</f>
        <v/>
      </c>
      <c r="BT61" s="221"/>
      <c r="BU61" s="221"/>
      <c r="BV61" s="267" t="str">
        <f>TRIM(IF('APH KIC KIA PC'!M61&lt;&gt;200,'APH KIC KIA PC'!D61,'2. Artikeldata Utökad'!I61))</f>
        <v/>
      </c>
      <c r="BW61" s="267" t="str">
        <f>TRIM('2. Artikeldata Utökad'!D61)</f>
        <v/>
      </c>
      <c r="BX61" s="224" t="str">
        <f>LEFT('2. Artikeldata Utökad'!H61,1)</f>
        <v xml:space="preserve"> </v>
      </c>
      <c r="BY61" s="224" t="str">
        <f>TRIM(LEFT('2. Artikeldata Utökad'!J61,2))</f>
        <v/>
      </c>
      <c r="BZ61" s="225" t="s">
        <v>1981</v>
      </c>
      <c r="CA61" s="221"/>
      <c r="CB61" s="221"/>
      <c r="CC61" s="221"/>
      <c r="CD61" s="221"/>
      <c r="CE61" s="221"/>
    </row>
    <row r="62" spans="1:83" x14ac:dyDescent="0.25">
      <c r="A62" s="226">
        <v>58</v>
      </c>
      <c r="B62" s="226" t="str">
        <f>'APH KIC KIA PC'!I62</f>
        <v>Välj…</v>
      </c>
      <c r="C62" s="226" t="str">
        <f>'APH KIC KIA PC'!K62</f>
        <v>Välj…</v>
      </c>
      <c r="D62" s="225">
        <v>1</v>
      </c>
      <c r="E62" s="267" t="str">
        <f>TRIM('APH KIC KIA PC'!D62)</f>
        <v/>
      </c>
      <c r="F62" s="224" t="str">
        <f>TRIM('1. Artikeldata Grund'!E62)</f>
        <v/>
      </c>
      <c r="G62" s="273" t="s">
        <v>1871</v>
      </c>
      <c r="H62" s="221"/>
      <c r="I62" s="221"/>
      <c r="J62" s="221"/>
      <c r="K62" s="221"/>
      <c r="L62" s="221"/>
      <c r="M62" s="2" cm="1">
        <f t="array" ref="M62">IF('APH KIC KIA PC'!S62&lt;&gt;"WEB",1,_xlfn.IFS('APH KIC KIA PC'!K62=Tabeller!$AI$4,'APH KIC KIA PC'!Q62,'APH KIC KIA PC'!K62=Tabeller!$AI$5,106628))</f>
        <v>1</v>
      </c>
      <c r="N62" s="270" t="str" cm="1">
        <f t="array" ref="N62">TRIM(IFERROR(IF('APH KIC KIA PC'!M62=200,'2. Artikeldata Utökad'!I62,(_xlfn.IFS('APH KIC KIA PC'!K62=Tabeller!$AI$4,'1. Artikeldata Grund'!F62,AND('APH KIC KIA PC'!K62=Tabeller!$AI$5,'APH KIC KIA PC'!M62&lt;&gt;200),'APH KIC KIA PC'!D62,'APH KIC KIA PC'!M62=200,'2. Artikeldata Utökad'!I62))),""))</f>
        <v/>
      </c>
      <c r="O62" s="268" t="str">
        <f>'APH KIC KIA PC'!E62</f>
        <v/>
      </c>
      <c r="P62" s="267" t="str">
        <f>TRIM('APH KIC KIA PC'!R62)</f>
        <v/>
      </c>
      <c r="Q62" s="221"/>
      <c r="R62" s="269" t="str" cm="1">
        <f t="array" ref="R62">IFERROR(_xlfn.IFS('4. Inköpsdata'!M62=25%,41,'4. Inköpsdata'!M62=12%,42,'4. Inköpsdata'!M62=6%,43,'4. Inköpsdata'!M62="Momsfritt",38),"")</f>
        <v/>
      </c>
      <c r="S62" s="225" t="str">
        <f>'APH KIC KIA PC'!S62</f>
        <v xml:space="preserve">  Välj…</v>
      </c>
      <c r="T62" s="369" t="str">
        <f>'APH KIC KIA PC'!E62</f>
        <v/>
      </c>
      <c r="U62" s="225"/>
      <c r="V62" s="221"/>
      <c r="W62" s="221"/>
      <c r="X62" s="221"/>
      <c r="Y62" s="221"/>
      <c r="Z62" s="225" t="str">
        <f>TRIM(IF('1. Artikeldata Grund'!K62="","",IF('1. Artikeldata Grund'!K62=1,_xlfn.CONCAT('1. Artikeldata Grund'!K62," ","dag"),_xlfn.CONCAT('1. Artikeldata Grund'!K62," ","dagar"))))</f>
        <v/>
      </c>
      <c r="AA62" s="225" t="str">
        <f>TRIM(IF('1. Artikeldata Grund'!L62="","",IF('1. Artikeldata Grund'!L62=1,_xlfn.CONCAT('1. Artikeldata Grund'!L62," ","dag"),_xlfn.CONCAT('1. Artikeldata Grund'!L62," ","dagar"))))</f>
        <v/>
      </c>
      <c r="AB62" s="221"/>
      <c r="AC62" s="221"/>
      <c r="AD62" s="221"/>
      <c r="AE62" s="225">
        <v>1</v>
      </c>
      <c r="AF62" s="221"/>
      <c r="AG62" s="267" t="str">
        <f>TRIM('APH KIC KIA PC'!T62)</f>
        <v/>
      </c>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70" t="s">
        <v>1981</v>
      </c>
      <c r="BD62" s="270" t="str">
        <f>IF('2. Artikeldata Utökad'!G62="Välj…","",LEFT('2. Artikeldata Utökad'!G62,1))</f>
        <v xml:space="preserve"> </v>
      </c>
      <c r="BE62" s="221"/>
      <c r="BF62" s="221"/>
      <c r="BG62" s="221"/>
      <c r="BH62" s="221"/>
      <c r="BI62" s="221"/>
      <c r="BJ62" s="221"/>
      <c r="BK62" s="221"/>
      <c r="BL62" s="267" t="str">
        <f>TRIM(IF('APH KIC KIA PC'!S62="WEB","",'2. Artikeldata Utökad'!P62))</f>
        <v/>
      </c>
      <c r="BM62" s="267" t="str">
        <f>TRIM(IF('APH KIC KIA PC'!S62="WEB","",'2. Artikeldata Utökad'!Q62))</f>
        <v/>
      </c>
      <c r="BN62" s="267" t="str">
        <f>TRIM(IF('APH KIC KIA PC'!S62="WEB","",'2. Artikeldata Utökad'!R62))</f>
        <v/>
      </c>
      <c r="BO62" s="267" t="str">
        <f>IF('2. Artikeldata Utökad'!F62="","",'2. Artikeldata Utökad'!F62)</f>
        <v xml:space="preserve">  Välj…</v>
      </c>
      <c r="BP62" s="267" t="str">
        <f>TRIM(IF('2. Artikeldata Utökad'!E62="","",'2. Artikeldata Utökad'!E62))</f>
        <v/>
      </c>
      <c r="BQ62" s="267" t="str">
        <f>TRIM(IF('APH KIC KIA PC'!S62="WEB","",'2. Artikeldata Utökad'!S62))</f>
        <v/>
      </c>
      <c r="BR62" s="225">
        <v>1</v>
      </c>
      <c r="BS62" s="267" t="str">
        <f>TRIM(IF('APH KIC KIA PC'!S62="WEB","",'2. Artikeldata Utökad'!T62))</f>
        <v/>
      </c>
      <c r="BT62" s="221"/>
      <c r="BU62" s="221"/>
      <c r="BV62" s="267" t="str">
        <f>TRIM(IF('APH KIC KIA PC'!M62&lt;&gt;200,'APH KIC KIA PC'!D62,'2. Artikeldata Utökad'!I62))</f>
        <v/>
      </c>
      <c r="BW62" s="267" t="str">
        <f>TRIM('2. Artikeldata Utökad'!D62)</f>
        <v/>
      </c>
      <c r="BX62" s="224" t="str">
        <f>LEFT('2. Artikeldata Utökad'!H62,1)</f>
        <v xml:space="preserve"> </v>
      </c>
      <c r="BY62" s="224" t="str">
        <f>TRIM(LEFT('2. Artikeldata Utökad'!J62,2))</f>
        <v/>
      </c>
      <c r="BZ62" s="225" t="s">
        <v>1981</v>
      </c>
      <c r="CA62" s="221"/>
      <c r="CB62" s="221"/>
      <c r="CC62" s="221"/>
      <c r="CD62" s="221"/>
      <c r="CE62" s="221"/>
    </row>
    <row r="63" spans="1:83" x14ac:dyDescent="0.25">
      <c r="A63" s="226">
        <v>59</v>
      </c>
      <c r="B63" s="226" t="str">
        <f>'APH KIC KIA PC'!I63</f>
        <v>Välj…</v>
      </c>
      <c r="C63" s="226" t="str">
        <f>'APH KIC KIA PC'!K63</f>
        <v>Välj…</v>
      </c>
      <c r="D63" s="225">
        <v>1</v>
      </c>
      <c r="E63" s="267" t="str">
        <f>TRIM('APH KIC KIA PC'!D63)</f>
        <v/>
      </c>
      <c r="F63" s="224" t="str">
        <f>TRIM('1. Artikeldata Grund'!E63)</f>
        <v/>
      </c>
      <c r="G63" s="273" t="s">
        <v>1871</v>
      </c>
      <c r="H63" s="221"/>
      <c r="I63" s="221"/>
      <c r="J63" s="221"/>
      <c r="K63" s="221"/>
      <c r="L63" s="221"/>
      <c r="M63" s="2" cm="1">
        <f t="array" ref="M63">IF('APH KIC KIA PC'!S63&lt;&gt;"WEB",1,_xlfn.IFS('APH KIC KIA PC'!K63=Tabeller!$AI$4,'APH KIC KIA PC'!Q63,'APH KIC KIA PC'!K63=Tabeller!$AI$5,106628))</f>
        <v>1</v>
      </c>
      <c r="N63" s="270" t="str" cm="1">
        <f t="array" ref="N63">TRIM(IFERROR(IF('APH KIC KIA PC'!M63=200,'2. Artikeldata Utökad'!I63,(_xlfn.IFS('APH KIC KIA PC'!K63=Tabeller!$AI$4,'1. Artikeldata Grund'!F63,AND('APH KIC KIA PC'!K63=Tabeller!$AI$5,'APH KIC KIA PC'!M63&lt;&gt;200),'APH KIC KIA PC'!D63,'APH KIC KIA PC'!M63=200,'2. Artikeldata Utökad'!I63))),""))</f>
        <v/>
      </c>
      <c r="O63" s="268" t="str">
        <f>'APH KIC KIA PC'!E63</f>
        <v/>
      </c>
      <c r="P63" s="267" t="str">
        <f>TRIM('APH KIC KIA PC'!R63)</f>
        <v/>
      </c>
      <c r="Q63" s="221"/>
      <c r="R63" s="269" t="str" cm="1">
        <f t="array" ref="R63">IFERROR(_xlfn.IFS('4. Inköpsdata'!M63=25%,41,'4. Inköpsdata'!M63=12%,42,'4. Inköpsdata'!M63=6%,43,'4. Inköpsdata'!M63="Momsfritt",38),"")</f>
        <v/>
      </c>
      <c r="S63" s="225" t="str">
        <f>'APH KIC KIA PC'!S63</f>
        <v xml:space="preserve">  Välj…</v>
      </c>
      <c r="T63" s="369" t="str">
        <f>'APH KIC KIA PC'!E63</f>
        <v/>
      </c>
      <c r="U63" s="225"/>
      <c r="V63" s="221"/>
      <c r="W63" s="221"/>
      <c r="X63" s="221"/>
      <c r="Y63" s="221"/>
      <c r="Z63" s="225" t="str">
        <f>TRIM(IF('1. Artikeldata Grund'!K63="","",IF('1. Artikeldata Grund'!K63=1,_xlfn.CONCAT('1. Artikeldata Grund'!K63," ","dag"),_xlfn.CONCAT('1. Artikeldata Grund'!K63," ","dagar"))))</f>
        <v/>
      </c>
      <c r="AA63" s="225" t="str">
        <f>TRIM(IF('1. Artikeldata Grund'!L63="","",IF('1. Artikeldata Grund'!L63=1,_xlfn.CONCAT('1. Artikeldata Grund'!L63," ","dag"),_xlfn.CONCAT('1. Artikeldata Grund'!L63," ","dagar"))))</f>
        <v/>
      </c>
      <c r="AB63" s="221"/>
      <c r="AC63" s="221"/>
      <c r="AD63" s="221"/>
      <c r="AE63" s="225">
        <v>1</v>
      </c>
      <c r="AF63" s="221"/>
      <c r="AG63" s="267" t="str">
        <f>TRIM('APH KIC KIA PC'!T63)</f>
        <v/>
      </c>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70" t="s">
        <v>1981</v>
      </c>
      <c r="BD63" s="270" t="str">
        <f>IF('2. Artikeldata Utökad'!G63="Välj…","",LEFT('2. Artikeldata Utökad'!G63,1))</f>
        <v xml:space="preserve"> </v>
      </c>
      <c r="BE63" s="221"/>
      <c r="BF63" s="221"/>
      <c r="BG63" s="221"/>
      <c r="BH63" s="221"/>
      <c r="BI63" s="221"/>
      <c r="BJ63" s="221"/>
      <c r="BK63" s="221"/>
      <c r="BL63" s="267" t="str">
        <f>TRIM(IF('APH KIC KIA PC'!S63="WEB","",'2. Artikeldata Utökad'!P63))</f>
        <v/>
      </c>
      <c r="BM63" s="267" t="str">
        <f>TRIM(IF('APH KIC KIA PC'!S63="WEB","",'2. Artikeldata Utökad'!Q63))</f>
        <v/>
      </c>
      <c r="BN63" s="267" t="str">
        <f>TRIM(IF('APH KIC KIA PC'!S63="WEB","",'2. Artikeldata Utökad'!R63))</f>
        <v/>
      </c>
      <c r="BO63" s="267" t="str">
        <f>IF('2. Artikeldata Utökad'!F63="","",'2. Artikeldata Utökad'!F63)</f>
        <v xml:space="preserve">  Välj…</v>
      </c>
      <c r="BP63" s="267" t="str">
        <f>TRIM(IF('2. Artikeldata Utökad'!E63="","",'2. Artikeldata Utökad'!E63))</f>
        <v/>
      </c>
      <c r="BQ63" s="267" t="str">
        <f>TRIM(IF('APH KIC KIA PC'!S63="WEB","",'2. Artikeldata Utökad'!S63))</f>
        <v/>
      </c>
      <c r="BR63" s="225">
        <v>1</v>
      </c>
      <c r="BS63" s="267" t="str">
        <f>TRIM(IF('APH KIC KIA PC'!S63="WEB","",'2. Artikeldata Utökad'!T63))</f>
        <v/>
      </c>
      <c r="BT63" s="221"/>
      <c r="BU63" s="221"/>
      <c r="BV63" s="267" t="str">
        <f>TRIM(IF('APH KIC KIA PC'!M63&lt;&gt;200,'APH KIC KIA PC'!D63,'2. Artikeldata Utökad'!I63))</f>
        <v/>
      </c>
      <c r="BW63" s="267" t="str">
        <f>TRIM('2. Artikeldata Utökad'!D63)</f>
        <v/>
      </c>
      <c r="BX63" s="224" t="str">
        <f>LEFT('2. Artikeldata Utökad'!H63,1)</f>
        <v xml:space="preserve"> </v>
      </c>
      <c r="BY63" s="224" t="str">
        <f>TRIM(LEFT('2. Artikeldata Utökad'!J63,2))</f>
        <v/>
      </c>
      <c r="BZ63" s="225" t="s">
        <v>1981</v>
      </c>
      <c r="CA63" s="221"/>
      <c r="CB63" s="221"/>
      <c r="CC63" s="221"/>
      <c r="CD63" s="221"/>
      <c r="CE63" s="221"/>
    </row>
    <row r="64" spans="1:83" x14ac:dyDescent="0.25">
      <c r="A64" s="226">
        <v>60</v>
      </c>
      <c r="B64" s="226" t="str">
        <f>'APH KIC KIA PC'!I64</f>
        <v>Välj…</v>
      </c>
      <c r="C64" s="226" t="str">
        <f>'APH KIC KIA PC'!K64</f>
        <v>Välj…</v>
      </c>
      <c r="D64" s="225">
        <v>1</v>
      </c>
      <c r="E64" s="267" t="str">
        <f>TRIM('APH KIC KIA PC'!D64)</f>
        <v/>
      </c>
      <c r="F64" s="224" t="str">
        <f>TRIM('1. Artikeldata Grund'!E64)</f>
        <v/>
      </c>
      <c r="G64" s="273" t="s">
        <v>1871</v>
      </c>
      <c r="H64" s="221"/>
      <c r="I64" s="221"/>
      <c r="J64" s="221"/>
      <c r="K64" s="221"/>
      <c r="L64" s="221"/>
      <c r="M64" s="2" cm="1">
        <f t="array" ref="M64">IF('APH KIC KIA PC'!S64&lt;&gt;"WEB",1,_xlfn.IFS('APH KIC KIA PC'!K64=Tabeller!$AI$4,'APH KIC KIA PC'!Q64,'APH KIC KIA PC'!K64=Tabeller!$AI$5,106628))</f>
        <v>1</v>
      </c>
      <c r="N64" s="270" t="str" cm="1">
        <f t="array" ref="N64">TRIM(IFERROR(IF('APH KIC KIA PC'!M64=200,'2. Artikeldata Utökad'!I64,(_xlfn.IFS('APH KIC KIA PC'!K64=Tabeller!$AI$4,'1. Artikeldata Grund'!F64,AND('APH KIC KIA PC'!K64=Tabeller!$AI$5,'APH KIC KIA PC'!M64&lt;&gt;200),'APH KIC KIA PC'!D64,'APH KIC KIA PC'!M64=200,'2. Artikeldata Utökad'!I64))),""))</f>
        <v/>
      </c>
      <c r="O64" s="268" t="str">
        <f>'APH KIC KIA PC'!E64</f>
        <v/>
      </c>
      <c r="P64" s="267" t="str">
        <f>TRIM('APH KIC KIA PC'!R64)</f>
        <v/>
      </c>
      <c r="Q64" s="221"/>
      <c r="R64" s="269" t="str" cm="1">
        <f t="array" ref="R64">IFERROR(_xlfn.IFS('4. Inköpsdata'!M64=25%,41,'4. Inköpsdata'!M64=12%,42,'4. Inköpsdata'!M64=6%,43,'4. Inköpsdata'!M64="Momsfritt",38),"")</f>
        <v/>
      </c>
      <c r="S64" s="225" t="str">
        <f>'APH KIC KIA PC'!S64</f>
        <v xml:space="preserve">  Välj…</v>
      </c>
      <c r="T64" s="369" t="str">
        <f>'APH KIC KIA PC'!E64</f>
        <v/>
      </c>
      <c r="U64" s="225"/>
      <c r="V64" s="221"/>
      <c r="W64" s="221"/>
      <c r="X64" s="221"/>
      <c r="Y64" s="221"/>
      <c r="Z64" s="225" t="str">
        <f>TRIM(IF('1. Artikeldata Grund'!K64="","",IF('1. Artikeldata Grund'!K64=1,_xlfn.CONCAT('1. Artikeldata Grund'!K64," ","dag"),_xlfn.CONCAT('1. Artikeldata Grund'!K64," ","dagar"))))</f>
        <v/>
      </c>
      <c r="AA64" s="225" t="str">
        <f>TRIM(IF('1. Artikeldata Grund'!L64="","",IF('1. Artikeldata Grund'!L64=1,_xlfn.CONCAT('1. Artikeldata Grund'!L64," ","dag"),_xlfn.CONCAT('1. Artikeldata Grund'!L64," ","dagar"))))</f>
        <v/>
      </c>
      <c r="AB64" s="221"/>
      <c r="AC64" s="221"/>
      <c r="AD64" s="221"/>
      <c r="AE64" s="225">
        <v>1</v>
      </c>
      <c r="AF64" s="221"/>
      <c r="AG64" s="267" t="str">
        <f>TRIM('APH KIC KIA PC'!T64)</f>
        <v/>
      </c>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70" t="s">
        <v>1981</v>
      </c>
      <c r="BD64" s="270" t="str">
        <f>IF('2. Artikeldata Utökad'!G64="Välj…","",LEFT('2. Artikeldata Utökad'!G64,1))</f>
        <v xml:space="preserve"> </v>
      </c>
      <c r="BE64" s="221"/>
      <c r="BF64" s="221"/>
      <c r="BG64" s="221"/>
      <c r="BH64" s="221"/>
      <c r="BI64" s="221"/>
      <c r="BJ64" s="221"/>
      <c r="BK64" s="221"/>
      <c r="BL64" s="267" t="str">
        <f>TRIM(IF('APH KIC KIA PC'!S64="WEB","",'2. Artikeldata Utökad'!P64))</f>
        <v/>
      </c>
      <c r="BM64" s="267" t="str">
        <f>TRIM(IF('APH KIC KIA PC'!S64="WEB","",'2. Artikeldata Utökad'!Q64))</f>
        <v/>
      </c>
      <c r="BN64" s="267" t="str">
        <f>TRIM(IF('APH KIC KIA PC'!S64="WEB","",'2. Artikeldata Utökad'!R64))</f>
        <v/>
      </c>
      <c r="BO64" s="267" t="str">
        <f>IF('2. Artikeldata Utökad'!F64="","",'2. Artikeldata Utökad'!F64)</f>
        <v xml:space="preserve">  Välj…</v>
      </c>
      <c r="BP64" s="267" t="str">
        <f>TRIM(IF('2. Artikeldata Utökad'!E64="","",'2. Artikeldata Utökad'!E64))</f>
        <v/>
      </c>
      <c r="BQ64" s="267" t="str">
        <f>TRIM(IF('APH KIC KIA PC'!S64="WEB","",'2. Artikeldata Utökad'!S64))</f>
        <v/>
      </c>
      <c r="BR64" s="225">
        <v>1</v>
      </c>
      <c r="BS64" s="267" t="str">
        <f>TRIM(IF('APH KIC KIA PC'!S64="WEB","",'2. Artikeldata Utökad'!T64))</f>
        <v/>
      </c>
      <c r="BT64" s="221"/>
      <c r="BU64" s="221"/>
      <c r="BV64" s="267" t="str">
        <f>TRIM(IF('APH KIC KIA PC'!M64&lt;&gt;200,'APH KIC KIA PC'!D64,'2. Artikeldata Utökad'!I64))</f>
        <v/>
      </c>
      <c r="BW64" s="267" t="str">
        <f>TRIM('2. Artikeldata Utökad'!D64)</f>
        <v/>
      </c>
      <c r="BX64" s="224" t="str">
        <f>LEFT('2. Artikeldata Utökad'!H64,1)</f>
        <v xml:space="preserve"> </v>
      </c>
      <c r="BY64" s="224" t="str">
        <f>TRIM(LEFT('2. Artikeldata Utökad'!J64,2))</f>
        <v/>
      </c>
      <c r="BZ64" s="225" t="s">
        <v>1981</v>
      </c>
      <c r="CA64" s="221"/>
      <c r="CB64" s="221"/>
      <c r="CC64" s="221"/>
      <c r="CD64" s="221"/>
      <c r="CE64" s="221"/>
    </row>
    <row r="65" spans="1:83" x14ac:dyDescent="0.25">
      <c r="A65" s="223">
        <v>61</v>
      </c>
      <c r="B65" s="226" t="str">
        <f>'APH KIC KIA PC'!I65</f>
        <v>Välj…</v>
      </c>
      <c r="C65" s="226" t="str">
        <f>'APH KIC KIA PC'!K65</f>
        <v>Välj…</v>
      </c>
      <c r="D65" s="225">
        <v>1</v>
      </c>
      <c r="E65" s="267" t="str">
        <f>TRIM('APH KIC KIA PC'!D65)</f>
        <v/>
      </c>
      <c r="F65" s="224" t="str">
        <f>TRIM('1. Artikeldata Grund'!E65)</f>
        <v/>
      </c>
      <c r="G65" s="273" t="s">
        <v>1871</v>
      </c>
      <c r="H65" s="221"/>
      <c r="I65" s="221"/>
      <c r="J65" s="221"/>
      <c r="K65" s="221"/>
      <c r="L65" s="221"/>
      <c r="M65" s="2" cm="1">
        <f t="array" ref="M65">IF('APH KIC KIA PC'!S65&lt;&gt;"WEB",1,_xlfn.IFS('APH KIC KIA PC'!K65=Tabeller!$AI$4,'APH KIC KIA PC'!Q65,'APH KIC KIA PC'!K65=Tabeller!$AI$5,106628))</f>
        <v>1</v>
      </c>
      <c r="N65" s="270" t="str" cm="1">
        <f t="array" ref="N65">TRIM(IFERROR(IF('APH KIC KIA PC'!M65=200,'2. Artikeldata Utökad'!I65,(_xlfn.IFS('APH KIC KIA PC'!K65=Tabeller!$AI$4,'1. Artikeldata Grund'!F65,AND('APH KIC KIA PC'!K65=Tabeller!$AI$5,'APH KIC KIA PC'!M65&lt;&gt;200),'APH KIC KIA PC'!D65,'APH KIC KIA PC'!M65=200,'2. Artikeldata Utökad'!I65))),""))</f>
        <v/>
      </c>
      <c r="O65" s="268" t="str">
        <f>'APH KIC KIA PC'!E65</f>
        <v/>
      </c>
      <c r="P65" s="267" t="str">
        <f>TRIM('APH KIC KIA PC'!R65)</f>
        <v/>
      </c>
      <c r="Q65" s="221"/>
      <c r="R65" s="269" t="str" cm="1">
        <f t="array" ref="R65">IFERROR(_xlfn.IFS('4. Inköpsdata'!M65=25%,41,'4. Inköpsdata'!M65=12%,42,'4. Inköpsdata'!M65=6%,43,'4. Inköpsdata'!M65="Momsfritt",38),"")</f>
        <v/>
      </c>
      <c r="S65" s="225" t="str">
        <f>'APH KIC KIA PC'!S65</f>
        <v xml:space="preserve">  Välj…</v>
      </c>
      <c r="T65" s="369" t="str">
        <f>'APH KIC KIA PC'!E65</f>
        <v/>
      </c>
      <c r="U65" s="225"/>
      <c r="V65" s="221"/>
      <c r="W65" s="221"/>
      <c r="X65" s="221"/>
      <c r="Y65" s="221"/>
      <c r="Z65" s="225" t="str">
        <f>TRIM(IF('1. Artikeldata Grund'!K65="","",IF('1. Artikeldata Grund'!K65=1,_xlfn.CONCAT('1. Artikeldata Grund'!K65," ","dag"),_xlfn.CONCAT('1. Artikeldata Grund'!K65," ","dagar"))))</f>
        <v/>
      </c>
      <c r="AA65" s="225" t="str">
        <f>TRIM(IF('1. Artikeldata Grund'!L65="","",IF('1. Artikeldata Grund'!L65=1,_xlfn.CONCAT('1. Artikeldata Grund'!L65," ","dag"),_xlfn.CONCAT('1. Artikeldata Grund'!L65," ","dagar"))))</f>
        <v/>
      </c>
      <c r="AB65" s="221"/>
      <c r="AC65" s="221"/>
      <c r="AD65" s="221"/>
      <c r="AE65" s="225">
        <v>1</v>
      </c>
      <c r="AF65" s="221"/>
      <c r="AG65" s="267" t="str">
        <f>TRIM('APH KIC KIA PC'!T65)</f>
        <v/>
      </c>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70" t="s">
        <v>1981</v>
      </c>
      <c r="BD65" s="270" t="str">
        <f>IF('2. Artikeldata Utökad'!G65="Välj…","",LEFT('2. Artikeldata Utökad'!G65,1))</f>
        <v xml:space="preserve"> </v>
      </c>
      <c r="BE65" s="221"/>
      <c r="BF65" s="221"/>
      <c r="BG65" s="221"/>
      <c r="BH65" s="221"/>
      <c r="BI65" s="221"/>
      <c r="BJ65" s="221"/>
      <c r="BK65" s="221"/>
      <c r="BL65" s="267" t="str">
        <f>TRIM(IF('APH KIC KIA PC'!S65="WEB","",'2. Artikeldata Utökad'!P65))</f>
        <v/>
      </c>
      <c r="BM65" s="267" t="str">
        <f>TRIM(IF('APH KIC KIA PC'!S65="WEB","",'2. Artikeldata Utökad'!Q65))</f>
        <v/>
      </c>
      <c r="BN65" s="267" t="str">
        <f>TRIM(IF('APH KIC KIA PC'!S65="WEB","",'2. Artikeldata Utökad'!R65))</f>
        <v/>
      </c>
      <c r="BO65" s="267" t="str">
        <f>IF('2. Artikeldata Utökad'!F65="","",'2. Artikeldata Utökad'!F65)</f>
        <v xml:space="preserve">  Välj…</v>
      </c>
      <c r="BP65" s="267" t="str">
        <f>TRIM(IF('2. Artikeldata Utökad'!E65="","",'2. Artikeldata Utökad'!E65))</f>
        <v/>
      </c>
      <c r="BQ65" s="267" t="str">
        <f>TRIM(IF('APH KIC KIA PC'!S65="WEB","",'2. Artikeldata Utökad'!S65))</f>
        <v/>
      </c>
      <c r="BR65" s="225">
        <v>1</v>
      </c>
      <c r="BS65" s="267" t="str">
        <f>TRIM(IF('APH KIC KIA PC'!S65="WEB","",'2. Artikeldata Utökad'!T65))</f>
        <v/>
      </c>
      <c r="BT65" s="221"/>
      <c r="BU65" s="221"/>
      <c r="BV65" s="267" t="str">
        <f>TRIM(IF('APH KIC KIA PC'!M65&lt;&gt;200,'APH KIC KIA PC'!D65,'2. Artikeldata Utökad'!I65))</f>
        <v/>
      </c>
      <c r="BW65" s="267" t="str">
        <f>TRIM('2. Artikeldata Utökad'!D65)</f>
        <v/>
      </c>
      <c r="BX65" s="224" t="str">
        <f>LEFT('2. Artikeldata Utökad'!H65,1)</f>
        <v xml:space="preserve"> </v>
      </c>
      <c r="BY65" s="224" t="str">
        <f>TRIM(LEFT('2. Artikeldata Utökad'!J65,2))</f>
        <v/>
      </c>
      <c r="BZ65" s="225" t="s">
        <v>1981</v>
      </c>
      <c r="CA65" s="221"/>
      <c r="CB65" s="221"/>
      <c r="CC65" s="221"/>
      <c r="CD65" s="221"/>
      <c r="CE65" s="221"/>
    </row>
    <row r="66" spans="1:83" x14ac:dyDescent="0.25">
      <c r="A66" s="226">
        <v>62</v>
      </c>
      <c r="B66" s="226" t="str">
        <f>'APH KIC KIA PC'!I66</f>
        <v>Välj…</v>
      </c>
      <c r="C66" s="226" t="str">
        <f>'APH KIC KIA PC'!K66</f>
        <v>Välj…</v>
      </c>
      <c r="D66" s="225">
        <v>1</v>
      </c>
      <c r="E66" s="267" t="str">
        <f>TRIM('APH KIC KIA PC'!D66)</f>
        <v/>
      </c>
      <c r="F66" s="224" t="str">
        <f>TRIM('1. Artikeldata Grund'!E66)</f>
        <v/>
      </c>
      <c r="G66" s="273" t="s">
        <v>1871</v>
      </c>
      <c r="H66" s="221"/>
      <c r="I66" s="221"/>
      <c r="J66" s="221"/>
      <c r="K66" s="221"/>
      <c r="L66" s="221"/>
      <c r="M66" s="2" cm="1">
        <f t="array" ref="M66">IF('APH KIC KIA PC'!S66&lt;&gt;"WEB",1,_xlfn.IFS('APH KIC KIA PC'!K66=Tabeller!$AI$4,'APH KIC KIA PC'!Q66,'APH KIC KIA PC'!K66=Tabeller!$AI$5,106628))</f>
        <v>1</v>
      </c>
      <c r="N66" s="270" t="str" cm="1">
        <f t="array" ref="N66">TRIM(IFERROR(IF('APH KIC KIA PC'!M66=200,'2. Artikeldata Utökad'!I66,(_xlfn.IFS('APH KIC KIA PC'!K66=Tabeller!$AI$4,'1. Artikeldata Grund'!F66,AND('APH KIC KIA PC'!K66=Tabeller!$AI$5,'APH KIC KIA PC'!M66&lt;&gt;200),'APH KIC KIA PC'!D66,'APH KIC KIA PC'!M66=200,'2. Artikeldata Utökad'!I66))),""))</f>
        <v/>
      </c>
      <c r="O66" s="268" t="str">
        <f>'APH KIC KIA PC'!E66</f>
        <v/>
      </c>
      <c r="P66" s="267" t="str">
        <f>TRIM('APH KIC KIA PC'!R66)</f>
        <v/>
      </c>
      <c r="Q66" s="221"/>
      <c r="R66" s="269" t="str" cm="1">
        <f t="array" ref="R66">IFERROR(_xlfn.IFS('4. Inköpsdata'!M66=25%,41,'4. Inköpsdata'!M66=12%,42,'4. Inköpsdata'!M66=6%,43,'4. Inköpsdata'!M66="Momsfritt",38),"")</f>
        <v/>
      </c>
      <c r="S66" s="225" t="str">
        <f>'APH KIC KIA PC'!S66</f>
        <v xml:space="preserve">  Välj…</v>
      </c>
      <c r="T66" s="369" t="str">
        <f>'APH KIC KIA PC'!E66</f>
        <v/>
      </c>
      <c r="U66" s="225"/>
      <c r="V66" s="221"/>
      <c r="W66" s="221"/>
      <c r="X66" s="221"/>
      <c r="Y66" s="221"/>
      <c r="Z66" s="225" t="str">
        <f>TRIM(IF('1. Artikeldata Grund'!K66="","",IF('1. Artikeldata Grund'!K66=1,_xlfn.CONCAT('1. Artikeldata Grund'!K66," ","dag"),_xlfn.CONCAT('1. Artikeldata Grund'!K66," ","dagar"))))</f>
        <v/>
      </c>
      <c r="AA66" s="225" t="str">
        <f>TRIM(IF('1. Artikeldata Grund'!L66="","",IF('1. Artikeldata Grund'!L66=1,_xlfn.CONCAT('1. Artikeldata Grund'!L66," ","dag"),_xlfn.CONCAT('1. Artikeldata Grund'!L66," ","dagar"))))</f>
        <v/>
      </c>
      <c r="AB66" s="221"/>
      <c r="AC66" s="221"/>
      <c r="AD66" s="221"/>
      <c r="AE66" s="225">
        <v>1</v>
      </c>
      <c r="AF66" s="221"/>
      <c r="AG66" s="267" t="str">
        <f>TRIM('APH KIC KIA PC'!T66)</f>
        <v/>
      </c>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70" t="s">
        <v>1981</v>
      </c>
      <c r="BD66" s="270" t="str">
        <f>IF('2. Artikeldata Utökad'!G66="Välj…","",LEFT('2. Artikeldata Utökad'!G66,1))</f>
        <v xml:space="preserve"> </v>
      </c>
      <c r="BE66" s="221"/>
      <c r="BF66" s="221"/>
      <c r="BG66" s="221"/>
      <c r="BH66" s="221"/>
      <c r="BI66" s="221"/>
      <c r="BJ66" s="221"/>
      <c r="BK66" s="221"/>
      <c r="BL66" s="267" t="str">
        <f>TRIM(IF('APH KIC KIA PC'!S66="WEB","",'2. Artikeldata Utökad'!P66))</f>
        <v/>
      </c>
      <c r="BM66" s="267" t="str">
        <f>TRIM(IF('APH KIC KIA PC'!S66="WEB","",'2. Artikeldata Utökad'!Q66))</f>
        <v/>
      </c>
      <c r="BN66" s="267" t="str">
        <f>TRIM(IF('APH KIC KIA PC'!S66="WEB","",'2. Artikeldata Utökad'!R66))</f>
        <v/>
      </c>
      <c r="BO66" s="267" t="str">
        <f>IF('2. Artikeldata Utökad'!F66="","",'2. Artikeldata Utökad'!F66)</f>
        <v xml:space="preserve">  Välj…</v>
      </c>
      <c r="BP66" s="267" t="str">
        <f>TRIM(IF('2. Artikeldata Utökad'!E66="","",'2. Artikeldata Utökad'!E66))</f>
        <v/>
      </c>
      <c r="BQ66" s="267" t="str">
        <f>TRIM(IF('APH KIC KIA PC'!S66="WEB","",'2. Artikeldata Utökad'!S66))</f>
        <v/>
      </c>
      <c r="BR66" s="225">
        <v>1</v>
      </c>
      <c r="BS66" s="267" t="str">
        <f>TRIM(IF('APH KIC KIA PC'!S66="WEB","",'2. Artikeldata Utökad'!T66))</f>
        <v/>
      </c>
      <c r="BT66" s="221"/>
      <c r="BU66" s="221"/>
      <c r="BV66" s="267" t="str">
        <f>TRIM(IF('APH KIC KIA PC'!M66&lt;&gt;200,'APH KIC KIA PC'!D66,'2. Artikeldata Utökad'!I66))</f>
        <v/>
      </c>
      <c r="BW66" s="267" t="str">
        <f>TRIM('2. Artikeldata Utökad'!D66)</f>
        <v/>
      </c>
      <c r="BX66" s="224" t="str">
        <f>LEFT('2. Artikeldata Utökad'!H66,1)</f>
        <v xml:space="preserve"> </v>
      </c>
      <c r="BY66" s="224" t="str">
        <f>TRIM(LEFT('2. Artikeldata Utökad'!J66,2))</f>
        <v/>
      </c>
      <c r="BZ66" s="225" t="s">
        <v>1981</v>
      </c>
      <c r="CA66" s="221"/>
      <c r="CB66" s="221"/>
      <c r="CC66" s="221"/>
      <c r="CD66" s="221"/>
      <c r="CE66" s="221"/>
    </row>
    <row r="67" spans="1:83" x14ac:dyDescent="0.25">
      <c r="A67" s="226">
        <v>63</v>
      </c>
      <c r="B67" s="226" t="str">
        <f>'APH KIC KIA PC'!I67</f>
        <v>Välj…</v>
      </c>
      <c r="C67" s="226" t="str">
        <f>'APH KIC KIA PC'!K67</f>
        <v>Välj…</v>
      </c>
      <c r="D67" s="225">
        <v>1</v>
      </c>
      <c r="E67" s="267" t="str">
        <f>TRIM('APH KIC KIA PC'!D67)</f>
        <v/>
      </c>
      <c r="F67" s="224" t="str">
        <f>TRIM('1. Artikeldata Grund'!E67)</f>
        <v/>
      </c>
      <c r="G67" s="273" t="s">
        <v>1871</v>
      </c>
      <c r="H67" s="221"/>
      <c r="I67" s="221"/>
      <c r="J67" s="221"/>
      <c r="K67" s="221"/>
      <c r="L67" s="221"/>
      <c r="M67" s="2" cm="1">
        <f t="array" ref="M67">IF('APH KIC KIA PC'!S67&lt;&gt;"WEB",1,_xlfn.IFS('APH KIC KIA PC'!K67=Tabeller!$AI$4,'APH KIC KIA PC'!Q67,'APH KIC KIA PC'!K67=Tabeller!$AI$5,106628))</f>
        <v>1</v>
      </c>
      <c r="N67" s="270" t="str" cm="1">
        <f t="array" ref="N67">TRIM(IFERROR(IF('APH KIC KIA PC'!M67=200,'2. Artikeldata Utökad'!I67,(_xlfn.IFS('APH KIC KIA PC'!K67=Tabeller!$AI$4,'1. Artikeldata Grund'!F67,AND('APH KIC KIA PC'!K67=Tabeller!$AI$5,'APH KIC KIA PC'!M67&lt;&gt;200),'APH KIC KIA PC'!D67,'APH KIC KIA PC'!M67=200,'2. Artikeldata Utökad'!I67))),""))</f>
        <v/>
      </c>
      <c r="O67" s="268" t="str">
        <f>'APH KIC KIA PC'!E67</f>
        <v/>
      </c>
      <c r="P67" s="267" t="str">
        <f>TRIM('APH KIC KIA PC'!R67)</f>
        <v/>
      </c>
      <c r="Q67" s="221"/>
      <c r="R67" s="269" t="str" cm="1">
        <f t="array" ref="R67">IFERROR(_xlfn.IFS('4. Inköpsdata'!M67=25%,41,'4. Inköpsdata'!M67=12%,42,'4. Inköpsdata'!M67=6%,43,'4. Inköpsdata'!M67="Momsfritt",38),"")</f>
        <v/>
      </c>
      <c r="S67" s="225" t="str">
        <f>'APH KIC KIA PC'!S67</f>
        <v xml:space="preserve">  Välj…</v>
      </c>
      <c r="T67" s="369" t="str">
        <f>'APH KIC KIA PC'!E67</f>
        <v/>
      </c>
      <c r="U67" s="225"/>
      <c r="V67" s="221"/>
      <c r="W67" s="221"/>
      <c r="X67" s="221"/>
      <c r="Y67" s="221"/>
      <c r="Z67" s="225" t="str">
        <f>TRIM(IF('1. Artikeldata Grund'!K67="","",IF('1. Artikeldata Grund'!K67=1,_xlfn.CONCAT('1. Artikeldata Grund'!K67," ","dag"),_xlfn.CONCAT('1. Artikeldata Grund'!K67," ","dagar"))))</f>
        <v/>
      </c>
      <c r="AA67" s="225" t="str">
        <f>TRIM(IF('1. Artikeldata Grund'!L67="","",IF('1. Artikeldata Grund'!L67=1,_xlfn.CONCAT('1. Artikeldata Grund'!L67," ","dag"),_xlfn.CONCAT('1. Artikeldata Grund'!L67," ","dagar"))))</f>
        <v/>
      </c>
      <c r="AB67" s="221"/>
      <c r="AC67" s="221"/>
      <c r="AD67" s="221"/>
      <c r="AE67" s="225">
        <v>1</v>
      </c>
      <c r="AF67" s="221"/>
      <c r="AG67" s="267" t="str">
        <f>TRIM('APH KIC KIA PC'!T67)</f>
        <v/>
      </c>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70" t="s">
        <v>1981</v>
      </c>
      <c r="BD67" s="270" t="str">
        <f>IF('2. Artikeldata Utökad'!G67="Välj…","",LEFT('2. Artikeldata Utökad'!G67,1))</f>
        <v xml:space="preserve"> </v>
      </c>
      <c r="BE67" s="221"/>
      <c r="BF67" s="221"/>
      <c r="BG67" s="221"/>
      <c r="BH67" s="221"/>
      <c r="BI67" s="221"/>
      <c r="BJ67" s="221"/>
      <c r="BK67" s="221"/>
      <c r="BL67" s="267" t="str">
        <f>TRIM(IF('APH KIC KIA PC'!S67="WEB","",'2. Artikeldata Utökad'!P67))</f>
        <v/>
      </c>
      <c r="BM67" s="267" t="str">
        <f>TRIM(IF('APH KIC KIA PC'!S67="WEB","",'2. Artikeldata Utökad'!Q67))</f>
        <v/>
      </c>
      <c r="BN67" s="267" t="str">
        <f>TRIM(IF('APH KIC KIA PC'!S67="WEB","",'2. Artikeldata Utökad'!R67))</f>
        <v/>
      </c>
      <c r="BO67" s="267" t="str">
        <f>IF('2. Artikeldata Utökad'!F67="","",'2. Artikeldata Utökad'!F67)</f>
        <v xml:space="preserve">  Välj…</v>
      </c>
      <c r="BP67" s="267" t="str">
        <f>TRIM(IF('2. Artikeldata Utökad'!E67="","",'2. Artikeldata Utökad'!E67))</f>
        <v/>
      </c>
      <c r="BQ67" s="267" t="str">
        <f>TRIM(IF('APH KIC KIA PC'!S67="WEB","",'2. Artikeldata Utökad'!S67))</f>
        <v/>
      </c>
      <c r="BR67" s="225">
        <v>1</v>
      </c>
      <c r="BS67" s="267" t="str">
        <f>TRIM(IF('APH KIC KIA PC'!S67="WEB","",'2. Artikeldata Utökad'!T67))</f>
        <v/>
      </c>
      <c r="BT67" s="221"/>
      <c r="BU67" s="221"/>
      <c r="BV67" s="267" t="str">
        <f>TRIM(IF('APH KIC KIA PC'!M67&lt;&gt;200,'APH KIC KIA PC'!D67,'2. Artikeldata Utökad'!I67))</f>
        <v/>
      </c>
      <c r="BW67" s="267" t="str">
        <f>TRIM('2. Artikeldata Utökad'!D67)</f>
        <v/>
      </c>
      <c r="BX67" s="224" t="str">
        <f>LEFT('2. Artikeldata Utökad'!H67,1)</f>
        <v xml:space="preserve"> </v>
      </c>
      <c r="BY67" s="224" t="str">
        <f>TRIM(LEFT('2. Artikeldata Utökad'!J67,2))</f>
        <v/>
      </c>
      <c r="BZ67" s="225" t="s">
        <v>1981</v>
      </c>
      <c r="CA67" s="221"/>
      <c r="CB67" s="221"/>
      <c r="CC67" s="221"/>
      <c r="CD67" s="221"/>
      <c r="CE67" s="221"/>
    </row>
    <row r="68" spans="1:83" x14ac:dyDescent="0.25">
      <c r="A68" s="226">
        <v>64</v>
      </c>
      <c r="B68" s="226" t="str">
        <f>'APH KIC KIA PC'!I68</f>
        <v>Välj…</v>
      </c>
      <c r="C68" s="226" t="str">
        <f>'APH KIC KIA PC'!K68</f>
        <v>Välj…</v>
      </c>
      <c r="D68" s="225">
        <v>1</v>
      </c>
      <c r="E68" s="267" t="str">
        <f>TRIM('APH KIC KIA PC'!D68)</f>
        <v/>
      </c>
      <c r="F68" s="224" t="str">
        <f>TRIM('1. Artikeldata Grund'!E68)</f>
        <v/>
      </c>
      <c r="G68" s="273" t="s">
        <v>1871</v>
      </c>
      <c r="H68" s="221"/>
      <c r="I68" s="221"/>
      <c r="J68" s="221"/>
      <c r="K68" s="221"/>
      <c r="L68" s="221"/>
      <c r="M68" s="2" cm="1">
        <f t="array" ref="M68">IF('APH KIC KIA PC'!S68&lt;&gt;"WEB",1,_xlfn.IFS('APH KIC KIA PC'!K68=Tabeller!$AI$4,'APH KIC KIA PC'!Q68,'APH KIC KIA PC'!K68=Tabeller!$AI$5,106628))</f>
        <v>1</v>
      </c>
      <c r="N68" s="270" t="str" cm="1">
        <f t="array" ref="N68">TRIM(IFERROR(IF('APH KIC KIA PC'!M68=200,'2. Artikeldata Utökad'!I68,(_xlfn.IFS('APH KIC KIA PC'!K68=Tabeller!$AI$4,'1. Artikeldata Grund'!F68,AND('APH KIC KIA PC'!K68=Tabeller!$AI$5,'APH KIC KIA PC'!M68&lt;&gt;200),'APH KIC KIA PC'!D68,'APH KIC KIA PC'!M68=200,'2. Artikeldata Utökad'!I68))),""))</f>
        <v/>
      </c>
      <c r="O68" s="268" t="str">
        <f>'APH KIC KIA PC'!E68</f>
        <v/>
      </c>
      <c r="P68" s="267" t="str">
        <f>TRIM('APH KIC KIA PC'!R68)</f>
        <v/>
      </c>
      <c r="Q68" s="221"/>
      <c r="R68" s="269" t="str" cm="1">
        <f t="array" ref="R68">IFERROR(_xlfn.IFS('4. Inköpsdata'!M68=25%,41,'4. Inköpsdata'!M68=12%,42,'4. Inköpsdata'!M68=6%,43,'4. Inköpsdata'!M68="Momsfritt",38),"")</f>
        <v/>
      </c>
      <c r="S68" s="225" t="str">
        <f>'APH KIC KIA PC'!S68</f>
        <v xml:space="preserve">  Välj…</v>
      </c>
      <c r="T68" s="369" t="str">
        <f>'APH KIC KIA PC'!E68</f>
        <v/>
      </c>
      <c r="U68" s="225"/>
      <c r="V68" s="221"/>
      <c r="W68" s="221"/>
      <c r="X68" s="221"/>
      <c r="Y68" s="221"/>
      <c r="Z68" s="225" t="str">
        <f>TRIM(IF('1. Artikeldata Grund'!K68="","",IF('1. Artikeldata Grund'!K68=1,_xlfn.CONCAT('1. Artikeldata Grund'!K68," ","dag"),_xlfn.CONCAT('1. Artikeldata Grund'!K68," ","dagar"))))</f>
        <v/>
      </c>
      <c r="AA68" s="225" t="str">
        <f>TRIM(IF('1. Artikeldata Grund'!L68="","",IF('1. Artikeldata Grund'!L68=1,_xlfn.CONCAT('1. Artikeldata Grund'!L68," ","dag"),_xlfn.CONCAT('1. Artikeldata Grund'!L68," ","dagar"))))</f>
        <v/>
      </c>
      <c r="AB68" s="221"/>
      <c r="AC68" s="221"/>
      <c r="AD68" s="221"/>
      <c r="AE68" s="225">
        <v>1</v>
      </c>
      <c r="AF68" s="221"/>
      <c r="AG68" s="267" t="str">
        <f>TRIM('APH KIC KIA PC'!T68)</f>
        <v/>
      </c>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70" t="s">
        <v>1981</v>
      </c>
      <c r="BD68" s="270" t="str">
        <f>IF('2. Artikeldata Utökad'!G68="Välj…","",LEFT('2. Artikeldata Utökad'!G68,1))</f>
        <v xml:space="preserve"> </v>
      </c>
      <c r="BE68" s="221"/>
      <c r="BF68" s="221"/>
      <c r="BG68" s="221"/>
      <c r="BH68" s="221"/>
      <c r="BI68" s="221"/>
      <c r="BJ68" s="221"/>
      <c r="BK68" s="221"/>
      <c r="BL68" s="267" t="str">
        <f>TRIM(IF('APH KIC KIA PC'!S68="WEB","",'2. Artikeldata Utökad'!P68))</f>
        <v/>
      </c>
      <c r="BM68" s="267" t="str">
        <f>TRIM(IF('APH KIC KIA PC'!S68="WEB","",'2. Artikeldata Utökad'!Q68))</f>
        <v/>
      </c>
      <c r="BN68" s="267" t="str">
        <f>TRIM(IF('APH KIC KIA PC'!S68="WEB","",'2. Artikeldata Utökad'!R68))</f>
        <v/>
      </c>
      <c r="BO68" s="267" t="str">
        <f>IF('2. Artikeldata Utökad'!F68="","",'2. Artikeldata Utökad'!F68)</f>
        <v xml:space="preserve">  Välj…</v>
      </c>
      <c r="BP68" s="267" t="str">
        <f>TRIM(IF('2. Artikeldata Utökad'!E68="","",'2. Artikeldata Utökad'!E68))</f>
        <v/>
      </c>
      <c r="BQ68" s="267" t="str">
        <f>TRIM(IF('APH KIC KIA PC'!S68="WEB","",'2. Artikeldata Utökad'!S68))</f>
        <v/>
      </c>
      <c r="BR68" s="225">
        <v>1</v>
      </c>
      <c r="BS68" s="267" t="str">
        <f>TRIM(IF('APH KIC KIA PC'!S68="WEB","",'2. Artikeldata Utökad'!T68))</f>
        <v/>
      </c>
      <c r="BT68" s="221"/>
      <c r="BU68" s="221"/>
      <c r="BV68" s="267" t="str">
        <f>TRIM(IF('APH KIC KIA PC'!M68&lt;&gt;200,'APH KIC KIA PC'!D68,'2. Artikeldata Utökad'!I68))</f>
        <v/>
      </c>
      <c r="BW68" s="267" t="str">
        <f>TRIM('2. Artikeldata Utökad'!D68)</f>
        <v/>
      </c>
      <c r="BX68" s="224" t="str">
        <f>LEFT('2. Artikeldata Utökad'!H68,1)</f>
        <v xml:space="preserve"> </v>
      </c>
      <c r="BY68" s="224" t="str">
        <f>TRIM(LEFT('2. Artikeldata Utökad'!J68,2))</f>
        <v/>
      </c>
      <c r="BZ68" s="225" t="s">
        <v>1981</v>
      </c>
      <c r="CA68" s="221"/>
      <c r="CB68" s="221"/>
      <c r="CC68" s="221"/>
      <c r="CD68" s="221"/>
      <c r="CE68" s="221"/>
    </row>
    <row r="69" spans="1:83" x14ac:dyDescent="0.25">
      <c r="A69" s="226">
        <v>65</v>
      </c>
      <c r="B69" s="226" t="str">
        <f>'APH KIC KIA PC'!I69</f>
        <v>Välj…</v>
      </c>
      <c r="C69" s="226" t="str">
        <f>'APH KIC KIA PC'!K69</f>
        <v>Välj…</v>
      </c>
      <c r="D69" s="225">
        <v>1</v>
      </c>
      <c r="E69" s="267" t="str">
        <f>TRIM('APH KIC KIA PC'!D69)</f>
        <v/>
      </c>
      <c r="F69" s="224" t="str">
        <f>TRIM('1. Artikeldata Grund'!E69)</f>
        <v/>
      </c>
      <c r="G69" s="273" t="s">
        <v>1871</v>
      </c>
      <c r="H69" s="221"/>
      <c r="I69" s="221"/>
      <c r="J69" s="221"/>
      <c r="K69" s="221"/>
      <c r="L69" s="221"/>
      <c r="M69" s="2" cm="1">
        <f t="array" ref="M69">IF('APH KIC KIA PC'!S69&lt;&gt;"WEB",1,_xlfn.IFS('APH KIC KIA PC'!K69=Tabeller!$AI$4,'APH KIC KIA PC'!Q69,'APH KIC KIA PC'!K69=Tabeller!$AI$5,106628))</f>
        <v>1</v>
      </c>
      <c r="N69" s="270" t="str" cm="1">
        <f t="array" ref="N69">TRIM(IFERROR(IF('APH KIC KIA PC'!M69=200,'2. Artikeldata Utökad'!I69,(_xlfn.IFS('APH KIC KIA PC'!K69=Tabeller!$AI$4,'1. Artikeldata Grund'!F69,AND('APH KIC KIA PC'!K69=Tabeller!$AI$5,'APH KIC KIA PC'!M69&lt;&gt;200),'APH KIC KIA PC'!D69,'APH KIC KIA PC'!M69=200,'2. Artikeldata Utökad'!I69))),""))</f>
        <v/>
      </c>
      <c r="O69" s="268" t="str">
        <f>'APH KIC KIA PC'!E69</f>
        <v/>
      </c>
      <c r="P69" s="267" t="str">
        <f>TRIM('APH KIC KIA PC'!R69)</f>
        <v/>
      </c>
      <c r="Q69" s="221"/>
      <c r="R69" s="269" t="str" cm="1">
        <f t="array" ref="R69">IFERROR(_xlfn.IFS('4. Inköpsdata'!M69=25%,41,'4. Inköpsdata'!M69=12%,42,'4. Inköpsdata'!M69=6%,43,'4. Inköpsdata'!M69="Momsfritt",38),"")</f>
        <v/>
      </c>
      <c r="S69" s="225" t="str">
        <f>'APH KIC KIA PC'!S69</f>
        <v xml:space="preserve">  Välj…</v>
      </c>
      <c r="T69" s="369" t="str">
        <f>'APH KIC KIA PC'!E69</f>
        <v/>
      </c>
      <c r="U69" s="225"/>
      <c r="V69" s="221"/>
      <c r="W69" s="221"/>
      <c r="X69" s="221"/>
      <c r="Y69" s="221"/>
      <c r="Z69" s="225" t="str">
        <f>TRIM(IF('1. Artikeldata Grund'!K69="","",IF('1. Artikeldata Grund'!K69=1,_xlfn.CONCAT('1. Artikeldata Grund'!K69," ","dag"),_xlfn.CONCAT('1. Artikeldata Grund'!K69," ","dagar"))))</f>
        <v/>
      </c>
      <c r="AA69" s="225" t="str">
        <f>TRIM(IF('1. Artikeldata Grund'!L69="","",IF('1. Artikeldata Grund'!L69=1,_xlfn.CONCAT('1. Artikeldata Grund'!L69," ","dag"),_xlfn.CONCAT('1. Artikeldata Grund'!L69," ","dagar"))))</f>
        <v/>
      </c>
      <c r="AB69" s="221"/>
      <c r="AC69" s="221"/>
      <c r="AD69" s="221"/>
      <c r="AE69" s="225">
        <v>1</v>
      </c>
      <c r="AF69" s="221"/>
      <c r="AG69" s="267" t="str">
        <f>TRIM('APH KIC KIA PC'!T69)</f>
        <v/>
      </c>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70" t="s">
        <v>1981</v>
      </c>
      <c r="BD69" s="270" t="str">
        <f>IF('2. Artikeldata Utökad'!G69="Välj…","",LEFT('2. Artikeldata Utökad'!G69,1))</f>
        <v xml:space="preserve"> </v>
      </c>
      <c r="BE69" s="221"/>
      <c r="BF69" s="221"/>
      <c r="BG69" s="221"/>
      <c r="BH69" s="221"/>
      <c r="BI69" s="221"/>
      <c r="BJ69" s="221"/>
      <c r="BK69" s="221"/>
      <c r="BL69" s="267" t="str">
        <f>TRIM(IF('APH KIC KIA PC'!S69="WEB","",'2. Artikeldata Utökad'!P69))</f>
        <v/>
      </c>
      <c r="BM69" s="267" t="str">
        <f>TRIM(IF('APH KIC KIA PC'!S69="WEB","",'2. Artikeldata Utökad'!Q69))</f>
        <v/>
      </c>
      <c r="BN69" s="267" t="str">
        <f>TRIM(IF('APH KIC KIA PC'!S69="WEB","",'2. Artikeldata Utökad'!R69))</f>
        <v/>
      </c>
      <c r="BO69" s="267" t="str">
        <f>IF('2. Artikeldata Utökad'!F69="","",'2. Artikeldata Utökad'!F69)</f>
        <v xml:space="preserve">  Välj…</v>
      </c>
      <c r="BP69" s="267" t="str">
        <f>TRIM(IF('2. Artikeldata Utökad'!E69="","",'2. Artikeldata Utökad'!E69))</f>
        <v/>
      </c>
      <c r="BQ69" s="267" t="str">
        <f>TRIM(IF('APH KIC KIA PC'!S69="WEB","",'2. Artikeldata Utökad'!S69))</f>
        <v/>
      </c>
      <c r="BR69" s="225">
        <v>1</v>
      </c>
      <c r="BS69" s="267" t="str">
        <f>TRIM(IF('APH KIC KIA PC'!S69="WEB","",'2. Artikeldata Utökad'!T69))</f>
        <v/>
      </c>
      <c r="BT69" s="221"/>
      <c r="BU69" s="221"/>
      <c r="BV69" s="267" t="str">
        <f>TRIM(IF('APH KIC KIA PC'!M69&lt;&gt;200,'APH KIC KIA PC'!D69,'2. Artikeldata Utökad'!I69))</f>
        <v/>
      </c>
      <c r="BW69" s="267" t="str">
        <f>TRIM('2. Artikeldata Utökad'!D69)</f>
        <v/>
      </c>
      <c r="BX69" s="224" t="str">
        <f>LEFT('2. Artikeldata Utökad'!H69,1)</f>
        <v xml:space="preserve"> </v>
      </c>
      <c r="BY69" s="224" t="str">
        <f>TRIM(LEFT('2. Artikeldata Utökad'!J69,2))</f>
        <v/>
      </c>
      <c r="BZ69" s="225" t="s">
        <v>1981</v>
      </c>
      <c r="CA69" s="221"/>
      <c r="CB69" s="221"/>
      <c r="CC69" s="221"/>
      <c r="CD69" s="221"/>
      <c r="CE69" s="221"/>
    </row>
    <row r="70" spans="1:83" x14ac:dyDescent="0.25">
      <c r="A70" s="226">
        <v>66</v>
      </c>
      <c r="B70" s="226" t="str">
        <f>'APH KIC KIA PC'!I70</f>
        <v>Välj…</v>
      </c>
      <c r="C70" s="226" t="str">
        <f>'APH KIC KIA PC'!K70</f>
        <v>Välj…</v>
      </c>
      <c r="D70" s="225">
        <v>1</v>
      </c>
      <c r="E70" s="267" t="str">
        <f>TRIM('APH KIC KIA PC'!D70)</f>
        <v/>
      </c>
      <c r="F70" s="224" t="str">
        <f>TRIM('1. Artikeldata Grund'!E70)</f>
        <v/>
      </c>
      <c r="G70" s="273" t="s">
        <v>1871</v>
      </c>
      <c r="H70" s="221"/>
      <c r="I70" s="221"/>
      <c r="J70" s="221"/>
      <c r="K70" s="221"/>
      <c r="L70" s="221"/>
      <c r="M70" s="2" cm="1">
        <f t="array" ref="M70">IF('APH KIC KIA PC'!S70&lt;&gt;"WEB",1,_xlfn.IFS('APH KIC KIA PC'!K70=Tabeller!$AI$4,'APH KIC KIA PC'!Q70,'APH KIC KIA PC'!K70=Tabeller!$AI$5,106628))</f>
        <v>1</v>
      </c>
      <c r="N70" s="270" t="str" cm="1">
        <f t="array" ref="N70">TRIM(IFERROR(IF('APH KIC KIA PC'!M70=200,'2. Artikeldata Utökad'!I70,(_xlfn.IFS('APH KIC KIA PC'!K70=Tabeller!$AI$4,'1. Artikeldata Grund'!F70,AND('APH KIC KIA PC'!K70=Tabeller!$AI$5,'APH KIC KIA PC'!M70&lt;&gt;200),'APH KIC KIA PC'!D70,'APH KIC KIA PC'!M70=200,'2. Artikeldata Utökad'!I70))),""))</f>
        <v/>
      </c>
      <c r="O70" s="268" t="str">
        <f>'APH KIC KIA PC'!E70</f>
        <v/>
      </c>
      <c r="P70" s="267" t="str">
        <f>TRIM('APH KIC KIA PC'!R70)</f>
        <v/>
      </c>
      <c r="Q70" s="221"/>
      <c r="R70" s="269" t="str" cm="1">
        <f t="array" ref="R70">IFERROR(_xlfn.IFS('4. Inköpsdata'!M70=25%,41,'4. Inköpsdata'!M70=12%,42,'4. Inköpsdata'!M70=6%,43,'4. Inköpsdata'!M70="Momsfritt",38),"")</f>
        <v/>
      </c>
      <c r="S70" s="225" t="str">
        <f>'APH KIC KIA PC'!S70</f>
        <v xml:space="preserve">  Välj…</v>
      </c>
      <c r="T70" s="369" t="str">
        <f>'APH KIC KIA PC'!E70</f>
        <v/>
      </c>
      <c r="U70" s="225"/>
      <c r="V70" s="221"/>
      <c r="W70" s="221"/>
      <c r="X70" s="221"/>
      <c r="Y70" s="221"/>
      <c r="Z70" s="225" t="str">
        <f>TRIM(IF('1. Artikeldata Grund'!K70="","",IF('1. Artikeldata Grund'!K70=1,_xlfn.CONCAT('1. Artikeldata Grund'!K70," ","dag"),_xlfn.CONCAT('1. Artikeldata Grund'!K70," ","dagar"))))</f>
        <v/>
      </c>
      <c r="AA70" s="225" t="str">
        <f>TRIM(IF('1. Artikeldata Grund'!L70="","",IF('1. Artikeldata Grund'!L70=1,_xlfn.CONCAT('1. Artikeldata Grund'!L70," ","dag"),_xlfn.CONCAT('1. Artikeldata Grund'!L70," ","dagar"))))</f>
        <v/>
      </c>
      <c r="AB70" s="221"/>
      <c r="AC70" s="221"/>
      <c r="AD70" s="221"/>
      <c r="AE70" s="225">
        <v>1</v>
      </c>
      <c r="AF70" s="221"/>
      <c r="AG70" s="267" t="str">
        <f>TRIM('APH KIC KIA PC'!T70)</f>
        <v/>
      </c>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70" t="s">
        <v>1981</v>
      </c>
      <c r="BD70" s="270" t="str">
        <f>IF('2. Artikeldata Utökad'!G70="Välj…","",LEFT('2. Artikeldata Utökad'!G70,1))</f>
        <v xml:space="preserve"> </v>
      </c>
      <c r="BE70" s="221"/>
      <c r="BF70" s="221"/>
      <c r="BG70" s="221"/>
      <c r="BH70" s="221"/>
      <c r="BI70" s="221"/>
      <c r="BJ70" s="221"/>
      <c r="BK70" s="221"/>
      <c r="BL70" s="267" t="str">
        <f>TRIM(IF('APH KIC KIA PC'!S70="WEB","",'2. Artikeldata Utökad'!P70))</f>
        <v/>
      </c>
      <c r="BM70" s="267" t="str">
        <f>TRIM(IF('APH KIC KIA PC'!S70="WEB","",'2. Artikeldata Utökad'!Q70))</f>
        <v/>
      </c>
      <c r="BN70" s="267" t="str">
        <f>TRIM(IF('APH KIC KIA PC'!S70="WEB","",'2. Artikeldata Utökad'!R70))</f>
        <v/>
      </c>
      <c r="BO70" s="267" t="str">
        <f>IF('2. Artikeldata Utökad'!F70="","",'2. Artikeldata Utökad'!F70)</f>
        <v xml:space="preserve">  Välj…</v>
      </c>
      <c r="BP70" s="267" t="str">
        <f>TRIM(IF('2. Artikeldata Utökad'!E70="","",'2. Artikeldata Utökad'!E70))</f>
        <v/>
      </c>
      <c r="BQ70" s="267" t="str">
        <f>TRIM(IF('APH KIC KIA PC'!S70="WEB","",'2. Artikeldata Utökad'!S70))</f>
        <v/>
      </c>
      <c r="BR70" s="225">
        <v>1</v>
      </c>
      <c r="BS70" s="267" t="str">
        <f>TRIM(IF('APH KIC KIA PC'!S70="WEB","",'2. Artikeldata Utökad'!T70))</f>
        <v/>
      </c>
      <c r="BT70" s="221"/>
      <c r="BU70" s="221"/>
      <c r="BV70" s="267" t="str">
        <f>TRIM(IF('APH KIC KIA PC'!M70&lt;&gt;200,'APH KIC KIA PC'!D70,'2. Artikeldata Utökad'!I70))</f>
        <v/>
      </c>
      <c r="BW70" s="267" t="str">
        <f>TRIM('2. Artikeldata Utökad'!D70)</f>
        <v/>
      </c>
      <c r="BX70" s="224" t="str">
        <f>LEFT('2. Artikeldata Utökad'!H70,1)</f>
        <v xml:space="preserve"> </v>
      </c>
      <c r="BY70" s="224" t="str">
        <f>TRIM(LEFT('2. Artikeldata Utökad'!J70,2))</f>
        <v/>
      </c>
      <c r="BZ70" s="225" t="s">
        <v>1981</v>
      </c>
      <c r="CA70" s="221"/>
      <c r="CB70" s="221"/>
      <c r="CC70" s="221"/>
      <c r="CD70" s="221"/>
      <c r="CE70" s="221"/>
    </row>
    <row r="71" spans="1:83" x14ac:dyDescent="0.25">
      <c r="A71" s="226">
        <v>67</v>
      </c>
      <c r="B71" s="226" t="str">
        <f>'APH KIC KIA PC'!I71</f>
        <v>Välj…</v>
      </c>
      <c r="C71" s="226" t="str">
        <f>'APH KIC KIA PC'!K71</f>
        <v>Välj…</v>
      </c>
      <c r="D71" s="225">
        <v>1</v>
      </c>
      <c r="E71" s="267" t="str">
        <f>TRIM('APH KIC KIA PC'!D71)</f>
        <v/>
      </c>
      <c r="F71" s="224" t="str">
        <f>TRIM('1. Artikeldata Grund'!E71)</f>
        <v/>
      </c>
      <c r="G71" s="273" t="s">
        <v>1871</v>
      </c>
      <c r="H71" s="221"/>
      <c r="I71" s="221"/>
      <c r="J71" s="221"/>
      <c r="K71" s="221"/>
      <c r="L71" s="221"/>
      <c r="M71" s="2" cm="1">
        <f t="array" ref="M71">IF('APH KIC KIA PC'!S71&lt;&gt;"WEB",1,_xlfn.IFS('APH KIC KIA PC'!K71=Tabeller!$AI$4,'APH KIC KIA PC'!Q71,'APH KIC KIA PC'!K71=Tabeller!$AI$5,106628))</f>
        <v>1</v>
      </c>
      <c r="N71" s="270" t="str" cm="1">
        <f t="array" ref="N71">TRIM(IFERROR(IF('APH KIC KIA PC'!M71=200,'2. Artikeldata Utökad'!I71,(_xlfn.IFS('APH KIC KIA PC'!K71=Tabeller!$AI$4,'1. Artikeldata Grund'!F71,AND('APH KIC KIA PC'!K71=Tabeller!$AI$5,'APH KIC KIA PC'!M71&lt;&gt;200),'APH KIC KIA PC'!D71,'APH KIC KIA PC'!M71=200,'2. Artikeldata Utökad'!I71))),""))</f>
        <v/>
      </c>
      <c r="O71" s="268" t="str">
        <f>'APH KIC KIA PC'!E71</f>
        <v/>
      </c>
      <c r="P71" s="267" t="str">
        <f>TRIM('APH KIC KIA PC'!R71)</f>
        <v/>
      </c>
      <c r="Q71" s="221"/>
      <c r="R71" s="269" t="str" cm="1">
        <f t="array" ref="R71">IFERROR(_xlfn.IFS('4. Inköpsdata'!M71=25%,41,'4. Inköpsdata'!M71=12%,42,'4. Inköpsdata'!M71=6%,43,'4. Inköpsdata'!M71="Momsfritt",38),"")</f>
        <v/>
      </c>
      <c r="S71" s="225" t="str">
        <f>'APH KIC KIA PC'!S71</f>
        <v xml:space="preserve">  Välj…</v>
      </c>
      <c r="T71" s="369" t="str">
        <f>'APH KIC KIA PC'!E71</f>
        <v/>
      </c>
      <c r="U71" s="225"/>
      <c r="V71" s="221"/>
      <c r="W71" s="221"/>
      <c r="X71" s="221"/>
      <c r="Y71" s="221"/>
      <c r="Z71" s="225" t="str">
        <f>TRIM(IF('1. Artikeldata Grund'!K71="","",IF('1. Artikeldata Grund'!K71=1,_xlfn.CONCAT('1. Artikeldata Grund'!K71," ","dag"),_xlfn.CONCAT('1. Artikeldata Grund'!K71," ","dagar"))))</f>
        <v/>
      </c>
      <c r="AA71" s="225" t="str">
        <f>TRIM(IF('1. Artikeldata Grund'!L71="","",IF('1. Artikeldata Grund'!L71=1,_xlfn.CONCAT('1. Artikeldata Grund'!L71," ","dag"),_xlfn.CONCAT('1. Artikeldata Grund'!L71," ","dagar"))))</f>
        <v/>
      </c>
      <c r="AB71" s="221"/>
      <c r="AC71" s="221"/>
      <c r="AD71" s="221"/>
      <c r="AE71" s="225">
        <v>1</v>
      </c>
      <c r="AF71" s="221"/>
      <c r="AG71" s="267" t="str">
        <f>TRIM('APH KIC KIA PC'!T71)</f>
        <v/>
      </c>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70" t="s">
        <v>1981</v>
      </c>
      <c r="BD71" s="270" t="str">
        <f>IF('2. Artikeldata Utökad'!G71="Välj…","",LEFT('2. Artikeldata Utökad'!G71,1))</f>
        <v xml:space="preserve"> </v>
      </c>
      <c r="BE71" s="221"/>
      <c r="BF71" s="221"/>
      <c r="BG71" s="221"/>
      <c r="BH71" s="221"/>
      <c r="BI71" s="221"/>
      <c r="BJ71" s="221"/>
      <c r="BK71" s="221"/>
      <c r="BL71" s="267" t="str">
        <f>TRIM(IF('APH KIC KIA PC'!S71="WEB","",'2. Artikeldata Utökad'!P71))</f>
        <v/>
      </c>
      <c r="BM71" s="267" t="str">
        <f>TRIM(IF('APH KIC KIA PC'!S71="WEB","",'2. Artikeldata Utökad'!Q71))</f>
        <v/>
      </c>
      <c r="BN71" s="267" t="str">
        <f>TRIM(IF('APH KIC KIA PC'!S71="WEB","",'2. Artikeldata Utökad'!R71))</f>
        <v/>
      </c>
      <c r="BO71" s="267" t="str">
        <f>IF('2. Artikeldata Utökad'!F71="","",'2. Artikeldata Utökad'!F71)</f>
        <v xml:space="preserve">  Välj…</v>
      </c>
      <c r="BP71" s="267" t="str">
        <f>TRIM(IF('2. Artikeldata Utökad'!E71="","",'2. Artikeldata Utökad'!E71))</f>
        <v/>
      </c>
      <c r="BQ71" s="267" t="str">
        <f>TRIM(IF('APH KIC KIA PC'!S71="WEB","",'2. Artikeldata Utökad'!S71))</f>
        <v/>
      </c>
      <c r="BR71" s="225">
        <v>1</v>
      </c>
      <c r="BS71" s="267" t="str">
        <f>TRIM(IF('APH KIC KIA PC'!S71="WEB","",'2. Artikeldata Utökad'!T71))</f>
        <v/>
      </c>
      <c r="BT71" s="221"/>
      <c r="BU71" s="221"/>
      <c r="BV71" s="267" t="str">
        <f>TRIM(IF('APH KIC KIA PC'!M71&lt;&gt;200,'APH KIC KIA PC'!D71,'2. Artikeldata Utökad'!I71))</f>
        <v/>
      </c>
      <c r="BW71" s="267" t="str">
        <f>TRIM('2. Artikeldata Utökad'!D71)</f>
        <v/>
      </c>
      <c r="BX71" s="224" t="str">
        <f>LEFT('2. Artikeldata Utökad'!H71,1)</f>
        <v xml:space="preserve"> </v>
      </c>
      <c r="BY71" s="224" t="str">
        <f>TRIM(LEFT('2. Artikeldata Utökad'!J71,2))</f>
        <v/>
      </c>
      <c r="BZ71" s="225" t="s">
        <v>1981</v>
      </c>
      <c r="CA71" s="221"/>
      <c r="CB71" s="221"/>
      <c r="CC71" s="221"/>
      <c r="CD71" s="221"/>
      <c r="CE71" s="221"/>
    </row>
    <row r="72" spans="1:83" x14ac:dyDescent="0.25">
      <c r="A72" s="223">
        <v>68</v>
      </c>
      <c r="B72" s="226" t="str">
        <f>'APH KIC KIA PC'!I72</f>
        <v>Välj…</v>
      </c>
      <c r="C72" s="226" t="str">
        <f>'APH KIC KIA PC'!K72</f>
        <v>Välj…</v>
      </c>
      <c r="D72" s="225">
        <v>1</v>
      </c>
      <c r="E72" s="267" t="str">
        <f>TRIM('APH KIC KIA PC'!D72)</f>
        <v/>
      </c>
      <c r="F72" s="224" t="str">
        <f>TRIM('1. Artikeldata Grund'!E72)</f>
        <v/>
      </c>
      <c r="G72" s="273" t="s">
        <v>1871</v>
      </c>
      <c r="H72" s="221"/>
      <c r="I72" s="221"/>
      <c r="J72" s="221"/>
      <c r="K72" s="221"/>
      <c r="L72" s="221"/>
      <c r="M72" s="2" cm="1">
        <f t="array" ref="M72">IF('APH KIC KIA PC'!S72&lt;&gt;"WEB",1,_xlfn.IFS('APH KIC KIA PC'!K72=Tabeller!$AI$4,'APH KIC KIA PC'!Q72,'APH KIC KIA PC'!K72=Tabeller!$AI$5,106628))</f>
        <v>1</v>
      </c>
      <c r="N72" s="270" t="str" cm="1">
        <f t="array" ref="N72">TRIM(IFERROR(IF('APH KIC KIA PC'!M72=200,'2. Artikeldata Utökad'!I72,(_xlfn.IFS('APH KIC KIA PC'!K72=Tabeller!$AI$4,'1. Artikeldata Grund'!F72,AND('APH KIC KIA PC'!K72=Tabeller!$AI$5,'APH KIC KIA PC'!M72&lt;&gt;200),'APH KIC KIA PC'!D72,'APH KIC KIA PC'!M72=200,'2. Artikeldata Utökad'!I72))),""))</f>
        <v/>
      </c>
      <c r="O72" s="268" t="str">
        <f>'APH KIC KIA PC'!E72</f>
        <v/>
      </c>
      <c r="P72" s="267" t="str">
        <f>TRIM('APH KIC KIA PC'!R72)</f>
        <v/>
      </c>
      <c r="Q72" s="221"/>
      <c r="R72" s="269" t="str" cm="1">
        <f t="array" ref="R72">IFERROR(_xlfn.IFS('4. Inköpsdata'!M72=25%,41,'4. Inköpsdata'!M72=12%,42,'4. Inköpsdata'!M72=6%,43,'4. Inköpsdata'!M72="Momsfritt",38),"")</f>
        <v/>
      </c>
      <c r="S72" s="225" t="str">
        <f>'APH KIC KIA PC'!S72</f>
        <v xml:space="preserve">  Välj…</v>
      </c>
      <c r="T72" s="369" t="str">
        <f>'APH KIC KIA PC'!E72</f>
        <v/>
      </c>
      <c r="U72" s="225"/>
      <c r="V72" s="221"/>
      <c r="W72" s="221"/>
      <c r="X72" s="221"/>
      <c r="Y72" s="221"/>
      <c r="Z72" s="225" t="str">
        <f>TRIM(IF('1. Artikeldata Grund'!K72="","",IF('1. Artikeldata Grund'!K72=1,_xlfn.CONCAT('1. Artikeldata Grund'!K72," ","dag"),_xlfn.CONCAT('1. Artikeldata Grund'!K72," ","dagar"))))</f>
        <v/>
      </c>
      <c r="AA72" s="225" t="str">
        <f>TRIM(IF('1. Artikeldata Grund'!L72="","",IF('1. Artikeldata Grund'!L72=1,_xlfn.CONCAT('1. Artikeldata Grund'!L72," ","dag"),_xlfn.CONCAT('1. Artikeldata Grund'!L72," ","dagar"))))</f>
        <v/>
      </c>
      <c r="AB72" s="221"/>
      <c r="AC72" s="221"/>
      <c r="AD72" s="221"/>
      <c r="AE72" s="225">
        <v>1</v>
      </c>
      <c r="AF72" s="221"/>
      <c r="AG72" s="267" t="str">
        <f>TRIM('APH KIC KIA PC'!T72)</f>
        <v/>
      </c>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70" t="s">
        <v>1981</v>
      </c>
      <c r="BD72" s="270" t="str">
        <f>IF('2. Artikeldata Utökad'!G72="Välj…","",LEFT('2. Artikeldata Utökad'!G72,1))</f>
        <v xml:space="preserve"> </v>
      </c>
      <c r="BE72" s="221"/>
      <c r="BF72" s="221"/>
      <c r="BG72" s="221"/>
      <c r="BH72" s="221"/>
      <c r="BI72" s="221"/>
      <c r="BJ72" s="221"/>
      <c r="BK72" s="221"/>
      <c r="BL72" s="267" t="str">
        <f>TRIM(IF('APH KIC KIA PC'!S72="WEB","",'2. Artikeldata Utökad'!P72))</f>
        <v/>
      </c>
      <c r="BM72" s="267" t="str">
        <f>TRIM(IF('APH KIC KIA PC'!S72="WEB","",'2. Artikeldata Utökad'!Q72))</f>
        <v/>
      </c>
      <c r="BN72" s="267" t="str">
        <f>TRIM(IF('APH KIC KIA PC'!S72="WEB","",'2. Artikeldata Utökad'!R72))</f>
        <v/>
      </c>
      <c r="BO72" s="267" t="str">
        <f>IF('2. Artikeldata Utökad'!F72="","",'2. Artikeldata Utökad'!F72)</f>
        <v xml:space="preserve">  Välj…</v>
      </c>
      <c r="BP72" s="267" t="str">
        <f>TRIM(IF('2. Artikeldata Utökad'!E72="","",'2. Artikeldata Utökad'!E72))</f>
        <v/>
      </c>
      <c r="BQ72" s="267" t="str">
        <f>TRIM(IF('APH KIC KIA PC'!S72="WEB","",'2. Artikeldata Utökad'!S72))</f>
        <v/>
      </c>
      <c r="BR72" s="225">
        <v>1</v>
      </c>
      <c r="BS72" s="267" t="str">
        <f>TRIM(IF('APH KIC KIA PC'!S72="WEB","",'2. Artikeldata Utökad'!T72))</f>
        <v/>
      </c>
      <c r="BT72" s="221"/>
      <c r="BU72" s="221"/>
      <c r="BV72" s="267" t="str">
        <f>TRIM(IF('APH KIC KIA PC'!M72&lt;&gt;200,'APH KIC KIA PC'!D72,'2. Artikeldata Utökad'!I72))</f>
        <v/>
      </c>
      <c r="BW72" s="267" t="str">
        <f>TRIM('2. Artikeldata Utökad'!D72)</f>
        <v/>
      </c>
      <c r="BX72" s="224" t="str">
        <f>LEFT('2. Artikeldata Utökad'!H72,1)</f>
        <v xml:space="preserve"> </v>
      </c>
      <c r="BY72" s="224" t="str">
        <f>TRIM(LEFT('2. Artikeldata Utökad'!J72,2))</f>
        <v/>
      </c>
      <c r="BZ72" s="225" t="s">
        <v>1981</v>
      </c>
      <c r="CA72" s="221"/>
      <c r="CB72" s="221"/>
      <c r="CC72" s="221"/>
      <c r="CD72" s="221"/>
      <c r="CE72" s="221"/>
    </row>
    <row r="73" spans="1:83" x14ac:dyDescent="0.25">
      <c r="A73" s="226">
        <v>69</v>
      </c>
      <c r="B73" s="226" t="str">
        <f>'APH KIC KIA PC'!I73</f>
        <v>Välj…</v>
      </c>
      <c r="C73" s="226" t="str">
        <f>'APH KIC KIA PC'!K73</f>
        <v>Välj…</v>
      </c>
      <c r="D73" s="225">
        <v>1</v>
      </c>
      <c r="E73" s="267" t="str">
        <f>TRIM('APH KIC KIA PC'!D73)</f>
        <v/>
      </c>
      <c r="F73" s="224" t="str">
        <f>TRIM('1. Artikeldata Grund'!E73)</f>
        <v/>
      </c>
      <c r="G73" s="273" t="s">
        <v>1871</v>
      </c>
      <c r="H73" s="221"/>
      <c r="I73" s="221"/>
      <c r="J73" s="221"/>
      <c r="K73" s="221"/>
      <c r="L73" s="221"/>
      <c r="M73" s="2" cm="1">
        <f t="array" ref="M73">IF('APH KIC KIA PC'!S73&lt;&gt;"WEB",1,_xlfn.IFS('APH KIC KIA PC'!K73=Tabeller!$AI$4,'APH KIC KIA PC'!Q73,'APH KIC KIA PC'!K73=Tabeller!$AI$5,106628))</f>
        <v>1</v>
      </c>
      <c r="N73" s="270" t="str" cm="1">
        <f t="array" ref="N73">TRIM(IFERROR(IF('APH KIC KIA PC'!M73=200,'2. Artikeldata Utökad'!I73,(_xlfn.IFS('APH KIC KIA PC'!K73=Tabeller!$AI$4,'1. Artikeldata Grund'!F73,AND('APH KIC KIA PC'!K73=Tabeller!$AI$5,'APH KIC KIA PC'!M73&lt;&gt;200),'APH KIC KIA PC'!D73,'APH KIC KIA PC'!M73=200,'2. Artikeldata Utökad'!I73))),""))</f>
        <v/>
      </c>
      <c r="O73" s="268" t="str">
        <f>'APH KIC KIA PC'!E73</f>
        <v/>
      </c>
      <c r="P73" s="267" t="str">
        <f>TRIM('APH KIC KIA PC'!R73)</f>
        <v/>
      </c>
      <c r="Q73" s="221"/>
      <c r="R73" s="269" t="str" cm="1">
        <f t="array" ref="R73">IFERROR(_xlfn.IFS('4. Inköpsdata'!M73=25%,41,'4. Inköpsdata'!M73=12%,42,'4. Inköpsdata'!M73=6%,43,'4. Inköpsdata'!M73="Momsfritt",38),"")</f>
        <v/>
      </c>
      <c r="S73" s="225" t="str">
        <f>'APH KIC KIA PC'!S73</f>
        <v xml:space="preserve">  Välj…</v>
      </c>
      <c r="T73" s="369" t="str">
        <f>'APH KIC KIA PC'!E73</f>
        <v/>
      </c>
      <c r="U73" s="225"/>
      <c r="V73" s="221"/>
      <c r="W73" s="221"/>
      <c r="X73" s="221"/>
      <c r="Y73" s="221"/>
      <c r="Z73" s="225" t="str">
        <f>TRIM(IF('1. Artikeldata Grund'!K73="","",IF('1. Artikeldata Grund'!K73=1,_xlfn.CONCAT('1. Artikeldata Grund'!K73," ","dag"),_xlfn.CONCAT('1. Artikeldata Grund'!K73," ","dagar"))))</f>
        <v/>
      </c>
      <c r="AA73" s="225" t="str">
        <f>TRIM(IF('1. Artikeldata Grund'!L73="","",IF('1. Artikeldata Grund'!L73=1,_xlfn.CONCAT('1. Artikeldata Grund'!L73," ","dag"),_xlfn.CONCAT('1. Artikeldata Grund'!L73," ","dagar"))))</f>
        <v/>
      </c>
      <c r="AB73" s="221"/>
      <c r="AC73" s="221"/>
      <c r="AD73" s="221"/>
      <c r="AE73" s="225">
        <v>1</v>
      </c>
      <c r="AF73" s="221"/>
      <c r="AG73" s="267" t="str">
        <f>TRIM('APH KIC KIA PC'!T73)</f>
        <v/>
      </c>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70" t="s">
        <v>1981</v>
      </c>
      <c r="BD73" s="270" t="str">
        <f>IF('2. Artikeldata Utökad'!G73="Välj…","",LEFT('2. Artikeldata Utökad'!G73,1))</f>
        <v xml:space="preserve"> </v>
      </c>
      <c r="BE73" s="221"/>
      <c r="BF73" s="221"/>
      <c r="BG73" s="221"/>
      <c r="BH73" s="221"/>
      <c r="BI73" s="221"/>
      <c r="BJ73" s="221"/>
      <c r="BK73" s="221"/>
      <c r="BL73" s="267" t="str">
        <f>TRIM(IF('APH KIC KIA PC'!S73="WEB","",'2. Artikeldata Utökad'!P73))</f>
        <v/>
      </c>
      <c r="BM73" s="267" t="str">
        <f>TRIM(IF('APH KIC KIA PC'!S73="WEB","",'2. Artikeldata Utökad'!Q73))</f>
        <v/>
      </c>
      <c r="BN73" s="267" t="str">
        <f>TRIM(IF('APH KIC KIA PC'!S73="WEB","",'2. Artikeldata Utökad'!R73))</f>
        <v/>
      </c>
      <c r="BO73" s="267" t="str">
        <f>IF('2. Artikeldata Utökad'!F73="","",'2. Artikeldata Utökad'!F73)</f>
        <v xml:space="preserve">  Välj…</v>
      </c>
      <c r="BP73" s="267" t="str">
        <f>TRIM(IF('2. Artikeldata Utökad'!E73="","",'2. Artikeldata Utökad'!E73))</f>
        <v/>
      </c>
      <c r="BQ73" s="267" t="str">
        <f>TRIM(IF('APH KIC KIA PC'!S73="WEB","",'2. Artikeldata Utökad'!S73))</f>
        <v/>
      </c>
      <c r="BR73" s="225">
        <v>1</v>
      </c>
      <c r="BS73" s="267" t="str">
        <f>TRIM(IF('APH KIC KIA PC'!S73="WEB","",'2. Artikeldata Utökad'!T73))</f>
        <v/>
      </c>
      <c r="BT73" s="221"/>
      <c r="BU73" s="221"/>
      <c r="BV73" s="267" t="str">
        <f>TRIM(IF('APH KIC KIA PC'!M73&lt;&gt;200,'APH KIC KIA PC'!D73,'2. Artikeldata Utökad'!I73))</f>
        <v/>
      </c>
      <c r="BW73" s="267" t="str">
        <f>TRIM('2. Artikeldata Utökad'!D73)</f>
        <v/>
      </c>
      <c r="BX73" s="224" t="str">
        <f>LEFT('2. Artikeldata Utökad'!H73,1)</f>
        <v xml:space="preserve"> </v>
      </c>
      <c r="BY73" s="224" t="str">
        <f>TRIM(LEFT('2. Artikeldata Utökad'!J73,2))</f>
        <v/>
      </c>
      <c r="BZ73" s="225" t="s">
        <v>1981</v>
      </c>
      <c r="CA73" s="221"/>
      <c r="CB73" s="221"/>
      <c r="CC73" s="221"/>
      <c r="CD73" s="221"/>
      <c r="CE73" s="221"/>
    </row>
    <row r="74" spans="1:83" x14ac:dyDescent="0.25">
      <c r="A74" s="226">
        <v>70</v>
      </c>
      <c r="B74" s="226" t="str">
        <f>'APH KIC KIA PC'!I74</f>
        <v>Välj…</v>
      </c>
      <c r="C74" s="226" t="str">
        <f>'APH KIC KIA PC'!K74</f>
        <v>Välj…</v>
      </c>
      <c r="D74" s="225">
        <v>1</v>
      </c>
      <c r="E74" s="267" t="str">
        <f>TRIM('APH KIC KIA PC'!D74)</f>
        <v/>
      </c>
      <c r="F74" s="224" t="str">
        <f>TRIM('1. Artikeldata Grund'!E74)</f>
        <v/>
      </c>
      <c r="G74" s="273" t="s">
        <v>1871</v>
      </c>
      <c r="H74" s="221"/>
      <c r="I74" s="221"/>
      <c r="J74" s="221"/>
      <c r="K74" s="221"/>
      <c r="L74" s="221"/>
      <c r="M74" s="2" cm="1">
        <f t="array" ref="M74">IF('APH KIC KIA PC'!S74&lt;&gt;"WEB",1,_xlfn.IFS('APH KIC KIA PC'!K74=Tabeller!$AI$4,'APH KIC KIA PC'!Q74,'APH KIC KIA PC'!K74=Tabeller!$AI$5,106628))</f>
        <v>1</v>
      </c>
      <c r="N74" s="270" t="str" cm="1">
        <f t="array" ref="N74">TRIM(IFERROR(IF('APH KIC KIA PC'!M74=200,'2. Artikeldata Utökad'!I74,(_xlfn.IFS('APH KIC KIA PC'!K74=Tabeller!$AI$4,'1. Artikeldata Grund'!F74,AND('APH KIC KIA PC'!K74=Tabeller!$AI$5,'APH KIC KIA PC'!M74&lt;&gt;200),'APH KIC KIA PC'!D74,'APH KIC KIA PC'!M74=200,'2. Artikeldata Utökad'!I74))),""))</f>
        <v/>
      </c>
      <c r="O74" s="268" t="str">
        <f>'APH KIC KIA PC'!E74</f>
        <v/>
      </c>
      <c r="P74" s="267" t="str">
        <f>TRIM('APH KIC KIA PC'!R74)</f>
        <v/>
      </c>
      <c r="Q74" s="221"/>
      <c r="R74" s="269" t="str" cm="1">
        <f t="array" ref="R74">IFERROR(_xlfn.IFS('4. Inköpsdata'!M74=25%,41,'4. Inköpsdata'!M74=12%,42,'4. Inköpsdata'!M74=6%,43,'4. Inköpsdata'!M74="Momsfritt",38),"")</f>
        <v/>
      </c>
      <c r="S74" s="225" t="str">
        <f>'APH KIC KIA PC'!S74</f>
        <v xml:space="preserve">  Välj…</v>
      </c>
      <c r="T74" s="369" t="str">
        <f>'APH KIC KIA PC'!E74</f>
        <v/>
      </c>
      <c r="U74" s="225"/>
      <c r="V74" s="221"/>
      <c r="W74" s="221"/>
      <c r="X74" s="221"/>
      <c r="Y74" s="221"/>
      <c r="Z74" s="225" t="str">
        <f>TRIM(IF('1. Artikeldata Grund'!K74="","",IF('1. Artikeldata Grund'!K74=1,_xlfn.CONCAT('1. Artikeldata Grund'!K74," ","dag"),_xlfn.CONCAT('1. Artikeldata Grund'!K74," ","dagar"))))</f>
        <v/>
      </c>
      <c r="AA74" s="225" t="str">
        <f>TRIM(IF('1. Artikeldata Grund'!L74="","",IF('1. Artikeldata Grund'!L74=1,_xlfn.CONCAT('1. Artikeldata Grund'!L74," ","dag"),_xlfn.CONCAT('1. Artikeldata Grund'!L74," ","dagar"))))</f>
        <v/>
      </c>
      <c r="AB74" s="221"/>
      <c r="AC74" s="221"/>
      <c r="AD74" s="221"/>
      <c r="AE74" s="225">
        <v>1</v>
      </c>
      <c r="AF74" s="221"/>
      <c r="AG74" s="267" t="str">
        <f>TRIM('APH KIC KIA PC'!T74)</f>
        <v/>
      </c>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70" t="s">
        <v>1981</v>
      </c>
      <c r="BD74" s="270" t="str">
        <f>IF('2. Artikeldata Utökad'!G74="Välj…","",LEFT('2. Artikeldata Utökad'!G74,1))</f>
        <v xml:space="preserve"> </v>
      </c>
      <c r="BE74" s="221"/>
      <c r="BF74" s="221"/>
      <c r="BG74" s="221"/>
      <c r="BH74" s="221"/>
      <c r="BI74" s="221"/>
      <c r="BJ74" s="221"/>
      <c r="BK74" s="221"/>
      <c r="BL74" s="267" t="str">
        <f>TRIM(IF('APH KIC KIA PC'!S74="WEB","",'2. Artikeldata Utökad'!P74))</f>
        <v/>
      </c>
      <c r="BM74" s="267" t="str">
        <f>TRIM(IF('APH KIC KIA PC'!S74="WEB","",'2. Artikeldata Utökad'!Q74))</f>
        <v/>
      </c>
      <c r="BN74" s="267" t="str">
        <f>TRIM(IF('APH KIC KIA PC'!S74="WEB","",'2. Artikeldata Utökad'!R74))</f>
        <v/>
      </c>
      <c r="BO74" s="267" t="str">
        <f>IF('2. Artikeldata Utökad'!F74="","",'2. Artikeldata Utökad'!F74)</f>
        <v xml:space="preserve">  Välj…</v>
      </c>
      <c r="BP74" s="267" t="str">
        <f>TRIM(IF('2. Artikeldata Utökad'!E74="","",'2. Artikeldata Utökad'!E74))</f>
        <v/>
      </c>
      <c r="BQ74" s="267" t="str">
        <f>TRIM(IF('APH KIC KIA PC'!S74="WEB","",'2. Artikeldata Utökad'!S74))</f>
        <v/>
      </c>
      <c r="BR74" s="225">
        <v>1</v>
      </c>
      <c r="BS74" s="267" t="str">
        <f>TRIM(IF('APH KIC KIA PC'!S74="WEB","",'2. Artikeldata Utökad'!T74))</f>
        <v/>
      </c>
      <c r="BT74" s="221"/>
      <c r="BU74" s="221"/>
      <c r="BV74" s="267" t="str">
        <f>TRIM(IF('APH KIC KIA PC'!M74&lt;&gt;200,'APH KIC KIA PC'!D74,'2. Artikeldata Utökad'!I74))</f>
        <v/>
      </c>
      <c r="BW74" s="267" t="str">
        <f>TRIM('2. Artikeldata Utökad'!D74)</f>
        <v/>
      </c>
      <c r="BX74" s="224" t="str">
        <f>LEFT('2. Artikeldata Utökad'!H74,1)</f>
        <v xml:space="preserve"> </v>
      </c>
      <c r="BY74" s="224" t="str">
        <f>TRIM(LEFT('2. Artikeldata Utökad'!J74,2))</f>
        <v/>
      </c>
      <c r="BZ74" s="225" t="s">
        <v>1981</v>
      </c>
      <c r="CA74" s="221"/>
      <c r="CB74" s="221"/>
      <c r="CC74" s="221"/>
      <c r="CD74" s="221"/>
      <c r="CE74" s="221"/>
    </row>
    <row r="75" spans="1:83" x14ac:dyDescent="0.25">
      <c r="A75" s="226">
        <v>71</v>
      </c>
      <c r="B75" s="226" t="str">
        <f>'APH KIC KIA PC'!I75</f>
        <v>Välj…</v>
      </c>
      <c r="C75" s="226" t="str">
        <f>'APH KIC KIA PC'!K75</f>
        <v>Välj…</v>
      </c>
      <c r="D75" s="225">
        <v>1</v>
      </c>
      <c r="E75" s="267" t="str">
        <f>TRIM('APH KIC KIA PC'!D75)</f>
        <v/>
      </c>
      <c r="F75" s="224" t="str">
        <f>TRIM('1. Artikeldata Grund'!E75)</f>
        <v/>
      </c>
      <c r="G75" s="273" t="s">
        <v>1871</v>
      </c>
      <c r="H75" s="221"/>
      <c r="I75" s="221"/>
      <c r="J75" s="221"/>
      <c r="K75" s="221"/>
      <c r="L75" s="221"/>
      <c r="M75" s="2" cm="1">
        <f t="array" ref="M75">IF('APH KIC KIA PC'!S75&lt;&gt;"WEB",1,_xlfn.IFS('APH KIC KIA PC'!K75=Tabeller!$AI$4,'APH KIC KIA PC'!Q75,'APH KIC KIA PC'!K75=Tabeller!$AI$5,106628))</f>
        <v>1</v>
      </c>
      <c r="N75" s="270" t="str" cm="1">
        <f t="array" ref="N75">TRIM(IFERROR(IF('APH KIC KIA PC'!M75=200,'2. Artikeldata Utökad'!I75,(_xlfn.IFS('APH KIC KIA PC'!K75=Tabeller!$AI$4,'1. Artikeldata Grund'!F75,AND('APH KIC KIA PC'!K75=Tabeller!$AI$5,'APH KIC KIA PC'!M75&lt;&gt;200),'APH KIC KIA PC'!D75,'APH KIC KIA PC'!M75=200,'2. Artikeldata Utökad'!I75))),""))</f>
        <v/>
      </c>
      <c r="O75" s="268" t="str">
        <f>'APH KIC KIA PC'!E75</f>
        <v/>
      </c>
      <c r="P75" s="267" t="str">
        <f>TRIM('APH KIC KIA PC'!R75)</f>
        <v/>
      </c>
      <c r="Q75" s="221"/>
      <c r="R75" s="269" t="str" cm="1">
        <f t="array" ref="R75">IFERROR(_xlfn.IFS('4. Inköpsdata'!M75=25%,41,'4. Inköpsdata'!M75=12%,42,'4. Inköpsdata'!M75=6%,43,'4. Inköpsdata'!M75="Momsfritt",38),"")</f>
        <v/>
      </c>
      <c r="S75" s="225" t="str">
        <f>'APH KIC KIA PC'!S75</f>
        <v xml:space="preserve">  Välj…</v>
      </c>
      <c r="T75" s="369" t="str">
        <f>'APH KIC KIA PC'!E75</f>
        <v/>
      </c>
      <c r="U75" s="225"/>
      <c r="V75" s="221"/>
      <c r="W75" s="221"/>
      <c r="X75" s="221"/>
      <c r="Y75" s="221"/>
      <c r="Z75" s="225" t="str">
        <f>TRIM(IF('1. Artikeldata Grund'!K75="","",IF('1. Artikeldata Grund'!K75=1,_xlfn.CONCAT('1. Artikeldata Grund'!K75," ","dag"),_xlfn.CONCAT('1. Artikeldata Grund'!K75," ","dagar"))))</f>
        <v/>
      </c>
      <c r="AA75" s="225" t="str">
        <f>TRIM(IF('1. Artikeldata Grund'!L75="","",IF('1. Artikeldata Grund'!L75=1,_xlfn.CONCAT('1. Artikeldata Grund'!L75," ","dag"),_xlfn.CONCAT('1. Artikeldata Grund'!L75," ","dagar"))))</f>
        <v/>
      </c>
      <c r="AB75" s="221"/>
      <c r="AC75" s="221"/>
      <c r="AD75" s="221"/>
      <c r="AE75" s="225">
        <v>1</v>
      </c>
      <c r="AF75" s="221"/>
      <c r="AG75" s="267" t="str">
        <f>TRIM('APH KIC KIA PC'!T75)</f>
        <v/>
      </c>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70" t="s">
        <v>1981</v>
      </c>
      <c r="BD75" s="270" t="str">
        <f>IF('2. Artikeldata Utökad'!G75="Välj…","",LEFT('2. Artikeldata Utökad'!G75,1))</f>
        <v xml:space="preserve"> </v>
      </c>
      <c r="BE75" s="221"/>
      <c r="BF75" s="221"/>
      <c r="BG75" s="221"/>
      <c r="BH75" s="221"/>
      <c r="BI75" s="221"/>
      <c r="BJ75" s="221"/>
      <c r="BK75" s="221"/>
      <c r="BL75" s="267" t="str">
        <f>TRIM(IF('APH KIC KIA PC'!S75="WEB","",'2. Artikeldata Utökad'!P75))</f>
        <v/>
      </c>
      <c r="BM75" s="267" t="str">
        <f>TRIM(IF('APH KIC KIA PC'!S75="WEB","",'2. Artikeldata Utökad'!Q75))</f>
        <v/>
      </c>
      <c r="BN75" s="267" t="str">
        <f>TRIM(IF('APH KIC KIA PC'!S75="WEB","",'2. Artikeldata Utökad'!R75))</f>
        <v/>
      </c>
      <c r="BO75" s="267" t="str">
        <f>IF('2. Artikeldata Utökad'!F75="","",'2. Artikeldata Utökad'!F75)</f>
        <v xml:space="preserve">  Välj…</v>
      </c>
      <c r="BP75" s="267" t="str">
        <f>TRIM(IF('2. Artikeldata Utökad'!E75="","",'2. Artikeldata Utökad'!E75))</f>
        <v/>
      </c>
      <c r="BQ75" s="267" t="str">
        <f>TRIM(IF('APH KIC KIA PC'!S75="WEB","",'2. Artikeldata Utökad'!S75))</f>
        <v/>
      </c>
      <c r="BR75" s="225">
        <v>1</v>
      </c>
      <c r="BS75" s="267" t="str">
        <f>TRIM(IF('APH KIC KIA PC'!S75="WEB","",'2. Artikeldata Utökad'!T75))</f>
        <v/>
      </c>
      <c r="BT75" s="221"/>
      <c r="BU75" s="221"/>
      <c r="BV75" s="267" t="str">
        <f>TRIM(IF('APH KIC KIA PC'!M75&lt;&gt;200,'APH KIC KIA PC'!D75,'2. Artikeldata Utökad'!I75))</f>
        <v/>
      </c>
      <c r="BW75" s="267" t="str">
        <f>TRIM('2. Artikeldata Utökad'!D75)</f>
        <v/>
      </c>
      <c r="BX75" s="224" t="str">
        <f>LEFT('2. Artikeldata Utökad'!H75,1)</f>
        <v xml:space="preserve"> </v>
      </c>
      <c r="BY75" s="224" t="str">
        <f>TRIM(LEFT('2. Artikeldata Utökad'!J75,2))</f>
        <v/>
      </c>
      <c r="BZ75" s="225" t="s">
        <v>1981</v>
      </c>
      <c r="CA75" s="221"/>
      <c r="CB75" s="221"/>
      <c r="CC75" s="221"/>
      <c r="CD75" s="221"/>
      <c r="CE75" s="221"/>
    </row>
    <row r="76" spans="1:83" x14ac:dyDescent="0.25">
      <c r="A76" s="226">
        <v>72</v>
      </c>
      <c r="B76" s="226" t="str">
        <f>'APH KIC KIA PC'!I76</f>
        <v>Välj…</v>
      </c>
      <c r="C76" s="226" t="str">
        <f>'APH KIC KIA PC'!K76</f>
        <v>Välj…</v>
      </c>
      <c r="D76" s="225">
        <v>1</v>
      </c>
      <c r="E76" s="267" t="str">
        <f>TRIM('APH KIC KIA PC'!D76)</f>
        <v/>
      </c>
      <c r="F76" s="224" t="str">
        <f>TRIM('1. Artikeldata Grund'!E76)</f>
        <v/>
      </c>
      <c r="G76" s="273" t="s">
        <v>1871</v>
      </c>
      <c r="H76" s="221"/>
      <c r="I76" s="221"/>
      <c r="J76" s="221"/>
      <c r="K76" s="221"/>
      <c r="L76" s="221"/>
      <c r="M76" s="2" cm="1">
        <f t="array" ref="M76">IF('APH KIC KIA PC'!S76&lt;&gt;"WEB",1,_xlfn.IFS('APH KIC KIA PC'!K76=Tabeller!$AI$4,'APH KIC KIA PC'!Q76,'APH KIC KIA PC'!K76=Tabeller!$AI$5,106628))</f>
        <v>1</v>
      </c>
      <c r="N76" s="270" t="str" cm="1">
        <f t="array" ref="N76">TRIM(IFERROR(IF('APH KIC KIA PC'!M76=200,'2. Artikeldata Utökad'!I76,(_xlfn.IFS('APH KIC KIA PC'!K76=Tabeller!$AI$4,'1. Artikeldata Grund'!F76,AND('APH KIC KIA PC'!K76=Tabeller!$AI$5,'APH KIC KIA PC'!M76&lt;&gt;200),'APH KIC KIA PC'!D76,'APH KIC KIA PC'!M76=200,'2. Artikeldata Utökad'!I76))),""))</f>
        <v/>
      </c>
      <c r="O76" s="268" t="str">
        <f>'APH KIC KIA PC'!E76</f>
        <v/>
      </c>
      <c r="P76" s="267" t="str">
        <f>TRIM('APH KIC KIA PC'!R76)</f>
        <v/>
      </c>
      <c r="Q76" s="221"/>
      <c r="R76" s="269" t="str" cm="1">
        <f t="array" ref="R76">IFERROR(_xlfn.IFS('4. Inköpsdata'!M76=25%,41,'4. Inköpsdata'!M76=12%,42,'4. Inköpsdata'!M76=6%,43,'4. Inköpsdata'!M76="Momsfritt",38),"")</f>
        <v/>
      </c>
      <c r="S76" s="225" t="str">
        <f>'APH KIC KIA PC'!S76</f>
        <v xml:space="preserve">  Välj…</v>
      </c>
      <c r="T76" s="369" t="str">
        <f>'APH KIC KIA PC'!E76</f>
        <v/>
      </c>
      <c r="U76" s="225"/>
      <c r="V76" s="221"/>
      <c r="W76" s="221"/>
      <c r="X76" s="221"/>
      <c r="Y76" s="221"/>
      <c r="Z76" s="225" t="str">
        <f>TRIM(IF('1. Artikeldata Grund'!K76="","",IF('1. Artikeldata Grund'!K76=1,_xlfn.CONCAT('1. Artikeldata Grund'!K76," ","dag"),_xlfn.CONCAT('1. Artikeldata Grund'!K76," ","dagar"))))</f>
        <v/>
      </c>
      <c r="AA76" s="225" t="str">
        <f>TRIM(IF('1. Artikeldata Grund'!L76="","",IF('1. Artikeldata Grund'!L76=1,_xlfn.CONCAT('1. Artikeldata Grund'!L76," ","dag"),_xlfn.CONCAT('1. Artikeldata Grund'!L76," ","dagar"))))</f>
        <v/>
      </c>
      <c r="AB76" s="221"/>
      <c r="AC76" s="221"/>
      <c r="AD76" s="221"/>
      <c r="AE76" s="225">
        <v>1</v>
      </c>
      <c r="AF76" s="221"/>
      <c r="AG76" s="267" t="str">
        <f>TRIM('APH KIC KIA PC'!T76)</f>
        <v/>
      </c>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70" t="s">
        <v>1981</v>
      </c>
      <c r="BD76" s="270" t="str">
        <f>IF('2. Artikeldata Utökad'!G76="Välj…","",LEFT('2. Artikeldata Utökad'!G76,1))</f>
        <v xml:space="preserve"> </v>
      </c>
      <c r="BE76" s="221"/>
      <c r="BF76" s="221"/>
      <c r="BG76" s="221"/>
      <c r="BH76" s="221"/>
      <c r="BI76" s="221"/>
      <c r="BJ76" s="221"/>
      <c r="BK76" s="221"/>
      <c r="BL76" s="267" t="str">
        <f>TRIM(IF('APH KIC KIA PC'!S76="WEB","",'2. Artikeldata Utökad'!P76))</f>
        <v/>
      </c>
      <c r="BM76" s="267" t="str">
        <f>TRIM(IF('APH KIC KIA PC'!S76="WEB","",'2. Artikeldata Utökad'!Q76))</f>
        <v/>
      </c>
      <c r="BN76" s="267" t="str">
        <f>TRIM(IF('APH KIC KIA PC'!S76="WEB","",'2. Artikeldata Utökad'!R76))</f>
        <v/>
      </c>
      <c r="BO76" s="267" t="str">
        <f>IF('2. Artikeldata Utökad'!F76="","",'2. Artikeldata Utökad'!F76)</f>
        <v xml:space="preserve">  Välj…</v>
      </c>
      <c r="BP76" s="267" t="str">
        <f>TRIM(IF('2. Artikeldata Utökad'!E76="","",'2. Artikeldata Utökad'!E76))</f>
        <v/>
      </c>
      <c r="BQ76" s="267" t="str">
        <f>TRIM(IF('APH KIC KIA PC'!S76="WEB","",'2. Artikeldata Utökad'!S76))</f>
        <v/>
      </c>
      <c r="BR76" s="225">
        <v>1</v>
      </c>
      <c r="BS76" s="267" t="str">
        <f>TRIM(IF('APH KIC KIA PC'!S76="WEB","",'2. Artikeldata Utökad'!T76))</f>
        <v/>
      </c>
      <c r="BT76" s="221"/>
      <c r="BU76" s="221"/>
      <c r="BV76" s="267" t="str">
        <f>TRIM(IF('APH KIC KIA PC'!M76&lt;&gt;200,'APH KIC KIA PC'!D76,'2. Artikeldata Utökad'!I76))</f>
        <v/>
      </c>
      <c r="BW76" s="267" t="str">
        <f>TRIM('2. Artikeldata Utökad'!D76)</f>
        <v/>
      </c>
      <c r="BX76" s="224" t="str">
        <f>LEFT('2. Artikeldata Utökad'!H76,1)</f>
        <v xml:space="preserve"> </v>
      </c>
      <c r="BY76" s="224" t="str">
        <f>TRIM(LEFT('2. Artikeldata Utökad'!J76,2))</f>
        <v/>
      </c>
      <c r="BZ76" s="225" t="s">
        <v>1981</v>
      </c>
      <c r="CA76" s="221"/>
      <c r="CB76" s="221"/>
      <c r="CC76" s="221"/>
      <c r="CD76" s="221"/>
      <c r="CE76" s="221"/>
    </row>
    <row r="77" spans="1:83" x14ac:dyDescent="0.25">
      <c r="A77" s="226">
        <v>73</v>
      </c>
      <c r="B77" s="226" t="str">
        <f>'APH KIC KIA PC'!I77</f>
        <v>Välj…</v>
      </c>
      <c r="C77" s="226" t="str">
        <f>'APH KIC KIA PC'!K77</f>
        <v>Välj…</v>
      </c>
      <c r="D77" s="225">
        <v>1</v>
      </c>
      <c r="E77" s="267" t="str">
        <f>TRIM('APH KIC KIA PC'!D77)</f>
        <v/>
      </c>
      <c r="F77" s="224" t="str">
        <f>TRIM('1. Artikeldata Grund'!E77)</f>
        <v/>
      </c>
      <c r="G77" s="273" t="s">
        <v>1871</v>
      </c>
      <c r="H77" s="221"/>
      <c r="I77" s="221"/>
      <c r="J77" s="221"/>
      <c r="K77" s="221"/>
      <c r="L77" s="221"/>
      <c r="M77" s="2" cm="1">
        <f t="array" ref="M77">IF('APH KIC KIA PC'!S77&lt;&gt;"WEB",1,_xlfn.IFS('APH KIC KIA PC'!K77=Tabeller!$AI$4,'APH KIC KIA PC'!Q77,'APH KIC KIA PC'!K77=Tabeller!$AI$5,106628))</f>
        <v>1</v>
      </c>
      <c r="N77" s="270" t="str" cm="1">
        <f t="array" ref="N77">TRIM(IFERROR(IF('APH KIC KIA PC'!M77=200,'2. Artikeldata Utökad'!I77,(_xlfn.IFS('APH KIC KIA PC'!K77=Tabeller!$AI$4,'1. Artikeldata Grund'!F77,AND('APH KIC KIA PC'!K77=Tabeller!$AI$5,'APH KIC KIA PC'!M77&lt;&gt;200),'APH KIC KIA PC'!D77,'APH KIC KIA PC'!M77=200,'2. Artikeldata Utökad'!I77))),""))</f>
        <v/>
      </c>
      <c r="O77" s="268" t="str">
        <f>'APH KIC KIA PC'!E77</f>
        <v/>
      </c>
      <c r="P77" s="267" t="str">
        <f>TRIM('APH KIC KIA PC'!R77)</f>
        <v/>
      </c>
      <c r="Q77" s="221"/>
      <c r="R77" s="269" t="str" cm="1">
        <f t="array" ref="R77">IFERROR(_xlfn.IFS('4. Inköpsdata'!M77=25%,41,'4. Inköpsdata'!M77=12%,42,'4. Inköpsdata'!M77=6%,43,'4. Inköpsdata'!M77="Momsfritt",38),"")</f>
        <v/>
      </c>
      <c r="S77" s="225" t="str">
        <f>'APH KIC KIA PC'!S77</f>
        <v xml:space="preserve">  Välj…</v>
      </c>
      <c r="T77" s="369" t="str">
        <f>'APH KIC KIA PC'!E77</f>
        <v/>
      </c>
      <c r="U77" s="225"/>
      <c r="V77" s="221"/>
      <c r="W77" s="221"/>
      <c r="X77" s="221"/>
      <c r="Y77" s="221"/>
      <c r="Z77" s="225" t="str">
        <f>TRIM(IF('1. Artikeldata Grund'!K77="","",IF('1. Artikeldata Grund'!K77=1,_xlfn.CONCAT('1. Artikeldata Grund'!K77," ","dag"),_xlfn.CONCAT('1. Artikeldata Grund'!K77," ","dagar"))))</f>
        <v/>
      </c>
      <c r="AA77" s="225" t="str">
        <f>TRIM(IF('1. Artikeldata Grund'!L77="","",IF('1. Artikeldata Grund'!L77=1,_xlfn.CONCAT('1. Artikeldata Grund'!L77," ","dag"),_xlfn.CONCAT('1. Artikeldata Grund'!L77," ","dagar"))))</f>
        <v/>
      </c>
      <c r="AB77" s="221"/>
      <c r="AC77" s="221"/>
      <c r="AD77" s="221"/>
      <c r="AE77" s="225">
        <v>1</v>
      </c>
      <c r="AF77" s="221"/>
      <c r="AG77" s="267" t="str">
        <f>TRIM('APH KIC KIA PC'!T77)</f>
        <v/>
      </c>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70" t="s">
        <v>1981</v>
      </c>
      <c r="BD77" s="270" t="str">
        <f>IF('2. Artikeldata Utökad'!G77="Välj…","",LEFT('2. Artikeldata Utökad'!G77,1))</f>
        <v xml:space="preserve"> </v>
      </c>
      <c r="BE77" s="221"/>
      <c r="BF77" s="221"/>
      <c r="BG77" s="221"/>
      <c r="BH77" s="221"/>
      <c r="BI77" s="221"/>
      <c r="BJ77" s="221"/>
      <c r="BK77" s="221"/>
      <c r="BL77" s="267" t="str">
        <f>TRIM(IF('APH KIC KIA PC'!S77="WEB","",'2. Artikeldata Utökad'!P77))</f>
        <v/>
      </c>
      <c r="BM77" s="267" t="str">
        <f>TRIM(IF('APH KIC KIA PC'!S77="WEB","",'2. Artikeldata Utökad'!Q77))</f>
        <v/>
      </c>
      <c r="BN77" s="267" t="str">
        <f>TRIM(IF('APH KIC KIA PC'!S77="WEB","",'2. Artikeldata Utökad'!R77))</f>
        <v/>
      </c>
      <c r="BO77" s="267" t="str">
        <f>IF('2. Artikeldata Utökad'!F77="","",'2. Artikeldata Utökad'!F77)</f>
        <v xml:space="preserve">  Välj…</v>
      </c>
      <c r="BP77" s="267" t="str">
        <f>TRIM(IF('2. Artikeldata Utökad'!E77="","",'2. Artikeldata Utökad'!E77))</f>
        <v/>
      </c>
      <c r="BQ77" s="267" t="str">
        <f>TRIM(IF('APH KIC KIA PC'!S77="WEB","",'2. Artikeldata Utökad'!S77))</f>
        <v/>
      </c>
      <c r="BR77" s="225">
        <v>1</v>
      </c>
      <c r="BS77" s="267" t="str">
        <f>TRIM(IF('APH KIC KIA PC'!S77="WEB","",'2. Artikeldata Utökad'!T77))</f>
        <v/>
      </c>
      <c r="BT77" s="221"/>
      <c r="BU77" s="221"/>
      <c r="BV77" s="267" t="str">
        <f>TRIM(IF('APH KIC KIA PC'!M77&lt;&gt;200,'APH KIC KIA PC'!D77,'2. Artikeldata Utökad'!I77))</f>
        <v/>
      </c>
      <c r="BW77" s="267" t="str">
        <f>TRIM('2. Artikeldata Utökad'!D77)</f>
        <v/>
      </c>
      <c r="BX77" s="224" t="str">
        <f>LEFT('2. Artikeldata Utökad'!H77,1)</f>
        <v xml:space="preserve"> </v>
      </c>
      <c r="BY77" s="224" t="str">
        <f>TRIM(LEFT('2. Artikeldata Utökad'!J77,2))</f>
        <v/>
      </c>
      <c r="BZ77" s="225" t="s">
        <v>1981</v>
      </c>
      <c r="CA77" s="221"/>
      <c r="CB77" s="221"/>
      <c r="CC77" s="221"/>
      <c r="CD77" s="221"/>
      <c r="CE77" s="221"/>
    </row>
    <row r="78" spans="1:83" x14ac:dyDescent="0.25">
      <c r="A78" s="226">
        <v>74</v>
      </c>
      <c r="B78" s="226" t="str">
        <f>'APH KIC KIA PC'!I78</f>
        <v>Välj…</v>
      </c>
      <c r="C78" s="226" t="str">
        <f>'APH KIC KIA PC'!K78</f>
        <v>Välj…</v>
      </c>
      <c r="D78" s="225">
        <v>1</v>
      </c>
      <c r="E78" s="267" t="str">
        <f>TRIM('APH KIC KIA PC'!D78)</f>
        <v/>
      </c>
      <c r="F78" s="224" t="str">
        <f>TRIM('1. Artikeldata Grund'!E78)</f>
        <v/>
      </c>
      <c r="G78" s="273" t="s">
        <v>1871</v>
      </c>
      <c r="H78" s="221"/>
      <c r="I78" s="221"/>
      <c r="J78" s="221"/>
      <c r="K78" s="221"/>
      <c r="L78" s="221"/>
      <c r="M78" s="2" cm="1">
        <f t="array" ref="M78">IF('APH KIC KIA PC'!S78&lt;&gt;"WEB",1,_xlfn.IFS('APH KIC KIA PC'!K78=Tabeller!$AI$4,'APH KIC KIA PC'!Q78,'APH KIC KIA PC'!K78=Tabeller!$AI$5,106628))</f>
        <v>1</v>
      </c>
      <c r="N78" s="270" t="str" cm="1">
        <f t="array" ref="N78">TRIM(IFERROR(IF('APH KIC KIA PC'!M78=200,'2. Artikeldata Utökad'!I78,(_xlfn.IFS('APH KIC KIA PC'!K78=Tabeller!$AI$4,'1. Artikeldata Grund'!F78,AND('APH KIC KIA PC'!K78=Tabeller!$AI$5,'APH KIC KIA PC'!M78&lt;&gt;200),'APH KIC KIA PC'!D78,'APH KIC KIA PC'!M78=200,'2. Artikeldata Utökad'!I78))),""))</f>
        <v/>
      </c>
      <c r="O78" s="268" t="str">
        <f>'APH KIC KIA PC'!E78</f>
        <v/>
      </c>
      <c r="P78" s="267" t="str">
        <f>TRIM('APH KIC KIA PC'!R78)</f>
        <v/>
      </c>
      <c r="Q78" s="221"/>
      <c r="R78" s="269" t="str" cm="1">
        <f t="array" ref="R78">IFERROR(_xlfn.IFS('4. Inköpsdata'!M78=25%,41,'4. Inköpsdata'!M78=12%,42,'4. Inköpsdata'!M78=6%,43,'4. Inköpsdata'!M78="Momsfritt",38),"")</f>
        <v/>
      </c>
      <c r="S78" s="225" t="str">
        <f>'APH KIC KIA PC'!S78</f>
        <v xml:space="preserve">  Välj…</v>
      </c>
      <c r="T78" s="369" t="str">
        <f>'APH KIC KIA PC'!E78</f>
        <v/>
      </c>
      <c r="U78" s="225"/>
      <c r="V78" s="221"/>
      <c r="W78" s="221"/>
      <c r="X78" s="221"/>
      <c r="Y78" s="221"/>
      <c r="Z78" s="225" t="str">
        <f>TRIM(IF('1. Artikeldata Grund'!K78="","",IF('1. Artikeldata Grund'!K78=1,_xlfn.CONCAT('1. Artikeldata Grund'!K78," ","dag"),_xlfn.CONCAT('1. Artikeldata Grund'!K78," ","dagar"))))</f>
        <v/>
      </c>
      <c r="AA78" s="225" t="str">
        <f>TRIM(IF('1. Artikeldata Grund'!L78="","",IF('1. Artikeldata Grund'!L78=1,_xlfn.CONCAT('1. Artikeldata Grund'!L78," ","dag"),_xlfn.CONCAT('1. Artikeldata Grund'!L78," ","dagar"))))</f>
        <v/>
      </c>
      <c r="AB78" s="221"/>
      <c r="AC78" s="221"/>
      <c r="AD78" s="221"/>
      <c r="AE78" s="225">
        <v>1</v>
      </c>
      <c r="AF78" s="221"/>
      <c r="AG78" s="267" t="str">
        <f>TRIM('APH KIC KIA PC'!T78)</f>
        <v/>
      </c>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70" t="s">
        <v>1981</v>
      </c>
      <c r="BD78" s="270" t="str">
        <f>IF('2. Artikeldata Utökad'!G78="Välj…","",LEFT('2. Artikeldata Utökad'!G78,1))</f>
        <v xml:space="preserve"> </v>
      </c>
      <c r="BE78" s="221"/>
      <c r="BF78" s="221"/>
      <c r="BG78" s="221"/>
      <c r="BH78" s="221"/>
      <c r="BI78" s="221"/>
      <c r="BJ78" s="221"/>
      <c r="BK78" s="221"/>
      <c r="BL78" s="267" t="str">
        <f>TRIM(IF('APH KIC KIA PC'!S78="WEB","",'2. Artikeldata Utökad'!P78))</f>
        <v/>
      </c>
      <c r="BM78" s="267" t="str">
        <f>TRIM(IF('APH KIC KIA PC'!S78="WEB","",'2. Artikeldata Utökad'!Q78))</f>
        <v/>
      </c>
      <c r="BN78" s="267" t="str">
        <f>TRIM(IF('APH KIC KIA PC'!S78="WEB","",'2. Artikeldata Utökad'!R78))</f>
        <v/>
      </c>
      <c r="BO78" s="267" t="str">
        <f>IF('2. Artikeldata Utökad'!F78="","",'2. Artikeldata Utökad'!F78)</f>
        <v xml:space="preserve">  Välj…</v>
      </c>
      <c r="BP78" s="267" t="str">
        <f>TRIM(IF('2. Artikeldata Utökad'!E78="","",'2. Artikeldata Utökad'!E78))</f>
        <v/>
      </c>
      <c r="BQ78" s="267" t="str">
        <f>TRIM(IF('APH KIC KIA PC'!S78="WEB","",'2. Artikeldata Utökad'!S78))</f>
        <v/>
      </c>
      <c r="BR78" s="225">
        <v>1</v>
      </c>
      <c r="BS78" s="267" t="str">
        <f>TRIM(IF('APH KIC KIA PC'!S78="WEB","",'2. Artikeldata Utökad'!T78))</f>
        <v/>
      </c>
      <c r="BT78" s="221"/>
      <c r="BU78" s="221"/>
      <c r="BV78" s="267" t="str">
        <f>TRIM(IF('APH KIC KIA PC'!M78&lt;&gt;200,'APH KIC KIA PC'!D78,'2. Artikeldata Utökad'!I78))</f>
        <v/>
      </c>
      <c r="BW78" s="267" t="str">
        <f>TRIM('2. Artikeldata Utökad'!D78)</f>
        <v/>
      </c>
      <c r="BX78" s="224" t="str">
        <f>LEFT('2. Artikeldata Utökad'!H78,1)</f>
        <v xml:space="preserve"> </v>
      </c>
      <c r="BY78" s="224" t="str">
        <f>TRIM(LEFT('2. Artikeldata Utökad'!J78,2))</f>
        <v/>
      </c>
      <c r="BZ78" s="225" t="s">
        <v>1981</v>
      </c>
      <c r="CA78" s="221"/>
      <c r="CB78" s="221"/>
      <c r="CC78" s="221"/>
      <c r="CD78" s="221"/>
      <c r="CE78" s="221"/>
    </row>
    <row r="79" spans="1:83" x14ac:dyDescent="0.25">
      <c r="A79" s="223">
        <v>75</v>
      </c>
      <c r="B79" s="226" t="str">
        <f>'APH KIC KIA PC'!I79</f>
        <v>Välj…</v>
      </c>
      <c r="C79" s="226" t="str">
        <f>'APH KIC KIA PC'!K79</f>
        <v>Välj…</v>
      </c>
      <c r="D79" s="225">
        <v>1</v>
      </c>
      <c r="E79" s="267" t="str">
        <f>TRIM('APH KIC KIA PC'!D79)</f>
        <v/>
      </c>
      <c r="F79" s="224" t="str">
        <f>TRIM('1. Artikeldata Grund'!E79)</f>
        <v/>
      </c>
      <c r="G79" s="273" t="s">
        <v>1871</v>
      </c>
      <c r="H79" s="221"/>
      <c r="I79" s="221"/>
      <c r="J79" s="221"/>
      <c r="K79" s="221"/>
      <c r="L79" s="221"/>
      <c r="M79" s="2" cm="1">
        <f t="array" ref="M79">IF('APH KIC KIA PC'!S79&lt;&gt;"WEB",1,_xlfn.IFS('APH KIC KIA PC'!K79=Tabeller!$AI$4,'APH KIC KIA PC'!Q79,'APH KIC KIA PC'!K79=Tabeller!$AI$5,106628))</f>
        <v>1</v>
      </c>
      <c r="N79" s="270" t="str" cm="1">
        <f t="array" ref="N79">TRIM(IFERROR(IF('APH KIC KIA PC'!M79=200,'2. Artikeldata Utökad'!I79,(_xlfn.IFS('APH KIC KIA PC'!K79=Tabeller!$AI$4,'1. Artikeldata Grund'!F79,AND('APH KIC KIA PC'!K79=Tabeller!$AI$5,'APH KIC KIA PC'!M79&lt;&gt;200),'APH KIC KIA PC'!D79,'APH KIC KIA PC'!M79=200,'2. Artikeldata Utökad'!I79))),""))</f>
        <v/>
      </c>
      <c r="O79" s="268" t="str">
        <f>'APH KIC KIA PC'!E79</f>
        <v/>
      </c>
      <c r="P79" s="267" t="str">
        <f>TRIM('APH KIC KIA PC'!R79)</f>
        <v/>
      </c>
      <c r="Q79" s="221"/>
      <c r="R79" s="269" t="str" cm="1">
        <f t="array" ref="R79">IFERROR(_xlfn.IFS('4. Inköpsdata'!M79=25%,41,'4. Inköpsdata'!M79=12%,42,'4. Inköpsdata'!M79=6%,43,'4. Inköpsdata'!M79="Momsfritt",38),"")</f>
        <v/>
      </c>
      <c r="S79" s="225" t="str">
        <f>'APH KIC KIA PC'!S79</f>
        <v xml:space="preserve">  Välj…</v>
      </c>
      <c r="T79" s="369" t="str">
        <f>'APH KIC KIA PC'!E79</f>
        <v/>
      </c>
      <c r="U79" s="225"/>
      <c r="V79" s="221"/>
      <c r="W79" s="221"/>
      <c r="X79" s="221"/>
      <c r="Y79" s="221"/>
      <c r="Z79" s="225" t="str">
        <f>TRIM(IF('1. Artikeldata Grund'!K79="","",IF('1. Artikeldata Grund'!K79=1,_xlfn.CONCAT('1. Artikeldata Grund'!K79," ","dag"),_xlfn.CONCAT('1. Artikeldata Grund'!K79," ","dagar"))))</f>
        <v/>
      </c>
      <c r="AA79" s="225" t="str">
        <f>TRIM(IF('1. Artikeldata Grund'!L79="","",IF('1. Artikeldata Grund'!L79=1,_xlfn.CONCAT('1. Artikeldata Grund'!L79," ","dag"),_xlfn.CONCAT('1. Artikeldata Grund'!L79," ","dagar"))))</f>
        <v/>
      </c>
      <c r="AB79" s="221"/>
      <c r="AC79" s="221"/>
      <c r="AD79" s="221"/>
      <c r="AE79" s="225">
        <v>1</v>
      </c>
      <c r="AF79" s="221"/>
      <c r="AG79" s="267" t="str">
        <f>TRIM('APH KIC KIA PC'!T79)</f>
        <v/>
      </c>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70" t="s">
        <v>1981</v>
      </c>
      <c r="BD79" s="270" t="str">
        <f>IF('2. Artikeldata Utökad'!G79="Välj…","",LEFT('2. Artikeldata Utökad'!G79,1))</f>
        <v xml:space="preserve"> </v>
      </c>
      <c r="BE79" s="221"/>
      <c r="BF79" s="221"/>
      <c r="BG79" s="221"/>
      <c r="BH79" s="221"/>
      <c r="BI79" s="221"/>
      <c r="BJ79" s="221"/>
      <c r="BK79" s="221"/>
      <c r="BL79" s="267" t="str">
        <f>TRIM(IF('APH KIC KIA PC'!S79="WEB","",'2. Artikeldata Utökad'!P79))</f>
        <v/>
      </c>
      <c r="BM79" s="267" t="str">
        <f>TRIM(IF('APH KIC KIA PC'!S79="WEB","",'2. Artikeldata Utökad'!Q79))</f>
        <v/>
      </c>
      <c r="BN79" s="267" t="str">
        <f>TRIM(IF('APH KIC KIA PC'!S79="WEB","",'2. Artikeldata Utökad'!R79))</f>
        <v/>
      </c>
      <c r="BO79" s="267" t="str">
        <f>IF('2. Artikeldata Utökad'!F79="","",'2. Artikeldata Utökad'!F79)</f>
        <v xml:space="preserve">  Välj…</v>
      </c>
      <c r="BP79" s="267" t="str">
        <f>TRIM(IF('2. Artikeldata Utökad'!E79="","",'2. Artikeldata Utökad'!E79))</f>
        <v/>
      </c>
      <c r="BQ79" s="267" t="str">
        <f>TRIM(IF('APH KIC KIA PC'!S79="WEB","",'2. Artikeldata Utökad'!S79))</f>
        <v/>
      </c>
      <c r="BR79" s="225">
        <v>1</v>
      </c>
      <c r="BS79" s="267" t="str">
        <f>TRIM(IF('APH KIC KIA PC'!S79="WEB","",'2. Artikeldata Utökad'!T79))</f>
        <v/>
      </c>
      <c r="BT79" s="221"/>
      <c r="BU79" s="221"/>
      <c r="BV79" s="267" t="str">
        <f>TRIM(IF('APH KIC KIA PC'!M79&lt;&gt;200,'APH KIC KIA PC'!D79,'2. Artikeldata Utökad'!I79))</f>
        <v/>
      </c>
      <c r="BW79" s="267" t="str">
        <f>TRIM('2. Artikeldata Utökad'!D79)</f>
        <v/>
      </c>
      <c r="BX79" s="224" t="str">
        <f>LEFT('2. Artikeldata Utökad'!H79,1)</f>
        <v xml:space="preserve"> </v>
      </c>
      <c r="BY79" s="224" t="str">
        <f>TRIM(LEFT('2. Artikeldata Utökad'!J79,2))</f>
        <v/>
      </c>
      <c r="BZ79" s="225" t="s">
        <v>1981</v>
      </c>
      <c r="CA79" s="221"/>
      <c r="CB79" s="221"/>
      <c r="CC79" s="221"/>
      <c r="CD79" s="221"/>
      <c r="CE79" s="221"/>
    </row>
    <row r="80" spans="1:83" x14ac:dyDescent="0.25">
      <c r="A80" s="226">
        <v>76</v>
      </c>
      <c r="B80" s="226" t="str">
        <f>'APH KIC KIA PC'!I80</f>
        <v>Välj…</v>
      </c>
      <c r="C80" s="226" t="str">
        <f>'APH KIC KIA PC'!K80</f>
        <v>Välj…</v>
      </c>
      <c r="D80" s="225">
        <v>1</v>
      </c>
      <c r="E80" s="267" t="str">
        <f>TRIM('APH KIC KIA PC'!D80)</f>
        <v/>
      </c>
      <c r="F80" s="224" t="str">
        <f>TRIM('1. Artikeldata Grund'!E80)</f>
        <v/>
      </c>
      <c r="G80" s="273" t="s">
        <v>1871</v>
      </c>
      <c r="H80" s="221"/>
      <c r="I80" s="221"/>
      <c r="J80" s="221"/>
      <c r="K80" s="221"/>
      <c r="L80" s="221"/>
      <c r="M80" s="2" cm="1">
        <f t="array" ref="M80">IF('APH KIC KIA PC'!S80&lt;&gt;"WEB",1,_xlfn.IFS('APH KIC KIA PC'!K80=Tabeller!$AI$4,'APH KIC KIA PC'!Q80,'APH KIC KIA PC'!K80=Tabeller!$AI$5,106628))</f>
        <v>1</v>
      </c>
      <c r="N80" s="270" t="str" cm="1">
        <f t="array" ref="N80">TRIM(IFERROR(IF('APH KIC KIA PC'!M80=200,'2. Artikeldata Utökad'!I80,(_xlfn.IFS('APH KIC KIA PC'!K80=Tabeller!$AI$4,'1. Artikeldata Grund'!F80,AND('APH KIC KIA PC'!K80=Tabeller!$AI$5,'APH KIC KIA PC'!M80&lt;&gt;200),'APH KIC KIA PC'!D80,'APH KIC KIA PC'!M80=200,'2. Artikeldata Utökad'!I80))),""))</f>
        <v/>
      </c>
      <c r="O80" s="268" t="str">
        <f>'APH KIC KIA PC'!E80</f>
        <v/>
      </c>
      <c r="P80" s="267" t="str">
        <f>TRIM('APH KIC KIA PC'!R80)</f>
        <v/>
      </c>
      <c r="Q80" s="221"/>
      <c r="R80" s="269" t="str" cm="1">
        <f t="array" ref="R80">IFERROR(_xlfn.IFS('4. Inköpsdata'!M80=25%,41,'4. Inköpsdata'!M80=12%,42,'4. Inköpsdata'!M80=6%,43,'4. Inköpsdata'!M80="Momsfritt",38),"")</f>
        <v/>
      </c>
      <c r="S80" s="225" t="str">
        <f>'APH KIC KIA PC'!S80</f>
        <v xml:space="preserve">  Välj…</v>
      </c>
      <c r="T80" s="369" t="str">
        <f>'APH KIC KIA PC'!E80</f>
        <v/>
      </c>
      <c r="U80" s="225"/>
      <c r="V80" s="221"/>
      <c r="W80" s="221"/>
      <c r="X80" s="221"/>
      <c r="Y80" s="221"/>
      <c r="Z80" s="225" t="str">
        <f>TRIM(IF('1. Artikeldata Grund'!K80="","",IF('1. Artikeldata Grund'!K80=1,_xlfn.CONCAT('1. Artikeldata Grund'!K80," ","dag"),_xlfn.CONCAT('1. Artikeldata Grund'!K80," ","dagar"))))</f>
        <v/>
      </c>
      <c r="AA80" s="225" t="str">
        <f>TRIM(IF('1. Artikeldata Grund'!L80="","",IF('1. Artikeldata Grund'!L80=1,_xlfn.CONCAT('1. Artikeldata Grund'!L80," ","dag"),_xlfn.CONCAT('1. Artikeldata Grund'!L80," ","dagar"))))</f>
        <v/>
      </c>
      <c r="AB80" s="221"/>
      <c r="AC80" s="221"/>
      <c r="AD80" s="221"/>
      <c r="AE80" s="225">
        <v>1</v>
      </c>
      <c r="AF80" s="221"/>
      <c r="AG80" s="267" t="str">
        <f>TRIM('APH KIC KIA PC'!T80)</f>
        <v/>
      </c>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70" t="s">
        <v>1981</v>
      </c>
      <c r="BD80" s="270" t="str">
        <f>IF('2. Artikeldata Utökad'!G80="Välj…","",LEFT('2. Artikeldata Utökad'!G80,1))</f>
        <v xml:space="preserve"> </v>
      </c>
      <c r="BE80" s="221"/>
      <c r="BF80" s="221"/>
      <c r="BG80" s="221"/>
      <c r="BH80" s="221"/>
      <c r="BI80" s="221"/>
      <c r="BJ80" s="221"/>
      <c r="BK80" s="221"/>
      <c r="BL80" s="267" t="str">
        <f>TRIM(IF('APH KIC KIA PC'!S80="WEB","",'2. Artikeldata Utökad'!P80))</f>
        <v/>
      </c>
      <c r="BM80" s="267" t="str">
        <f>TRIM(IF('APH KIC KIA PC'!S80="WEB","",'2. Artikeldata Utökad'!Q80))</f>
        <v/>
      </c>
      <c r="BN80" s="267" t="str">
        <f>TRIM(IF('APH KIC KIA PC'!S80="WEB","",'2. Artikeldata Utökad'!R80))</f>
        <v/>
      </c>
      <c r="BO80" s="267" t="str">
        <f>IF('2. Artikeldata Utökad'!F80="","",'2. Artikeldata Utökad'!F80)</f>
        <v xml:space="preserve">  Välj…</v>
      </c>
      <c r="BP80" s="267" t="str">
        <f>TRIM(IF('2. Artikeldata Utökad'!E80="","",'2. Artikeldata Utökad'!E80))</f>
        <v/>
      </c>
      <c r="BQ80" s="267" t="str">
        <f>TRIM(IF('APH KIC KIA PC'!S80="WEB","",'2. Artikeldata Utökad'!S80))</f>
        <v/>
      </c>
      <c r="BR80" s="225">
        <v>1</v>
      </c>
      <c r="BS80" s="267" t="str">
        <f>TRIM(IF('APH KIC KIA PC'!S80="WEB","",'2. Artikeldata Utökad'!T80))</f>
        <v/>
      </c>
      <c r="BT80" s="221"/>
      <c r="BU80" s="221"/>
      <c r="BV80" s="267" t="str">
        <f>TRIM(IF('APH KIC KIA PC'!M80&lt;&gt;200,'APH KIC KIA PC'!D80,'2. Artikeldata Utökad'!I80))</f>
        <v/>
      </c>
      <c r="BW80" s="267" t="str">
        <f>TRIM('2. Artikeldata Utökad'!D80)</f>
        <v/>
      </c>
      <c r="BX80" s="224" t="str">
        <f>LEFT('2. Artikeldata Utökad'!H80,1)</f>
        <v xml:space="preserve"> </v>
      </c>
      <c r="BY80" s="224" t="str">
        <f>TRIM(LEFT('2. Artikeldata Utökad'!J80,2))</f>
        <v/>
      </c>
      <c r="BZ80" s="225" t="s">
        <v>1981</v>
      </c>
      <c r="CA80" s="221"/>
      <c r="CB80" s="221"/>
      <c r="CC80" s="221"/>
      <c r="CD80" s="221"/>
      <c r="CE80" s="221"/>
    </row>
    <row r="81" spans="1:83" x14ac:dyDescent="0.25">
      <c r="A81" s="226">
        <v>77</v>
      </c>
      <c r="B81" s="226" t="str">
        <f>'APH KIC KIA PC'!I81</f>
        <v>Välj…</v>
      </c>
      <c r="C81" s="226" t="str">
        <f>'APH KIC KIA PC'!K81</f>
        <v>Välj…</v>
      </c>
      <c r="D81" s="225">
        <v>1</v>
      </c>
      <c r="E81" s="267" t="str">
        <f>TRIM('APH KIC KIA PC'!D81)</f>
        <v/>
      </c>
      <c r="F81" s="224" t="str">
        <f>TRIM('1. Artikeldata Grund'!E81)</f>
        <v/>
      </c>
      <c r="G81" s="273" t="s">
        <v>1871</v>
      </c>
      <c r="H81" s="221"/>
      <c r="I81" s="221"/>
      <c r="J81" s="221"/>
      <c r="K81" s="221"/>
      <c r="L81" s="221"/>
      <c r="M81" s="2" cm="1">
        <f t="array" ref="M81">IF('APH KIC KIA PC'!S81&lt;&gt;"WEB",1,_xlfn.IFS('APH KIC KIA PC'!K81=Tabeller!$AI$4,'APH KIC KIA PC'!Q81,'APH KIC KIA PC'!K81=Tabeller!$AI$5,106628))</f>
        <v>1</v>
      </c>
      <c r="N81" s="270" t="str" cm="1">
        <f t="array" ref="N81">TRIM(IFERROR(IF('APH KIC KIA PC'!M81=200,'2. Artikeldata Utökad'!I81,(_xlfn.IFS('APH KIC KIA PC'!K81=Tabeller!$AI$4,'1. Artikeldata Grund'!F81,AND('APH KIC KIA PC'!K81=Tabeller!$AI$5,'APH KIC KIA PC'!M81&lt;&gt;200),'APH KIC KIA PC'!D81,'APH KIC KIA PC'!M81=200,'2. Artikeldata Utökad'!I81))),""))</f>
        <v/>
      </c>
      <c r="O81" s="268" t="str">
        <f>'APH KIC KIA PC'!E81</f>
        <v/>
      </c>
      <c r="P81" s="267" t="str">
        <f>TRIM('APH KIC KIA PC'!R81)</f>
        <v/>
      </c>
      <c r="Q81" s="221"/>
      <c r="R81" s="269" t="str" cm="1">
        <f t="array" ref="R81">IFERROR(_xlfn.IFS('4. Inköpsdata'!M81=25%,41,'4. Inköpsdata'!M81=12%,42,'4. Inköpsdata'!M81=6%,43,'4. Inköpsdata'!M81="Momsfritt",38),"")</f>
        <v/>
      </c>
      <c r="S81" s="225" t="str">
        <f>'APH KIC KIA PC'!S81</f>
        <v xml:space="preserve">  Välj…</v>
      </c>
      <c r="T81" s="369" t="str">
        <f>'APH KIC KIA PC'!E81</f>
        <v/>
      </c>
      <c r="U81" s="225"/>
      <c r="V81" s="221"/>
      <c r="W81" s="221"/>
      <c r="X81" s="221"/>
      <c r="Y81" s="221"/>
      <c r="Z81" s="225" t="str">
        <f>TRIM(IF('1. Artikeldata Grund'!K81="","",IF('1. Artikeldata Grund'!K81=1,_xlfn.CONCAT('1. Artikeldata Grund'!K81," ","dag"),_xlfn.CONCAT('1. Artikeldata Grund'!K81," ","dagar"))))</f>
        <v/>
      </c>
      <c r="AA81" s="225" t="str">
        <f>TRIM(IF('1. Artikeldata Grund'!L81="","",IF('1. Artikeldata Grund'!L81=1,_xlfn.CONCAT('1. Artikeldata Grund'!L81," ","dag"),_xlfn.CONCAT('1. Artikeldata Grund'!L81," ","dagar"))))</f>
        <v/>
      </c>
      <c r="AB81" s="221"/>
      <c r="AC81" s="221"/>
      <c r="AD81" s="221"/>
      <c r="AE81" s="225">
        <v>1</v>
      </c>
      <c r="AF81" s="221"/>
      <c r="AG81" s="267" t="str">
        <f>TRIM('APH KIC KIA PC'!T81)</f>
        <v/>
      </c>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70" t="s">
        <v>1981</v>
      </c>
      <c r="BD81" s="270" t="str">
        <f>IF('2. Artikeldata Utökad'!G81="Välj…","",LEFT('2. Artikeldata Utökad'!G81,1))</f>
        <v xml:space="preserve"> </v>
      </c>
      <c r="BE81" s="221"/>
      <c r="BF81" s="221"/>
      <c r="BG81" s="221"/>
      <c r="BH81" s="221"/>
      <c r="BI81" s="221"/>
      <c r="BJ81" s="221"/>
      <c r="BK81" s="221"/>
      <c r="BL81" s="267" t="str">
        <f>TRIM(IF('APH KIC KIA PC'!S81="WEB","",'2. Artikeldata Utökad'!P81))</f>
        <v/>
      </c>
      <c r="BM81" s="267" t="str">
        <f>TRIM(IF('APH KIC KIA PC'!S81="WEB","",'2. Artikeldata Utökad'!Q81))</f>
        <v/>
      </c>
      <c r="BN81" s="267" t="str">
        <f>TRIM(IF('APH KIC KIA PC'!S81="WEB","",'2. Artikeldata Utökad'!R81))</f>
        <v/>
      </c>
      <c r="BO81" s="267" t="str">
        <f>IF('2. Artikeldata Utökad'!F81="","",'2. Artikeldata Utökad'!F81)</f>
        <v xml:space="preserve">  Välj…</v>
      </c>
      <c r="BP81" s="267" t="str">
        <f>TRIM(IF('2. Artikeldata Utökad'!E81="","",'2. Artikeldata Utökad'!E81))</f>
        <v/>
      </c>
      <c r="BQ81" s="267" t="str">
        <f>TRIM(IF('APH KIC KIA PC'!S81="WEB","",'2. Artikeldata Utökad'!S81))</f>
        <v/>
      </c>
      <c r="BR81" s="225">
        <v>1</v>
      </c>
      <c r="BS81" s="267" t="str">
        <f>TRIM(IF('APH KIC KIA PC'!S81="WEB","",'2. Artikeldata Utökad'!T81))</f>
        <v/>
      </c>
      <c r="BT81" s="221"/>
      <c r="BU81" s="221"/>
      <c r="BV81" s="267" t="str">
        <f>TRIM(IF('APH KIC KIA PC'!M81&lt;&gt;200,'APH KIC KIA PC'!D81,'2. Artikeldata Utökad'!I81))</f>
        <v/>
      </c>
      <c r="BW81" s="267" t="str">
        <f>TRIM('2. Artikeldata Utökad'!D81)</f>
        <v/>
      </c>
      <c r="BX81" s="224" t="str">
        <f>LEFT('2. Artikeldata Utökad'!H81,1)</f>
        <v xml:space="preserve"> </v>
      </c>
      <c r="BY81" s="224" t="str">
        <f>TRIM(LEFT('2. Artikeldata Utökad'!J81,2))</f>
        <v/>
      </c>
      <c r="BZ81" s="225" t="s">
        <v>1981</v>
      </c>
      <c r="CA81" s="221"/>
      <c r="CB81" s="221"/>
      <c r="CC81" s="221"/>
      <c r="CD81" s="221"/>
      <c r="CE81" s="221"/>
    </row>
    <row r="82" spans="1:83" x14ac:dyDescent="0.25">
      <c r="A82" s="226">
        <v>78</v>
      </c>
      <c r="B82" s="226" t="str">
        <f>'APH KIC KIA PC'!I82</f>
        <v>Välj…</v>
      </c>
      <c r="C82" s="226" t="str">
        <f>'APH KIC KIA PC'!K82</f>
        <v>Välj…</v>
      </c>
      <c r="D82" s="225">
        <v>1</v>
      </c>
      <c r="E82" s="267" t="str">
        <f>TRIM('APH KIC KIA PC'!D82)</f>
        <v/>
      </c>
      <c r="F82" s="224" t="str">
        <f>TRIM('1. Artikeldata Grund'!E82)</f>
        <v/>
      </c>
      <c r="G82" s="273" t="s">
        <v>1871</v>
      </c>
      <c r="H82" s="221"/>
      <c r="I82" s="221"/>
      <c r="J82" s="221"/>
      <c r="K82" s="221"/>
      <c r="L82" s="221"/>
      <c r="M82" s="2" cm="1">
        <f t="array" ref="M82">IF('APH KIC KIA PC'!S82&lt;&gt;"WEB",1,_xlfn.IFS('APH KIC KIA PC'!K82=Tabeller!$AI$4,'APH KIC KIA PC'!Q82,'APH KIC KIA PC'!K82=Tabeller!$AI$5,106628))</f>
        <v>1</v>
      </c>
      <c r="N82" s="270" t="str" cm="1">
        <f t="array" ref="N82">TRIM(IFERROR(IF('APH KIC KIA PC'!M82=200,'2. Artikeldata Utökad'!I82,(_xlfn.IFS('APH KIC KIA PC'!K82=Tabeller!$AI$4,'1. Artikeldata Grund'!F82,AND('APH KIC KIA PC'!K82=Tabeller!$AI$5,'APH KIC KIA PC'!M82&lt;&gt;200),'APH KIC KIA PC'!D82,'APH KIC KIA PC'!M82=200,'2. Artikeldata Utökad'!I82))),""))</f>
        <v/>
      </c>
      <c r="O82" s="268" t="str">
        <f>'APH KIC KIA PC'!E82</f>
        <v/>
      </c>
      <c r="P82" s="267" t="str">
        <f>TRIM('APH KIC KIA PC'!R82)</f>
        <v/>
      </c>
      <c r="Q82" s="221"/>
      <c r="R82" s="269" t="str" cm="1">
        <f t="array" ref="R82">IFERROR(_xlfn.IFS('4. Inköpsdata'!M82=25%,41,'4. Inköpsdata'!M82=12%,42,'4. Inköpsdata'!M82=6%,43,'4. Inköpsdata'!M82="Momsfritt",38),"")</f>
        <v/>
      </c>
      <c r="S82" s="225" t="str">
        <f>'APH KIC KIA PC'!S82</f>
        <v xml:space="preserve">  Välj…</v>
      </c>
      <c r="T82" s="369" t="str">
        <f>'APH KIC KIA PC'!E82</f>
        <v/>
      </c>
      <c r="U82" s="225"/>
      <c r="V82" s="221"/>
      <c r="W82" s="221"/>
      <c r="X82" s="221"/>
      <c r="Y82" s="221"/>
      <c r="Z82" s="225" t="str">
        <f>TRIM(IF('1. Artikeldata Grund'!K82="","",IF('1. Artikeldata Grund'!K82=1,_xlfn.CONCAT('1. Artikeldata Grund'!K82," ","dag"),_xlfn.CONCAT('1. Artikeldata Grund'!K82," ","dagar"))))</f>
        <v/>
      </c>
      <c r="AA82" s="225" t="str">
        <f>TRIM(IF('1. Artikeldata Grund'!L82="","",IF('1. Artikeldata Grund'!L82=1,_xlfn.CONCAT('1. Artikeldata Grund'!L82," ","dag"),_xlfn.CONCAT('1. Artikeldata Grund'!L82," ","dagar"))))</f>
        <v/>
      </c>
      <c r="AB82" s="221"/>
      <c r="AC82" s="221"/>
      <c r="AD82" s="221"/>
      <c r="AE82" s="225">
        <v>1</v>
      </c>
      <c r="AF82" s="221"/>
      <c r="AG82" s="267" t="str">
        <f>TRIM('APH KIC KIA PC'!T82)</f>
        <v/>
      </c>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70" t="s">
        <v>1981</v>
      </c>
      <c r="BD82" s="270" t="str">
        <f>IF('2. Artikeldata Utökad'!G82="Välj…","",LEFT('2. Artikeldata Utökad'!G82,1))</f>
        <v xml:space="preserve"> </v>
      </c>
      <c r="BE82" s="221"/>
      <c r="BF82" s="221"/>
      <c r="BG82" s="221"/>
      <c r="BH82" s="221"/>
      <c r="BI82" s="221"/>
      <c r="BJ82" s="221"/>
      <c r="BK82" s="221"/>
      <c r="BL82" s="267" t="str">
        <f>TRIM(IF('APH KIC KIA PC'!S82="WEB","",'2. Artikeldata Utökad'!P82))</f>
        <v/>
      </c>
      <c r="BM82" s="267" t="str">
        <f>TRIM(IF('APH KIC KIA PC'!S82="WEB","",'2. Artikeldata Utökad'!Q82))</f>
        <v/>
      </c>
      <c r="BN82" s="267" t="str">
        <f>TRIM(IF('APH KIC KIA PC'!S82="WEB","",'2. Artikeldata Utökad'!R82))</f>
        <v/>
      </c>
      <c r="BO82" s="267" t="str">
        <f>IF('2. Artikeldata Utökad'!F82="","",'2. Artikeldata Utökad'!F82)</f>
        <v xml:space="preserve">  Välj…</v>
      </c>
      <c r="BP82" s="267" t="str">
        <f>TRIM(IF('2. Artikeldata Utökad'!E82="","",'2. Artikeldata Utökad'!E82))</f>
        <v/>
      </c>
      <c r="BQ82" s="267" t="str">
        <f>TRIM(IF('APH KIC KIA PC'!S82="WEB","",'2. Artikeldata Utökad'!S82))</f>
        <v/>
      </c>
      <c r="BR82" s="225">
        <v>1</v>
      </c>
      <c r="BS82" s="267" t="str">
        <f>TRIM(IF('APH KIC KIA PC'!S82="WEB","",'2. Artikeldata Utökad'!T82))</f>
        <v/>
      </c>
      <c r="BT82" s="221"/>
      <c r="BU82" s="221"/>
      <c r="BV82" s="267" t="str">
        <f>TRIM(IF('APH KIC KIA PC'!M82&lt;&gt;200,'APH KIC KIA PC'!D82,'2. Artikeldata Utökad'!I82))</f>
        <v/>
      </c>
      <c r="BW82" s="267" t="str">
        <f>TRIM('2. Artikeldata Utökad'!D82)</f>
        <v/>
      </c>
      <c r="BX82" s="224" t="str">
        <f>LEFT('2. Artikeldata Utökad'!H82,1)</f>
        <v xml:space="preserve"> </v>
      </c>
      <c r="BY82" s="224" t="str">
        <f>TRIM(LEFT('2. Artikeldata Utökad'!J82,2))</f>
        <v/>
      </c>
      <c r="BZ82" s="225" t="s">
        <v>1981</v>
      </c>
      <c r="CA82" s="221"/>
      <c r="CB82" s="221"/>
      <c r="CC82" s="221"/>
      <c r="CD82" s="221"/>
      <c r="CE82" s="221"/>
    </row>
    <row r="83" spans="1:83" x14ac:dyDescent="0.25">
      <c r="A83" s="226">
        <v>79</v>
      </c>
      <c r="B83" s="226" t="str">
        <f>'APH KIC KIA PC'!I83</f>
        <v>Välj…</v>
      </c>
      <c r="C83" s="226" t="str">
        <f>'APH KIC KIA PC'!K83</f>
        <v>Välj…</v>
      </c>
      <c r="D83" s="225">
        <v>1</v>
      </c>
      <c r="E83" s="267" t="str">
        <f>TRIM('APH KIC KIA PC'!D83)</f>
        <v/>
      </c>
      <c r="F83" s="224" t="str">
        <f>TRIM('1. Artikeldata Grund'!E83)</f>
        <v/>
      </c>
      <c r="G83" s="273" t="s">
        <v>1871</v>
      </c>
      <c r="H83" s="221"/>
      <c r="I83" s="221"/>
      <c r="J83" s="221"/>
      <c r="K83" s="221"/>
      <c r="L83" s="221"/>
      <c r="M83" s="2" cm="1">
        <f t="array" ref="M83">IF('APH KIC KIA PC'!S83&lt;&gt;"WEB",1,_xlfn.IFS('APH KIC KIA PC'!K83=Tabeller!$AI$4,'APH KIC KIA PC'!Q83,'APH KIC KIA PC'!K83=Tabeller!$AI$5,106628))</f>
        <v>1</v>
      </c>
      <c r="N83" s="270" t="str" cm="1">
        <f t="array" ref="N83">TRIM(IFERROR(IF('APH KIC KIA PC'!M83=200,'2. Artikeldata Utökad'!I83,(_xlfn.IFS('APH KIC KIA PC'!K83=Tabeller!$AI$4,'1. Artikeldata Grund'!F83,AND('APH KIC KIA PC'!K83=Tabeller!$AI$5,'APH KIC KIA PC'!M83&lt;&gt;200),'APH KIC KIA PC'!D83,'APH KIC KIA PC'!M83=200,'2. Artikeldata Utökad'!I83))),""))</f>
        <v/>
      </c>
      <c r="O83" s="268" t="str">
        <f>'APH KIC KIA PC'!E83</f>
        <v/>
      </c>
      <c r="P83" s="267" t="str">
        <f>TRIM('APH KIC KIA PC'!R83)</f>
        <v/>
      </c>
      <c r="Q83" s="221"/>
      <c r="R83" s="269" t="str" cm="1">
        <f t="array" ref="R83">IFERROR(_xlfn.IFS('4. Inköpsdata'!M83=25%,41,'4. Inköpsdata'!M83=12%,42,'4. Inköpsdata'!M83=6%,43,'4. Inköpsdata'!M83="Momsfritt",38),"")</f>
        <v/>
      </c>
      <c r="S83" s="225" t="str">
        <f>'APH KIC KIA PC'!S83</f>
        <v xml:space="preserve">  Välj…</v>
      </c>
      <c r="T83" s="369" t="str">
        <f>'APH KIC KIA PC'!E83</f>
        <v/>
      </c>
      <c r="U83" s="225"/>
      <c r="V83" s="221"/>
      <c r="W83" s="221"/>
      <c r="X83" s="221"/>
      <c r="Y83" s="221"/>
      <c r="Z83" s="225" t="str">
        <f>TRIM(IF('1. Artikeldata Grund'!K83="","",IF('1. Artikeldata Grund'!K83=1,_xlfn.CONCAT('1. Artikeldata Grund'!K83," ","dag"),_xlfn.CONCAT('1. Artikeldata Grund'!K83," ","dagar"))))</f>
        <v/>
      </c>
      <c r="AA83" s="225" t="str">
        <f>TRIM(IF('1. Artikeldata Grund'!L83="","",IF('1. Artikeldata Grund'!L83=1,_xlfn.CONCAT('1. Artikeldata Grund'!L83," ","dag"),_xlfn.CONCAT('1. Artikeldata Grund'!L83," ","dagar"))))</f>
        <v/>
      </c>
      <c r="AB83" s="221"/>
      <c r="AC83" s="221"/>
      <c r="AD83" s="221"/>
      <c r="AE83" s="225">
        <v>1</v>
      </c>
      <c r="AF83" s="221"/>
      <c r="AG83" s="267" t="str">
        <f>TRIM('APH KIC KIA PC'!T83)</f>
        <v/>
      </c>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70" t="s">
        <v>1981</v>
      </c>
      <c r="BD83" s="270" t="str">
        <f>IF('2. Artikeldata Utökad'!G83="Välj…","",LEFT('2. Artikeldata Utökad'!G83,1))</f>
        <v xml:space="preserve"> </v>
      </c>
      <c r="BE83" s="221"/>
      <c r="BF83" s="221"/>
      <c r="BG83" s="221"/>
      <c r="BH83" s="221"/>
      <c r="BI83" s="221"/>
      <c r="BJ83" s="221"/>
      <c r="BK83" s="221"/>
      <c r="BL83" s="267" t="str">
        <f>TRIM(IF('APH KIC KIA PC'!S83="WEB","",'2. Artikeldata Utökad'!P83))</f>
        <v/>
      </c>
      <c r="BM83" s="267" t="str">
        <f>TRIM(IF('APH KIC KIA PC'!S83="WEB","",'2. Artikeldata Utökad'!Q83))</f>
        <v/>
      </c>
      <c r="BN83" s="267" t="str">
        <f>TRIM(IF('APH KIC KIA PC'!S83="WEB","",'2. Artikeldata Utökad'!R83))</f>
        <v/>
      </c>
      <c r="BO83" s="267" t="str">
        <f>IF('2. Artikeldata Utökad'!F83="","",'2. Artikeldata Utökad'!F83)</f>
        <v xml:space="preserve">  Välj…</v>
      </c>
      <c r="BP83" s="267" t="str">
        <f>TRIM(IF('2. Artikeldata Utökad'!E83="","",'2. Artikeldata Utökad'!E83))</f>
        <v/>
      </c>
      <c r="BQ83" s="267" t="str">
        <f>TRIM(IF('APH KIC KIA PC'!S83="WEB","",'2. Artikeldata Utökad'!S83))</f>
        <v/>
      </c>
      <c r="BR83" s="225">
        <v>1</v>
      </c>
      <c r="BS83" s="267" t="str">
        <f>TRIM(IF('APH KIC KIA PC'!S83="WEB","",'2. Artikeldata Utökad'!T83))</f>
        <v/>
      </c>
      <c r="BT83" s="221"/>
      <c r="BU83" s="221"/>
      <c r="BV83" s="267" t="str">
        <f>TRIM(IF('APH KIC KIA PC'!M83&lt;&gt;200,'APH KIC KIA PC'!D83,'2. Artikeldata Utökad'!I83))</f>
        <v/>
      </c>
      <c r="BW83" s="267" t="str">
        <f>TRIM('2. Artikeldata Utökad'!D83)</f>
        <v/>
      </c>
      <c r="BX83" s="224" t="str">
        <f>LEFT('2. Artikeldata Utökad'!H83,1)</f>
        <v xml:space="preserve"> </v>
      </c>
      <c r="BY83" s="224" t="str">
        <f>TRIM(LEFT('2. Artikeldata Utökad'!J83,2))</f>
        <v/>
      </c>
      <c r="BZ83" s="225" t="s">
        <v>1981</v>
      </c>
      <c r="CA83" s="221"/>
      <c r="CB83" s="221"/>
      <c r="CC83" s="221"/>
      <c r="CD83" s="221"/>
      <c r="CE83" s="221"/>
    </row>
    <row r="84" spans="1:83" x14ac:dyDescent="0.25">
      <c r="A84" s="226">
        <v>80</v>
      </c>
      <c r="B84" s="226" t="str">
        <f>'APH KIC KIA PC'!I84</f>
        <v>Välj…</v>
      </c>
      <c r="C84" s="226" t="str">
        <f>'APH KIC KIA PC'!K84</f>
        <v>Välj…</v>
      </c>
      <c r="D84" s="225">
        <v>1</v>
      </c>
      <c r="E84" s="267" t="str">
        <f>TRIM('APH KIC KIA PC'!D84)</f>
        <v/>
      </c>
      <c r="F84" s="224" t="str">
        <f>TRIM('1. Artikeldata Grund'!E84)</f>
        <v/>
      </c>
      <c r="G84" s="273" t="s">
        <v>1871</v>
      </c>
      <c r="H84" s="221"/>
      <c r="I84" s="221"/>
      <c r="J84" s="221"/>
      <c r="K84" s="221"/>
      <c r="L84" s="221"/>
      <c r="M84" s="2" cm="1">
        <f t="array" ref="M84">IF('APH KIC KIA PC'!S84&lt;&gt;"WEB",1,_xlfn.IFS('APH KIC KIA PC'!K84=Tabeller!$AI$4,'APH KIC KIA PC'!Q84,'APH KIC KIA PC'!K84=Tabeller!$AI$5,106628))</f>
        <v>1</v>
      </c>
      <c r="N84" s="270" t="str" cm="1">
        <f t="array" ref="N84">TRIM(IFERROR(IF('APH KIC KIA PC'!M84=200,'2. Artikeldata Utökad'!I84,(_xlfn.IFS('APH KIC KIA PC'!K84=Tabeller!$AI$4,'1. Artikeldata Grund'!F84,AND('APH KIC KIA PC'!K84=Tabeller!$AI$5,'APH KIC KIA PC'!M84&lt;&gt;200),'APH KIC KIA PC'!D84,'APH KIC KIA PC'!M84=200,'2. Artikeldata Utökad'!I84))),""))</f>
        <v/>
      </c>
      <c r="O84" s="268" t="str">
        <f>'APH KIC KIA PC'!E84</f>
        <v/>
      </c>
      <c r="P84" s="267" t="str">
        <f>TRIM('APH KIC KIA PC'!R84)</f>
        <v/>
      </c>
      <c r="Q84" s="221"/>
      <c r="R84" s="269" t="str" cm="1">
        <f t="array" ref="R84">IFERROR(_xlfn.IFS('4. Inköpsdata'!M84=25%,41,'4. Inköpsdata'!M84=12%,42,'4. Inköpsdata'!M84=6%,43,'4. Inköpsdata'!M84="Momsfritt",38),"")</f>
        <v/>
      </c>
      <c r="S84" s="225" t="str">
        <f>'APH KIC KIA PC'!S84</f>
        <v xml:space="preserve">  Välj…</v>
      </c>
      <c r="T84" s="369" t="str">
        <f>'APH KIC KIA PC'!E84</f>
        <v/>
      </c>
      <c r="U84" s="225"/>
      <c r="V84" s="221"/>
      <c r="W84" s="221"/>
      <c r="X84" s="221"/>
      <c r="Y84" s="221"/>
      <c r="Z84" s="225" t="str">
        <f>TRIM(IF('1. Artikeldata Grund'!K84="","",IF('1. Artikeldata Grund'!K84=1,_xlfn.CONCAT('1. Artikeldata Grund'!K84," ","dag"),_xlfn.CONCAT('1. Artikeldata Grund'!K84," ","dagar"))))</f>
        <v/>
      </c>
      <c r="AA84" s="225" t="str">
        <f>TRIM(IF('1. Artikeldata Grund'!L84="","",IF('1. Artikeldata Grund'!L84=1,_xlfn.CONCAT('1. Artikeldata Grund'!L84," ","dag"),_xlfn.CONCAT('1. Artikeldata Grund'!L84," ","dagar"))))</f>
        <v/>
      </c>
      <c r="AB84" s="221"/>
      <c r="AC84" s="221"/>
      <c r="AD84" s="221"/>
      <c r="AE84" s="225">
        <v>1</v>
      </c>
      <c r="AF84" s="221"/>
      <c r="AG84" s="267" t="str">
        <f>TRIM('APH KIC KIA PC'!T84)</f>
        <v/>
      </c>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70" t="s">
        <v>1981</v>
      </c>
      <c r="BD84" s="270" t="str">
        <f>IF('2. Artikeldata Utökad'!G84="Välj…","",LEFT('2. Artikeldata Utökad'!G84,1))</f>
        <v xml:space="preserve"> </v>
      </c>
      <c r="BE84" s="221"/>
      <c r="BF84" s="221"/>
      <c r="BG84" s="221"/>
      <c r="BH84" s="221"/>
      <c r="BI84" s="221"/>
      <c r="BJ84" s="221"/>
      <c r="BK84" s="221"/>
      <c r="BL84" s="267" t="str">
        <f>TRIM(IF('APH KIC KIA PC'!S84="WEB","",'2. Artikeldata Utökad'!P84))</f>
        <v/>
      </c>
      <c r="BM84" s="267" t="str">
        <f>TRIM(IF('APH KIC KIA PC'!S84="WEB","",'2. Artikeldata Utökad'!Q84))</f>
        <v/>
      </c>
      <c r="BN84" s="267" t="str">
        <f>TRIM(IF('APH KIC KIA PC'!S84="WEB","",'2. Artikeldata Utökad'!R84))</f>
        <v/>
      </c>
      <c r="BO84" s="267" t="str">
        <f>IF('2. Artikeldata Utökad'!F84="","",'2. Artikeldata Utökad'!F84)</f>
        <v xml:space="preserve">  Välj…</v>
      </c>
      <c r="BP84" s="267" t="str">
        <f>TRIM(IF('2. Artikeldata Utökad'!E84="","",'2. Artikeldata Utökad'!E84))</f>
        <v/>
      </c>
      <c r="BQ84" s="267" t="str">
        <f>TRIM(IF('APH KIC KIA PC'!S84="WEB","",'2. Artikeldata Utökad'!S84))</f>
        <v/>
      </c>
      <c r="BR84" s="225">
        <v>1</v>
      </c>
      <c r="BS84" s="267" t="str">
        <f>TRIM(IF('APH KIC KIA PC'!S84="WEB","",'2. Artikeldata Utökad'!T84))</f>
        <v/>
      </c>
      <c r="BT84" s="221"/>
      <c r="BU84" s="221"/>
      <c r="BV84" s="267" t="str">
        <f>TRIM(IF('APH KIC KIA PC'!M84&lt;&gt;200,'APH KIC KIA PC'!D84,'2. Artikeldata Utökad'!I84))</f>
        <v/>
      </c>
      <c r="BW84" s="267" t="str">
        <f>TRIM('2. Artikeldata Utökad'!D84)</f>
        <v/>
      </c>
      <c r="BX84" s="224" t="str">
        <f>LEFT('2. Artikeldata Utökad'!H84,1)</f>
        <v xml:space="preserve"> </v>
      </c>
      <c r="BY84" s="224" t="str">
        <f>TRIM(LEFT('2. Artikeldata Utökad'!J84,2))</f>
        <v/>
      </c>
      <c r="BZ84" s="225" t="s">
        <v>1981</v>
      </c>
      <c r="CA84" s="221"/>
      <c r="CB84" s="221"/>
      <c r="CC84" s="221"/>
      <c r="CD84" s="221"/>
      <c r="CE84" s="221"/>
    </row>
    <row r="85" spans="1:83" x14ac:dyDescent="0.25">
      <c r="A85" s="226">
        <v>81</v>
      </c>
      <c r="B85" s="226" t="str">
        <f>'APH KIC KIA PC'!I85</f>
        <v>Välj…</v>
      </c>
      <c r="C85" s="226" t="str">
        <f>'APH KIC KIA PC'!K85</f>
        <v>Välj…</v>
      </c>
      <c r="D85" s="225">
        <v>1</v>
      </c>
      <c r="E85" s="267" t="str">
        <f>TRIM('APH KIC KIA PC'!D85)</f>
        <v/>
      </c>
      <c r="F85" s="224" t="str">
        <f>TRIM('1. Artikeldata Grund'!E85)</f>
        <v/>
      </c>
      <c r="G85" s="273" t="s">
        <v>1871</v>
      </c>
      <c r="H85" s="221"/>
      <c r="I85" s="221"/>
      <c r="J85" s="221"/>
      <c r="K85" s="221"/>
      <c r="L85" s="221"/>
      <c r="M85" s="2" cm="1">
        <f t="array" ref="M85">IF('APH KIC KIA PC'!S85&lt;&gt;"WEB",1,_xlfn.IFS('APH KIC KIA PC'!K85=Tabeller!$AI$4,'APH KIC KIA PC'!Q85,'APH KIC KIA PC'!K85=Tabeller!$AI$5,106628))</f>
        <v>1</v>
      </c>
      <c r="N85" s="270" t="str" cm="1">
        <f t="array" ref="N85">TRIM(IFERROR(IF('APH KIC KIA PC'!M85=200,'2. Artikeldata Utökad'!I85,(_xlfn.IFS('APH KIC KIA PC'!K85=Tabeller!$AI$4,'1. Artikeldata Grund'!F85,AND('APH KIC KIA PC'!K85=Tabeller!$AI$5,'APH KIC KIA PC'!M85&lt;&gt;200),'APH KIC KIA PC'!D85,'APH KIC KIA PC'!M85=200,'2. Artikeldata Utökad'!I85))),""))</f>
        <v/>
      </c>
      <c r="O85" s="268" t="str">
        <f>'APH KIC KIA PC'!E85</f>
        <v/>
      </c>
      <c r="P85" s="267" t="str">
        <f>TRIM('APH KIC KIA PC'!R85)</f>
        <v/>
      </c>
      <c r="Q85" s="221"/>
      <c r="R85" s="269" t="str" cm="1">
        <f t="array" ref="R85">IFERROR(_xlfn.IFS('4. Inköpsdata'!M85=25%,41,'4. Inköpsdata'!M85=12%,42,'4. Inköpsdata'!M85=6%,43,'4. Inköpsdata'!M85="Momsfritt",38),"")</f>
        <v/>
      </c>
      <c r="S85" s="225" t="str">
        <f>'APH KIC KIA PC'!S85</f>
        <v xml:space="preserve">  Välj…</v>
      </c>
      <c r="T85" s="369" t="str">
        <f>'APH KIC KIA PC'!E85</f>
        <v/>
      </c>
      <c r="U85" s="225"/>
      <c r="V85" s="221"/>
      <c r="W85" s="221"/>
      <c r="X85" s="221"/>
      <c r="Y85" s="221"/>
      <c r="Z85" s="225" t="str">
        <f>TRIM(IF('1. Artikeldata Grund'!K85="","",IF('1. Artikeldata Grund'!K85=1,_xlfn.CONCAT('1. Artikeldata Grund'!K85," ","dag"),_xlfn.CONCAT('1. Artikeldata Grund'!K85," ","dagar"))))</f>
        <v/>
      </c>
      <c r="AA85" s="225" t="str">
        <f>TRIM(IF('1. Artikeldata Grund'!L85="","",IF('1. Artikeldata Grund'!L85=1,_xlfn.CONCAT('1. Artikeldata Grund'!L85," ","dag"),_xlfn.CONCAT('1. Artikeldata Grund'!L85," ","dagar"))))</f>
        <v/>
      </c>
      <c r="AB85" s="221"/>
      <c r="AC85" s="221"/>
      <c r="AD85" s="221"/>
      <c r="AE85" s="225">
        <v>1</v>
      </c>
      <c r="AF85" s="221"/>
      <c r="AG85" s="267" t="str">
        <f>TRIM('APH KIC KIA PC'!T85)</f>
        <v/>
      </c>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70" t="s">
        <v>1981</v>
      </c>
      <c r="BD85" s="270" t="str">
        <f>IF('2. Artikeldata Utökad'!G85="Välj…","",LEFT('2. Artikeldata Utökad'!G85,1))</f>
        <v xml:space="preserve"> </v>
      </c>
      <c r="BE85" s="221"/>
      <c r="BF85" s="221"/>
      <c r="BG85" s="221"/>
      <c r="BH85" s="221"/>
      <c r="BI85" s="221"/>
      <c r="BJ85" s="221"/>
      <c r="BK85" s="221"/>
      <c r="BL85" s="267" t="str">
        <f>TRIM(IF('APH KIC KIA PC'!S85="WEB","",'2. Artikeldata Utökad'!P85))</f>
        <v/>
      </c>
      <c r="BM85" s="267" t="str">
        <f>TRIM(IF('APH KIC KIA PC'!S85="WEB","",'2. Artikeldata Utökad'!Q85))</f>
        <v/>
      </c>
      <c r="BN85" s="267" t="str">
        <f>TRIM(IF('APH KIC KIA PC'!S85="WEB","",'2. Artikeldata Utökad'!R85))</f>
        <v/>
      </c>
      <c r="BO85" s="267" t="str">
        <f>IF('2. Artikeldata Utökad'!F85="","",'2. Artikeldata Utökad'!F85)</f>
        <v xml:space="preserve">  Välj…</v>
      </c>
      <c r="BP85" s="267" t="str">
        <f>TRIM(IF('2. Artikeldata Utökad'!E85="","",'2. Artikeldata Utökad'!E85))</f>
        <v/>
      </c>
      <c r="BQ85" s="267" t="str">
        <f>TRIM(IF('APH KIC KIA PC'!S85="WEB","",'2. Artikeldata Utökad'!S85))</f>
        <v/>
      </c>
      <c r="BR85" s="225">
        <v>1</v>
      </c>
      <c r="BS85" s="267" t="str">
        <f>TRIM(IF('APH KIC KIA PC'!S85="WEB","",'2. Artikeldata Utökad'!T85))</f>
        <v/>
      </c>
      <c r="BT85" s="221"/>
      <c r="BU85" s="221"/>
      <c r="BV85" s="267" t="str">
        <f>TRIM(IF('APH KIC KIA PC'!M85&lt;&gt;200,'APH KIC KIA PC'!D85,'2. Artikeldata Utökad'!I85))</f>
        <v/>
      </c>
      <c r="BW85" s="267" t="str">
        <f>TRIM('2. Artikeldata Utökad'!D85)</f>
        <v/>
      </c>
      <c r="BX85" s="224" t="str">
        <f>LEFT('2. Artikeldata Utökad'!H85,1)</f>
        <v xml:space="preserve"> </v>
      </c>
      <c r="BY85" s="224" t="str">
        <f>TRIM(LEFT('2. Artikeldata Utökad'!J85,2))</f>
        <v/>
      </c>
      <c r="BZ85" s="225" t="s">
        <v>1981</v>
      </c>
      <c r="CA85" s="221"/>
      <c r="CB85" s="221"/>
      <c r="CC85" s="221"/>
      <c r="CD85" s="221"/>
      <c r="CE85" s="221"/>
    </row>
    <row r="86" spans="1:83" x14ac:dyDescent="0.25">
      <c r="A86" s="223">
        <v>82</v>
      </c>
      <c r="B86" s="226" t="str">
        <f>'APH KIC KIA PC'!I86</f>
        <v>Välj…</v>
      </c>
      <c r="C86" s="226" t="str">
        <f>'APH KIC KIA PC'!K86</f>
        <v>Välj…</v>
      </c>
      <c r="D86" s="225">
        <v>1</v>
      </c>
      <c r="E86" s="267" t="str">
        <f>TRIM('APH KIC KIA PC'!D86)</f>
        <v/>
      </c>
      <c r="F86" s="224" t="str">
        <f>TRIM('1. Artikeldata Grund'!E86)</f>
        <v/>
      </c>
      <c r="G86" s="273" t="s">
        <v>1871</v>
      </c>
      <c r="H86" s="221"/>
      <c r="I86" s="221"/>
      <c r="J86" s="221"/>
      <c r="K86" s="221"/>
      <c r="L86" s="221"/>
      <c r="M86" s="2" cm="1">
        <f t="array" ref="M86">IF('APH KIC KIA PC'!S86&lt;&gt;"WEB",1,_xlfn.IFS('APH KIC KIA PC'!K86=Tabeller!$AI$4,'APH KIC KIA PC'!Q86,'APH KIC KIA PC'!K86=Tabeller!$AI$5,106628))</f>
        <v>1</v>
      </c>
      <c r="N86" s="270" t="str" cm="1">
        <f t="array" ref="N86">TRIM(IFERROR(IF('APH KIC KIA PC'!M86=200,'2. Artikeldata Utökad'!I86,(_xlfn.IFS('APH KIC KIA PC'!K86=Tabeller!$AI$4,'1. Artikeldata Grund'!F86,AND('APH KIC KIA PC'!K86=Tabeller!$AI$5,'APH KIC KIA PC'!M86&lt;&gt;200),'APH KIC KIA PC'!D86,'APH KIC KIA PC'!M86=200,'2. Artikeldata Utökad'!I86))),""))</f>
        <v/>
      </c>
      <c r="O86" s="268" t="str">
        <f>'APH KIC KIA PC'!E86</f>
        <v/>
      </c>
      <c r="P86" s="267" t="str">
        <f>TRIM('APH KIC KIA PC'!R86)</f>
        <v/>
      </c>
      <c r="Q86" s="221"/>
      <c r="R86" s="269" t="str" cm="1">
        <f t="array" ref="R86">IFERROR(_xlfn.IFS('4. Inköpsdata'!M86=25%,41,'4. Inköpsdata'!M86=12%,42,'4. Inköpsdata'!M86=6%,43,'4. Inköpsdata'!M86="Momsfritt",38),"")</f>
        <v/>
      </c>
      <c r="S86" s="225" t="str">
        <f>'APH KIC KIA PC'!S86</f>
        <v xml:space="preserve">  Välj…</v>
      </c>
      <c r="T86" s="369" t="str">
        <f>'APH KIC KIA PC'!E86</f>
        <v/>
      </c>
      <c r="U86" s="225"/>
      <c r="V86" s="221"/>
      <c r="W86" s="221"/>
      <c r="X86" s="221"/>
      <c r="Y86" s="221"/>
      <c r="Z86" s="225" t="str">
        <f>TRIM(IF('1. Artikeldata Grund'!K86="","",IF('1. Artikeldata Grund'!K86=1,_xlfn.CONCAT('1. Artikeldata Grund'!K86," ","dag"),_xlfn.CONCAT('1. Artikeldata Grund'!K86," ","dagar"))))</f>
        <v/>
      </c>
      <c r="AA86" s="225" t="str">
        <f>TRIM(IF('1. Artikeldata Grund'!L86="","",IF('1. Artikeldata Grund'!L86=1,_xlfn.CONCAT('1. Artikeldata Grund'!L86," ","dag"),_xlfn.CONCAT('1. Artikeldata Grund'!L86," ","dagar"))))</f>
        <v/>
      </c>
      <c r="AB86" s="221"/>
      <c r="AC86" s="221"/>
      <c r="AD86" s="221"/>
      <c r="AE86" s="225">
        <v>1</v>
      </c>
      <c r="AF86" s="221"/>
      <c r="AG86" s="267" t="str">
        <f>TRIM('APH KIC KIA PC'!T86)</f>
        <v/>
      </c>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70" t="s">
        <v>1981</v>
      </c>
      <c r="BD86" s="270" t="str">
        <f>IF('2. Artikeldata Utökad'!G86="Välj…","",LEFT('2. Artikeldata Utökad'!G86,1))</f>
        <v xml:space="preserve"> </v>
      </c>
      <c r="BE86" s="221"/>
      <c r="BF86" s="221"/>
      <c r="BG86" s="221"/>
      <c r="BH86" s="221"/>
      <c r="BI86" s="221"/>
      <c r="BJ86" s="221"/>
      <c r="BK86" s="221"/>
      <c r="BL86" s="267" t="str">
        <f>TRIM(IF('APH KIC KIA PC'!S86="WEB","",'2. Artikeldata Utökad'!P86))</f>
        <v/>
      </c>
      <c r="BM86" s="267" t="str">
        <f>TRIM(IF('APH KIC KIA PC'!S86="WEB","",'2. Artikeldata Utökad'!Q86))</f>
        <v/>
      </c>
      <c r="BN86" s="267" t="str">
        <f>TRIM(IF('APH KIC KIA PC'!S86="WEB","",'2. Artikeldata Utökad'!R86))</f>
        <v/>
      </c>
      <c r="BO86" s="267" t="str">
        <f>IF('2. Artikeldata Utökad'!F86="","",'2. Artikeldata Utökad'!F86)</f>
        <v xml:space="preserve">  Välj…</v>
      </c>
      <c r="BP86" s="267" t="str">
        <f>TRIM(IF('2. Artikeldata Utökad'!E86="","",'2. Artikeldata Utökad'!E86))</f>
        <v/>
      </c>
      <c r="BQ86" s="267" t="str">
        <f>TRIM(IF('APH KIC KIA PC'!S86="WEB","",'2. Artikeldata Utökad'!S86))</f>
        <v/>
      </c>
      <c r="BR86" s="225">
        <v>1</v>
      </c>
      <c r="BS86" s="267" t="str">
        <f>TRIM(IF('APH KIC KIA PC'!S86="WEB","",'2. Artikeldata Utökad'!T86))</f>
        <v/>
      </c>
      <c r="BT86" s="221"/>
      <c r="BU86" s="221"/>
      <c r="BV86" s="267" t="str">
        <f>TRIM(IF('APH KIC KIA PC'!M86&lt;&gt;200,'APH KIC KIA PC'!D86,'2. Artikeldata Utökad'!I86))</f>
        <v/>
      </c>
      <c r="BW86" s="267" t="str">
        <f>TRIM('2. Artikeldata Utökad'!D86)</f>
        <v/>
      </c>
      <c r="BX86" s="224" t="str">
        <f>LEFT('2. Artikeldata Utökad'!H86,1)</f>
        <v xml:space="preserve"> </v>
      </c>
      <c r="BY86" s="224" t="str">
        <f>TRIM(LEFT('2. Artikeldata Utökad'!J86,2))</f>
        <v/>
      </c>
      <c r="BZ86" s="225" t="s">
        <v>1981</v>
      </c>
      <c r="CA86" s="221"/>
      <c r="CB86" s="221"/>
      <c r="CC86" s="221"/>
      <c r="CD86" s="221"/>
      <c r="CE86" s="221"/>
    </row>
    <row r="87" spans="1:83" x14ac:dyDescent="0.25">
      <c r="A87" s="226">
        <v>83</v>
      </c>
      <c r="B87" s="226" t="str">
        <f>'APH KIC KIA PC'!I87</f>
        <v>Välj…</v>
      </c>
      <c r="C87" s="226" t="str">
        <f>'APH KIC KIA PC'!K87</f>
        <v>Välj…</v>
      </c>
      <c r="D87" s="225">
        <v>1</v>
      </c>
      <c r="E87" s="267" t="str">
        <f>TRIM('APH KIC KIA PC'!D87)</f>
        <v/>
      </c>
      <c r="F87" s="224" t="str">
        <f>TRIM('1. Artikeldata Grund'!E87)</f>
        <v/>
      </c>
      <c r="G87" s="273" t="s">
        <v>1871</v>
      </c>
      <c r="H87" s="221"/>
      <c r="I87" s="221"/>
      <c r="J87" s="221"/>
      <c r="K87" s="221"/>
      <c r="L87" s="221"/>
      <c r="M87" s="2" cm="1">
        <f t="array" ref="M87">IF('APH KIC KIA PC'!S87&lt;&gt;"WEB",1,_xlfn.IFS('APH KIC KIA PC'!K87=Tabeller!$AI$4,'APH KIC KIA PC'!Q87,'APH KIC KIA PC'!K87=Tabeller!$AI$5,106628))</f>
        <v>1</v>
      </c>
      <c r="N87" s="270" t="str" cm="1">
        <f t="array" ref="N87">TRIM(IFERROR(IF('APH KIC KIA PC'!M87=200,'2. Artikeldata Utökad'!I87,(_xlfn.IFS('APH KIC KIA PC'!K87=Tabeller!$AI$4,'1. Artikeldata Grund'!F87,AND('APH KIC KIA PC'!K87=Tabeller!$AI$5,'APH KIC KIA PC'!M87&lt;&gt;200),'APH KIC KIA PC'!D87,'APH KIC KIA PC'!M87=200,'2. Artikeldata Utökad'!I87))),""))</f>
        <v/>
      </c>
      <c r="O87" s="268" t="str">
        <f>'APH KIC KIA PC'!E87</f>
        <v/>
      </c>
      <c r="P87" s="267" t="str">
        <f>TRIM('APH KIC KIA PC'!R87)</f>
        <v/>
      </c>
      <c r="Q87" s="221"/>
      <c r="R87" s="269" t="str" cm="1">
        <f t="array" ref="R87">IFERROR(_xlfn.IFS('4. Inköpsdata'!M87=25%,41,'4. Inköpsdata'!M87=12%,42,'4. Inköpsdata'!M87=6%,43,'4. Inköpsdata'!M87="Momsfritt",38),"")</f>
        <v/>
      </c>
      <c r="S87" s="225" t="str">
        <f>'APH KIC KIA PC'!S87</f>
        <v xml:space="preserve">  Välj…</v>
      </c>
      <c r="T87" s="369" t="str">
        <f>'APH KIC KIA PC'!E87</f>
        <v/>
      </c>
      <c r="U87" s="225"/>
      <c r="V87" s="221"/>
      <c r="W87" s="221"/>
      <c r="X87" s="221"/>
      <c r="Y87" s="221"/>
      <c r="Z87" s="225" t="str">
        <f>TRIM(IF('1. Artikeldata Grund'!K87="","",IF('1. Artikeldata Grund'!K87=1,_xlfn.CONCAT('1. Artikeldata Grund'!K87," ","dag"),_xlfn.CONCAT('1. Artikeldata Grund'!K87," ","dagar"))))</f>
        <v/>
      </c>
      <c r="AA87" s="225" t="str">
        <f>TRIM(IF('1. Artikeldata Grund'!L87="","",IF('1. Artikeldata Grund'!L87=1,_xlfn.CONCAT('1. Artikeldata Grund'!L87," ","dag"),_xlfn.CONCAT('1. Artikeldata Grund'!L87," ","dagar"))))</f>
        <v/>
      </c>
      <c r="AB87" s="221"/>
      <c r="AC87" s="221"/>
      <c r="AD87" s="221"/>
      <c r="AE87" s="225">
        <v>1</v>
      </c>
      <c r="AF87" s="221"/>
      <c r="AG87" s="267" t="str">
        <f>TRIM('APH KIC KIA PC'!T87)</f>
        <v/>
      </c>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70" t="s">
        <v>1981</v>
      </c>
      <c r="BD87" s="270" t="str">
        <f>IF('2. Artikeldata Utökad'!G87="Välj…","",LEFT('2. Artikeldata Utökad'!G87,1))</f>
        <v xml:space="preserve"> </v>
      </c>
      <c r="BE87" s="221"/>
      <c r="BF87" s="221"/>
      <c r="BG87" s="221"/>
      <c r="BH87" s="221"/>
      <c r="BI87" s="221"/>
      <c r="BJ87" s="221"/>
      <c r="BK87" s="221"/>
      <c r="BL87" s="267" t="str">
        <f>TRIM(IF('APH KIC KIA PC'!S87="WEB","",'2. Artikeldata Utökad'!P87))</f>
        <v/>
      </c>
      <c r="BM87" s="267" t="str">
        <f>TRIM(IF('APH KIC KIA PC'!S87="WEB","",'2. Artikeldata Utökad'!Q87))</f>
        <v/>
      </c>
      <c r="BN87" s="267" t="str">
        <f>TRIM(IF('APH KIC KIA PC'!S87="WEB","",'2. Artikeldata Utökad'!R87))</f>
        <v/>
      </c>
      <c r="BO87" s="267" t="str">
        <f>IF('2. Artikeldata Utökad'!F87="","",'2. Artikeldata Utökad'!F87)</f>
        <v xml:space="preserve">  Välj…</v>
      </c>
      <c r="BP87" s="267" t="str">
        <f>TRIM(IF('2. Artikeldata Utökad'!E87="","",'2. Artikeldata Utökad'!E87))</f>
        <v/>
      </c>
      <c r="BQ87" s="267" t="str">
        <f>TRIM(IF('APH KIC KIA PC'!S87="WEB","",'2. Artikeldata Utökad'!S87))</f>
        <v/>
      </c>
      <c r="BR87" s="225">
        <v>1</v>
      </c>
      <c r="BS87" s="267" t="str">
        <f>TRIM(IF('APH KIC KIA PC'!S87="WEB","",'2. Artikeldata Utökad'!T87))</f>
        <v/>
      </c>
      <c r="BT87" s="221"/>
      <c r="BU87" s="221"/>
      <c r="BV87" s="267" t="str">
        <f>TRIM(IF('APH KIC KIA PC'!M87&lt;&gt;200,'APH KIC KIA PC'!D87,'2. Artikeldata Utökad'!I87))</f>
        <v/>
      </c>
      <c r="BW87" s="267" t="str">
        <f>TRIM('2. Artikeldata Utökad'!D87)</f>
        <v/>
      </c>
      <c r="BX87" s="224" t="str">
        <f>LEFT('2. Artikeldata Utökad'!H87,1)</f>
        <v xml:space="preserve"> </v>
      </c>
      <c r="BY87" s="224" t="str">
        <f>TRIM(LEFT('2. Artikeldata Utökad'!J87,2))</f>
        <v/>
      </c>
      <c r="BZ87" s="225" t="s">
        <v>1981</v>
      </c>
      <c r="CA87" s="221"/>
      <c r="CB87" s="221"/>
      <c r="CC87" s="221"/>
      <c r="CD87" s="221"/>
      <c r="CE87" s="221"/>
    </row>
    <row r="88" spans="1:83" x14ac:dyDescent="0.25">
      <c r="A88" s="226">
        <v>84</v>
      </c>
      <c r="B88" s="226" t="str">
        <f>'APH KIC KIA PC'!I88</f>
        <v>Välj…</v>
      </c>
      <c r="C88" s="226" t="str">
        <f>'APH KIC KIA PC'!K88</f>
        <v>Välj…</v>
      </c>
      <c r="D88" s="225">
        <v>1</v>
      </c>
      <c r="E88" s="267" t="str">
        <f>TRIM('APH KIC KIA PC'!D88)</f>
        <v/>
      </c>
      <c r="F88" s="224" t="str">
        <f>TRIM('1. Artikeldata Grund'!E88)</f>
        <v/>
      </c>
      <c r="G88" s="273" t="s">
        <v>1871</v>
      </c>
      <c r="H88" s="221"/>
      <c r="I88" s="221"/>
      <c r="J88" s="221"/>
      <c r="K88" s="221"/>
      <c r="L88" s="221"/>
      <c r="M88" s="2" cm="1">
        <f t="array" ref="M88">IF('APH KIC KIA PC'!S88&lt;&gt;"WEB",1,_xlfn.IFS('APH KIC KIA PC'!K88=Tabeller!$AI$4,'APH KIC KIA PC'!Q88,'APH KIC KIA PC'!K88=Tabeller!$AI$5,106628))</f>
        <v>1</v>
      </c>
      <c r="N88" s="270" t="str" cm="1">
        <f t="array" ref="N88">TRIM(IFERROR(IF('APH KIC KIA PC'!M88=200,'2. Artikeldata Utökad'!I88,(_xlfn.IFS('APH KIC KIA PC'!K88=Tabeller!$AI$4,'1. Artikeldata Grund'!F88,AND('APH KIC KIA PC'!K88=Tabeller!$AI$5,'APH KIC KIA PC'!M88&lt;&gt;200),'APH KIC KIA PC'!D88,'APH KIC KIA PC'!M88=200,'2. Artikeldata Utökad'!I88))),""))</f>
        <v/>
      </c>
      <c r="O88" s="268" t="str">
        <f>'APH KIC KIA PC'!E88</f>
        <v/>
      </c>
      <c r="P88" s="267" t="str">
        <f>TRIM('APH KIC KIA PC'!R88)</f>
        <v/>
      </c>
      <c r="Q88" s="221"/>
      <c r="R88" s="269" t="str" cm="1">
        <f t="array" ref="R88">IFERROR(_xlfn.IFS('4. Inköpsdata'!M88=25%,41,'4. Inköpsdata'!M88=12%,42,'4. Inköpsdata'!M88=6%,43,'4. Inköpsdata'!M88="Momsfritt",38),"")</f>
        <v/>
      </c>
      <c r="S88" s="225" t="str">
        <f>'APH KIC KIA PC'!S88</f>
        <v xml:space="preserve">  Välj…</v>
      </c>
      <c r="T88" s="369" t="str">
        <f>'APH KIC KIA PC'!E88</f>
        <v/>
      </c>
      <c r="U88" s="225"/>
      <c r="V88" s="221"/>
      <c r="W88" s="221"/>
      <c r="X88" s="221"/>
      <c r="Y88" s="221"/>
      <c r="Z88" s="225" t="str">
        <f>TRIM(IF('1. Artikeldata Grund'!K88="","",IF('1. Artikeldata Grund'!K88=1,_xlfn.CONCAT('1. Artikeldata Grund'!K88," ","dag"),_xlfn.CONCAT('1. Artikeldata Grund'!K88," ","dagar"))))</f>
        <v/>
      </c>
      <c r="AA88" s="225" t="str">
        <f>TRIM(IF('1. Artikeldata Grund'!L88="","",IF('1. Artikeldata Grund'!L88=1,_xlfn.CONCAT('1. Artikeldata Grund'!L88," ","dag"),_xlfn.CONCAT('1. Artikeldata Grund'!L88," ","dagar"))))</f>
        <v/>
      </c>
      <c r="AB88" s="221"/>
      <c r="AC88" s="221"/>
      <c r="AD88" s="221"/>
      <c r="AE88" s="225">
        <v>1</v>
      </c>
      <c r="AF88" s="221"/>
      <c r="AG88" s="267" t="str">
        <f>TRIM('APH KIC KIA PC'!T88)</f>
        <v/>
      </c>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70" t="s">
        <v>1981</v>
      </c>
      <c r="BD88" s="270" t="str">
        <f>IF('2. Artikeldata Utökad'!G88="Välj…","",LEFT('2. Artikeldata Utökad'!G88,1))</f>
        <v xml:space="preserve"> </v>
      </c>
      <c r="BE88" s="221"/>
      <c r="BF88" s="221"/>
      <c r="BG88" s="221"/>
      <c r="BH88" s="221"/>
      <c r="BI88" s="221"/>
      <c r="BJ88" s="221"/>
      <c r="BK88" s="221"/>
      <c r="BL88" s="267" t="str">
        <f>TRIM(IF('APH KIC KIA PC'!S88="WEB","",'2. Artikeldata Utökad'!P88))</f>
        <v/>
      </c>
      <c r="BM88" s="267" t="str">
        <f>TRIM(IF('APH KIC KIA PC'!S88="WEB","",'2. Artikeldata Utökad'!Q88))</f>
        <v/>
      </c>
      <c r="BN88" s="267" t="str">
        <f>TRIM(IF('APH KIC KIA PC'!S88="WEB","",'2. Artikeldata Utökad'!R88))</f>
        <v/>
      </c>
      <c r="BO88" s="267" t="str">
        <f>IF('2. Artikeldata Utökad'!F88="","",'2. Artikeldata Utökad'!F88)</f>
        <v xml:space="preserve">  Välj…</v>
      </c>
      <c r="BP88" s="267" t="str">
        <f>TRIM(IF('2. Artikeldata Utökad'!E88="","",'2. Artikeldata Utökad'!E88))</f>
        <v/>
      </c>
      <c r="BQ88" s="267" t="str">
        <f>TRIM(IF('APH KIC KIA PC'!S88="WEB","",'2. Artikeldata Utökad'!S88))</f>
        <v/>
      </c>
      <c r="BR88" s="225">
        <v>1</v>
      </c>
      <c r="BS88" s="267" t="str">
        <f>TRIM(IF('APH KIC KIA PC'!S88="WEB","",'2. Artikeldata Utökad'!T88))</f>
        <v/>
      </c>
      <c r="BT88" s="221"/>
      <c r="BU88" s="221"/>
      <c r="BV88" s="267" t="str">
        <f>TRIM(IF('APH KIC KIA PC'!M88&lt;&gt;200,'APH KIC KIA PC'!D88,'2. Artikeldata Utökad'!I88))</f>
        <v/>
      </c>
      <c r="BW88" s="267" t="str">
        <f>TRIM('2. Artikeldata Utökad'!D88)</f>
        <v/>
      </c>
      <c r="BX88" s="224" t="str">
        <f>LEFT('2. Artikeldata Utökad'!H88,1)</f>
        <v xml:space="preserve"> </v>
      </c>
      <c r="BY88" s="224" t="str">
        <f>TRIM(LEFT('2. Artikeldata Utökad'!J88,2))</f>
        <v/>
      </c>
      <c r="BZ88" s="225" t="s">
        <v>1981</v>
      </c>
      <c r="CA88" s="221"/>
      <c r="CB88" s="221"/>
      <c r="CC88" s="221"/>
      <c r="CD88" s="221"/>
      <c r="CE88" s="221"/>
    </row>
    <row r="89" spans="1:83" x14ac:dyDescent="0.25">
      <c r="A89" s="226">
        <v>85</v>
      </c>
      <c r="B89" s="226" t="str">
        <f>'APH KIC KIA PC'!I89</f>
        <v>Välj…</v>
      </c>
      <c r="C89" s="226" t="str">
        <f>'APH KIC KIA PC'!K89</f>
        <v>Välj…</v>
      </c>
      <c r="D89" s="225">
        <v>1</v>
      </c>
      <c r="E89" s="267" t="str">
        <f>TRIM('APH KIC KIA PC'!D89)</f>
        <v/>
      </c>
      <c r="F89" s="224" t="str">
        <f>TRIM('1. Artikeldata Grund'!E89)</f>
        <v/>
      </c>
      <c r="G89" s="273" t="s">
        <v>1871</v>
      </c>
      <c r="H89" s="221"/>
      <c r="I89" s="221"/>
      <c r="J89" s="221"/>
      <c r="K89" s="221"/>
      <c r="L89" s="221"/>
      <c r="M89" s="2" cm="1">
        <f t="array" ref="M89">IF('APH KIC KIA PC'!S89&lt;&gt;"WEB",1,_xlfn.IFS('APH KIC KIA PC'!K89=Tabeller!$AI$4,'APH KIC KIA PC'!Q89,'APH KIC KIA PC'!K89=Tabeller!$AI$5,106628))</f>
        <v>1</v>
      </c>
      <c r="N89" s="270" t="str" cm="1">
        <f t="array" ref="N89">TRIM(IFERROR(IF('APH KIC KIA PC'!M89=200,'2. Artikeldata Utökad'!I89,(_xlfn.IFS('APH KIC KIA PC'!K89=Tabeller!$AI$4,'1. Artikeldata Grund'!F89,AND('APH KIC KIA PC'!K89=Tabeller!$AI$5,'APH KIC KIA PC'!M89&lt;&gt;200),'APH KIC KIA PC'!D89,'APH KIC KIA PC'!M89=200,'2. Artikeldata Utökad'!I89))),""))</f>
        <v/>
      </c>
      <c r="O89" s="268" t="str">
        <f>'APH KIC KIA PC'!E89</f>
        <v/>
      </c>
      <c r="P89" s="267" t="str">
        <f>TRIM('APH KIC KIA PC'!R89)</f>
        <v/>
      </c>
      <c r="Q89" s="221"/>
      <c r="R89" s="269" t="str" cm="1">
        <f t="array" ref="R89">IFERROR(_xlfn.IFS('4. Inköpsdata'!M89=25%,41,'4. Inköpsdata'!M89=12%,42,'4. Inköpsdata'!M89=6%,43,'4. Inköpsdata'!M89="Momsfritt",38),"")</f>
        <v/>
      </c>
      <c r="S89" s="225" t="str">
        <f>'APH KIC KIA PC'!S89</f>
        <v xml:space="preserve">  Välj…</v>
      </c>
      <c r="T89" s="369" t="str">
        <f>'APH KIC KIA PC'!E89</f>
        <v/>
      </c>
      <c r="U89" s="225"/>
      <c r="V89" s="221"/>
      <c r="W89" s="221"/>
      <c r="X89" s="221"/>
      <c r="Y89" s="221"/>
      <c r="Z89" s="225" t="str">
        <f>TRIM(IF('1. Artikeldata Grund'!K89="","",IF('1. Artikeldata Grund'!K89=1,_xlfn.CONCAT('1. Artikeldata Grund'!K89," ","dag"),_xlfn.CONCAT('1. Artikeldata Grund'!K89," ","dagar"))))</f>
        <v/>
      </c>
      <c r="AA89" s="225" t="str">
        <f>TRIM(IF('1. Artikeldata Grund'!L89="","",IF('1. Artikeldata Grund'!L89=1,_xlfn.CONCAT('1. Artikeldata Grund'!L89," ","dag"),_xlfn.CONCAT('1. Artikeldata Grund'!L89," ","dagar"))))</f>
        <v/>
      </c>
      <c r="AB89" s="221"/>
      <c r="AC89" s="221"/>
      <c r="AD89" s="221"/>
      <c r="AE89" s="225">
        <v>1</v>
      </c>
      <c r="AF89" s="221"/>
      <c r="AG89" s="267" t="str">
        <f>TRIM('APH KIC KIA PC'!T89)</f>
        <v/>
      </c>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70" t="s">
        <v>1981</v>
      </c>
      <c r="BD89" s="270" t="str">
        <f>IF('2. Artikeldata Utökad'!G89="Välj…","",LEFT('2. Artikeldata Utökad'!G89,1))</f>
        <v xml:space="preserve"> </v>
      </c>
      <c r="BE89" s="221"/>
      <c r="BF89" s="221"/>
      <c r="BG89" s="221"/>
      <c r="BH89" s="221"/>
      <c r="BI89" s="221"/>
      <c r="BJ89" s="221"/>
      <c r="BK89" s="221"/>
      <c r="BL89" s="267" t="str">
        <f>TRIM(IF('APH KIC KIA PC'!S89="WEB","",'2. Artikeldata Utökad'!P89))</f>
        <v/>
      </c>
      <c r="BM89" s="267" t="str">
        <f>TRIM(IF('APH KIC KIA PC'!S89="WEB","",'2. Artikeldata Utökad'!Q89))</f>
        <v/>
      </c>
      <c r="BN89" s="267" t="str">
        <f>TRIM(IF('APH KIC KIA PC'!S89="WEB","",'2. Artikeldata Utökad'!R89))</f>
        <v/>
      </c>
      <c r="BO89" s="267" t="str">
        <f>IF('2. Artikeldata Utökad'!F89="","",'2. Artikeldata Utökad'!F89)</f>
        <v xml:space="preserve">  Välj…</v>
      </c>
      <c r="BP89" s="267" t="str">
        <f>TRIM(IF('2. Artikeldata Utökad'!E89="","",'2. Artikeldata Utökad'!E89))</f>
        <v/>
      </c>
      <c r="BQ89" s="267" t="str">
        <f>TRIM(IF('APH KIC KIA PC'!S89="WEB","",'2. Artikeldata Utökad'!S89))</f>
        <v/>
      </c>
      <c r="BR89" s="225">
        <v>1</v>
      </c>
      <c r="BS89" s="267" t="str">
        <f>TRIM(IF('APH KIC KIA PC'!S89="WEB","",'2. Artikeldata Utökad'!T89))</f>
        <v/>
      </c>
      <c r="BT89" s="221"/>
      <c r="BU89" s="221"/>
      <c r="BV89" s="267" t="str">
        <f>TRIM(IF('APH KIC KIA PC'!M89&lt;&gt;200,'APH KIC KIA PC'!D89,'2. Artikeldata Utökad'!I89))</f>
        <v/>
      </c>
      <c r="BW89" s="267" t="str">
        <f>TRIM('2. Artikeldata Utökad'!D89)</f>
        <v/>
      </c>
      <c r="BX89" s="224" t="str">
        <f>LEFT('2. Artikeldata Utökad'!H89,1)</f>
        <v xml:space="preserve"> </v>
      </c>
      <c r="BY89" s="224" t="str">
        <f>TRIM(LEFT('2. Artikeldata Utökad'!J89,2))</f>
        <v/>
      </c>
      <c r="BZ89" s="225" t="s">
        <v>1981</v>
      </c>
      <c r="CA89" s="221"/>
      <c r="CB89" s="221"/>
      <c r="CC89" s="221"/>
      <c r="CD89" s="221"/>
      <c r="CE89" s="221"/>
    </row>
    <row r="90" spans="1:83" x14ac:dyDescent="0.25">
      <c r="A90" s="226">
        <v>86</v>
      </c>
      <c r="B90" s="226" t="str">
        <f>'APH KIC KIA PC'!I90</f>
        <v>Välj…</v>
      </c>
      <c r="C90" s="226" t="str">
        <f>'APH KIC KIA PC'!K90</f>
        <v>Välj…</v>
      </c>
      <c r="D90" s="225">
        <v>1</v>
      </c>
      <c r="E90" s="267" t="str">
        <f>TRIM('APH KIC KIA PC'!D90)</f>
        <v/>
      </c>
      <c r="F90" s="224" t="str">
        <f>TRIM('1. Artikeldata Grund'!E90)</f>
        <v/>
      </c>
      <c r="G90" s="273" t="s">
        <v>1871</v>
      </c>
      <c r="H90" s="221"/>
      <c r="I90" s="221"/>
      <c r="J90" s="221"/>
      <c r="K90" s="221"/>
      <c r="L90" s="221"/>
      <c r="M90" s="2" cm="1">
        <f t="array" ref="M90">IF('APH KIC KIA PC'!S90&lt;&gt;"WEB",1,_xlfn.IFS('APH KIC KIA PC'!K90=Tabeller!$AI$4,'APH KIC KIA PC'!Q90,'APH KIC KIA PC'!K90=Tabeller!$AI$5,106628))</f>
        <v>1</v>
      </c>
      <c r="N90" s="270" t="str" cm="1">
        <f t="array" ref="N90">TRIM(IFERROR(IF('APH KIC KIA PC'!M90=200,'2. Artikeldata Utökad'!I90,(_xlfn.IFS('APH KIC KIA PC'!K90=Tabeller!$AI$4,'1. Artikeldata Grund'!F90,AND('APH KIC KIA PC'!K90=Tabeller!$AI$5,'APH KIC KIA PC'!M90&lt;&gt;200),'APH KIC KIA PC'!D90,'APH KIC KIA PC'!M90=200,'2. Artikeldata Utökad'!I90))),""))</f>
        <v/>
      </c>
      <c r="O90" s="268" t="str">
        <f>'APH KIC KIA PC'!E90</f>
        <v/>
      </c>
      <c r="P90" s="267" t="str">
        <f>TRIM('APH KIC KIA PC'!R90)</f>
        <v/>
      </c>
      <c r="Q90" s="221"/>
      <c r="R90" s="269" t="str" cm="1">
        <f t="array" ref="R90">IFERROR(_xlfn.IFS('4. Inköpsdata'!M90=25%,41,'4. Inköpsdata'!M90=12%,42,'4. Inköpsdata'!M90=6%,43,'4. Inköpsdata'!M90="Momsfritt",38),"")</f>
        <v/>
      </c>
      <c r="S90" s="225" t="str">
        <f>'APH KIC KIA PC'!S90</f>
        <v xml:space="preserve">  Välj…</v>
      </c>
      <c r="T90" s="369" t="str">
        <f>'APH KIC KIA PC'!E90</f>
        <v/>
      </c>
      <c r="U90" s="225"/>
      <c r="V90" s="221"/>
      <c r="W90" s="221"/>
      <c r="X90" s="221"/>
      <c r="Y90" s="221"/>
      <c r="Z90" s="225" t="str">
        <f>TRIM(IF('1. Artikeldata Grund'!K90="","",IF('1. Artikeldata Grund'!K90=1,_xlfn.CONCAT('1. Artikeldata Grund'!K90," ","dag"),_xlfn.CONCAT('1. Artikeldata Grund'!K90," ","dagar"))))</f>
        <v/>
      </c>
      <c r="AA90" s="225" t="str">
        <f>TRIM(IF('1. Artikeldata Grund'!L90="","",IF('1. Artikeldata Grund'!L90=1,_xlfn.CONCAT('1. Artikeldata Grund'!L90," ","dag"),_xlfn.CONCAT('1. Artikeldata Grund'!L90," ","dagar"))))</f>
        <v/>
      </c>
      <c r="AB90" s="221"/>
      <c r="AC90" s="221"/>
      <c r="AD90" s="221"/>
      <c r="AE90" s="225">
        <v>1</v>
      </c>
      <c r="AF90" s="221"/>
      <c r="AG90" s="267" t="str">
        <f>TRIM('APH KIC KIA PC'!T90)</f>
        <v/>
      </c>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70" t="s">
        <v>1981</v>
      </c>
      <c r="BD90" s="270" t="str">
        <f>IF('2. Artikeldata Utökad'!G90="Välj…","",LEFT('2. Artikeldata Utökad'!G90,1))</f>
        <v xml:space="preserve"> </v>
      </c>
      <c r="BE90" s="221"/>
      <c r="BF90" s="221"/>
      <c r="BG90" s="221"/>
      <c r="BH90" s="221"/>
      <c r="BI90" s="221"/>
      <c r="BJ90" s="221"/>
      <c r="BK90" s="221"/>
      <c r="BL90" s="267" t="str">
        <f>TRIM(IF('APH KIC KIA PC'!S90="WEB","",'2. Artikeldata Utökad'!P90))</f>
        <v/>
      </c>
      <c r="BM90" s="267" t="str">
        <f>TRIM(IF('APH KIC KIA PC'!S90="WEB","",'2. Artikeldata Utökad'!Q90))</f>
        <v/>
      </c>
      <c r="BN90" s="267" t="str">
        <f>TRIM(IF('APH KIC KIA PC'!S90="WEB","",'2. Artikeldata Utökad'!R90))</f>
        <v/>
      </c>
      <c r="BO90" s="267" t="str">
        <f>IF('2. Artikeldata Utökad'!F90="","",'2. Artikeldata Utökad'!F90)</f>
        <v xml:space="preserve">  Välj…</v>
      </c>
      <c r="BP90" s="267" t="str">
        <f>TRIM(IF('2. Artikeldata Utökad'!E90="","",'2. Artikeldata Utökad'!E90))</f>
        <v/>
      </c>
      <c r="BQ90" s="267" t="str">
        <f>TRIM(IF('APH KIC KIA PC'!S90="WEB","",'2. Artikeldata Utökad'!S90))</f>
        <v/>
      </c>
      <c r="BR90" s="225">
        <v>1</v>
      </c>
      <c r="BS90" s="267" t="str">
        <f>TRIM(IF('APH KIC KIA PC'!S90="WEB","",'2. Artikeldata Utökad'!T90))</f>
        <v/>
      </c>
      <c r="BT90" s="221"/>
      <c r="BU90" s="221"/>
      <c r="BV90" s="267" t="str">
        <f>TRIM(IF('APH KIC KIA PC'!M90&lt;&gt;200,'APH KIC KIA PC'!D90,'2. Artikeldata Utökad'!I90))</f>
        <v/>
      </c>
      <c r="BW90" s="267" t="str">
        <f>TRIM('2. Artikeldata Utökad'!D90)</f>
        <v/>
      </c>
      <c r="BX90" s="224" t="str">
        <f>LEFT('2. Artikeldata Utökad'!H90,1)</f>
        <v xml:space="preserve"> </v>
      </c>
      <c r="BY90" s="224" t="str">
        <f>TRIM(LEFT('2. Artikeldata Utökad'!J90,2))</f>
        <v/>
      </c>
      <c r="BZ90" s="225" t="s">
        <v>1981</v>
      </c>
      <c r="CA90" s="221"/>
      <c r="CB90" s="221"/>
      <c r="CC90" s="221"/>
      <c r="CD90" s="221"/>
      <c r="CE90" s="221"/>
    </row>
    <row r="91" spans="1:83" x14ac:dyDescent="0.25">
      <c r="A91" s="226">
        <v>87</v>
      </c>
      <c r="B91" s="226" t="str">
        <f>'APH KIC KIA PC'!I91</f>
        <v>Välj…</v>
      </c>
      <c r="C91" s="226" t="str">
        <f>'APH KIC KIA PC'!K91</f>
        <v>Välj…</v>
      </c>
      <c r="D91" s="225">
        <v>1</v>
      </c>
      <c r="E91" s="267" t="str">
        <f>TRIM('APH KIC KIA PC'!D91)</f>
        <v/>
      </c>
      <c r="F91" s="224" t="str">
        <f>TRIM('1. Artikeldata Grund'!E91)</f>
        <v/>
      </c>
      <c r="G91" s="273" t="s">
        <v>1871</v>
      </c>
      <c r="H91" s="221"/>
      <c r="I91" s="221"/>
      <c r="J91" s="221"/>
      <c r="K91" s="221"/>
      <c r="L91" s="221"/>
      <c r="M91" s="2" cm="1">
        <f t="array" ref="M91">IF('APH KIC KIA PC'!S91&lt;&gt;"WEB",1,_xlfn.IFS('APH KIC KIA PC'!K91=Tabeller!$AI$4,'APH KIC KIA PC'!Q91,'APH KIC KIA PC'!K91=Tabeller!$AI$5,106628))</f>
        <v>1</v>
      </c>
      <c r="N91" s="270" t="str" cm="1">
        <f t="array" ref="N91">TRIM(IFERROR(IF('APH KIC KIA PC'!M91=200,'2. Artikeldata Utökad'!I91,(_xlfn.IFS('APH KIC KIA PC'!K91=Tabeller!$AI$4,'1. Artikeldata Grund'!F91,AND('APH KIC KIA PC'!K91=Tabeller!$AI$5,'APH KIC KIA PC'!M91&lt;&gt;200),'APH KIC KIA PC'!D91,'APH KIC KIA PC'!M91=200,'2. Artikeldata Utökad'!I91))),""))</f>
        <v/>
      </c>
      <c r="O91" s="268" t="str">
        <f>'APH KIC KIA PC'!E91</f>
        <v/>
      </c>
      <c r="P91" s="267" t="str">
        <f>TRIM('APH KIC KIA PC'!R91)</f>
        <v/>
      </c>
      <c r="Q91" s="221"/>
      <c r="R91" s="269" t="str" cm="1">
        <f t="array" ref="R91">IFERROR(_xlfn.IFS('4. Inköpsdata'!M91=25%,41,'4. Inköpsdata'!M91=12%,42,'4. Inköpsdata'!M91=6%,43,'4. Inköpsdata'!M91="Momsfritt",38),"")</f>
        <v/>
      </c>
      <c r="S91" s="225" t="str">
        <f>'APH KIC KIA PC'!S91</f>
        <v xml:space="preserve">  Välj…</v>
      </c>
      <c r="T91" s="369" t="str">
        <f>'APH KIC KIA PC'!E91</f>
        <v/>
      </c>
      <c r="U91" s="225"/>
      <c r="V91" s="221"/>
      <c r="W91" s="221"/>
      <c r="X91" s="221"/>
      <c r="Y91" s="221"/>
      <c r="Z91" s="225" t="str">
        <f>TRIM(IF('1. Artikeldata Grund'!K91="","",IF('1. Artikeldata Grund'!K91=1,_xlfn.CONCAT('1. Artikeldata Grund'!K91," ","dag"),_xlfn.CONCAT('1. Artikeldata Grund'!K91," ","dagar"))))</f>
        <v/>
      </c>
      <c r="AA91" s="225" t="str">
        <f>TRIM(IF('1. Artikeldata Grund'!L91="","",IF('1. Artikeldata Grund'!L91=1,_xlfn.CONCAT('1. Artikeldata Grund'!L91," ","dag"),_xlfn.CONCAT('1. Artikeldata Grund'!L91," ","dagar"))))</f>
        <v/>
      </c>
      <c r="AB91" s="221"/>
      <c r="AC91" s="221"/>
      <c r="AD91" s="221"/>
      <c r="AE91" s="225">
        <v>1</v>
      </c>
      <c r="AF91" s="221"/>
      <c r="AG91" s="267" t="str">
        <f>TRIM('APH KIC KIA PC'!T91)</f>
        <v/>
      </c>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70" t="s">
        <v>1981</v>
      </c>
      <c r="BD91" s="270" t="str">
        <f>IF('2. Artikeldata Utökad'!G91="Välj…","",LEFT('2. Artikeldata Utökad'!G91,1))</f>
        <v xml:space="preserve"> </v>
      </c>
      <c r="BE91" s="221"/>
      <c r="BF91" s="221"/>
      <c r="BG91" s="221"/>
      <c r="BH91" s="221"/>
      <c r="BI91" s="221"/>
      <c r="BJ91" s="221"/>
      <c r="BK91" s="221"/>
      <c r="BL91" s="267" t="str">
        <f>TRIM(IF('APH KIC KIA PC'!S91="WEB","",'2. Artikeldata Utökad'!P91))</f>
        <v/>
      </c>
      <c r="BM91" s="267" t="str">
        <f>TRIM(IF('APH KIC KIA PC'!S91="WEB","",'2. Artikeldata Utökad'!Q91))</f>
        <v/>
      </c>
      <c r="BN91" s="267" t="str">
        <f>TRIM(IF('APH KIC KIA PC'!S91="WEB","",'2. Artikeldata Utökad'!R91))</f>
        <v/>
      </c>
      <c r="BO91" s="267" t="str">
        <f>IF('2. Artikeldata Utökad'!F91="","",'2. Artikeldata Utökad'!F91)</f>
        <v xml:space="preserve">  Välj…</v>
      </c>
      <c r="BP91" s="267" t="str">
        <f>TRIM(IF('2. Artikeldata Utökad'!E91="","",'2. Artikeldata Utökad'!E91))</f>
        <v/>
      </c>
      <c r="BQ91" s="267" t="str">
        <f>TRIM(IF('APH KIC KIA PC'!S91="WEB","",'2. Artikeldata Utökad'!S91))</f>
        <v/>
      </c>
      <c r="BR91" s="225">
        <v>1</v>
      </c>
      <c r="BS91" s="267" t="str">
        <f>TRIM(IF('APH KIC KIA PC'!S91="WEB","",'2. Artikeldata Utökad'!T91))</f>
        <v/>
      </c>
      <c r="BT91" s="221"/>
      <c r="BU91" s="221"/>
      <c r="BV91" s="267" t="str">
        <f>TRIM(IF('APH KIC KIA PC'!M91&lt;&gt;200,'APH KIC KIA PC'!D91,'2. Artikeldata Utökad'!I91))</f>
        <v/>
      </c>
      <c r="BW91" s="267" t="str">
        <f>TRIM('2. Artikeldata Utökad'!D91)</f>
        <v/>
      </c>
      <c r="BX91" s="224" t="str">
        <f>LEFT('2. Artikeldata Utökad'!H91,1)</f>
        <v xml:space="preserve"> </v>
      </c>
      <c r="BY91" s="224" t="str">
        <f>TRIM(LEFT('2. Artikeldata Utökad'!J91,2))</f>
        <v/>
      </c>
      <c r="BZ91" s="225" t="s">
        <v>1981</v>
      </c>
      <c r="CA91" s="221"/>
      <c r="CB91" s="221"/>
      <c r="CC91" s="221"/>
      <c r="CD91" s="221"/>
      <c r="CE91" s="221"/>
    </row>
    <row r="92" spans="1:83" x14ac:dyDescent="0.25">
      <c r="A92" s="226">
        <v>88</v>
      </c>
      <c r="B92" s="226" t="str">
        <f>'APH KIC KIA PC'!I92</f>
        <v>Välj…</v>
      </c>
      <c r="C92" s="226" t="str">
        <f>'APH KIC KIA PC'!K92</f>
        <v>Välj…</v>
      </c>
      <c r="D92" s="225">
        <v>1</v>
      </c>
      <c r="E92" s="267" t="str">
        <f>TRIM('APH KIC KIA PC'!D92)</f>
        <v/>
      </c>
      <c r="F92" s="224" t="str">
        <f>TRIM('1. Artikeldata Grund'!E92)</f>
        <v/>
      </c>
      <c r="G92" s="273" t="s">
        <v>1871</v>
      </c>
      <c r="H92" s="221"/>
      <c r="I92" s="221"/>
      <c r="J92" s="221"/>
      <c r="K92" s="221"/>
      <c r="L92" s="221"/>
      <c r="M92" s="2" cm="1">
        <f t="array" ref="M92">IF('APH KIC KIA PC'!S92&lt;&gt;"WEB",1,_xlfn.IFS('APH KIC KIA PC'!K92=Tabeller!$AI$4,'APH KIC KIA PC'!Q92,'APH KIC KIA PC'!K92=Tabeller!$AI$5,106628))</f>
        <v>1</v>
      </c>
      <c r="N92" s="270" t="str" cm="1">
        <f t="array" ref="N92">TRIM(IFERROR(IF('APH KIC KIA PC'!M92=200,'2. Artikeldata Utökad'!I92,(_xlfn.IFS('APH KIC KIA PC'!K92=Tabeller!$AI$4,'1. Artikeldata Grund'!F92,AND('APH KIC KIA PC'!K92=Tabeller!$AI$5,'APH KIC KIA PC'!M92&lt;&gt;200),'APH KIC KIA PC'!D92,'APH KIC KIA PC'!M92=200,'2. Artikeldata Utökad'!I92))),""))</f>
        <v/>
      </c>
      <c r="O92" s="268" t="str">
        <f>'APH KIC KIA PC'!E92</f>
        <v/>
      </c>
      <c r="P92" s="267" t="str">
        <f>TRIM('APH KIC KIA PC'!R92)</f>
        <v/>
      </c>
      <c r="Q92" s="221"/>
      <c r="R92" s="269" t="str" cm="1">
        <f t="array" ref="R92">IFERROR(_xlfn.IFS('4. Inköpsdata'!M92=25%,41,'4. Inköpsdata'!M92=12%,42,'4. Inköpsdata'!M92=6%,43,'4. Inköpsdata'!M92="Momsfritt",38),"")</f>
        <v/>
      </c>
      <c r="S92" s="225" t="str">
        <f>'APH KIC KIA PC'!S92</f>
        <v xml:space="preserve">  Välj…</v>
      </c>
      <c r="T92" s="369" t="str">
        <f>'APH KIC KIA PC'!E92</f>
        <v/>
      </c>
      <c r="U92" s="225"/>
      <c r="V92" s="221"/>
      <c r="W92" s="221"/>
      <c r="X92" s="221"/>
      <c r="Y92" s="221"/>
      <c r="Z92" s="225" t="str">
        <f>TRIM(IF('1. Artikeldata Grund'!K92="","",IF('1. Artikeldata Grund'!K92=1,_xlfn.CONCAT('1. Artikeldata Grund'!K92," ","dag"),_xlfn.CONCAT('1. Artikeldata Grund'!K92," ","dagar"))))</f>
        <v/>
      </c>
      <c r="AA92" s="225" t="str">
        <f>TRIM(IF('1. Artikeldata Grund'!L92="","",IF('1. Artikeldata Grund'!L92=1,_xlfn.CONCAT('1. Artikeldata Grund'!L92," ","dag"),_xlfn.CONCAT('1. Artikeldata Grund'!L92," ","dagar"))))</f>
        <v/>
      </c>
      <c r="AB92" s="221"/>
      <c r="AC92" s="221"/>
      <c r="AD92" s="221"/>
      <c r="AE92" s="225">
        <v>1</v>
      </c>
      <c r="AF92" s="221"/>
      <c r="AG92" s="267" t="str">
        <f>TRIM('APH KIC KIA PC'!T92)</f>
        <v/>
      </c>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70" t="s">
        <v>1981</v>
      </c>
      <c r="BD92" s="270" t="str">
        <f>IF('2. Artikeldata Utökad'!G92="Välj…","",LEFT('2. Artikeldata Utökad'!G92,1))</f>
        <v xml:space="preserve"> </v>
      </c>
      <c r="BE92" s="221"/>
      <c r="BF92" s="221"/>
      <c r="BG92" s="221"/>
      <c r="BH92" s="221"/>
      <c r="BI92" s="221"/>
      <c r="BJ92" s="221"/>
      <c r="BK92" s="221"/>
      <c r="BL92" s="267" t="str">
        <f>TRIM(IF('APH KIC KIA PC'!S92="WEB","",'2. Artikeldata Utökad'!P92))</f>
        <v/>
      </c>
      <c r="BM92" s="267" t="str">
        <f>TRIM(IF('APH KIC KIA PC'!S92="WEB","",'2. Artikeldata Utökad'!Q92))</f>
        <v/>
      </c>
      <c r="BN92" s="267" t="str">
        <f>TRIM(IF('APH KIC KIA PC'!S92="WEB","",'2. Artikeldata Utökad'!R92))</f>
        <v/>
      </c>
      <c r="BO92" s="267" t="str">
        <f>IF('2. Artikeldata Utökad'!F92="","",'2. Artikeldata Utökad'!F92)</f>
        <v xml:space="preserve">  Välj…</v>
      </c>
      <c r="BP92" s="267" t="str">
        <f>TRIM(IF('2. Artikeldata Utökad'!E92="","",'2. Artikeldata Utökad'!E92))</f>
        <v/>
      </c>
      <c r="BQ92" s="267" t="str">
        <f>TRIM(IF('APH KIC KIA PC'!S92="WEB","",'2. Artikeldata Utökad'!S92))</f>
        <v/>
      </c>
      <c r="BR92" s="225">
        <v>1</v>
      </c>
      <c r="BS92" s="267" t="str">
        <f>TRIM(IF('APH KIC KIA PC'!S92="WEB","",'2. Artikeldata Utökad'!T92))</f>
        <v/>
      </c>
      <c r="BT92" s="221"/>
      <c r="BU92" s="221"/>
      <c r="BV92" s="267" t="str">
        <f>TRIM(IF('APH KIC KIA PC'!M92&lt;&gt;200,'APH KIC KIA PC'!D92,'2. Artikeldata Utökad'!I92))</f>
        <v/>
      </c>
      <c r="BW92" s="267" t="str">
        <f>TRIM('2. Artikeldata Utökad'!D92)</f>
        <v/>
      </c>
      <c r="BX92" s="224" t="str">
        <f>LEFT('2. Artikeldata Utökad'!H92,1)</f>
        <v xml:space="preserve"> </v>
      </c>
      <c r="BY92" s="224" t="str">
        <f>TRIM(LEFT('2. Artikeldata Utökad'!J92,2))</f>
        <v/>
      </c>
      <c r="BZ92" s="225" t="s">
        <v>1981</v>
      </c>
      <c r="CA92" s="221"/>
      <c r="CB92" s="221"/>
      <c r="CC92" s="221"/>
      <c r="CD92" s="221"/>
      <c r="CE92" s="221"/>
    </row>
    <row r="93" spans="1:83" x14ac:dyDescent="0.25">
      <c r="A93" s="223">
        <v>89</v>
      </c>
      <c r="B93" s="226" t="str">
        <f>'APH KIC KIA PC'!I93</f>
        <v>Välj…</v>
      </c>
      <c r="C93" s="226" t="str">
        <f>'APH KIC KIA PC'!K93</f>
        <v>Välj…</v>
      </c>
      <c r="D93" s="225">
        <v>1</v>
      </c>
      <c r="E93" s="267" t="str">
        <f>TRIM('APH KIC KIA PC'!D93)</f>
        <v/>
      </c>
      <c r="F93" s="224" t="str">
        <f>TRIM('1. Artikeldata Grund'!E93)</f>
        <v/>
      </c>
      <c r="G93" s="273" t="s">
        <v>1871</v>
      </c>
      <c r="H93" s="221"/>
      <c r="I93" s="221"/>
      <c r="J93" s="221"/>
      <c r="K93" s="221"/>
      <c r="L93" s="221"/>
      <c r="M93" s="2" cm="1">
        <f t="array" ref="M93">IF('APH KIC KIA PC'!S93&lt;&gt;"WEB",1,_xlfn.IFS('APH KIC KIA PC'!K93=Tabeller!$AI$4,'APH KIC KIA PC'!Q93,'APH KIC KIA PC'!K93=Tabeller!$AI$5,106628))</f>
        <v>1</v>
      </c>
      <c r="N93" s="270" t="str" cm="1">
        <f t="array" ref="N93">TRIM(IFERROR(IF('APH KIC KIA PC'!M93=200,'2. Artikeldata Utökad'!I93,(_xlfn.IFS('APH KIC KIA PC'!K93=Tabeller!$AI$4,'1. Artikeldata Grund'!F93,AND('APH KIC KIA PC'!K93=Tabeller!$AI$5,'APH KIC KIA PC'!M93&lt;&gt;200),'APH KIC KIA PC'!D93,'APH KIC KIA PC'!M93=200,'2. Artikeldata Utökad'!I93))),""))</f>
        <v/>
      </c>
      <c r="O93" s="268" t="str">
        <f>'APH KIC KIA PC'!E93</f>
        <v/>
      </c>
      <c r="P93" s="267" t="str">
        <f>TRIM('APH KIC KIA PC'!R93)</f>
        <v/>
      </c>
      <c r="Q93" s="221"/>
      <c r="R93" s="269" t="str" cm="1">
        <f t="array" ref="R93">IFERROR(_xlfn.IFS('4. Inköpsdata'!M93=25%,41,'4. Inköpsdata'!M93=12%,42,'4. Inköpsdata'!M93=6%,43,'4. Inköpsdata'!M93="Momsfritt",38),"")</f>
        <v/>
      </c>
      <c r="S93" s="225" t="str">
        <f>'APH KIC KIA PC'!S93</f>
        <v xml:space="preserve">  Välj…</v>
      </c>
      <c r="T93" s="369" t="str">
        <f>'APH KIC KIA PC'!E93</f>
        <v/>
      </c>
      <c r="U93" s="225"/>
      <c r="V93" s="221"/>
      <c r="W93" s="221"/>
      <c r="X93" s="221"/>
      <c r="Y93" s="221"/>
      <c r="Z93" s="225" t="str">
        <f>TRIM(IF('1. Artikeldata Grund'!K93="","",IF('1. Artikeldata Grund'!K93=1,_xlfn.CONCAT('1. Artikeldata Grund'!K93," ","dag"),_xlfn.CONCAT('1. Artikeldata Grund'!K93," ","dagar"))))</f>
        <v/>
      </c>
      <c r="AA93" s="225" t="str">
        <f>TRIM(IF('1. Artikeldata Grund'!L93="","",IF('1. Artikeldata Grund'!L93=1,_xlfn.CONCAT('1. Artikeldata Grund'!L93," ","dag"),_xlfn.CONCAT('1. Artikeldata Grund'!L93," ","dagar"))))</f>
        <v/>
      </c>
      <c r="AB93" s="221"/>
      <c r="AC93" s="221"/>
      <c r="AD93" s="221"/>
      <c r="AE93" s="225">
        <v>1</v>
      </c>
      <c r="AF93" s="221"/>
      <c r="AG93" s="267" t="str">
        <f>TRIM('APH KIC KIA PC'!T93)</f>
        <v/>
      </c>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70" t="s">
        <v>1981</v>
      </c>
      <c r="BD93" s="270" t="str">
        <f>IF('2. Artikeldata Utökad'!G93="Välj…","",LEFT('2. Artikeldata Utökad'!G93,1))</f>
        <v xml:space="preserve"> </v>
      </c>
      <c r="BE93" s="221"/>
      <c r="BF93" s="221"/>
      <c r="BG93" s="221"/>
      <c r="BH93" s="221"/>
      <c r="BI93" s="221"/>
      <c r="BJ93" s="221"/>
      <c r="BK93" s="221"/>
      <c r="BL93" s="267" t="str">
        <f>TRIM(IF('APH KIC KIA PC'!S93="WEB","",'2. Artikeldata Utökad'!P93))</f>
        <v/>
      </c>
      <c r="BM93" s="267" t="str">
        <f>TRIM(IF('APH KIC KIA PC'!S93="WEB","",'2. Artikeldata Utökad'!Q93))</f>
        <v/>
      </c>
      <c r="BN93" s="267" t="str">
        <f>TRIM(IF('APH KIC KIA PC'!S93="WEB","",'2. Artikeldata Utökad'!R93))</f>
        <v/>
      </c>
      <c r="BO93" s="267" t="str">
        <f>IF('2. Artikeldata Utökad'!F93="","",'2. Artikeldata Utökad'!F93)</f>
        <v xml:space="preserve">  Välj…</v>
      </c>
      <c r="BP93" s="267" t="str">
        <f>TRIM(IF('2. Artikeldata Utökad'!E93="","",'2. Artikeldata Utökad'!E93))</f>
        <v/>
      </c>
      <c r="BQ93" s="267" t="str">
        <f>TRIM(IF('APH KIC KIA PC'!S93="WEB","",'2. Artikeldata Utökad'!S93))</f>
        <v/>
      </c>
      <c r="BR93" s="225">
        <v>1</v>
      </c>
      <c r="BS93" s="267" t="str">
        <f>TRIM(IF('APH KIC KIA PC'!S93="WEB","",'2. Artikeldata Utökad'!T93))</f>
        <v/>
      </c>
      <c r="BT93" s="221"/>
      <c r="BU93" s="221"/>
      <c r="BV93" s="267" t="str">
        <f>TRIM(IF('APH KIC KIA PC'!M93&lt;&gt;200,'APH KIC KIA PC'!D93,'2. Artikeldata Utökad'!I93))</f>
        <v/>
      </c>
      <c r="BW93" s="267" t="str">
        <f>TRIM('2. Artikeldata Utökad'!D93)</f>
        <v/>
      </c>
      <c r="BX93" s="224" t="str">
        <f>LEFT('2. Artikeldata Utökad'!H93,1)</f>
        <v xml:space="preserve"> </v>
      </c>
      <c r="BY93" s="224" t="str">
        <f>TRIM(LEFT('2. Artikeldata Utökad'!J93,2))</f>
        <v/>
      </c>
      <c r="BZ93" s="225" t="s">
        <v>1981</v>
      </c>
      <c r="CA93" s="221"/>
      <c r="CB93" s="221"/>
      <c r="CC93" s="221"/>
      <c r="CD93" s="221"/>
      <c r="CE93" s="221"/>
    </row>
    <row r="94" spans="1:83" x14ac:dyDescent="0.25">
      <c r="A94" s="226">
        <v>90</v>
      </c>
      <c r="B94" s="226" t="str">
        <f>'APH KIC KIA PC'!I94</f>
        <v>Välj…</v>
      </c>
      <c r="C94" s="226" t="str">
        <f>'APH KIC KIA PC'!K94</f>
        <v>Välj…</v>
      </c>
      <c r="D94" s="225">
        <v>1</v>
      </c>
      <c r="E94" s="267" t="str">
        <f>TRIM('APH KIC KIA PC'!D94)</f>
        <v/>
      </c>
      <c r="F94" s="224" t="str">
        <f>TRIM('1. Artikeldata Grund'!E94)</f>
        <v/>
      </c>
      <c r="G94" s="273" t="s">
        <v>1871</v>
      </c>
      <c r="H94" s="221"/>
      <c r="I94" s="221"/>
      <c r="J94" s="221"/>
      <c r="K94" s="221"/>
      <c r="L94" s="221"/>
      <c r="M94" s="2" cm="1">
        <f t="array" ref="M94">IF('APH KIC KIA PC'!S94&lt;&gt;"WEB",1,_xlfn.IFS('APH KIC KIA PC'!K94=Tabeller!$AI$4,'APH KIC KIA PC'!Q94,'APH KIC KIA PC'!K94=Tabeller!$AI$5,106628))</f>
        <v>1</v>
      </c>
      <c r="N94" s="270" t="str" cm="1">
        <f t="array" ref="N94">TRIM(IFERROR(IF('APH KIC KIA PC'!M94=200,'2. Artikeldata Utökad'!I94,(_xlfn.IFS('APH KIC KIA PC'!K94=Tabeller!$AI$4,'1. Artikeldata Grund'!F94,AND('APH KIC KIA PC'!K94=Tabeller!$AI$5,'APH KIC KIA PC'!M94&lt;&gt;200),'APH KIC KIA PC'!D94,'APH KIC KIA PC'!M94=200,'2. Artikeldata Utökad'!I94))),""))</f>
        <v/>
      </c>
      <c r="O94" s="268" t="str">
        <f>'APH KIC KIA PC'!E94</f>
        <v/>
      </c>
      <c r="P94" s="267" t="str">
        <f>TRIM('APH KIC KIA PC'!R94)</f>
        <v/>
      </c>
      <c r="Q94" s="221"/>
      <c r="R94" s="269" t="str" cm="1">
        <f t="array" ref="R94">IFERROR(_xlfn.IFS('4. Inköpsdata'!M94=25%,41,'4. Inköpsdata'!M94=12%,42,'4. Inköpsdata'!M94=6%,43,'4. Inköpsdata'!M94="Momsfritt",38),"")</f>
        <v/>
      </c>
      <c r="S94" s="225" t="str">
        <f>'APH KIC KIA PC'!S94</f>
        <v xml:space="preserve">  Välj…</v>
      </c>
      <c r="T94" s="369" t="str">
        <f>'APH KIC KIA PC'!E94</f>
        <v/>
      </c>
      <c r="U94" s="225"/>
      <c r="V94" s="221"/>
      <c r="W94" s="221"/>
      <c r="X94" s="221"/>
      <c r="Y94" s="221"/>
      <c r="Z94" s="225" t="str">
        <f>TRIM(IF('1. Artikeldata Grund'!K94="","",IF('1. Artikeldata Grund'!K94=1,_xlfn.CONCAT('1. Artikeldata Grund'!K94," ","dag"),_xlfn.CONCAT('1. Artikeldata Grund'!K94," ","dagar"))))</f>
        <v/>
      </c>
      <c r="AA94" s="225" t="str">
        <f>TRIM(IF('1. Artikeldata Grund'!L94="","",IF('1. Artikeldata Grund'!L94=1,_xlfn.CONCAT('1. Artikeldata Grund'!L94," ","dag"),_xlfn.CONCAT('1. Artikeldata Grund'!L94," ","dagar"))))</f>
        <v/>
      </c>
      <c r="AB94" s="221"/>
      <c r="AC94" s="221"/>
      <c r="AD94" s="221"/>
      <c r="AE94" s="225">
        <v>1</v>
      </c>
      <c r="AF94" s="221"/>
      <c r="AG94" s="267" t="str">
        <f>TRIM('APH KIC KIA PC'!T94)</f>
        <v/>
      </c>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70" t="s">
        <v>1981</v>
      </c>
      <c r="BD94" s="270" t="str">
        <f>IF('2. Artikeldata Utökad'!G94="Välj…","",LEFT('2. Artikeldata Utökad'!G94,1))</f>
        <v xml:space="preserve"> </v>
      </c>
      <c r="BE94" s="221"/>
      <c r="BF94" s="221"/>
      <c r="BG94" s="221"/>
      <c r="BH94" s="221"/>
      <c r="BI94" s="221"/>
      <c r="BJ94" s="221"/>
      <c r="BK94" s="221"/>
      <c r="BL94" s="267" t="str">
        <f>TRIM(IF('APH KIC KIA PC'!S94="WEB","",'2. Artikeldata Utökad'!P94))</f>
        <v/>
      </c>
      <c r="BM94" s="267" t="str">
        <f>TRIM(IF('APH KIC KIA PC'!S94="WEB","",'2. Artikeldata Utökad'!Q94))</f>
        <v/>
      </c>
      <c r="BN94" s="267" t="str">
        <f>TRIM(IF('APH KIC KIA PC'!S94="WEB","",'2. Artikeldata Utökad'!R94))</f>
        <v/>
      </c>
      <c r="BO94" s="267" t="str">
        <f>IF('2. Artikeldata Utökad'!F94="","",'2. Artikeldata Utökad'!F94)</f>
        <v xml:space="preserve">  Välj…</v>
      </c>
      <c r="BP94" s="267" t="str">
        <f>TRIM(IF('2. Artikeldata Utökad'!E94="","",'2. Artikeldata Utökad'!E94))</f>
        <v/>
      </c>
      <c r="BQ94" s="267" t="str">
        <f>TRIM(IF('APH KIC KIA PC'!S94="WEB","",'2. Artikeldata Utökad'!S94))</f>
        <v/>
      </c>
      <c r="BR94" s="225">
        <v>1</v>
      </c>
      <c r="BS94" s="267" t="str">
        <f>TRIM(IF('APH KIC KIA PC'!S94="WEB","",'2. Artikeldata Utökad'!T94))</f>
        <v/>
      </c>
      <c r="BT94" s="221"/>
      <c r="BU94" s="221"/>
      <c r="BV94" s="267" t="str">
        <f>TRIM(IF('APH KIC KIA PC'!M94&lt;&gt;200,'APH KIC KIA PC'!D94,'2. Artikeldata Utökad'!I94))</f>
        <v/>
      </c>
      <c r="BW94" s="267" t="str">
        <f>TRIM('2. Artikeldata Utökad'!D94)</f>
        <v/>
      </c>
      <c r="BX94" s="224" t="str">
        <f>LEFT('2. Artikeldata Utökad'!H94,1)</f>
        <v xml:space="preserve"> </v>
      </c>
      <c r="BY94" s="224" t="str">
        <f>TRIM(LEFT('2. Artikeldata Utökad'!J94,2))</f>
        <v/>
      </c>
      <c r="BZ94" s="225" t="s">
        <v>1981</v>
      </c>
      <c r="CA94" s="221"/>
      <c r="CB94" s="221"/>
      <c r="CC94" s="221"/>
      <c r="CD94" s="221"/>
      <c r="CE94" s="221"/>
    </row>
    <row r="95" spans="1:83" x14ac:dyDescent="0.25">
      <c r="A95" s="226">
        <v>91</v>
      </c>
      <c r="B95" s="226" t="str">
        <f>'APH KIC KIA PC'!I95</f>
        <v>Välj…</v>
      </c>
      <c r="C95" s="226" t="str">
        <f>'APH KIC KIA PC'!K95</f>
        <v>Välj…</v>
      </c>
      <c r="D95" s="225">
        <v>1</v>
      </c>
      <c r="E95" s="267" t="str">
        <f>TRIM('APH KIC KIA PC'!D95)</f>
        <v/>
      </c>
      <c r="F95" s="224" t="str">
        <f>TRIM('1. Artikeldata Grund'!E95)</f>
        <v/>
      </c>
      <c r="G95" s="273" t="s">
        <v>1871</v>
      </c>
      <c r="H95" s="221"/>
      <c r="I95" s="221"/>
      <c r="J95" s="221"/>
      <c r="K95" s="221"/>
      <c r="L95" s="221"/>
      <c r="M95" s="2" cm="1">
        <f t="array" ref="M95">IF('APH KIC KIA PC'!S95&lt;&gt;"WEB",1,_xlfn.IFS('APH KIC KIA PC'!K95=Tabeller!$AI$4,'APH KIC KIA PC'!Q95,'APH KIC KIA PC'!K95=Tabeller!$AI$5,106628))</f>
        <v>1</v>
      </c>
      <c r="N95" s="270" t="str" cm="1">
        <f t="array" ref="N95">TRIM(IFERROR(IF('APH KIC KIA PC'!M95=200,'2. Artikeldata Utökad'!I95,(_xlfn.IFS('APH KIC KIA PC'!K95=Tabeller!$AI$4,'1. Artikeldata Grund'!F95,AND('APH KIC KIA PC'!K95=Tabeller!$AI$5,'APH KIC KIA PC'!M95&lt;&gt;200),'APH KIC KIA PC'!D95,'APH KIC KIA PC'!M95=200,'2. Artikeldata Utökad'!I95))),""))</f>
        <v/>
      </c>
      <c r="O95" s="268" t="str">
        <f>'APH KIC KIA PC'!E95</f>
        <v/>
      </c>
      <c r="P95" s="267" t="str">
        <f>TRIM('APH KIC KIA PC'!R95)</f>
        <v/>
      </c>
      <c r="Q95" s="221"/>
      <c r="R95" s="269" t="str" cm="1">
        <f t="array" ref="R95">IFERROR(_xlfn.IFS('4. Inköpsdata'!M95=25%,41,'4. Inköpsdata'!M95=12%,42,'4. Inköpsdata'!M95=6%,43,'4. Inköpsdata'!M95="Momsfritt",38),"")</f>
        <v/>
      </c>
      <c r="S95" s="225" t="str">
        <f>'APH KIC KIA PC'!S95</f>
        <v xml:space="preserve">  Välj…</v>
      </c>
      <c r="T95" s="369" t="str">
        <f>'APH KIC KIA PC'!E95</f>
        <v/>
      </c>
      <c r="U95" s="225"/>
      <c r="V95" s="221"/>
      <c r="W95" s="221"/>
      <c r="X95" s="221"/>
      <c r="Y95" s="221"/>
      <c r="Z95" s="225" t="str">
        <f>TRIM(IF('1. Artikeldata Grund'!K95="","",IF('1. Artikeldata Grund'!K95=1,_xlfn.CONCAT('1. Artikeldata Grund'!K95," ","dag"),_xlfn.CONCAT('1. Artikeldata Grund'!K95," ","dagar"))))</f>
        <v/>
      </c>
      <c r="AA95" s="225" t="str">
        <f>TRIM(IF('1. Artikeldata Grund'!L95="","",IF('1. Artikeldata Grund'!L95=1,_xlfn.CONCAT('1. Artikeldata Grund'!L95," ","dag"),_xlfn.CONCAT('1. Artikeldata Grund'!L95," ","dagar"))))</f>
        <v/>
      </c>
      <c r="AB95" s="221"/>
      <c r="AC95" s="221"/>
      <c r="AD95" s="221"/>
      <c r="AE95" s="225">
        <v>1</v>
      </c>
      <c r="AF95" s="221"/>
      <c r="AG95" s="267" t="str">
        <f>TRIM('APH KIC KIA PC'!T95)</f>
        <v/>
      </c>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70" t="s">
        <v>1981</v>
      </c>
      <c r="BD95" s="270" t="str">
        <f>IF('2. Artikeldata Utökad'!G95="Välj…","",LEFT('2. Artikeldata Utökad'!G95,1))</f>
        <v xml:space="preserve"> </v>
      </c>
      <c r="BE95" s="221"/>
      <c r="BF95" s="221"/>
      <c r="BG95" s="221"/>
      <c r="BH95" s="221"/>
      <c r="BI95" s="221"/>
      <c r="BJ95" s="221"/>
      <c r="BK95" s="221"/>
      <c r="BL95" s="267" t="str">
        <f>TRIM(IF('APH KIC KIA PC'!S95="WEB","",'2. Artikeldata Utökad'!P95))</f>
        <v/>
      </c>
      <c r="BM95" s="267" t="str">
        <f>TRIM(IF('APH KIC KIA PC'!S95="WEB","",'2. Artikeldata Utökad'!Q95))</f>
        <v/>
      </c>
      <c r="BN95" s="267" t="str">
        <f>TRIM(IF('APH KIC KIA PC'!S95="WEB","",'2. Artikeldata Utökad'!R95))</f>
        <v/>
      </c>
      <c r="BO95" s="267" t="str">
        <f>IF('2. Artikeldata Utökad'!F95="","",'2. Artikeldata Utökad'!F95)</f>
        <v xml:space="preserve">  Välj…</v>
      </c>
      <c r="BP95" s="267" t="str">
        <f>TRIM(IF('2. Artikeldata Utökad'!E95="","",'2. Artikeldata Utökad'!E95))</f>
        <v/>
      </c>
      <c r="BQ95" s="267" t="str">
        <f>TRIM(IF('APH KIC KIA PC'!S95="WEB","",'2. Artikeldata Utökad'!S95))</f>
        <v/>
      </c>
      <c r="BR95" s="225">
        <v>1</v>
      </c>
      <c r="BS95" s="267" t="str">
        <f>TRIM(IF('APH KIC KIA PC'!S95="WEB","",'2. Artikeldata Utökad'!T95))</f>
        <v/>
      </c>
      <c r="BT95" s="221"/>
      <c r="BU95" s="221"/>
      <c r="BV95" s="267" t="str">
        <f>TRIM(IF('APH KIC KIA PC'!M95&lt;&gt;200,'APH KIC KIA PC'!D95,'2. Artikeldata Utökad'!I95))</f>
        <v/>
      </c>
      <c r="BW95" s="267" t="str">
        <f>TRIM('2. Artikeldata Utökad'!D95)</f>
        <v/>
      </c>
      <c r="BX95" s="224" t="str">
        <f>LEFT('2. Artikeldata Utökad'!H95,1)</f>
        <v xml:space="preserve"> </v>
      </c>
      <c r="BY95" s="224" t="str">
        <f>TRIM(LEFT('2. Artikeldata Utökad'!J95,2))</f>
        <v/>
      </c>
      <c r="BZ95" s="225" t="s">
        <v>1981</v>
      </c>
      <c r="CA95" s="221"/>
      <c r="CB95" s="221"/>
      <c r="CC95" s="221"/>
      <c r="CD95" s="221"/>
      <c r="CE95" s="221"/>
    </row>
    <row r="96" spans="1:83" x14ac:dyDescent="0.25">
      <c r="A96" s="226">
        <v>92</v>
      </c>
      <c r="B96" s="226" t="str">
        <f>'APH KIC KIA PC'!I96</f>
        <v>Välj…</v>
      </c>
      <c r="C96" s="226" t="str">
        <f>'APH KIC KIA PC'!K96</f>
        <v>Välj…</v>
      </c>
      <c r="D96" s="225">
        <v>1</v>
      </c>
      <c r="E96" s="267" t="str">
        <f>TRIM('APH KIC KIA PC'!D96)</f>
        <v/>
      </c>
      <c r="F96" s="224" t="str">
        <f>TRIM('1. Artikeldata Grund'!E96)</f>
        <v/>
      </c>
      <c r="G96" s="273" t="s">
        <v>1871</v>
      </c>
      <c r="H96" s="221"/>
      <c r="I96" s="221"/>
      <c r="J96" s="221"/>
      <c r="K96" s="221"/>
      <c r="L96" s="221"/>
      <c r="M96" s="2" cm="1">
        <f t="array" ref="M96">IF('APH KIC KIA PC'!S96&lt;&gt;"WEB",1,_xlfn.IFS('APH KIC KIA PC'!K96=Tabeller!$AI$4,'APH KIC KIA PC'!Q96,'APH KIC KIA PC'!K96=Tabeller!$AI$5,106628))</f>
        <v>1</v>
      </c>
      <c r="N96" s="270" t="str" cm="1">
        <f t="array" ref="N96">TRIM(IFERROR(IF('APH KIC KIA PC'!M96=200,'2. Artikeldata Utökad'!I96,(_xlfn.IFS('APH KIC KIA PC'!K96=Tabeller!$AI$4,'1. Artikeldata Grund'!F96,AND('APH KIC KIA PC'!K96=Tabeller!$AI$5,'APH KIC KIA PC'!M96&lt;&gt;200),'APH KIC KIA PC'!D96,'APH KIC KIA PC'!M96=200,'2. Artikeldata Utökad'!I96))),""))</f>
        <v/>
      </c>
      <c r="O96" s="268" t="str">
        <f>'APH KIC KIA PC'!E96</f>
        <v/>
      </c>
      <c r="P96" s="267" t="str">
        <f>TRIM('APH KIC KIA PC'!R96)</f>
        <v/>
      </c>
      <c r="Q96" s="221"/>
      <c r="R96" s="269" t="str" cm="1">
        <f t="array" ref="R96">IFERROR(_xlfn.IFS('4. Inköpsdata'!M96=25%,41,'4. Inköpsdata'!M96=12%,42,'4. Inköpsdata'!M96=6%,43,'4. Inköpsdata'!M96="Momsfritt",38),"")</f>
        <v/>
      </c>
      <c r="S96" s="225" t="str">
        <f>'APH KIC KIA PC'!S96</f>
        <v xml:space="preserve">  Välj…</v>
      </c>
      <c r="T96" s="369" t="str">
        <f>'APH KIC KIA PC'!E96</f>
        <v/>
      </c>
      <c r="U96" s="225"/>
      <c r="V96" s="221"/>
      <c r="W96" s="221"/>
      <c r="X96" s="221"/>
      <c r="Y96" s="221"/>
      <c r="Z96" s="225" t="str">
        <f>TRIM(IF('1. Artikeldata Grund'!K96="","",IF('1. Artikeldata Grund'!K96=1,_xlfn.CONCAT('1. Artikeldata Grund'!K96," ","dag"),_xlfn.CONCAT('1. Artikeldata Grund'!K96," ","dagar"))))</f>
        <v/>
      </c>
      <c r="AA96" s="225" t="str">
        <f>TRIM(IF('1. Artikeldata Grund'!L96="","",IF('1. Artikeldata Grund'!L96=1,_xlfn.CONCAT('1. Artikeldata Grund'!L96," ","dag"),_xlfn.CONCAT('1. Artikeldata Grund'!L96," ","dagar"))))</f>
        <v/>
      </c>
      <c r="AB96" s="221"/>
      <c r="AC96" s="221"/>
      <c r="AD96" s="221"/>
      <c r="AE96" s="225">
        <v>1</v>
      </c>
      <c r="AF96" s="221"/>
      <c r="AG96" s="267" t="str">
        <f>TRIM('APH KIC KIA PC'!T96)</f>
        <v/>
      </c>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70" t="s">
        <v>1981</v>
      </c>
      <c r="BD96" s="270" t="str">
        <f>IF('2. Artikeldata Utökad'!G96="Välj…","",LEFT('2. Artikeldata Utökad'!G96,1))</f>
        <v xml:space="preserve"> </v>
      </c>
      <c r="BE96" s="221"/>
      <c r="BF96" s="221"/>
      <c r="BG96" s="221"/>
      <c r="BH96" s="221"/>
      <c r="BI96" s="221"/>
      <c r="BJ96" s="221"/>
      <c r="BK96" s="221"/>
      <c r="BL96" s="267" t="str">
        <f>TRIM(IF('APH KIC KIA PC'!S96="WEB","",'2. Artikeldata Utökad'!P96))</f>
        <v/>
      </c>
      <c r="BM96" s="267" t="str">
        <f>TRIM(IF('APH KIC KIA PC'!S96="WEB","",'2. Artikeldata Utökad'!Q96))</f>
        <v/>
      </c>
      <c r="BN96" s="267" t="str">
        <f>TRIM(IF('APH KIC KIA PC'!S96="WEB","",'2. Artikeldata Utökad'!R96))</f>
        <v/>
      </c>
      <c r="BO96" s="267" t="str">
        <f>IF('2. Artikeldata Utökad'!F96="","",'2. Artikeldata Utökad'!F96)</f>
        <v xml:space="preserve">  Välj…</v>
      </c>
      <c r="BP96" s="267" t="str">
        <f>TRIM(IF('2. Artikeldata Utökad'!E96="","",'2. Artikeldata Utökad'!E96))</f>
        <v/>
      </c>
      <c r="BQ96" s="267" t="str">
        <f>TRIM(IF('APH KIC KIA PC'!S96="WEB","",'2. Artikeldata Utökad'!S96))</f>
        <v/>
      </c>
      <c r="BR96" s="225">
        <v>1</v>
      </c>
      <c r="BS96" s="267" t="str">
        <f>TRIM(IF('APH KIC KIA PC'!S96="WEB","",'2. Artikeldata Utökad'!T96))</f>
        <v/>
      </c>
      <c r="BT96" s="221"/>
      <c r="BU96" s="221"/>
      <c r="BV96" s="267" t="str">
        <f>TRIM(IF('APH KIC KIA PC'!M96&lt;&gt;200,'APH KIC KIA PC'!D96,'2. Artikeldata Utökad'!I96))</f>
        <v/>
      </c>
      <c r="BW96" s="267" t="str">
        <f>TRIM('2. Artikeldata Utökad'!D96)</f>
        <v/>
      </c>
      <c r="BX96" s="224" t="str">
        <f>LEFT('2. Artikeldata Utökad'!H96,1)</f>
        <v xml:space="preserve"> </v>
      </c>
      <c r="BY96" s="224" t="str">
        <f>TRIM(LEFT('2. Artikeldata Utökad'!J96,2))</f>
        <v/>
      </c>
      <c r="BZ96" s="225" t="s">
        <v>1981</v>
      </c>
      <c r="CA96" s="221"/>
      <c r="CB96" s="221"/>
      <c r="CC96" s="221"/>
      <c r="CD96" s="221"/>
      <c r="CE96" s="221"/>
    </row>
    <row r="97" spans="1:83" x14ac:dyDescent="0.25">
      <c r="A97" s="226">
        <v>93</v>
      </c>
      <c r="B97" s="226" t="str">
        <f>'APH KIC KIA PC'!I97</f>
        <v>Välj…</v>
      </c>
      <c r="C97" s="226" t="str">
        <f>'APH KIC KIA PC'!K97</f>
        <v>Välj…</v>
      </c>
      <c r="D97" s="225">
        <v>1</v>
      </c>
      <c r="E97" s="267" t="str">
        <f>TRIM('APH KIC KIA PC'!D97)</f>
        <v/>
      </c>
      <c r="F97" s="224" t="str">
        <f>TRIM('1. Artikeldata Grund'!E97)</f>
        <v/>
      </c>
      <c r="G97" s="273" t="s">
        <v>1871</v>
      </c>
      <c r="H97" s="221"/>
      <c r="I97" s="221"/>
      <c r="J97" s="221"/>
      <c r="K97" s="221"/>
      <c r="L97" s="221"/>
      <c r="M97" s="2" cm="1">
        <f t="array" ref="M97">IF('APH KIC KIA PC'!S97&lt;&gt;"WEB",1,_xlfn.IFS('APH KIC KIA PC'!K97=Tabeller!$AI$4,'APH KIC KIA PC'!Q97,'APH KIC KIA PC'!K97=Tabeller!$AI$5,106628))</f>
        <v>1</v>
      </c>
      <c r="N97" s="270" t="str" cm="1">
        <f t="array" ref="N97">TRIM(IFERROR(IF('APH KIC KIA PC'!M97=200,'2. Artikeldata Utökad'!I97,(_xlfn.IFS('APH KIC KIA PC'!K97=Tabeller!$AI$4,'1. Artikeldata Grund'!F97,AND('APH KIC KIA PC'!K97=Tabeller!$AI$5,'APH KIC KIA PC'!M97&lt;&gt;200),'APH KIC KIA PC'!D97,'APH KIC KIA PC'!M97=200,'2. Artikeldata Utökad'!I97))),""))</f>
        <v/>
      </c>
      <c r="O97" s="268" t="str">
        <f>'APH KIC KIA PC'!E97</f>
        <v/>
      </c>
      <c r="P97" s="267" t="str">
        <f>TRIM('APH KIC KIA PC'!R97)</f>
        <v/>
      </c>
      <c r="Q97" s="221"/>
      <c r="R97" s="269" t="str" cm="1">
        <f t="array" ref="R97">IFERROR(_xlfn.IFS('4. Inköpsdata'!M97=25%,41,'4. Inköpsdata'!M97=12%,42,'4. Inköpsdata'!M97=6%,43,'4. Inköpsdata'!M97="Momsfritt",38),"")</f>
        <v/>
      </c>
      <c r="S97" s="225" t="str">
        <f>'APH KIC KIA PC'!S97</f>
        <v xml:space="preserve">  Välj…</v>
      </c>
      <c r="T97" s="369" t="str">
        <f>'APH KIC KIA PC'!E97</f>
        <v/>
      </c>
      <c r="U97" s="225"/>
      <c r="V97" s="221"/>
      <c r="W97" s="221"/>
      <c r="X97" s="221"/>
      <c r="Y97" s="221"/>
      <c r="Z97" s="225" t="str">
        <f>TRIM(IF('1. Artikeldata Grund'!K97="","",IF('1. Artikeldata Grund'!K97=1,_xlfn.CONCAT('1. Artikeldata Grund'!K97," ","dag"),_xlfn.CONCAT('1. Artikeldata Grund'!K97," ","dagar"))))</f>
        <v/>
      </c>
      <c r="AA97" s="225" t="str">
        <f>TRIM(IF('1. Artikeldata Grund'!L97="","",IF('1. Artikeldata Grund'!L97=1,_xlfn.CONCAT('1. Artikeldata Grund'!L97," ","dag"),_xlfn.CONCAT('1. Artikeldata Grund'!L97," ","dagar"))))</f>
        <v/>
      </c>
      <c r="AB97" s="221"/>
      <c r="AC97" s="221"/>
      <c r="AD97" s="221"/>
      <c r="AE97" s="225">
        <v>1</v>
      </c>
      <c r="AF97" s="221"/>
      <c r="AG97" s="267" t="str">
        <f>TRIM('APH KIC KIA PC'!T97)</f>
        <v/>
      </c>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70" t="s">
        <v>1981</v>
      </c>
      <c r="BD97" s="270" t="str">
        <f>IF('2. Artikeldata Utökad'!G97="Välj…","",LEFT('2. Artikeldata Utökad'!G97,1))</f>
        <v xml:space="preserve"> </v>
      </c>
      <c r="BE97" s="221"/>
      <c r="BF97" s="221"/>
      <c r="BG97" s="221"/>
      <c r="BH97" s="221"/>
      <c r="BI97" s="221"/>
      <c r="BJ97" s="221"/>
      <c r="BK97" s="221"/>
      <c r="BL97" s="267" t="str">
        <f>TRIM(IF('APH KIC KIA PC'!S97="WEB","",'2. Artikeldata Utökad'!P97))</f>
        <v/>
      </c>
      <c r="BM97" s="267" t="str">
        <f>TRIM(IF('APH KIC KIA PC'!S97="WEB","",'2. Artikeldata Utökad'!Q97))</f>
        <v/>
      </c>
      <c r="BN97" s="267" t="str">
        <f>TRIM(IF('APH KIC KIA PC'!S97="WEB","",'2. Artikeldata Utökad'!R97))</f>
        <v/>
      </c>
      <c r="BO97" s="267" t="str">
        <f>IF('2. Artikeldata Utökad'!F97="","",'2. Artikeldata Utökad'!F97)</f>
        <v xml:space="preserve">  Välj…</v>
      </c>
      <c r="BP97" s="267" t="str">
        <f>TRIM(IF('2. Artikeldata Utökad'!E97="","",'2. Artikeldata Utökad'!E97))</f>
        <v/>
      </c>
      <c r="BQ97" s="267" t="str">
        <f>TRIM(IF('APH KIC KIA PC'!S97="WEB","",'2. Artikeldata Utökad'!S97))</f>
        <v/>
      </c>
      <c r="BR97" s="225">
        <v>1</v>
      </c>
      <c r="BS97" s="267" t="str">
        <f>TRIM(IF('APH KIC KIA PC'!S97="WEB","",'2. Artikeldata Utökad'!T97))</f>
        <v/>
      </c>
      <c r="BT97" s="221"/>
      <c r="BU97" s="221"/>
      <c r="BV97" s="267" t="str">
        <f>TRIM(IF('APH KIC KIA PC'!M97&lt;&gt;200,'APH KIC KIA PC'!D97,'2. Artikeldata Utökad'!I97))</f>
        <v/>
      </c>
      <c r="BW97" s="267" t="str">
        <f>TRIM('2. Artikeldata Utökad'!D97)</f>
        <v/>
      </c>
      <c r="BX97" s="224" t="str">
        <f>LEFT('2. Artikeldata Utökad'!H97,1)</f>
        <v xml:space="preserve"> </v>
      </c>
      <c r="BY97" s="224" t="str">
        <f>TRIM(LEFT('2. Artikeldata Utökad'!J97,2))</f>
        <v/>
      </c>
      <c r="BZ97" s="225" t="s">
        <v>1981</v>
      </c>
      <c r="CA97" s="221"/>
      <c r="CB97" s="221"/>
      <c r="CC97" s="221"/>
      <c r="CD97" s="221"/>
      <c r="CE97" s="221"/>
    </row>
    <row r="98" spans="1:83" x14ac:dyDescent="0.25">
      <c r="A98" s="226">
        <v>94</v>
      </c>
      <c r="B98" s="226" t="str">
        <f>'APH KIC KIA PC'!I98</f>
        <v>Välj…</v>
      </c>
      <c r="C98" s="226" t="str">
        <f>'APH KIC KIA PC'!K98</f>
        <v>Välj…</v>
      </c>
      <c r="D98" s="225">
        <v>1</v>
      </c>
      <c r="E98" s="267" t="str">
        <f>TRIM('APH KIC KIA PC'!D98)</f>
        <v/>
      </c>
      <c r="F98" s="224" t="str">
        <f>TRIM('1. Artikeldata Grund'!E98)</f>
        <v/>
      </c>
      <c r="G98" s="273" t="s">
        <v>1871</v>
      </c>
      <c r="H98" s="221"/>
      <c r="I98" s="221"/>
      <c r="J98" s="221"/>
      <c r="K98" s="221"/>
      <c r="L98" s="221"/>
      <c r="M98" s="2" cm="1">
        <f t="array" ref="M98">IF('APH KIC KIA PC'!S98&lt;&gt;"WEB",1,_xlfn.IFS('APH KIC KIA PC'!K98=Tabeller!$AI$4,'APH KIC KIA PC'!Q98,'APH KIC KIA PC'!K98=Tabeller!$AI$5,106628))</f>
        <v>1</v>
      </c>
      <c r="N98" s="270" t="str" cm="1">
        <f t="array" ref="N98">TRIM(IFERROR(IF('APH KIC KIA PC'!M98=200,'2. Artikeldata Utökad'!I98,(_xlfn.IFS('APH KIC KIA PC'!K98=Tabeller!$AI$4,'1. Artikeldata Grund'!F98,AND('APH KIC KIA PC'!K98=Tabeller!$AI$5,'APH KIC KIA PC'!M98&lt;&gt;200),'APH KIC KIA PC'!D98,'APH KIC KIA PC'!M98=200,'2. Artikeldata Utökad'!I98))),""))</f>
        <v/>
      </c>
      <c r="O98" s="268" t="str">
        <f>'APH KIC KIA PC'!E98</f>
        <v/>
      </c>
      <c r="P98" s="267" t="str">
        <f>TRIM('APH KIC KIA PC'!R98)</f>
        <v/>
      </c>
      <c r="Q98" s="221"/>
      <c r="R98" s="269" t="str" cm="1">
        <f t="array" ref="R98">IFERROR(_xlfn.IFS('4. Inköpsdata'!M98=25%,41,'4. Inköpsdata'!M98=12%,42,'4. Inköpsdata'!M98=6%,43,'4. Inköpsdata'!M98="Momsfritt",38),"")</f>
        <v/>
      </c>
      <c r="S98" s="225" t="str">
        <f>'APH KIC KIA PC'!S98</f>
        <v xml:space="preserve">  Välj…</v>
      </c>
      <c r="T98" s="369" t="str">
        <f>'APH KIC KIA PC'!E98</f>
        <v/>
      </c>
      <c r="U98" s="225"/>
      <c r="V98" s="221"/>
      <c r="W98" s="221"/>
      <c r="X98" s="221"/>
      <c r="Y98" s="221"/>
      <c r="Z98" s="225" t="str">
        <f>TRIM(IF('1. Artikeldata Grund'!K98="","",IF('1. Artikeldata Grund'!K98=1,_xlfn.CONCAT('1. Artikeldata Grund'!K98," ","dag"),_xlfn.CONCAT('1. Artikeldata Grund'!K98," ","dagar"))))</f>
        <v/>
      </c>
      <c r="AA98" s="225" t="str">
        <f>TRIM(IF('1. Artikeldata Grund'!L98="","",IF('1. Artikeldata Grund'!L98=1,_xlfn.CONCAT('1. Artikeldata Grund'!L98," ","dag"),_xlfn.CONCAT('1. Artikeldata Grund'!L98," ","dagar"))))</f>
        <v/>
      </c>
      <c r="AB98" s="221"/>
      <c r="AC98" s="221"/>
      <c r="AD98" s="221"/>
      <c r="AE98" s="225">
        <v>1</v>
      </c>
      <c r="AF98" s="221"/>
      <c r="AG98" s="267" t="str">
        <f>TRIM('APH KIC KIA PC'!T98)</f>
        <v/>
      </c>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70" t="s">
        <v>1981</v>
      </c>
      <c r="BD98" s="270" t="str">
        <f>IF('2. Artikeldata Utökad'!G98="Välj…","",LEFT('2. Artikeldata Utökad'!G98,1))</f>
        <v xml:space="preserve"> </v>
      </c>
      <c r="BE98" s="221"/>
      <c r="BF98" s="221"/>
      <c r="BG98" s="221"/>
      <c r="BH98" s="221"/>
      <c r="BI98" s="221"/>
      <c r="BJ98" s="221"/>
      <c r="BK98" s="221"/>
      <c r="BL98" s="267" t="str">
        <f>TRIM(IF('APH KIC KIA PC'!S98="WEB","",'2. Artikeldata Utökad'!P98))</f>
        <v/>
      </c>
      <c r="BM98" s="267" t="str">
        <f>TRIM(IF('APH KIC KIA PC'!S98="WEB","",'2. Artikeldata Utökad'!Q98))</f>
        <v/>
      </c>
      <c r="BN98" s="267" t="str">
        <f>TRIM(IF('APH KIC KIA PC'!S98="WEB","",'2. Artikeldata Utökad'!R98))</f>
        <v/>
      </c>
      <c r="BO98" s="267" t="str">
        <f>IF('2. Artikeldata Utökad'!F98="","",'2. Artikeldata Utökad'!F98)</f>
        <v xml:space="preserve">  Välj…</v>
      </c>
      <c r="BP98" s="267" t="str">
        <f>TRIM(IF('2. Artikeldata Utökad'!E98="","",'2. Artikeldata Utökad'!E98))</f>
        <v/>
      </c>
      <c r="BQ98" s="267" t="str">
        <f>TRIM(IF('APH KIC KIA PC'!S98="WEB","",'2. Artikeldata Utökad'!S98))</f>
        <v/>
      </c>
      <c r="BR98" s="225">
        <v>1</v>
      </c>
      <c r="BS98" s="267" t="str">
        <f>TRIM(IF('APH KIC KIA PC'!S98="WEB","",'2. Artikeldata Utökad'!T98))</f>
        <v/>
      </c>
      <c r="BT98" s="221"/>
      <c r="BU98" s="221"/>
      <c r="BV98" s="267" t="str">
        <f>TRIM(IF('APH KIC KIA PC'!M98&lt;&gt;200,'APH KIC KIA PC'!D98,'2. Artikeldata Utökad'!I98))</f>
        <v/>
      </c>
      <c r="BW98" s="267" t="str">
        <f>TRIM('2. Artikeldata Utökad'!D98)</f>
        <v/>
      </c>
      <c r="BX98" s="224" t="str">
        <f>LEFT('2. Artikeldata Utökad'!H98,1)</f>
        <v xml:space="preserve"> </v>
      </c>
      <c r="BY98" s="224" t="str">
        <f>TRIM(LEFT('2. Artikeldata Utökad'!J98,2))</f>
        <v/>
      </c>
      <c r="BZ98" s="225" t="s">
        <v>1981</v>
      </c>
      <c r="CA98" s="221"/>
      <c r="CB98" s="221"/>
      <c r="CC98" s="221"/>
      <c r="CD98" s="221"/>
      <c r="CE98" s="221"/>
    </row>
    <row r="99" spans="1:83" x14ac:dyDescent="0.25">
      <c r="A99" s="226">
        <v>95</v>
      </c>
      <c r="B99" s="226" t="str">
        <f>'APH KIC KIA PC'!I99</f>
        <v>Välj…</v>
      </c>
      <c r="C99" s="226" t="str">
        <f>'APH KIC KIA PC'!K99</f>
        <v>Välj…</v>
      </c>
      <c r="D99" s="225">
        <v>1</v>
      </c>
      <c r="E99" s="267" t="str">
        <f>TRIM('APH KIC KIA PC'!D99)</f>
        <v/>
      </c>
      <c r="F99" s="224" t="str">
        <f>TRIM('1. Artikeldata Grund'!E99)</f>
        <v/>
      </c>
      <c r="G99" s="273" t="s">
        <v>1871</v>
      </c>
      <c r="H99" s="221"/>
      <c r="I99" s="221"/>
      <c r="J99" s="221"/>
      <c r="K99" s="221"/>
      <c r="L99" s="221"/>
      <c r="M99" s="2" cm="1">
        <f t="array" ref="M99">IF('APH KIC KIA PC'!S99&lt;&gt;"WEB",1,_xlfn.IFS('APH KIC KIA PC'!K99=Tabeller!$AI$4,'APH KIC KIA PC'!Q99,'APH KIC KIA PC'!K99=Tabeller!$AI$5,106628))</f>
        <v>1</v>
      </c>
      <c r="N99" s="270" t="str" cm="1">
        <f t="array" ref="N99">TRIM(IFERROR(IF('APH KIC KIA PC'!M99=200,'2. Artikeldata Utökad'!I99,(_xlfn.IFS('APH KIC KIA PC'!K99=Tabeller!$AI$4,'1. Artikeldata Grund'!F99,AND('APH KIC KIA PC'!K99=Tabeller!$AI$5,'APH KIC KIA PC'!M99&lt;&gt;200),'APH KIC KIA PC'!D99,'APH KIC KIA PC'!M99=200,'2. Artikeldata Utökad'!I99))),""))</f>
        <v/>
      </c>
      <c r="O99" s="268" t="str">
        <f>'APH KIC KIA PC'!E99</f>
        <v/>
      </c>
      <c r="P99" s="267" t="str">
        <f>TRIM('APH KIC KIA PC'!R99)</f>
        <v/>
      </c>
      <c r="Q99" s="221"/>
      <c r="R99" s="269" t="str" cm="1">
        <f t="array" ref="R99">IFERROR(_xlfn.IFS('4. Inköpsdata'!M99=25%,41,'4. Inköpsdata'!M99=12%,42,'4. Inköpsdata'!M99=6%,43,'4. Inköpsdata'!M99="Momsfritt",38),"")</f>
        <v/>
      </c>
      <c r="S99" s="225" t="str">
        <f>'APH KIC KIA PC'!S99</f>
        <v xml:space="preserve">  Välj…</v>
      </c>
      <c r="T99" s="369" t="str">
        <f>'APH KIC KIA PC'!E99</f>
        <v/>
      </c>
      <c r="U99" s="225"/>
      <c r="V99" s="221"/>
      <c r="W99" s="221"/>
      <c r="X99" s="221"/>
      <c r="Y99" s="221"/>
      <c r="Z99" s="225" t="str">
        <f>TRIM(IF('1. Artikeldata Grund'!K99="","",IF('1. Artikeldata Grund'!K99=1,_xlfn.CONCAT('1. Artikeldata Grund'!K99," ","dag"),_xlfn.CONCAT('1. Artikeldata Grund'!K99," ","dagar"))))</f>
        <v/>
      </c>
      <c r="AA99" s="225" t="str">
        <f>TRIM(IF('1. Artikeldata Grund'!L99="","",IF('1. Artikeldata Grund'!L99=1,_xlfn.CONCAT('1. Artikeldata Grund'!L99," ","dag"),_xlfn.CONCAT('1. Artikeldata Grund'!L99," ","dagar"))))</f>
        <v/>
      </c>
      <c r="AB99" s="221"/>
      <c r="AC99" s="221"/>
      <c r="AD99" s="221"/>
      <c r="AE99" s="225">
        <v>1</v>
      </c>
      <c r="AF99" s="221"/>
      <c r="AG99" s="267" t="str">
        <f>TRIM('APH KIC KIA PC'!T99)</f>
        <v/>
      </c>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70" t="s">
        <v>1981</v>
      </c>
      <c r="BD99" s="270" t="str">
        <f>IF('2. Artikeldata Utökad'!G99="Välj…","",LEFT('2. Artikeldata Utökad'!G99,1))</f>
        <v xml:space="preserve"> </v>
      </c>
      <c r="BE99" s="221"/>
      <c r="BF99" s="221"/>
      <c r="BG99" s="221"/>
      <c r="BH99" s="221"/>
      <c r="BI99" s="221"/>
      <c r="BJ99" s="221"/>
      <c r="BK99" s="221"/>
      <c r="BL99" s="267" t="str">
        <f>TRIM(IF('APH KIC KIA PC'!S99="WEB","",'2. Artikeldata Utökad'!P99))</f>
        <v/>
      </c>
      <c r="BM99" s="267" t="str">
        <f>TRIM(IF('APH KIC KIA PC'!S99="WEB","",'2. Artikeldata Utökad'!Q99))</f>
        <v/>
      </c>
      <c r="BN99" s="267" t="str">
        <f>TRIM(IF('APH KIC KIA PC'!S99="WEB","",'2. Artikeldata Utökad'!R99))</f>
        <v/>
      </c>
      <c r="BO99" s="267" t="str">
        <f>IF('2. Artikeldata Utökad'!F99="","",'2. Artikeldata Utökad'!F99)</f>
        <v xml:space="preserve">  Välj…</v>
      </c>
      <c r="BP99" s="267" t="str">
        <f>TRIM(IF('2. Artikeldata Utökad'!E99="","",'2. Artikeldata Utökad'!E99))</f>
        <v/>
      </c>
      <c r="BQ99" s="267" t="str">
        <f>TRIM(IF('APH KIC KIA PC'!S99="WEB","",'2. Artikeldata Utökad'!S99))</f>
        <v/>
      </c>
      <c r="BR99" s="225">
        <v>1</v>
      </c>
      <c r="BS99" s="267" t="str">
        <f>TRIM(IF('APH KIC KIA PC'!S99="WEB","",'2. Artikeldata Utökad'!T99))</f>
        <v/>
      </c>
      <c r="BT99" s="221"/>
      <c r="BU99" s="221"/>
      <c r="BV99" s="267" t="str">
        <f>TRIM(IF('APH KIC KIA PC'!M99&lt;&gt;200,'APH KIC KIA PC'!D99,'2. Artikeldata Utökad'!I99))</f>
        <v/>
      </c>
      <c r="BW99" s="267" t="str">
        <f>TRIM('2. Artikeldata Utökad'!D99)</f>
        <v/>
      </c>
      <c r="BX99" s="224" t="str">
        <f>LEFT('2. Artikeldata Utökad'!H99,1)</f>
        <v xml:space="preserve"> </v>
      </c>
      <c r="BY99" s="224" t="str">
        <f>TRIM(LEFT('2. Artikeldata Utökad'!J99,2))</f>
        <v/>
      </c>
      <c r="BZ99" s="225" t="s">
        <v>1981</v>
      </c>
      <c r="CA99" s="221"/>
      <c r="CB99" s="221"/>
      <c r="CC99" s="221"/>
      <c r="CD99" s="221"/>
      <c r="CE99" s="221"/>
    </row>
    <row r="100" spans="1:83" x14ac:dyDescent="0.25">
      <c r="A100" s="223">
        <v>96</v>
      </c>
      <c r="B100" s="226" t="str">
        <f>'APH KIC KIA PC'!I100</f>
        <v>Välj…</v>
      </c>
      <c r="C100" s="226" t="str">
        <f>'APH KIC KIA PC'!K100</f>
        <v>Välj…</v>
      </c>
      <c r="D100" s="225">
        <v>1</v>
      </c>
      <c r="E100" s="267" t="str">
        <f>TRIM('APH KIC KIA PC'!D100)</f>
        <v/>
      </c>
      <c r="F100" s="224" t="str">
        <f>TRIM('1. Artikeldata Grund'!E100)</f>
        <v/>
      </c>
      <c r="G100" s="273" t="s">
        <v>1871</v>
      </c>
      <c r="H100" s="221"/>
      <c r="I100" s="221"/>
      <c r="J100" s="221"/>
      <c r="K100" s="221"/>
      <c r="L100" s="221"/>
      <c r="M100" s="2" cm="1">
        <f t="array" ref="M100">IF('APH KIC KIA PC'!S100&lt;&gt;"WEB",1,_xlfn.IFS('APH KIC KIA PC'!K100=Tabeller!$AI$4,'APH KIC KIA PC'!Q100,'APH KIC KIA PC'!K100=Tabeller!$AI$5,106628))</f>
        <v>1</v>
      </c>
      <c r="N100" s="270"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68" t="str">
        <f>'APH KIC KIA PC'!E100</f>
        <v/>
      </c>
      <c r="P100" s="267" t="str">
        <f>TRIM('APH KIC KIA PC'!R100)</f>
        <v/>
      </c>
      <c r="Q100" s="221"/>
      <c r="R100" s="269" t="str" cm="1">
        <f t="array" ref="R100">IFERROR(_xlfn.IFS('4. Inköpsdata'!M100=25%,41,'4. Inköpsdata'!M100=12%,42,'4. Inköpsdata'!M100=6%,43,'4. Inköpsdata'!M100="Momsfritt",38),"")</f>
        <v/>
      </c>
      <c r="S100" s="225" t="str">
        <f>'APH KIC KIA PC'!S100</f>
        <v xml:space="preserve">  Välj…</v>
      </c>
      <c r="T100" s="369" t="str">
        <f>'APH KIC KIA PC'!E100</f>
        <v/>
      </c>
      <c r="U100" s="225"/>
      <c r="V100" s="221"/>
      <c r="W100" s="221"/>
      <c r="X100" s="221"/>
      <c r="Y100" s="221"/>
      <c r="Z100" s="225" t="str">
        <f>TRIM(IF('1. Artikeldata Grund'!K100="","",IF('1. Artikeldata Grund'!K100=1,_xlfn.CONCAT('1. Artikeldata Grund'!K100," ","dag"),_xlfn.CONCAT('1. Artikeldata Grund'!K100," ","dagar"))))</f>
        <v/>
      </c>
      <c r="AA100" s="225" t="str">
        <f>TRIM(IF('1. Artikeldata Grund'!L100="","",IF('1. Artikeldata Grund'!L100=1,_xlfn.CONCAT('1. Artikeldata Grund'!L100," ","dag"),_xlfn.CONCAT('1. Artikeldata Grund'!L100," ","dagar"))))</f>
        <v/>
      </c>
      <c r="AB100" s="221"/>
      <c r="AC100" s="221"/>
      <c r="AD100" s="221"/>
      <c r="AE100" s="225">
        <v>1</v>
      </c>
      <c r="AF100" s="221"/>
      <c r="AG100" s="267" t="str">
        <f>TRIM('APH KIC KIA PC'!T100)</f>
        <v/>
      </c>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70" t="s">
        <v>1981</v>
      </c>
      <c r="BD100" s="270" t="str">
        <f>IF('2. Artikeldata Utökad'!G100="Välj…","",LEFT('2. Artikeldata Utökad'!G100,1))</f>
        <v xml:space="preserve"> </v>
      </c>
      <c r="BE100" s="221"/>
      <c r="BF100" s="221"/>
      <c r="BG100" s="221"/>
      <c r="BH100" s="221"/>
      <c r="BI100" s="221"/>
      <c r="BJ100" s="221"/>
      <c r="BK100" s="221"/>
      <c r="BL100" s="267" t="str">
        <f>TRIM(IF('APH KIC KIA PC'!S100="WEB","",'2. Artikeldata Utökad'!P100))</f>
        <v/>
      </c>
      <c r="BM100" s="267" t="str">
        <f>TRIM(IF('APH KIC KIA PC'!S100="WEB","",'2. Artikeldata Utökad'!Q100))</f>
        <v/>
      </c>
      <c r="BN100" s="267" t="str">
        <f>TRIM(IF('APH KIC KIA PC'!S100="WEB","",'2. Artikeldata Utökad'!R100))</f>
        <v/>
      </c>
      <c r="BO100" s="267" t="str">
        <f>IF('2. Artikeldata Utökad'!F100="","",'2. Artikeldata Utökad'!F100)</f>
        <v xml:space="preserve">  Välj…</v>
      </c>
      <c r="BP100" s="267" t="str">
        <f>TRIM(IF('2. Artikeldata Utökad'!E100="","",'2. Artikeldata Utökad'!E100))</f>
        <v/>
      </c>
      <c r="BQ100" s="267" t="str">
        <f>TRIM(IF('APH KIC KIA PC'!S100="WEB","",'2. Artikeldata Utökad'!S100))</f>
        <v/>
      </c>
      <c r="BR100" s="225">
        <v>1</v>
      </c>
      <c r="BS100" s="267" t="str">
        <f>TRIM(IF('APH KIC KIA PC'!S100="WEB","",'2. Artikeldata Utökad'!T100))</f>
        <v/>
      </c>
      <c r="BT100" s="221"/>
      <c r="BU100" s="221"/>
      <c r="BV100" s="267" t="str">
        <f>TRIM(IF('APH KIC KIA PC'!M100&lt;&gt;200,'APH KIC KIA PC'!D100,'2. Artikeldata Utökad'!I100))</f>
        <v/>
      </c>
      <c r="BW100" s="267" t="str">
        <f>TRIM('2. Artikeldata Utökad'!D100)</f>
        <v/>
      </c>
      <c r="BX100" s="224" t="str">
        <f>LEFT('2. Artikeldata Utökad'!H100,1)</f>
        <v xml:space="preserve"> </v>
      </c>
      <c r="BY100" s="224" t="str">
        <f>TRIM(LEFT('2. Artikeldata Utökad'!J100,2))</f>
        <v/>
      </c>
      <c r="BZ100" s="225" t="s">
        <v>1981</v>
      </c>
      <c r="CA100" s="221"/>
      <c r="CB100" s="221"/>
      <c r="CC100" s="221"/>
      <c r="CD100" s="221"/>
      <c r="CE100" s="221"/>
    </row>
    <row r="101" spans="1:83" x14ac:dyDescent="0.25">
      <c r="A101" s="226">
        <v>97</v>
      </c>
      <c r="B101" s="226" t="str">
        <f>'APH KIC KIA PC'!I101</f>
        <v>Välj…</v>
      </c>
      <c r="C101" s="226" t="str">
        <f>'APH KIC KIA PC'!K101</f>
        <v>Välj…</v>
      </c>
      <c r="D101" s="225">
        <v>1</v>
      </c>
      <c r="E101" s="267" t="str">
        <f>TRIM('APH KIC KIA PC'!D101)</f>
        <v/>
      </c>
      <c r="F101" s="224" t="str">
        <f>TRIM('1. Artikeldata Grund'!E101)</f>
        <v/>
      </c>
      <c r="G101" s="273" t="s">
        <v>1871</v>
      </c>
      <c r="H101" s="221"/>
      <c r="I101" s="221"/>
      <c r="J101" s="221"/>
      <c r="K101" s="221"/>
      <c r="L101" s="221"/>
      <c r="M101" s="2" cm="1">
        <f t="array" ref="M101">IF('APH KIC KIA PC'!S101&lt;&gt;"WEB",1,_xlfn.IFS('APH KIC KIA PC'!K101=Tabeller!$AI$4,'APH KIC KIA PC'!Q101,'APH KIC KIA PC'!K101=Tabeller!$AI$5,106628))</f>
        <v>1</v>
      </c>
      <c r="N101" s="270"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68" t="str">
        <f>'APH KIC KIA PC'!E101</f>
        <v/>
      </c>
      <c r="P101" s="267" t="str">
        <f>TRIM('APH KIC KIA PC'!R101)</f>
        <v/>
      </c>
      <c r="Q101" s="221"/>
      <c r="R101" s="269" t="str" cm="1">
        <f t="array" ref="R101">IFERROR(_xlfn.IFS('4. Inköpsdata'!M101=25%,41,'4. Inköpsdata'!M101=12%,42,'4. Inköpsdata'!M101=6%,43,'4. Inköpsdata'!M101="Momsfritt",38),"")</f>
        <v/>
      </c>
      <c r="S101" s="225" t="str">
        <f>'APH KIC KIA PC'!S101</f>
        <v xml:space="preserve">  Välj…</v>
      </c>
      <c r="T101" s="369" t="str">
        <f>'APH KIC KIA PC'!E101</f>
        <v/>
      </c>
      <c r="U101" s="225"/>
      <c r="V101" s="221"/>
      <c r="W101" s="221"/>
      <c r="X101" s="221"/>
      <c r="Y101" s="221"/>
      <c r="Z101" s="225" t="str">
        <f>TRIM(IF('1. Artikeldata Grund'!K101="","",IF('1. Artikeldata Grund'!K101=1,_xlfn.CONCAT('1. Artikeldata Grund'!K101," ","dag"),_xlfn.CONCAT('1. Artikeldata Grund'!K101," ","dagar"))))</f>
        <v/>
      </c>
      <c r="AA101" s="225" t="str">
        <f>TRIM(IF('1. Artikeldata Grund'!L101="","",IF('1. Artikeldata Grund'!L101=1,_xlfn.CONCAT('1. Artikeldata Grund'!L101," ","dag"),_xlfn.CONCAT('1. Artikeldata Grund'!L101," ","dagar"))))</f>
        <v/>
      </c>
      <c r="AB101" s="221"/>
      <c r="AC101" s="221"/>
      <c r="AD101" s="221"/>
      <c r="AE101" s="225">
        <v>1</v>
      </c>
      <c r="AF101" s="221"/>
      <c r="AG101" s="267" t="str">
        <f>TRIM('APH KIC KIA PC'!T101)</f>
        <v/>
      </c>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70" t="s">
        <v>1981</v>
      </c>
      <c r="BD101" s="270" t="str">
        <f>IF('2. Artikeldata Utökad'!G101="Välj…","",LEFT('2. Artikeldata Utökad'!G101,1))</f>
        <v xml:space="preserve"> </v>
      </c>
      <c r="BE101" s="221"/>
      <c r="BF101" s="221"/>
      <c r="BG101" s="221"/>
      <c r="BH101" s="221"/>
      <c r="BI101" s="221"/>
      <c r="BJ101" s="221"/>
      <c r="BK101" s="221"/>
      <c r="BL101" s="267" t="str">
        <f>TRIM(IF('APH KIC KIA PC'!S101="WEB","",'2. Artikeldata Utökad'!P101))</f>
        <v/>
      </c>
      <c r="BM101" s="267" t="str">
        <f>TRIM(IF('APH KIC KIA PC'!S101="WEB","",'2. Artikeldata Utökad'!Q101))</f>
        <v/>
      </c>
      <c r="BN101" s="267" t="str">
        <f>TRIM(IF('APH KIC KIA PC'!S101="WEB","",'2. Artikeldata Utökad'!R101))</f>
        <v/>
      </c>
      <c r="BO101" s="267" t="str">
        <f>IF('2. Artikeldata Utökad'!F101="","",'2. Artikeldata Utökad'!F101)</f>
        <v xml:space="preserve">  Välj…</v>
      </c>
      <c r="BP101" s="267" t="str">
        <f>TRIM(IF('2. Artikeldata Utökad'!E101="","",'2. Artikeldata Utökad'!E101))</f>
        <v/>
      </c>
      <c r="BQ101" s="267" t="str">
        <f>TRIM(IF('APH KIC KIA PC'!S101="WEB","",'2. Artikeldata Utökad'!S101))</f>
        <v/>
      </c>
      <c r="BR101" s="225">
        <v>1</v>
      </c>
      <c r="BS101" s="267" t="str">
        <f>TRIM(IF('APH KIC KIA PC'!S101="WEB","",'2. Artikeldata Utökad'!T101))</f>
        <v/>
      </c>
      <c r="BT101" s="221"/>
      <c r="BU101" s="221"/>
      <c r="BV101" s="267" t="str">
        <f>TRIM(IF('APH KIC KIA PC'!M101&lt;&gt;200,'APH KIC KIA PC'!D101,'2. Artikeldata Utökad'!I101))</f>
        <v/>
      </c>
      <c r="BW101" s="267" t="str">
        <f>TRIM('2. Artikeldata Utökad'!D101)</f>
        <v/>
      </c>
      <c r="BX101" s="224" t="str">
        <f>LEFT('2. Artikeldata Utökad'!H101,1)</f>
        <v xml:space="preserve"> </v>
      </c>
      <c r="BY101" s="224" t="str">
        <f>TRIM(LEFT('2. Artikeldata Utökad'!J101,2))</f>
        <v/>
      </c>
      <c r="BZ101" s="225" t="s">
        <v>1981</v>
      </c>
      <c r="CA101" s="221"/>
      <c r="CB101" s="221"/>
      <c r="CC101" s="221"/>
      <c r="CD101" s="221"/>
      <c r="CE101" s="221"/>
    </row>
    <row r="102" spans="1:83" x14ac:dyDescent="0.25">
      <c r="A102" s="226">
        <v>98</v>
      </c>
      <c r="B102" s="226" t="str">
        <f>'APH KIC KIA PC'!I102</f>
        <v>Välj…</v>
      </c>
      <c r="C102" s="226" t="str">
        <f>'APH KIC KIA PC'!K102</f>
        <v>Välj…</v>
      </c>
      <c r="D102" s="225">
        <v>1</v>
      </c>
      <c r="E102" s="267" t="str">
        <f>TRIM('APH KIC KIA PC'!D102)</f>
        <v/>
      </c>
      <c r="F102" s="224" t="str">
        <f>TRIM('1. Artikeldata Grund'!E102)</f>
        <v/>
      </c>
      <c r="G102" s="273" t="s">
        <v>1871</v>
      </c>
      <c r="H102" s="221"/>
      <c r="I102" s="221"/>
      <c r="J102" s="221"/>
      <c r="K102" s="221"/>
      <c r="L102" s="221"/>
      <c r="M102" s="2" cm="1">
        <f t="array" ref="M102">IF('APH KIC KIA PC'!S102&lt;&gt;"WEB",1,_xlfn.IFS('APH KIC KIA PC'!K102=Tabeller!$AI$4,'APH KIC KIA PC'!Q102,'APH KIC KIA PC'!K102=Tabeller!$AI$5,106628))</f>
        <v>1</v>
      </c>
      <c r="N102" s="270"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68" t="str">
        <f>'APH KIC KIA PC'!E102</f>
        <v/>
      </c>
      <c r="P102" s="267" t="str">
        <f>TRIM('APH KIC KIA PC'!R102)</f>
        <v/>
      </c>
      <c r="Q102" s="221"/>
      <c r="R102" s="269" t="str" cm="1">
        <f t="array" ref="R102">IFERROR(_xlfn.IFS('4. Inköpsdata'!M102=25%,41,'4. Inköpsdata'!M102=12%,42,'4. Inköpsdata'!M102=6%,43,'4. Inköpsdata'!M102="Momsfritt",38),"")</f>
        <v/>
      </c>
      <c r="S102" s="225" t="str">
        <f>'APH KIC KIA PC'!S102</f>
        <v xml:space="preserve">  Välj…</v>
      </c>
      <c r="T102" s="369" t="str">
        <f>'APH KIC KIA PC'!E102</f>
        <v/>
      </c>
      <c r="U102" s="225"/>
      <c r="V102" s="221"/>
      <c r="W102" s="221"/>
      <c r="X102" s="221"/>
      <c r="Y102" s="221"/>
      <c r="Z102" s="225" t="str">
        <f>TRIM(IF('1. Artikeldata Grund'!K102="","",IF('1. Artikeldata Grund'!K102=1,_xlfn.CONCAT('1. Artikeldata Grund'!K102," ","dag"),_xlfn.CONCAT('1. Artikeldata Grund'!K102," ","dagar"))))</f>
        <v/>
      </c>
      <c r="AA102" s="225" t="str">
        <f>TRIM(IF('1. Artikeldata Grund'!L102="","",IF('1. Artikeldata Grund'!L102=1,_xlfn.CONCAT('1. Artikeldata Grund'!L102," ","dag"),_xlfn.CONCAT('1. Artikeldata Grund'!L102," ","dagar"))))</f>
        <v/>
      </c>
      <c r="AB102" s="221"/>
      <c r="AC102" s="221"/>
      <c r="AD102" s="221"/>
      <c r="AE102" s="225">
        <v>1</v>
      </c>
      <c r="AF102" s="221"/>
      <c r="AG102" s="267" t="str">
        <f>TRIM('APH KIC KIA PC'!T102)</f>
        <v/>
      </c>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70" t="s">
        <v>1981</v>
      </c>
      <c r="BD102" s="270" t="str">
        <f>IF('2. Artikeldata Utökad'!G102="Välj…","",LEFT('2. Artikeldata Utökad'!G102,1))</f>
        <v xml:space="preserve"> </v>
      </c>
      <c r="BE102" s="221"/>
      <c r="BF102" s="221"/>
      <c r="BG102" s="221"/>
      <c r="BH102" s="221"/>
      <c r="BI102" s="221"/>
      <c r="BJ102" s="221"/>
      <c r="BK102" s="221"/>
      <c r="BL102" s="267" t="str">
        <f>TRIM(IF('APH KIC KIA PC'!S102="WEB","",'2. Artikeldata Utökad'!P102))</f>
        <v/>
      </c>
      <c r="BM102" s="267" t="str">
        <f>TRIM(IF('APH KIC KIA PC'!S102="WEB","",'2. Artikeldata Utökad'!Q102))</f>
        <v/>
      </c>
      <c r="BN102" s="267" t="str">
        <f>TRIM(IF('APH KIC KIA PC'!S102="WEB","",'2. Artikeldata Utökad'!R102))</f>
        <v/>
      </c>
      <c r="BO102" s="267" t="str">
        <f>IF('2. Artikeldata Utökad'!F102="","",'2. Artikeldata Utökad'!F102)</f>
        <v xml:space="preserve">  Välj…</v>
      </c>
      <c r="BP102" s="267" t="str">
        <f>TRIM(IF('2. Artikeldata Utökad'!E102="","",'2. Artikeldata Utökad'!E102))</f>
        <v/>
      </c>
      <c r="BQ102" s="267" t="str">
        <f>TRIM(IF('APH KIC KIA PC'!S102="WEB","",'2. Artikeldata Utökad'!S102))</f>
        <v/>
      </c>
      <c r="BR102" s="225">
        <v>1</v>
      </c>
      <c r="BS102" s="267" t="str">
        <f>TRIM(IF('APH KIC KIA PC'!S102="WEB","",'2. Artikeldata Utökad'!T102))</f>
        <v/>
      </c>
      <c r="BT102" s="221"/>
      <c r="BU102" s="221"/>
      <c r="BV102" s="267" t="str">
        <f>TRIM(IF('APH KIC KIA PC'!M102&lt;&gt;200,'APH KIC KIA PC'!D102,'2. Artikeldata Utökad'!I102))</f>
        <v/>
      </c>
      <c r="BW102" s="267" t="str">
        <f>TRIM('2. Artikeldata Utökad'!D102)</f>
        <v/>
      </c>
      <c r="BX102" s="224" t="str">
        <f>LEFT('2. Artikeldata Utökad'!H102,1)</f>
        <v xml:space="preserve"> </v>
      </c>
      <c r="BY102" s="224" t="str">
        <f>TRIM(LEFT('2. Artikeldata Utökad'!J102,2))</f>
        <v/>
      </c>
      <c r="BZ102" s="225" t="s">
        <v>1981</v>
      </c>
      <c r="CA102" s="221"/>
      <c r="CB102" s="221"/>
      <c r="CC102" s="221"/>
      <c r="CD102" s="221"/>
      <c r="CE102" s="221"/>
    </row>
    <row r="103" spans="1:83" x14ac:dyDescent="0.25">
      <c r="A103" s="226">
        <v>99</v>
      </c>
      <c r="B103" s="226" t="str">
        <f>'APH KIC KIA PC'!I103</f>
        <v>Välj…</v>
      </c>
      <c r="C103" s="226" t="str">
        <f>'APH KIC KIA PC'!K103</f>
        <v>Välj…</v>
      </c>
      <c r="D103" s="225">
        <v>1</v>
      </c>
      <c r="E103" s="267" t="str">
        <f>TRIM('APH KIC KIA PC'!D103)</f>
        <v/>
      </c>
      <c r="F103" s="224" t="str">
        <f>TRIM('1. Artikeldata Grund'!E103)</f>
        <v/>
      </c>
      <c r="G103" s="273" t="s">
        <v>1871</v>
      </c>
      <c r="H103" s="221"/>
      <c r="I103" s="221"/>
      <c r="J103" s="221"/>
      <c r="K103" s="221"/>
      <c r="L103" s="221"/>
      <c r="M103" s="2" cm="1">
        <f t="array" ref="M103">IF('APH KIC KIA PC'!S103&lt;&gt;"WEB",1,_xlfn.IFS('APH KIC KIA PC'!K103=Tabeller!$AI$4,'APH KIC KIA PC'!Q103,'APH KIC KIA PC'!K103=Tabeller!$AI$5,106628))</f>
        <v>1</v>
      </c>
      <c r="N103" s="270"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68" t="str">
        <f>'APH KIC KIA PC'!E103</f>
        <v/>
      </c>
      <c r="P103" s="267" t="str">
        <f>TRIM('APH KIC KIA PC'!R103)</f>
        <v/>
      </c>
      <c r="Q103" s="221"/>
      <c r="R103" s="269" t="str" cm="1">
        <f t="array" ref="R103">IFERROR(_xlfn.IFS('4. Inköpsdata'!M103=25%,41,'4. Inköpsdata'!M103=12%,42,'4. Inköpsdata'!M103=6%,43,'4. Inköpsdata'!M103="Momsfritt",38),"")</f>
        <v/>
      </c>
      <c r="S103" s="225" t="str">
        <f>'APH KIC KIA PC'!S103</f>
        <v xml:space="preserve">  Välj…</v>
      </c>
      <c r="T103" s="369" t="str">
        <f>'APH KIC KIA PC'!E103</f>
        <v/>
      </c>
      <c r="U103" s="225"/>
      <c r="V103" s="221"/>
      <c r="W103" s="221"/>
      <c r="X103" s="221"/>
      <c r="Y103" s="221"/>
      <c r="Z103" s="225" t="str">
        <f>TRIM(IF('1. Artikeldata Grund'!K103="","",IF('1. Artikeldata Grund'!K103=1,_xlfn.CONCAT('1. Artikeldata Grund'!K103," ","dag"),_xlfn.CONCAT('1. Artikeldata Grund'!K103," ","dagar"))))</f>
        <v/>
      </c>
      <c r="AA103" s="225" t="str">
        <f>TRIM(IF('1. Artikeldata Grund'!L103="","",IF('1. Artikeldata Grund'!L103=1,_xlfn.CONCAT('1. Artikeldata Grund'!L103," ","dag"),_xlfn.CONCAT('1. Artikeldata Grund'!L103," ","dagar"))))</f>
        <v/>
      </c>
      <c r="AB103" s="221"/>
      <c r="AC103" s="221"/>
      <c r="AD103" s="221"/>
      <c r="AE103" s="225">
        <v>1</v>
      </c>
      <c r="AF103" s="221"/>
      <c r="AG103" s="267" t="str">
        <f>TRIM('APH KIC KIA PC'!T103)</f>
        <v/>
      </c>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70" t="s">
        <v>1981</v>
      </c>
      <c r="BD103" s="270" t="str">
        <f>IF('2. Artikeldata Utökad'!G103="Välj…","",LEFT('2. Artikeldata Utökad'!G103,1))</f>
        <v xml:space="preserve"> </v>
      </c>
      <c r="BE103" s="221"/>
      <c r="BF103" s="221"/>
      <c r="BG103" s="221"/>
      <c r="BH103" s="221"/>
      <c r="BI103" s="221"/>
      <c r="BJ103" s="221"/>
      <c r="BK103" s="221"/>
      <c r="BL103" s="267" t="str">
        <f>TRIM(IF('APH KIC KIA PC'!S103="WEB","",'2. Artikeldata Utökad'!P103))</f>
        <v/>
      </c>
      <c r="BM103" s="267" t="str">
        <f>TRIM(IF('APH KIC KIA PC'!S103="WEB","",'2. Artikeldata Utökad'!Q103))</f>
        <v/>
      </c>
      <c r="BN103" s="267" t="str">
        <f>TRIM(IF('APH KIC KIA PC'!S103="WEB","",'2. Artikeldata Utökad'!R103))</f>
        <v/>
      </c>
      <c r="BO103" s="267" t="str">
        <f>IF('2. Artikeldata Utökad'!F103="","",'2. Artikeldata Utökad'!F103)</f>
        <v xml:space="preserve">  Välj…</v>
      </c>
      <c r="BP103" s="267" t="str">
        <f>TRIM(IF('2. Artikeldata Utökad'!E103="","",'2. Artikeldata Utökad'!E103))</f>
        <v/>
      </c>
      <c r="BQ103" s="267" t="str">
        <f>TRIM(IF('APH KIC KIA PC'!S103="WEB","",'2. Artikeldata Utökad'!S103))</f>
        <v/>
      </c>
      <c r="BR103" s="225">
        <v>1</v>
      </c>
      <c r="BS103" s="267" t="str">
        <f>TRIM(IF('APH KIC KIA PC'!S103="WEB","",'2. Artikeldata Utökad'!T103))</f>
        <v/>
      </c>
      <c r="BT103" s="221"/>
      <c r="BU103" s="221"/>
      <c r="BV103" s="267" t="str">
        <f>TRIM(IF('APH KIC KIA PC'!M103&lt;&gt;200,'APH KIC KIA PC'!D103,'2. Artikeldata Utökad'!I103))</f>
        <v/>
      </c>
      <c r="BW103" s="267" t="str">
        <f>TRIM('2. Artikeldata Utökad'!D103)</f>
        <v/>
      </c>
      <c r="BX103" s="224" t="str">
        <f>LEFT('2. Artikeldata Utökad'!H103,1)</f>
        <v xml:space="preserve"> </v>
      </c>
      <c r="BY103" s="224" t="str">
        <f>TRIM(LEFT('2. Artikeldata Utökad'!J103,2))</f>
        <v/>
      </c>
      <c r="BZ103" s="225" t="s">
        <v>1981</v>
      </c>
      <c r="CA103" s="221"/>
      <c r="CB103" s="221"/>
      <c r="CC103" s="221"/>
      <c r="CD103" s="221"/>
      <c r="CE103" s="221"/>
    </row>
    <row r="104" spans="1:83" x14ac:dyDescent="0.25">
      <c r="A104" s="226">
        <v>100</v>
      </c>
      <c r="B104" s="226" t="str">
        <f>'APH KIC KIA PC'!I104</f>
        <v>Välj…</v>
      </c>
      <c r="C104" s="226" t="str">
        <f>'APH KIC KIA PC'!K104</f>
        <v>Välj…</v>
      </c>
      <c r="D104" s="225">
        <v>1</v>
      </c>
      <c r="E104" s="267" t="str">
        <f>TRIM('APH KIC KIA PC'!D104)</f>
        <v/>
      </c>
      <c r="F104" s="224" t="str">
        <f>TRIM('1. Artikeldata Grund'!E104)</f>
        <v/>
      </c>
      <c r="G104" s="273" t="s">
        <v>1871</v>
      </c>
      <c r="H104" s="221"/>
      <c r="I104" s="221"/>
      <c r="J104" s="221"/>
      <c r="K104" s="221"/>
      <c r="L104" s="221"/>
      <c r="M104" s="2" cm="1">
        <f t="array" ref="M104">IF('APH KIC KIA PC'!S104&lt;&gt;"WEB",1,_xlfn.IFS('APH KIC KIA PC'!K104=Tabeller!$AI$4,'APH KIC KIA PC'!Q104,'APH KIC KIA PC'!K104=Tabeller!$AI$5,106628))</f>
        <v>1</v>
      </c>
      <c r="N104" s="270"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68" t="str">
        <f>'APH KIC KIA PC'!E104</f>
        <v/>
      </c>
      <c r="P104" s="267" t="str">
        <f>TRIM('APH KIC KIA PC'!R104)</f>
        <v/>
      </c>
      <c r="Q104" s="221"/>
      <c r="R104" s="269" t="str" cm="1">
        <f t="array" ref="R104">IFERROR(_xlfn.IFS('4. Inköpsdata'!M104=25%,41,'4. Inköpsdata'!M104=12%,42,'4. Inköpsdata'!M104=6%,43,'4. Inköpsdata'!M104="Momsfritt",38),"")</f>
        <v/>
      </c>
      <c r="S104" s="225" t="str">
        <f>'APH KIC KIA PC'!S104</f>
        <v xml:space="preserve">  Välj…</v>
      </c>
      <c r="T104" s="369" t="str">
        <f>'APH KIC KIA PC'!E104</f>
        <v/>
      </c>
      <c r="U104" s="225"/>
      <c r="V104" s="221"/>
      <c r="W104" s="221"/>
      <c r="X104" s="221"/>
      <c r="Y104" s="221"/>
      <c r="Z104" s="225" t="str">
        <f>TRIM(IF('1. Artikeldata Grund'!K104="","",IF('1. Artikeldata Grund'!K104=1,_xlfn.CONCAT('1. Artikeldata Grund'!K104," ","dag"),_xlfn.CONCAT('1. Artikeldata Grund'!K104," ","dagar"))))</f>
        <v/>
      </c>
      <c r="AA104" s="225" t="str">
        <f>TRIM(IF('1. Artikeldata Grund'!L104="","",IF('1. Artikeldata Grund'!L104=1,_xlfn.CONCAT('1. Artikeldata Grund'!L104," ","dag"),_xlfn.CONCAT('1. Artikeldata Grund'!L104," ","dagar"))))</f>
        <v/>
      </c>
      <c r="AB104" s="221"/>
      <c r="AC104" s="221"/>
      <c r="AD104" s="221"/>
      <c r="AE104" s="225">
        <v>1</v>
      </c>
      <c r="AF104" s="221"/>
      <c r="AG104" s="267" t="str">
        <f>TRIM('APH KIC KIA PC'!T104)</f>
        <v/>
      </c>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70" t="s">
        <v>1981</v>
      </c>
      <c r="BD104" s="270" t="str">
        <f>IF('2. Artikeldata Utökad'!G104="Välj…","",LEFT('2. Artikeldata Utökad'!G104,1))</f>
        <v xml:space="preserve"> </v>
      </c>
      <c r="BE104" s="221"/>
      <c r="BF104" s="221"/>
      <c r="BG104" s="221"/>
      <c r="BH104" s="221"/>
      <c r="BI104" s="221"/>
      <c r="BJ104" s="221"/>
      <c r="BK104" s="221"/>
      <c r="BL104" s="267" t="str">
        <f>TRIM(IF('APH KIC KIA PC'!S104="WEB","",'2. Artikeldata Utökad'!P104))</f>
        <v/>
      </c>
      <c r="BM104" s="267" t="str">
        <f>TRIM(IF('APH KIC KIA PC'!S104="WEB","",'2. Artikeldata Utökad'!Q104))</f>
        <v/>
      </c>
      <c r="BN104" s="267" t="str">
        <f>TRIM(IF('APH KIC KIA PC'!S104="WEB","",'2. Artikeldata Utökad'!R104))</f>
        <v/>
      </c>
      <c r="BO104" s="267" t="str">
        <f>IF('2. Artikeldata Utökad'!F104="","",'2. Artikeldata Utökad'!F104)</f>
        <v xml:space="preserve">  Välj…</v>
      </c>
      <c r="BP104" s="267" t="str">
        <f>TRIM(IF('2. Artikeldata Utökad'!E104="","",'2. Artikeldata Utökad'!E104))</f>
        <v/>
      </c>
      <c r="BQ104" s="267" t="str">
        <f>TRIM(IF('APH KIC KIA PC'!S104="WEB","",'2. Artikeldata Utökad'!S104))</f>
        <v/>
      </c>
      <c r="BR104" s="225">
        <v>1</v>
      </c>
      <c r="BS104" s="267" t="str">
        <f>TRIM(IF('APH KIC KIA PC'!S104="WEB","",'2. Artikeldata Utökad'!T104))</f>
        <v/>
      </c>
      <c r="BT104" s="221"/>
      <c r="BU104" s="221"/>
      <c r="BV104" s="267" t="str">
        <f>TRIM(IF('APH KIC KIA PC'!M104&lt;&gt;200,'APH KIC KIA PC'!D104,'2. Artikeldata Utökad'!I104))</f>
        <v/>
      </c>
      <c r="BW104" s="267" t="str">
        <f>TRIM('2. Artikeldata Utökad'!D104)</f>
        <v/>
      </c>
      <c r="BX104" s="224" t="str">
        <f>LEFT('2. Artikeldata Utökad'!H104,1)</f>
        <v xml:space="preserve"> </v>
      </c>
      <c r="BY104" s="224" t="str">
        <f>TRIM(LEFT('2. Artikeldata Utökad'!J104,2))</f>
        <v/>
      </c>
      <c r="BZ104" s="225" t="s">
        <v>1981</v>
      </c>
      <c r="CA104" s="221"/>
      <c r="CB104" s="221"/>
      <c r="CC104" s="221"/>
      <c r="CD104" s="221"/>
      <c r="CE104" s="221"/>
    </row>
    <row r="105" spans="1:83" x14ac:dyDescent="0.25">
      <c r="A105" s="226">
        <v>101</v>
      </c>
      <c r="B105" s="226" t="str">
        <f>'APH KIC KIA PC'!I105</f>
        <v>Välj…</v>
      </c>
      <c r="C105" s="226" t="str">
        <f>'APH KIC KIA PC'!K105</f>
        <v>Välj…</v>
      </c>
      <c r="D105" s="225">
        <v>1</v>
      </c>
      <c r="E105" s="267" t="str">
        <f>TRIM('APH KIC KIA PC'!D105)</f>
        <v/>
      </c>
      <c r="F105" s="224" t="str">
        <f>TRIM('1. Artikeldata Grund'!E105)</f>
        <v/>
      </c>
      <c r="G105" s="273" t="s">
        <v>1871</v>
      </c>
      <c r="H105" s="221"/>
      <c r="I105" s="221"/>
      <c r="J105" s="221"/>
      <c r="K105" s="221"/>
      <c r="L105" s="221"/>
      <c r="M105" s="2" cm="1">
        <f t="array" ref="M105">IF('APH KIC KIA PC'!S105&lt;&gt;"WEB",1,_xlfn.IFS('APH KIC KIA PC'!K105=Tabeller!$AI$4,'APH KIC KIA PC'!Q105,'APH KIC KIA PC'!K105=Tabeller!$AI$5,106628))</f>
        <v>1</v>
      </c>
      <c r="N105" s="270"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68" t="str">
        <f>'APH KIC KIA PC'!E105</f>
        <v/>
      </c>
      <c r="P105" s="267" t="str">
        <f>TRIM('APH KIC KIA PC'!R105)</f>
        <v/>
      </c>
      <c r="Q105" s="221"/>
      <c r="R105" s="269" t="str" cm="1">
        <f t="array" ref="R105">IFERROR(_xlfn.IFS('4. Inköpsdata'!M105=25%,41,'4. Inköpsdata'!M105=12%,42,'4. Inköpsdata'!M105=6%,43,'4. Inköpsdata'!M105="Momsfritt",38),"")</f>
        <v/>
      </c>
      <c r="S105" s="225" t="str">
        <f>'APH KIC KIA PC'!S105</f>
        <v xml:space="preserve">  Välj…</v>
      </c>
      <c r="T105" s="369" t="str">
        <f>'APH KIC KIA PC'!E105</f>
        <v/>
      </c>
      <c r="U105" s="225"/>
      <c r="V105" s="221"/>
      <c r="W105" s="221"/>
      <c r="X105" s="221"/>
      <c r="Y105" s="221"/>
      <c r="Z105" s="225" t="str">
        <f>TRIM(IF('1. Artikeldata Grund'!K105="","",IF('1. Artikeldata Grund'!K105=1,_xlfn.CONCAT('1. Artikeldata Grund'!K105," ","dag"),_xlfn.CONCAT('1. Artikeldata Grund'!K105," ","dagar"))))</f>
        <v/>
      </c>
      <c r="AA105" s="225" t="str">
        <f>TRIM(IF('1. Artikeldata Grund'!L105="","",IF('1. Artikeldata Grund'!L105=1,_xlfn.CONCAT('1. Artikeldata Grund'!L105," ","dag"),_xlfn.CONCAT('1. Artikeldata Grund'!L105," ","dagar"))))</f>
        <v/>
      </c>
      <c r="AB105" s="221"/>
      <c r="AC105" s="221"/>
      <c r="AD105" s="221"/>
      <c r="AE105" s="225">
        <v>1</v>
      </c>
      <c r="AF105" s="221"/>
      <c r="AG105" s="267" t="str">
        <f>TRIM('APH KIC KIA PC'!T105)</f>
        <v/>
      </c>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70" t="s">
        <v>1981</v>
      </c>
      <c r="BD105" s="270" t="str">
        <f>IF('2. Artikeldata Utökad'!G105="Välj…","",LEFT('2. Artikeldata Utökad'!G105,1))</f>
        <v xml:space="preserve"> </v>
      </c>
      <c r="BE105" s="221"/>
      <c r="BF105" s="221"/>
      <c r="BG105" s="221"/>
      <c r="BH105" s="221"/>
      <c r="BI105" s="221"/>
      <c r="BJ105" s="221"/>
      <c r="BK105" s="221"/>
      <c r="BL105" s="267" t="str">
        <f>TRIM(IF('APH KIC KIA PC'!S105="WEB","",'2. Artikeldata Utökad'!P105))</f>
        <v/>
      </c>
      <c r="BM105" s="267" t="str">
        <f>TRIM(IF('APH KIC KIA PC'!S105="WEB","",'2. Artikeldata Utökad'!Q105))</f>
        <v/>
      </c>
      <c r="BN105" s="267" t="str">
        <f>TRIM(IF('APH KIC KIA PC'!S105="WEB","",'2. Artikeldata Utökad'!R105))</f>
        <v/>
      </c>
      <c r="BO105" s="267" t="str">
        <f>IF('2. Artikeldata Utökad'!F105="","",'2. Artikeldata Utökad'!F105)</f>
        <v xml:space="preserve">  Välj…</v>
      </c>
      <c r="BP105" s="267" t="str">
        <f>TRIM(IF('2. Artikeldata Utökad'!E105="","",'2. Artikeldata Utökad'!E105))</f>
        <v/>
      </c>
      <c r="BQ105" s="267" t="str">
        <f>TRIM(IF('APH KIC KIA PC'!S105="WEB","",'2. Artikeldata Utökad'!S105))</f>
        <v/>
      </c>
      <c r="BR105" s="225">
        <v>1</v>
      </c>
      <c r="BS105" s="267" t="str">
        <f>TRIM(IF('APH KIC KIA PC'!S105="WEB","",'2. Artikeldata Utökad'!T105))</f>
        <v/>
      </c>
      <c r="BT105" s="221"/>
      <c r="BU105" s="221"/>
      <c r="BV105" s="267" t="str">
        <f>TRIM(IF('APH KIC KIA PC'!M105&lt;&gt;200,'APH KIC KIA PC'!D105,'2. Artikeldata Utökad'!I105))</f>
        <v/>
      </c>
      <c r="BW105" s="267" t="str">
        <f>TRIM('2. Artikeldata Utökad'!D105)</f>
        <v/>
      </c>
      <c r="BX105" s="224" t="str">
        <f>LEFT('2. Artikeldata Utökad'!H105,1)</f>
        <v xml:space="preserve"> </v>
      </c>
      <c r="BY105" s="224" t="str">
        <f>TRIM(LEFT('2. Artikeldata Utökad'!J105,2))</f>
        <v/>
      </c>
      <c r="BZ105" s="225" t="s">
        <v>1981</v>
      </c>
      <c r="CA105" s="221"/>
      <c r="CB105" s="221"/>
      <c r="CC105" s="221"/>
      <c r="CD105" s="221"/>
      <c r="CE105" s="221"/>
    </row>
    <row r="106" spans="1:83" x14ac:dyDescent="0.25">
      <c r="A106" s="226">
        <v>102</v>
      </c>
      <c r="B106" s="226" t="str">
        <f>'APH KIC KIA PC'!I106</f>
        <v>Välj…</v>
      </c>
      <c r="C106" s="226" t="str">
        <f>'APH KIC KIA PC'!K106</f>
        <v>Välj…</v>
      </c>
      <c r="D106" s="225">
        <v>1</v>
      </c>
      <c r="E106" s="267" t="str">
        <f>TRIM('APH KIC KIA PC'!D106)</f>
        <v/>
      </c>
      <c r="F106" s="224" t="str">
        <f>TRIM('1. Artikeldata Grund'!E106)</f>
        <v/>
      </c>
      <c r="G106" s="273" t="s">
        <v>1871</v>
      </c>
      <c r="H106" s="221"/>
      <c r="I106" s="221"/>
      <c r="J106" s="221"/>
      <c r="K106" s="221"/>
      <c r="L106" s="221"/>
      <c r="M106" s="2" cm="1">
        <f t="array" ref="M106">IF('APH KIC KIA PC'!S106&lt;&gt;"WEB",1,_xlfn.IFS('APH KIC KIA PC'!K106=Tabeller!$AI$4,'APH KIC KIA PC'!Q106,'APH KIC KIA PC'!K106=Tabeller!$AI$5,106628))</f>
        <v>1</v>
      </c>
      <c r="N106" s="270"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68" t="str">
        <f>'APH KIC KIA PC'!E106</f>
        <v/>
      </c>
      <c r="P106" s="267" t="str">
        <f>TRIM('APH KIC KIA PC'!R106)</f>
        <v/>
      </c>
      <c r="Q106" s="221"/>
      <c r="R106" s="269" t="str" cm="1">
        <f t="array" ref="R106">IFERROR(_xlfn.IFS('4. Inköpsdata'!M106=25%,41,'4. Inköpsdata'!M106=12%,42,'4. Inköpsdata'!M106=6%,43,'4. Inköpsdata'!M106="Momsfritt",38),"")</f>
        <v/>
      </c>
      <c r="S106" s="225" t="str">
        <f>'APH KIC KIA PC'!S106</f>
        <v xml:space="preserve">  Välj…</v>
      </c>
      <c r="T106" s="369" t="str">
        <f>'APH KIC KIA PC'!E106</f>
        <v/>
      </c>
      <c r="U106" s="225"/>
      <c r="V106" s="221"/>
      <c r="W106" s="221"/>
      <c r="X106" s="221"/>
      <c r="Y106" s="221"/>
      <c r="Z106" s="225" t="str">
        <f>TRIM(IF('1. Artikeldata Grund'!K106="","",IF('1. Artikeldata Grund'!K106=1,_xlfn.CONCAT('1. Artikeldata Grund'!K106," ","dag"),_xlfn.CONCAT('1. Artikeldata Grund'!K106," ","dagar"))))</f>
        <v/>
      </c>
      <c r="AA106" s="225" t="str">
        <f>TRIM(IF('1. Artikeldata Grund'!L106="","",IF('1. Artikeldata Grund'!L106=1,_xlfn.CONCAT('1. Artikeldata Grund'!L106," ","dag"),_xlfn.CONCAT('1. Artikeldata Grund'!L106," ","dagar"))))</f>
        <v/>
      </c>
      <c r="AB106" s="221"/>
      <c r="AC106" s="221"/>
      <c r="AD106" s="221"/>
      <c r="AE106" s="225">
        <v>1</v>
      </c>
      <c r="AF106" s="221"/>
      <c r="AG106" s="267" t="str">
        <f>TRIM('APH KIC KIA PC'!T106)</f>
        <v/>
      </c>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70" t="s">
        <v>1981</v>
      </c>
      <c r="BD106" s="270" t="str">
        <f>IF('2. Artikeldata Utökad'!G106="Välj…","",LEFT('2. Artikeldata Utökad'!G106,1))</f>
        <v xml:space="preserve"> </v>
      </c>
      <c r="BE106" s="221"/>
      <c r="BF106" s="221"/>
      <c r="BG106" s="221"/>
      <c r="BH106" s="221"/>
      <c r="BI106" s="221"/>
      <c r="BJ106" s="221"/>
      <c r="BK106" s="221"/>
      <c r="BL106" s="267" t="str">
        <f>TRIM(IF('APH KIC KIA PC'!S106="WEB","",'2. Artikeldata Utökad'!P106))</f>
        <v/>
      </c>
      <c r="BM106" s="267" t="str">
        <f>TRIM(IF('APH KIC KIA PC'!S106="WEB","",'2. Artikeldata Utökad'!Q106))</f>
        <v/>
      </c>
      <c r="BN106" s="267" t="str">
        <f>TRIM(IF('APH KIC KIA PC'!S106="WEB","",'2. Artikeldata Utökad'!R106))</f>
        <v/>
      </c>
      <c r="BO106" s="267" t="str">
        <f>IF('2. Artikeldata Utökad'!F106="","",'2. Artikeldata Utökad'!F106)</f>
        <v xml:space="preserve">  Välj…</v>
      </c>
      <c r="BP106" s="267" t="str">
        <f>TRIM(IF('2. Artikeldata Utökad'!E106="","",'2. Artikeldata Utökad'!E106))</f>
        <v/>
      </c>
      <c r="BQ106" s="267" t="str">
        <f>TRIM(IF('APH KIC KIA PC'!S106="WEB","",'2. Artikeldata Utökad'!S106))</f>
        <v/>
      </c>
      <c r="BR106" s="225">
        <v>1</v>
      </c>
      <c r="BS106" s="267" t="str">
        <f>TRIM(IF('APH KIC KIA PC'!S106="WEB","",'2. Artikeldata Utökad'!T106))</f>
        <v/>
      </c>
      <c r="BT106" s="221"/>
      <c r="BU106" s="221"/>
      <c r="BV106" s="267" t="str">
        <f>TRIM(IF('APH KIC KIA PC'!M106&lt;&gt;200,'APH KIC KIA PC'!D106,'2. Artikeldata Utökad'!I106))</f>
        <v/>
      </c>
      <c r="BW106" s="267" t="str">
        <f>TRIM('2. Artikeldata Utökad'!D106)</f>
        <v/>
      </c>
      <c r="BX106" s="224" t="str">
        <f>LEFT('2. Artikeldata Utökad'!H106,1)</f>
        <v xml:space="preserve"> </v>
      </c>
      <c r="BY106" s="224" t="str">
        <f>TRIM(LEFT('2. Artikeldata Utökad'!J106,2))</f>
        <v/>
      </c>
      <c r="BZ106" s="225" t="s">
        <v>1981</v>
      </c>
      <c r="CA106" s="221"/>
      <c r="CB106" s="221"/>
      <c r="CC106" s="221"/>
      <c r="CD106" s="221"/>
      <c r="CE106" s="221"/>
    </row>
    <row r="107" spans="1:83" x14ac:dyDescent="0.25">
      <c r="A107" s="223">
        <v>103</v>
      </c>
      <c r="B107" s="226" t="str">
        <f>'APH KIC KIA PC'!I107</f>
        <v>Välj…</v>
      </c>
      <c r="C107" s="226" t="str">
        <f>'APH KIC KIA PC'!K107</f>
        <v>Välj…</v>
      </c>
      <c r="D107" s="225">
        <v>1</v>
      </c>
      <c r="E107" s="267" t="str">
        <f>TRIM('APH KIC KIA PC'!D107)</f>
        <v/>
      </c>
      <c r="F107" s="224" t="str">
        <f>TRIM('1. Artikeldata Grund'!E107)</f>
        <v/>
      </c>
      <c r="G107" s="273" t="s">
        <v>1871</v>
      </c>
      <c r="H107" s="221"/>
      <c r="I107" s="221"/>
      <c r="J107" s="221"/>
      <c r="K107" s="221"/>
      <c r="L107" s="221"/>
      <c r="M107" s="2" cm="1">
        <f t="array" ref="M107">IF('APH KIC KIA PC'!S107&lt;&gt;"WEB",1,_xlfn.IFS('APH KIC KIA PC'!K107=Tabeller!$AI$4,'APH KIC KIA PC'!Q107,'APH KIC KIA PC'!K107=Tabeller!$AI$5,106628))</f>
        <v>1</v>
      </c>
      <c r="N107" s="270"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68" t="str">
        <f>'APH KIC KIA PC'!E107</f>
        <v/>
      </c>
      <c r="P107" s="267" t="str">
        <f>TRIM('APH KIC KIA PC'!R107)</f>
        <v/>
      </c>
      <c r="Q107" s="221"/>
      <c r="R107" s="269" t="str" cm="1">
        <f t="array" ref="R107">IFERROR(_xlfn.IFS('4. Inköpsdata'!M107=25%,41,'4. Inköpsdata'!M107=12%,42,'4. Inköpsdata'!M107=6%,43,'4. Inköpsdata'!M107="Momsfritt",38),"")</f>
        <v/>
      </c>
      <c r="S107" s="225" t="str">
        <f>'APH KIC KIA PC'!S107</f>
        <v xml:space="preserve">  Välj…</v>
      </c>
      <c r="T107" s="369" t="str">
        <f>'APH KIC KIA PC'!E107</f>
        <v/>
      </c>
      <c r="U107" s="225"/>
      <c r="V107" s="221"/>
      <c r="W107" s="221"/>
      <c r="X107" s="221"/>
      <c r="Y107" s="221"/>
      <c r="Z107" s="225" t="str">
        <f>TRIM(IF('1. Artikeldata Grund'!K107="","",IF('1. Artikeldata Grund'!K107=1,_xlfn.CONCAT('1. Artikeldata Grund'!K107," ","dag"),_xlfn.CONCAT('1. Artikeldata Grund'!K107," ","dagar"))))</f>
        <v/>
      </c>
      <c r="AA107" s="225" t="str">
        <f>TRIM(IF('1. Artikeldata Grund'!L107="","",IF('1. Artikeldata Grund'!L107=1,_xlfn.CONCAT('1. Artikeldata Grund'!L107," ","dag"),_xlfn.CONCAT('1. Artikeldata Grund'!L107," ","dagar"))))</f>
        <v/>
      </c>
      <c r="AB107" s="221"/>
      <c r="AC107" s="221"/>
      <c r="AD107" s="221"/>
      <c r="AE107" s="225">
        <v>1</v>
      </c>
      <c r="AF107" s="221"/>
      <c r="AG107" s="267" t="str">
        <f>TRIM('APH KIC KIA PC'!T107)</f>
        <v/>
      </c>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70" t="s">
        <v>1981</v>
      </c>
      <c r="BD107" s="270" t="str">
        <f>IF('2. Artikeldata Utökad'!G107="Välj…","",LEFT('2. Artikeldata Utökad'!G107,1))</f>
        <v xml:space="preserve"> </v>
      </c>
      <c r="BE107" s="221"/>
      <c r="BF107" s="221"/>
      <c r="BG107" s="221"/>
      <c r="BH107" s="221"/>
      <c r="BI107" s="221"/>
      <c r="BJ107" s="221"/>
      <c r="BK107" s="221"/>
      <c r="BL107" s="267" t="str">
        <f>TRIM(IF('APH KIC KIA PC'!S107="WEB","",'2. Artikeldata Utökad'!P107))</f>
        <v/>
      </c>
      <c r="BM107" s="267" t="str">
        <f>TRIM(IF('APH KIC KIA PC'!S107="WEB","",'2. Artikeldata Utökad'!Q107))</f>
        <v/>
      </c>
      <c r="BN107" s="267" t="str">
        <f>TRIM(IF('APH KIC KIA PC'!S107="WEB","",'2. Artikeldata Utökad'!R107))</f>
        <v/>
      </c>
      <c r="BO107" s="267" t="str">
        <f>IF('2. Artikeldata Utökad'!F107="","",'2. Artikeldata Utökad'!F107)</f>
        <v xml:space="preserve">  Välj…</v>
      </c>
      <c r="BP107" s="267" t="str">
        <f>TRIM(IF('2. Artikeldata Utökad'!E107="","",'2. Artikeldata Utökad'!E107))</f>
        <v/>
      </c>
      <c r="BQ107" s="267" t="str">
        <f>TRIM(IF('APH KIC KIA PC'!S107="WEB","",'2. Artikeldata Utökad'!S107))</f>
        <v/>
      </c>
      <c r="BR107" s="225">
        <v>1</v>
      </c>
      <c r="BS107" s="267" t="str">
        <f>TRIM(IF('APH KIC KIA PC'!S107="WEB","",'2. Artikeldata Utökad'!T107))</f>
        <v/>
      </c>
      <c r="BT107" s="221"/>
      <c r="BU107" s="221"/>
      <c r="BV107" s="267" t="str">
        <f>TRIM(IF('APH KIC KIA PC'!M107&lt;&gt;200,'APH KIC KIA PC'!D107,'2. Artikeldata Utökad'!I107))</f>
        <v/>
      </c>
      <c r="BW107" s="267" t="str">
        <f>TRIM('2. Artikeldata Utökad'!D107)</f>
        <v/>
      </c>
      <c r="BX107" s="224" t="str">
        <f>LEFT('2. Artikeldata Utökad'!H107,1)</f>
        <v xml:space="preserve"> </v>
      </c>
      <c r="BY107" s="224" t="str">
        <f>TRIM(LEFT('2. Artikeldata Utökad'!J107,2))</f>
        <v/>
      </c>
      <c r="BZ107" s="225" t="s">
        <v>1981</v>
      </c>
      <c r="CA107" s="221"/>
      <c r="CB107" s="221"/>
      <c r="CC107" s="221"/>
      <c r="CD107" s="221"/>
      <c r="CE107" s="221"/>
    </row>
    <row r="108" spans="1:83" x14ac:dyDescent="0.25">
      <c r="A108" s="226">
        <v>104</v>
      </c>
      <c r="B108" s="226" t="str">
        <f>'APH KIC KIA PC'!I108</f>
        <v>Välj…</v>
      </c>
      <c r="C108" s="226" t="str">
        <f>'APH KIC KIA PC'!K108</f>
        <v>Välj…</v>
      </c>
      <c r="D108" s="225">
        <v>1</v>
      </c>
      <c r="E108" s="267" t="str">
        <f>TRIM('APH KIC KIA PC'!D108)</f>
        <v/>
      </c>
      <c r="F108" s="224" t="str">
        <f>TRIM('1. Artikeldata Grund'!E108)</f>
        <v/>
      </c>
      <c r="G108" s="273" t="s">
        <v>1871</v>
      </c>
      <c r="H108" s="221"/>
      <c r="I108" s="221"/>
      <c r="J108" s="221"/>
      <c r="K108" s="221"/>
      <c r="L108" s="221"/>
      <c r="M108" s="2" cm="1">
        <f t="array" ref="M108">IF('APH KIC KIA PC'!S108&lt;&gt;"WEB",1,_xlfn.IFS('APH KIC KIA PC'!K108=Tabeller!$AI$4,'APH KIC KIA PC'!Q108,'APH KIC KIA PC'!K108=Tabeller!$AI$5,106628))</f>
        <v>1</v>
      </c>
      <c r="N108" s="270"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68" t="str">
        <f>'APH KIC KIA PC'!E108</f>
        <v/>
      </c>
      <c r="P108" s="267" t="str">
        <f>TRIM('APH KIC KIA PC'!R108)</f>
        <v/>
      </c>
      <c r="Q108" s="221"/>
      <c r="R108" s="269" t="str" cm="1">
        <f t="array" ref="R108">IFERROR(_xlfn.IFS('4. Inköpsdata'!M108=25%,41,'4. Inköpsdata'!M108=12%,42,'4. Inköpsdata'!M108=6%,43,'4. Inköpsdata'!M108="Momsfritt",38),"")</f>
        <v/>
      </c>
      <c r="S108" s="225" t="str">
        <f>'APH KIC KIA PC'!S108</f>
        <v xml:space="preserve">  Välj…</v>
      </c>
      <c r="T108" s="369" t="str">
        <f>'APH KIC KIA PC'!E108</f>
        <v/>
      </c>
      <c r="U108" s="225"/>
      <c r="V108" s="221"/>
      <c r="W108" s="221"/>
      <c r="X108" s="221"/>
      <c r="Y108" s="221"/>
      <c r="Z108" s="225" t="str">
        <f>TRIM(IF('1. Artikeldata Grund'!K108="","",IF('1. Artikeldata Grund'!K108=1,_xlfn.CONCAT('1. Artikeldata Grund'!K108," ","dag"),_xlfn.CONCAT('1. Artikeldata Grund'!K108," ","dagar"))))</f>
        <v/>
      </c>
      <c r="AA108" s="225" t="str">
        <f>TRIM(IF('1. Artikeldata Grund'!L108="","",IF('1. Artikeldata Grund'!L108=1,_xlfn.CONCAT('1. Artikeldata Grund'!L108," ","dag"),_xlfn.CONCAT('1. Artikeldata Grund'!L108," ","dagar"))))</f>
        <v/>
      </c>
      <c r="AB108" s="221"/>
      <c r="AC108" s="221"/>
      <c r="AD108" s="221"/>
      <c r="AE108" s="225">
        <v>1</v>
      </c>
      <c r="AF108" s="221"/>
      <c r="AG108" s="267" t="str">
        <f>TRIM('APH KIC KIA PC'!T108)</f>
        <v/>
      </c>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70" t="s">
        <v>1981</v>
      </c>
      <c r="BD108" s="270" t="str">
        <f>IF('2. Artikeldata Utökad'!G108="Välj…","",LEFT('2. Artikeldata Utökad'!G108,1))</f>
        <v xml:space="preserve"> </v>
      </c>
      <c r="BE108" s="221"/>
      <c r="BF108" s="221"/>
      <c r="BG108" s="221"/>
      <c r="BH108" s="221"/>
      <c r="BI108" s="221"/>
      <c r="BJ108" s="221"/>
      <c r="BK108" s="221"/>
      <c r="BL108" s="267" t="str">
        <f>TRIM(IF('APH KIC KIA PC'!S108="WEB","",'2. Artikeldata Utökad'!P108))</f>
        <v/>
      </c>
      <c r="BM108" s="267" t="str">
        <f>TRIM(IF('APH KIC KIA PC'!S108="WEB","",'2. Artikeldata Utökad'!Q108))</f>
        <v/>
      </c>
      <c r="BN108" s="267" t="str">
        <f>TRIM(IF('APH KIC KIA PC'!S108="WEB","",'2. Artikeldata Utökad'!R108))</f>
        <v/>
      </c>
      <c r="BO108" s="267" t="str">
        <f>IF('2. Artikeldata Utökad'!F108="","",'2. Artikeldata Utökad'!F108)</f>
        <v xml:space="preserve">  Välj…</v>
      </c>
      <c r="BP108" s="267" t="str">
        <f>TRIM(IF('2. Artikeldata Utökad'!E108="","",'2. Artikeldata Utökad'!E108))</f>
        <v/>
      </c>
      <c r="BQ108" s="267" t="str">
        <f>TRIM(IF('APH KIC KIA PC'!S108="WEB","",'2. Artikeldata Utökad'!S108))</f>
        <v/>
      </c>
      <c r="BR108" s="225">
        <v>1</v>
      </c>
      <c r="BS108" s="267" t="str">
        <f>TRIM(IF('APH KIC KIA PC'!S108="WEB","",'2. Artikeldata Utökad'!T108))</f>
        <v/>
      </c>
      <c r="BT108" s="221"/>
      <c r="BU108" s="221"/>
      <c r="BV108" s="267" t="str">
        <f>TRIM(IF('APH KIC KIA PC'!M108&lt;&gt;200,'APH KIC KIA PC'!D108,'2. Artikeldata Utökad'!I108))</f>
        <v/>
      </c>
      <c r="BW108" s="267" t="str">
        <f>TRIM('2. Artikeldata Utökad'!D108)</f>
        <v/>
      </c>
      <c r="BX108" s="224" t="str">
        <f>LEFT('2. Artikeldata Utökad'!H108,1)</f>
        <v xml:space="preserve"> </v>
      </c>
      <c r="BY108" s="224" t="str">
        <f>TRIM(LEFT('2. Artikeldata Utökad'!J108,2))</f>
        <v/>
      </c>
      <c r="BZ108" s="225" t="s">
        <v>1981</v>
      </c>
      <c r="CA108" s="221"/>
      <c r="CB108" s="221"/>
      <c r="CC108" s="221"/>
      <c r="CD108" s="221"/>
      <c r="CE108" s="221"/>
    </row>
    <row r="109" spans="1:83" x14ac:dyDescent="0.25">
      <c r="A109" s="226">
        <v>105</v>
      </c>
      <c r="B109" s="226" t="str">
        <f>'APH KIC KIA PC'!I109</f>
        <v>Välj…</v>
      </c>
      <c r="C109" s="226" t="str">
        <f>'APH KIC KIA PC'!K109</f>
        <v>Välj…</v>
      </c>
      <c r="D109" s="225">
        <v>1</v>
      </c>
      <c r="E109" s="267" t="str">
        <f>TRIM('APH KIC KIA PC'!D109)</f>
        <v/>
      </c>
      <c r="F109" s="224" t="str">
        <f>TRIM('1. Artikeldata Grund'!E109)</f>
        <v/>
      </c>
      <c r="G109" s="273" t="s">
        <v>1871</v>
      </c>
      <c r="H109" s="221"/>
      <c r="I109" s="221"/>
      <c r="J109" s="221"/>
      <c r="K109" s="221"/>
      <c r="L109" s="221"/>
      <c r="M109" s="2" cm="1">
        <f t="array" ref="M109">IF('APH KIC KIA PC'!S109&lt;&gt;"WEB",1,_xlfn.IFS('APH KIC KIA PC'!K109=Tabeller!$AI$4,'APH KIC KIA PC'!Q109,'APH KIC KIA PC'!K109=Tabeller!$AI$5,106628))</f>
        <v>1</v>
      </c>
      <c r="N109" s="270"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68" t="str">
        <f>'APH KIC KIA PC'!E109</f>
        <v/>
      </c>
      <c r="P109" s="267" t="str">
        <f>TRIM('APH KIC KIA PC'!R109)</f>
        <v/>
      </c>
      <c r="Q109" s="221"/>
      <c r="R109" s="269" t="str" cm="1">
        <f t="array" ref="R109">IFERROR(_xlfn.IFS('4. Inköpsdata'!M109=25%,41,'4. Inköpsdata'!M109=12%,42,'4. Inköpsdata'!M109=6%,43,'4. Inköpsdata'!M109="Momsfritt",38),"")</f>
        <v/>
      </c>
      <c r="S109" s="225" t="str">
        <f>'APH KIC KIA PC'!S109</f>
        <v xml:space="preserve">  Välj…</v>
      </c>
      <c r="T109" s="369" t="str">
        <f>'APH KIC KIA PC'!E109</f>
        <v/>
      </c>
      <c r="U109" s="225"/>
      <c r="V109" s="221"/>
      <c r="W109" s="221"/>
      <c r="X109" s="221"/>
      <c r="Y109" s="221"/>
      <c r="Z109" s="225" t="str">
        <f>TRIM(IF('1. Artikeldata Grund'!K109="","",IF('1. Artikeldata Grund'!K109=1,_xlfn.CONCAT('1. Artikeldata Grund'!K109," ","dag"),_xlfn.CONCAT('1. Artikeldata Grund'!K109," ","dagar"))))</f>
        <v/>
      </c>
      <c r="AA109" s="225" t="str">
        <f>TRIM(IF('1. Artikeldata Grund'!L109="","",IF('1. Artikeldata Grund'!L109=1,_xlfn.CONCAT('1. Artikeldata Grund'!L109," ","dag"),_xlfn.CONCAT('1. Artikeldata Grund'!L109," ","dagar"))))</f>
        <v/>
      </c>
      <c r="AB109" s="221"/>
      <c r="AC109" s="221"/>
      <c r="AD109" s="221"/>
      <c r="AE109" s="225">
        <v>1</v>
      </c>
      <c r="AF109" s="221"/>
      <c r="AG109" s="267" t="str">
        <f>TRIM('APH KIC KIA PC'!T109)</f>
        <v/>
      </c>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70" t="s">
        <v>1981</v>
      </c>
      <c r="BD109" s="270" t="str">
        <f>IF('2. Artikeldata Utökad'!G109="Välj…","",LEFT('2. Artikeldata Utökad'!G109,1))</f>
        <v xml:space="preserve"> </v>
      </c>
      <c r="BE109" s="221"/>
      <c r="BF109" s="221"/>
      <c r="BG109" s="221"/>
      <c r="BH109" s="221"/>
      <c r="BI109" s="221"/>
      <c r="BJ109" s="221"/>
      <c r="BK109" s="221"/>
      <c r="BL109" s="267" t="str">
        <f>TRIM(IF('APH KIC KIA PC'!S109="WEB","",'2. Artikeldata Utökad'!P109))</f>
        <v/>
      </c>
      <c r="BM109" s="267" t="str">
        <f>TRIM(IF('APH KIC KIA PC'!S109="WEB","",'2. Artikeldata Utökad'!Q109))</f>
        <v/>
      </c>
      <c r="BN109" s="267" t="str">
        <f>TRIM(IF('APH KIC KIA PC'!S109="WEB","",'2. Artikeldata Utökad'!R109))</f>
        <v/>
      </c>
      <c r="BO109" s="267" t="str">
        <f>IF('2. Artikeldata Utökad'!F109="","",'2. Artikeldata Utökad'!F109)</f>
        <v xml:space="preserve">  Välj…</v>
      </c>
      <c r="BP109" s="267" t="str">
        <f>TRIM(IF('2. Artikeldata Utökad'!E109="","",'2. Artikeldata Utökad'!E109))</f>
        <v/>
      </c>
      <c r="BQ109" s="267" t="str">
        <f>TRIM(IF('APH KIC KIA PC'!S109="WEB","",'2. Artikeldata Utökad'!S109))</f>
        <v/>
      </c>
      <c r="BR109" s="225">
        <v>1</v>
      </c>
      <c r="BS109" s="267" t="str">
        <f>TRIM(IF('APH KIC KIA PC'!S109="WEB","",'2. Artikeldata Utökad'!T109))</f>
        <v/>
      </c>
      <c r="BT109" s="221"/>
      <c r="BU109" s="221"/>
      <c r="BV109" s="267" t="str">
        <f>TRIM(IF('APH KIC KIA PC'!M109&lt;&gt;200,'APH KIC KIA PC'!D109,'2. Artikeldata Utökad'!I109))</f>
        <v/>
      </c>
      <c r="BW109" s="267" t="str">
        <f>TRIM('2. Artikeldata Utökad'!D109)</f>
        <v/>
      </c>
      <c r="BX109" s="224" t="str">
        <f>LEFT('2. Artikeldata Utökad'!H109,1)</f>
        <v xml:space="preserve"> </v>
      </c>
      <c r="BY109" s="224" t="str">
        <f>TRIM(LEFT('2. Artikeldata Utökad'!J109,2))</f>
        <v/>
      </c>
      <c r="BZ109" s="225" t="s">
        <v>1981</v>
      </c>
      <c r="CA109" s="221"/>
      <c r="CB109" s="221"/>
      <c r="CC109" s="221"/>
      <c r="CD109" s="221"/>
      <c r="CE109" s="221"/>
    </row>
    <row r="110" spans="1:83" x14ac:dyDescent="0.25">
      <c r="A110" s="226">
        <v>106</v>
      </c>
      <c r="B110" s="226" t="str">
        <f>'APH KIC KIA PC'!I110</f>
        <v>Välj…</v>
      </c>
      <c r="C110" s="226" t="str">
        <f>'APH KIC KIA PC'!K110</f>
        <v>Välj…</v>
      </c>
      <c r="D110" s="225">
        <v>1</v>
      </c>
      <c r="E110" s="267" t="str">
        <f>TRIM('APH KIC KIA PC'!D110)</f>
        <v/>
      </c>
      <c r="F110" s="224" t="str">
        <f>TRIM('1. Artikeldata Grund'!E110)</f>
        <v/>
      </c>
      <c r="G110" s="273" t="s">
        <v>1871</v>
      </c>
      <c r="H110" s="221"/>
      <c r="I110" s="221"/>
      <c r="J110" s="221"/>
      <c r="K110" s="221"/>
      <c r="L110" s="221"/>
      <c r="M110" s="2" cm="1">
        <f t="array" ref="M110">IF('APH KIC KIA PC'!S110&lt;&gt;"WEB",1,_xlfn.IFS('APH KIC KIA PC'!K110=Tabeller!$AI$4,'APH KIC KIA PC'!Q110,'APH KIC KIA PC'!K110=Tabeller!$AI$5,106628))</f>
        <v>1</v>
      </c>
      <c r="N110" s="270"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68" t="str">
        <f>'APH KIC KIA PC'!E110</f>
        <v/>
      </c>
      <c r="P110" s="267" t="str">
        <f>TRIM('APH KIC KIA PC'!R110)</f>
        <v/>
      </c>
      <c r="Q110" s="221"/>
      <c r="R110" s="269" t="str" cm="1">
        <f t="array" ref="R110">IFERROR(_xlfn.IFS('4. Inköpsdata'!M110=25%,41,'4. Inköpsdata'!M110=12%,42,'4. Inköpsdata'!M110=6%,43,'4. Inköpsdata'!M110="Momsfritt",38),"")</f>
        <v/>
      </c>
      <c r="S110" s="225" t="str">
        <f>'APH KIC KIA PC'!S110</f>
        <v xml:space="preserve">  Välj…</v>
      </c>
      <c r="T110" s="369" t="str">
        <f>'APH KIC KIA PC'!E110</f>
        <v/>
      </c>
      <c r="U110" s="225"/>
      <c r="V110" s="221"/>
      <c r="W110" s="221"/>
      <c r="X110" s="221"/>
      <c r="Y110" s="221"/>
      <c r="Z110" s="225" t="str">
        <f>TRIM(IF('1. Artikeldata Grund'!K110="","",IF('1. Artikeldata Grund'!K110=1,_xlfn.CONCAT('1. Artikeldata Grund'!K110," ","dag"),_xlfn.CONCAT('1. Artikeldata Grund'!K110," ","dagar"))))</f>
        <v/>
      </c>
      <c r="AA110" s="225" t="str">
        <f>TRIM(IF('1. Artikeldata Grund'!L110="","",IF('1. Artikeldata Grund'!L110=1,_xlfn.CONCAT('1. Artikeldata Grund'!L110," ","dag"),_xlfn.CONCAT('1. Artikeldata Grund'!L110," ","dagar"))))</f>
        <v/>
      </c>
      <c r="AB110" s="221"/>
      <c r="AC110" s="221"/>
      <c r="AD110" s="221"/>
      <c r="AE110" s="225">
        <v>1</v>
      </c>
      <c r="AF110" s="221"/>
      <c r="AG110" s="267" t="str">
        <f>TRIM('APH KIC KIA PC'!T110)</f>
        <v/>
      </c>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70" t="s">
        <v>1981</v>
      </c>
      <c r="BD110" s="270" t="str">
        <f>IF('2. Artikeldata Utökad'!G110="Välj…","",LEFT('2. Artikeldata Utökad'!G110,1))</f>
        <v xml:space="preserve"> </v>
      </c>
      <c r="BE110" s="221"/>
      <c r="BF110" s="221"/>
      <c r="BG110" s="221"/>
      <c r="BH110" s="221"/>
      <c r="BI110" s="221"/>
      <c r="BJ110" s="221"/>
      <c r="BK110" s="221"/>
      <c r="BL110" s="267" t="str">
        <f>TRIM(IF('APH KIC KIA PC'!S110="WEB","",'2. Artikeldata Utökad'!P110))</f>
        <v/>
      </c>
      <c r="BM110" s="267" t="str">
        <f>TRIM(IF('APH KIC KIA PC'!S110="WEB","",'2. Artikeldata Utökad'!Q110))</f>
        <v/>
      </c>
      <c r="BN110" s="267" t="str">
        <f>TRIM(IF('APH KIC KIA PC'!S110="WEB","",'2. Artikeldata Utökad'!R110))</f>
        <v/>
      </c>
      <c r="BO110" s="267" t="str">
        <f>IF('2. Artikeldata Utökad'!F110="","",'2. Artikeldata Utökad'!F110)</f>
        <v xml:space="preserve">  Välj…</v>
      </c>
      <c r="BP110" s="267" t="str">
        <f>TRIM(IF('2. Artikeldata Utökad'!E110="","",'2. Artikeldata Utökad'!E110))</f>
        <v/>
      </c>
      <c r="BQ110" s="267" t="str">
        <f>TRIM(IF('APH KIC KIA PC'!S110="WEB","",'2. Artikeldata Utökad'!S110))</f>
        <v/>
      </c>
      <c r="BR110" s="225">
        <v>1</v>
      </c>
      <c r="BS110" s="267" t="str">
        <f>TRIM(IF('APH KIC KIA PC'!S110="WEB","",'2. Artikeldata Utökad'!T110))</f>
        <v/>
      </c>
      <c r="BT110" s="221"/>
      <c r="BU110" s="221"/>
      <c r="BV110" s="267" t="str">
        <f>TRIM(IF('APH KIC KIA PC'!M110&lt;&gt;200,'APH KIC KIA PC'!D110,'2. Artikeldata Utökad'!I110))</f>
        <v/>
      </c>
      <c r="BW110" s="267" t="str">
        <f>TRIM('2. Artikeldata Utökad'!D110)</f>
        <v/>
      </c>
      <c r="BX110" s="224" t="str">
        <f>LEFT('2. Artikeldata Utökad'!H110,1)</f>
        <v xml:space="preserve"> </v>
      </c>
      <c r="BY110" s="224" t="str">
        <f>TRIM(LEFT('2. Artikeldata Utökad'!J110,2))</f>
        <v/>
      </c>
      <c r="BZ110" s="225" t="s">
        <v>1981</v>
      </c>
      <c r="CA110" s="221"/>
      <c r="CB110" s="221"/>
      <c r="CC110" s="221"/>
      <c r="CD110" s="221"/>
      <c r="CE110" s="221"/>
    </row>
    <row r="111" spans="1:83" x14ac:dyDescent="0.25">
      <c r="A111" s="226">
        <v>107</v>
      </c>
      <c r="B111" s="226" t="str">
        <f>'APH KIC KIA PC'!I111</f>
        <v>Välj…</v>
      </c>
      <c r="C111" s="226" t="str">
        <f>'APH KIC KIA PC'!K111</f>
        <v>Välj…</v>
      </c>
      <c r="D111" s="225">
        <v>1</v>
      </c>
      <c r="E111" s="267" t="str">
        <f>TRIM('APH KIC KIA PC'!D111)</f>
        <v/>
      </c>
      <c r="F111" s="224" t="str">
        <f>TRIM('1. Artikeldata Grund'!E111)</f>
        <v/>
      </c>
      <c r="G111" s="273" t="s">
        <v>1871</v>
      </c>
      <c r="H111" s="221"/>
      <c r="I111" s="221"/>
      <c r="J111" s="221"/>
      <c r="K111" s="221"/>
      <c r="L111" s="221"/>
      <c r="M111" s="2" cm="1">
        <f t="array" ref="M111">IF('APH KIC KIA PC'!S111&lt;&gt;"WEB",1,_xlfn.IFS('APH KIC KIA PC'!K111=Tabeller!$AI$4,'APH KIC KIA PC'!Q111,'APH KIC KIA PC'!K111=Tabeller!$AI$5,106628))</f>
        <v>1</v>
      </c>
      <c r="N111" s="270"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68" t="str">
        <f>'APH KIC KIA PC'!E111</f>
        <v/>
      </c>
      <c r="P111" s="267" t="str">
        <f>TRIM('APH KIC KIA PC'!R111)</f>
        <v/>
      </c>
      <c r="Q111" s="221"/>
      <c r="R111" s="269" t="str" cm="1">
        <f t="array" ref="R111">IFERROR(_xlfn.IFS('4. Inköpsdata'!M111=25%,41,'4. Inköpsdata'!M111=12%,42,'4. Inköpsdata'!M111=6%,43,'4. Inköpsdata'!M111="Momsfritt",38),"")</f>
        <v/>
      </c>
      <c r="S111" s="225" t="str">
        <f>'APH KIC KIA PC'!S111</f>
        <v xml:space="preserve">  Välj…</v>
      </c>
      <c r="T111" s="369" t="str">
        <f>'APH KIC KIA PC'!E111</f>
        <v/>
      </c>
      <c r="U111" s="225"/>
      <c r="V111" s="221"/>
      <c r="W111" s="221"/>
      <c r="X111" s="221"/>
      <c r="Y111" s="221"/>
      <c r="Z111" s="225" t="str">
        <f>TRIM(IF('1. Artikeldata Grund'!K111="","",IF('1. Artikeldata Grund'!K111=1,_xlfn.CONCAT('1. Artikeldata Grund'!K111," ","dag"),_xlfn.CONCAT('1. Artikeldata Grund'!K111," ","dagar"))))</f>
        <v/>
      </c>
      <c r="AA111" s="225" t="str">
        <f>TRIM(IF('1. Artikeldata Grund'!L111="","",IF('1. Artikeldata Grund'!L111=1,_xlfn.CONCAT('1. Artikeldata Grund'!L111," ","dag"),_xlfn.CONCAT('1. Artikeldata Grund'!L111," ","dagar"))))</f>
        <v/>
      </c>
      <c r="AB111" s="221"/>
      <c r="AC111" s="221"/>
      <c r="AD111" s="221"/>
      <c r="AE111" s="225">
        <v>1</v>
      </c>
      <c r="AF111" s="221"/>
      <c r="AG111" s="267" t="str">
        <f>TRIM('APH KIC KIA PC'!T111)</f>
        <v/>
      </c>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70" t="s">
        <v>1981</v>
      </c>
      <c r="BD111" s="270" t="str">
        <f>IF('2. Artikeldata Utökad'!G111="Välj…","",LEFT('2. Artikeldata Utökad'!G111,1))</f>
        <v xml:space="preserve"> </v>
      </c>
      <c r="BE111" s="221"/>
      <c r="BF111" s="221"/>
      <c r="BG111" s="221"/>
      <c r="BH111" s="221"/>
      <c r="BI111" s="221"/>
      <c r="BJ111" s="221"/>
      <c r="BK111" s="221"/>
      <c r="BL111" s="267" t="str">
        <f>TRIM(IF('APH KIC KIA PC'!S111="WEB","",'2. Artikeldata Utökad'!P111))</f>
        <v/>
      </c>
      <c r="BM111" s="267" t="str">
        <f>TRIM(IF('APH KIC KIA PC'!S111="WEB","",'2. Artikeldata Utökad'!Q111))</f>
        <v/>
      </c>
      <c r="BN111" s="267" t="str">
        <f>TRIM(IF('APH KIC KIA PC'!S111="WEB","",'2. Artikeldata Utökad'!R111))</f>
        <v/>
      </c>
      <c r="BO111" s="267" t="str">
        <f>IF('2. Artikeldata Utökad'!F111="","",'2. Artikeldata Utökad'!F111)</f>
        <v xml:space="preserve">  Välj…</v>
      </c>
      <c r="BP111" s="267" t="str">
        <f>TRIM(IF('2. Artikeldata Utökad'!E111="","",'2. Artikeldata Utökad'!E111))</f>
        <v/>
      </c>
      <c r="BQ111" s="267" t="str">
        <f>TRIM(IF('APH KIC KIA PC'!S111="WEB","",'2. Artikeldata Utökad'!S111))</f>
        <v/>
      </c>
      <c r="BR111" s="225">
        <v>1</v>
      </c>
      <c r="BS111" s="267" t="str">
        <f>TRIM(IF('APH KIC KIA PC'!S111="WEB","",'2. Artikeldata Utökad'!T111))</f>
        <v/>
      </c>
      <c r="BT111" s="221"/>
      <c r="BU111" s="221"/>
      <c r="BV111" s="267" t="str">
        <f>TRIM(IF('APH KIC KIA PC'!M111&lt;&gt;200,'APH KIC KIA PC'!D111,'2. Artikeldata Utökad'!I111))</f>
        <v/>
      </c>
      <c r="BW111" s="267" t="str">
        <f>TRIM('2. Artikeldata Utökad'!D111)</f>
        <v/>
      </c>
      <c r="BX111" s="224" t="str">
        <f>LEFT('2. Artikeldata Utökad'!H111,1)</f>
        <v xml:space="preserve"> </v>
      </c>
      <c r="BY111" s="224" t="str">
        <f>TRIM(LEFT('2. Artikeldata Utökad'!J111,2))</f>
        <v/>
      </c>
      <c r="BZ111" s="225" t="s">
        <v>1981</v>
      </c>
      <c r="CA111" s="221"/>
      <c r="CB111" s="221"/>
      <c r="CC111" s="221"/>
      <c r="CD111" s="221"/>
      <c r="CE111" s="221"/>
    </row>
    <row r="112" spans="1:83" x14ac:dyDescent="0.25">
      <c r="A112" s="226">
        <v>108</v>
      </c>
      <c r="B112" s="226" t="str">
        <f>'APH KIC KIA PC'!I112</f>
        <v>Välj…</v>
      </c>
      <c r="C112" s="226" t="str">
        <f>'APH KIC KIA PC'!K112</f>
        <v>Välj…</v>
      </c>
      <c r="D112" s="225">
        <v>1</v>
      </c>
      <c r="E112" s="267" t="str">
        <f>TRIM('APH KIC KIA PC'!D112)</f>
        <v/>
      </c>
      <c r="F112" s="224" t="str">
        <f>TRIM('1. Artikeldata Grund'!E112)</f>
        <v/>
      </c>
      <c r="G112" s="273" t="s">
        <v>1871</v>
      </c>
      <c r="H112" s="221"/>
      <c r="I112" s="221"/>
      <c r="J112" s="221"/>
      <c r="K112" s="221"/>
      <c r="L112" s="221"/>
      <c r="M112" s="2" cm="1">
        <f t="array" ref="M112">IF('APH KIC KIA PC'!S112&lt;&gt;"WEB",1,_xlfn.IFS('APH KIC KIA PC'!K112=Tabeller!$AI$4,'APH KIC KIA PC'!Q112,'APH KIC KIA PC'!K112=Tabeller!$AI$5,106628))</f>
        <v>1</v>
      </c>
      <c r="N112" s="270"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68" t="str">
        <f>'APH KIC KIA PC'!E112</f>
        <v/>
      </c>
      <c r="P112" s="267" t="str">
        <f>TRIM('APH KIC KIA PC'!R112)</f>
        <v/>
      </c>
      <c r="Q112" s="221"/>
      <c r="R112" s="269" t="str" cm="1">
        <f t="array" ref="R112">IFERROR(_xlfn.IFS('4. Inköpsdata'!M112=25%,41,'4. Inköpsdata'!M112=12%,42,'4. Inköpsdata'!M112=6%,43,'4. Inköpsdata'!M112="Momsfritt",38),"")</f>
        <v/>
      </c>
      <c r="S112" s="225" t="str">
        <f>'APH KIC KIA PC'!S112</f>
        <v xml:space="preserve">  Välj…</v>
      </c>
      <c r="T112" s="369" t="str">
        <f>'APH KIC KIA PC'!E112</f>
        <v/>
      </c>
      <c r="U112" s="225"/>
      <c r="V112" s="221"/>
      <c r="W112" s="221"/>
      <c r="X112" s="221"/>
      <c r="Y112" s="221"/>
      <c r="Z112" s="225" t="str">
        <f>TRIM(IF('1. Artikeldata Grund'!K112="","",IF('1. Artikeldata Grund'!K112=1,_xlfn.CONCAT('1. Artikeldata Grund'!K112," ","dag"),_xlfn.CONCAT('1. Artikeldata Grund'!K112," ","dagar"))))</f>
        <v/>
      </c>
      <c r="AA112" s="225" t="str">
        <f>TRIM(IF('1. Artikeldata Grund'!L112="","",IF('1. Artikeldata Grund'!L112=1,_xlfn.CONCAT('1. Artikeldata Grund'!L112," ","dag"),_xlfn.CONCAT('1. Artikeldata Grund'!L112," ","dagar"))))</f>
        <v/>
      </c>
      <c r="AB112" s="221"/>
      <c r="AC112" s="221"/>
      <c r="AD112" s="221"/>
      <c r="AE112" s="225">
        <v>1</v>
      </c>
      <c r="AF112" s="221"/>
      <c r="AG112" s="267" t="str">
        <f>TRIM('APH KIC KIA PC'!T112)</f>
        <v/>
      </c>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70" t="s">
        <v>1981</v>
      </c>
      <c r="BD112" s="270" t="str">
        <f>IF('2. Artikeldata Utökad'!G112="Välj…","",LEFT('2. Artikeldata Utökad'!G112,1))</f>
        <v xml:space="preserve"> </v>
      </c>
      <c r="BE112" s="221"/>
      <c r="BF112" s="221"/>
      <c r="BG112" s="221"/>
      <c r="BH112" s="221"/>
      <c r="BI112" s="221"/>
      <c r="BJ112" s="221"/>
      <c r="BK112" s="221"/>
      <c r="BL112" s="267" t="str">
        <f>TRIM(IF('APH KIC KIA PC'!S112="WEB","",'2. Artikeldata Utökad'!P112))</f>
        <v/>
      </c>
      <c r="BM112" s="267" t="str">
        <f>TRIM(IF('APH KIC KIA PC'!S112="WEB","",'2. Artikeldata Utökad'!Q112))</f>
        <v/>
      </c>
      <c r="BN112" s="267" t="str">
        <f>TRIM(IF('APH KIC KIA PC'!S112="WEB","",'2. Artikeldata Utökad'!R112))</f>
        <v/>
      </c>
      <c r="BO112" s="267" t="str">
        <f>IF('2. Artikeldata Utökad'!F112="","",'2. Artikeldata Utökad'!F112)</f>
        <v xml:space="preserve">  Välj…</v>
      </c>
      <c r="BP112" s="267" t="str">
        <f>TRIM(IF('2. Artikeldata Utökad'!E112="","",'2. Artikeldata Utökad'!E112))</f>
        <v/>
      </c>
      <c r="BQ112" s="267" t="str">
        <f>TRIM(IF('APH KIC KIA PC'!S112="WEB","",'2. Artikeldata Utökad'!S112))</f>
        <v/>
      </c>
      <c r="BR112" s="225">
        <v>1</v>
      </c>
      <c r="BS112" s="267" t="str">
        <f>TRIM(IF('APH KIC KIA PC'!S112="WEB","",'2. Artikeldata Utökad'!T112))</f>
        <v/>
      </c>
      <c r="BT112" s="221"/>
      <c r="BU112" s="221"/>
      <c r="BV112" s="267" t="str">
        <f>TRIM(IF('APH KIC KIA PC'!M112&lt;&gt;200,'APH KIC KIA PC'!D112,'2. Artikeldata Utökad'!I112))</f>
        <v/>
      </c>
      <c r="BW112" s="267" t="str">
        <f>TRIM('2. Artikeldata Utökad'!D112)</f>
        <v/>
      </c>
      <c r="BX112" s="224" t="str">
        <f>LEFT('2. Artikeldata Utökad'!H112,1)</f>
        <v xml:space="preserve"> </v>
      </c>
      <c r="BY112" s="224" t="str">
        <f>TRIM(LEFT('2. Artikeldata Utökad'!J112,2))</f>
        <v/>
      </c>
      <c r="BZ112" s="225" t="s">
        <v>1981</v>
      </c>
      <c r="CA112" s="221"/>
      <c r="CB112" s="221"/>
      <c r="CC112" s="221"/>
      <c r="CD112" s="221"/>
      <c r="CE112" s="221"/>
    </row>
    <row r="113" spans="1:83" x14ac:dyDescent="0.25">
      <c r="A113" s="226">
        <v>109</v>
      </c>
      <c r="B113" s="226" t="str">
        <f>'APH KIC KIA PC'!I113</f>
        <v>Välj…</v>
      </c>
      <c r="C113" s="226" t="str">
        <f>'APH KIC KIA PC'!K113</f>
        <v>Välj…</v>
      </c>
      <c r="D113" s="225">
        <v>1</v>
      </c>
      <c r="E113" s="267" t="str">
        <f>TRIM('APH KIC KIA PC'!D113)</f>
        <v/>
      </c>
      <c r="F113" s="224" t="str">
        <f>TRIM('1. Artikeldata Grund'!E113)</f>
        <v/>
      </c>
      <c r="G113" s="273" t="s">
        <v>1871</v>
      </c>
      <c r="H113" s="221"/>
      <c r="I113" s="221"/>
      <c r="J113" s="221"/>
      <c r="K113" s="221"/>
      <c r="L113" s="221"/>
      <c r="M113" s="2" cm="1">
        <f t="array" ref="M113">IF('APH KIC KIA PC'!S113&lt;&gt;"WEB",1,_xlfn.IFS('APH KIC KIA PC'!K113=Tabeller!$AI$4,'APH KIC KIA PC'!Q113,'APH KIC KIA PC'!K113=Tabeller!$AI$5,106628))</f>
        <v>1</v>
      </c>
      <c r="N113" s="270"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68" t="str">
        <f>'APH KIC KIA PC'!E113</f>
        <v/>
      </c>
      <c r="P113" s="267" t="str">
        <f>TRIM('APH KIC KIA PC'!R113)</f>
        <v/>
      </c>
      <c r="Q113" s="221"/>
      <c r="R113" s="269" t="str" cm="1">
        <f t="array" ref="R113">IFERROR(_xlfn.IFS('4. Inköpsdata'!M113=25%,41,'4. Inköpsdata'!M113=12%,42,'4. Inköpsdata'!M113=6%,43,'4. Inköpsdata'!M113="Momsfritt",38),"")</f>
        <v/>
      </c>
      <c r="S113" s="225" t="str">
        <f>'APH KIC KIA PC'!S113</f>
        <v xml:space="preserve">  Välj…</v>
      </c>
      <c r="T113" s="369" t="str">
        <f>'APH KIC KIA PC'!E113</f>
        <v/>
      </c>
      <c r="U113" s="225"/>
      <c r="V113" s="221"/>
      <c r="W113" s="221"/>
      <c r="X113" s="221"/>
      <c r="Y113" s="221"/>
      <c r="Z113" s="225" t="str">
        <f>TRIM(IF('1. Artikeldata Grund'!K113="","",IF('1. Artikeldata Grund'!K113=1,_xlfn.CONCAT('1. Artikeldata Grund'!K113," ","dag"),_xlfn.CONCAT('1. Artikeldata Grund'!K113," ","dagar"))))</f>
        <v/>
      </c>
      <c r="AA113" s="225" t="str">
        <f>TRIM(IF('1. Artikeldata Grund'!L113="","",IF('1. Artikeldata Grund'!L113=1,_xlfn.CONCAT('1. Artikeldata Grund'!L113," ","dag"),_xlfn.CONCAT('1. Artikeldata Grund'!L113," ","dagar"))))</f>
        <v/>
      </c>
      <c r="AB113" s="221"/>
      <c r="AC113" s="221"/>
      <c r="AD113" s="221"/>
      <c r="AE113" s="225">
        <v>1</v>
      </c>
      <c r="AF113" s="221"/>
      <c r="AG113" s="267" t="str">
        <f>TRIM('APH KIC KIA PC'!T113)</f>
        <v/>
      </c>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70" t="s">
        <v>1981</v>
      </c>
      <c r="BD113" s="270" t="str">
        <f>IF('2. Artikeldata Utökad'!G113="Välj…","",LEFT('2. Artikeldata Utökad'!G113,1))</f>
        <v xml:space="preserve"> </v>
      </c>
      <c r="BE113" s="221"/>
      <c r="BF113" s="221"/>
      <c r="BG113" s="221"/>
      <c r="BH113" s="221"/>
      <c r="BI113" s="221"/>
      <c r="BJ113" s="221"/>
      <c r="BK113" s="221"/>
      <c r="BL113" s="267" t="str">
        <f>TRIM(IF('APH KIC KIA PC'!S113="WEB","",'2. Artikeldata Utökad'!P113))</f>
        <v/>
      </c>
      <c r="BM113" s="267" t="str">
        <f>TRIM(IF('APH KIC KIA PC'!S113="WEB","",'2. Artikeldata Utökad'!Q113))</f>
        <v/>
      </c>
      <c r="BN113" s="267" t="str">
        <f>TRIM(IF('APH KIC KIA PC'!S113="WEB","",'2. Artikeldata Utökad'!R113))</f>
        <v/>
      </c>
      <c r="BO113" s="267" t="str">
        <f>IF('2. Artikeldata Utökad'!F113="","",'2. Artikeldata Utökad'!F113)</f>
        <v xml:space="preserve">  Välj…</v>
      </c>
      <c r="BP113" s="267" t="str">
        <f>TRIM(IF('2. Artikeldata Utökad'!E113="","",'2. Artikeldata Utökad'!E113))</f>
        <v/>
      </c>
      <c r="BQ113" s="267" t="str">
        <f>TRIM(IF('APH KIC KIA PC'!S113="WEB","",'2. Artikeldata Utökad'!S113))</f>
        <v/>
      </c>
      <c r="BR113" s="225">
        <v>1</v>
      </c>
      <c r="BS113" s="267" t="str">
        <f>TRIM(IF('APH KIC KIA PC'!S113="WEB","",'2. Artikeldata Utökad'!T113))</f>
        <v/>
      </c>
      <c r="BT113" s="221"/>
      <c r="BU113" s="221"/>
      <c r="BV113" s="267" t="str">
        <f>TRIM(IF('APH KIC KIA PC'!M113&lt;&gt;200,'APH KIC KIA PC'!D113,'2. Artikeldata Utökad'!I113))</f>
        <v/>
      </c>
      <c r="BW113" s="267" t="str">
        <f>TRIM('2. Artikeldata Utökad'!D113)</f>
        <v/>
      </c>
      <c r="BX113" s="224" t="str">
        <f>LEFT('2. Artikeldata Utökad'!H113,1)</f>
        <v xml:space="preserve"> </v>
      </c>
      <c r="BY113" s="224" t="str">
        <f>TRIM(LEFT('2. Artikeldata Utökad'!J113,2))</f>
        <v/>
      </c>
      <c r="BZ113" s="225" t="s">
        <v>1981</v>
      </c>
      <c r="CA113" s="221"/>
      <c r="CB113" s="221"/>
      <c r="CC113" s="221"/>
      <c r="CD113" s="221"/>
      <c r="CE113" s="221"/>
    </row>
    <row r="114" spans="1:83" x14ac:dyDescent="0.25">
      <c r="A114" s="223">
        <v>110</v>
      </c>
      <c r="B114" s="226" t="str">
        <f>'APH KIC KIA PC'!I114</f>
        <v>Välj…</v>
      </c>
      <c r="C114" s="226" t="str">
        <f>'APH KIC KIA PC'!K114</f>
        <v>Välj…</v>
      </c>
      <c r="D114" s="225">
        <v>1</v>
      </c>
      <c r="E114" s="267" t="str">
        <f>TRIM('APH KIC KIA PC'!D114)</f>
        <v/>
      </c>
      <c r="F114" s="224" t="str">
        <f>TRIM('1. Artikeldata Grund'!E114)</f>
        <v/>
      </c>
      <c r="G114" s="273" t="s">
        <v>1871</v>
      </c>
      <c r="H114" s="221"/>
      <c r="I114" s="221"/>
      <c r="J114" s="221"/>
      <c r="K114" s="221"/>
      <c r="L114" s="221"/>
      <c r="M114" s="2" cm="1">
        <f t="array" ref="M114">IF('APH KIC KIA PC'!S114&lt;&gt;"WEB",1,_xlfn.IFS('APH KIC KIA PC'!K114=Tabeller!$AI$4,'APH KIC KIA PC'!Q114,'APH KIC KIA PC'!K114=Tabeller!$AI$5,106628))</f>
        <v>1</v>
      </c>
      <c r="N114" s="270"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68" t="str">
        <f>'APH KIC KIA PC'!E114</f>
        <v/>
      </c>
      <c r="P114" s="267" t="str">
        <f>TRIM('APH KIC KIA PC'!R114)</f>
        <v/>
      </c>
      <c r="Q114" s="221"/>
      <c r="R114" s="269" t="str" cm="1">
        <f t="array" ref="R114">IFERROR(_xlfn.IFS('4. Inköpsdata'!M114=25%,41,'4. Inköpsdata'!M114=12%,42,'4. Inköpsdata'!M114=6%,43,'4. Inköpsdata'!M114="Momsfritt",38),"")</f>
        <v/>
      </c>
      <c r="S114" s="225" t="str">
        <f>'APH KIC KIA PC'!S114</f>
        <v xml:space="preserve">  Välj…</v>
      </c>
      <c r="T114" s="369" t="str">
        <f>'APH KIC KIA PC'!E114</f>
        <v/>
      </c>
      <c r="U114" s="225"/>
      <c r="V114" s="221"/>
      <c r="W114" s="221"/>
      <c r="X114" s="221"/>
      <c r="Y114" s="221"/>
      <c r="Z114" s="225" t="str">
        <f>TRIM(IF('1. Artikeldata Grund'!K114="","",IF('1. Artikeldata Grund'!K114=1,_xlfn.CONCAT('1. Artikeldata Grund'!K114," ","dag"),_xlfn.CONCAT('1. Artikeldata Grund'!K114," ","dagar"))))</f>
        <v/>
      </c>
      <c r="AA114" s="225" t="str">
        <f>TRIM(IF('1. Artikeldata Grund'!L114="","",IF('1. Artikeldata Grund'!L114=1,_xlfn.CONCAT('1. Artikeldata Grund'!L114," ","dag"),_xlfn.CONCAT('1. Artikeldata Grund'!L114," ","dagar"))))</f>
        <v/>
      </c>
      <c r="AB114" s="221"/>
      <c r="AC114" s="221"/>
      <c r="AD114" s="221"/>
      <c r="AE114" s="225">
        <v>1</v>
      </c>
      <c r="AF114" s="221"/>
      <c r="AG114" s="267" t="str">
        <f>TRIM('APH KIC KIA PC'!T114)</f>
        <v/>
      </c>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70" t="s">
        <v>1981</v>
      </c>
      <c r="BD114" s="270" t="str">
        <f>IF('2. Artikeldata Utökad'!G114="Välj…","",LEFT('2. Artikeldata Utökad'!G114,1))</f>
        <v xml:space="preserve"> </v>
      </c>
      <c r="BE114" s="221"/>
      <c r="BF114" s="221"/>
      <c r="BG114" s="221"/>
      <c r="BH114" s="221"/>
      <c r="BI114" s="221"/>
      <c r="BJ114" s="221"/>
      <c r="BK114" s="221"/>
      <c r="BL114" s="267" t="str">
        <f>TRIM(IF('APH KIC KIA PC'!S114="WEB","",'2. Artikeldata Utökad'!P114))</f>
        <v/>
      </c>
      <c r="BM114" s="267" t="str">
        <f>TRIM(IF('APH KIC KIA PC'!S114="WEB","",'2. Artikeldata Utökad'!Q114))</f>
        <v/>
      </c>
      <c r="BN114" s="267" t="str">
        <f>TRIM(IF('APH KIC KIA PC'!S114="WEB","",'2. Artikeldata Utökad'!R114))</f>
        <v/>
      </c>
      <c r="BO114" s="267" t="str">
        <f>IF('2. Artikeldata Utökad'!F114="","",'2. Artikeldata Utökad'!F114)</f>
        <v xml:space="preserve">  Välj…</v>
      </c>
      <c r="BP114" s="267" t="str">
        <f>TRIM(IF('2. Artikeldata Utökad'!E114="","",'2. Artikeldata Utökad'!E114))</f>
        <v/>
      </c>
      <c r="BQ114" s="267" t="str">
        <f>TRIM(IF('APH KIC KIA PC'!S114="WEB","",'2. Artikeldata Utökad'!S114))</f>
        <v/>
      </c>
      <c r="BR114" s="225">
        <v>1</v>
      </c>
      <c r="BS114" s="267" t="str">
        <f>TRIM(IF('APH KIC KIA PC'!S114="WEB","",'2. Artikeldata Utökad'!T114))</f>
        <v/>
      </c>
      <c r="BT114" s="221"/>
      <c r="BU114" s="221"/>
      <c r="BV114" s="267" t="str">
        <f>TRIM(IF('APH KIC KIA PC'!M114&lt;&gt;200,'APH KIC KIA PC'!D114,'2. Artikeldata Utökad'!I114))</f>
        <v/>
      </c>
      <c r="BW114" s="267" t="str">
        <f>TRIM('2. Artikeldata Utökad'!D114)</f>
        <v/>
      </c>
      <c r="BX114" s="224" t="str">
        <f>LEFT('2. Artikeldata Utökad'!H114,1)</f>
        <v xml:space="preserve"> </v>
      </c>
      <c r="BY114" s="224" t="str">
        <f>TRIM(LEFT('2. Artikeldata Utökad'!J114,2))</f>
        <v/>
      </c>
      <c r="BZ114" s="225" t="s">
        <v>1981</v>
      </c>
      <c r="CA114" s="221"/>
      <c r="CB114" s="221"/>
      <c r="CC114" s="221"/>
      <c r="CD114" s="221"/>
      <c r="CE114" s="221"/>
    </row>
    <row r="115" spans="1:83" x14ac:dyDescent="0.25">
      <c r="A115" s="226">
        <v>111</v>
      </c>
      <c r="B115" s="226" t="str">
        <f>'APH KIC KIA PC'!I115</f>
        <v>Välj…</v>
      </c>
      <c r="C115" s="226" t="str">
        <f>'APH KIC KIA PC'!K115</f>
        <v>Välj…</v>
      </c>
      <c r="D115" s="225">
        <v>1</v>
      </c>
      <c r="E115" s="267" t="str">
        <f>TRIM('APH KIC KIA PC'!D115)</f>
        <v/>
      </c>
      <c r="F115" s="224" t="str">
        <f>TRIM('1. Artikeldata Grund'!E115)</f>
        <v/>
      </c>
      <c r="G115" s="273" t="s">
        <v>1871</v>
      </c>
      <c r="H115" s="221"/>
      <c r="I115" s="221"/>
      <c r="J115" s="221"/>
      <c r="K115" s="221"/>
      <c r="L115" s="221"/>
      <c r="M115" s="2" cm="1">
        <f t="array" ref="M115">IF('APH KIC KIA PC'!S115&lt;&gt;"WEB",1,_xlfn.IFS('APH KIC KIA PC'!K115=Tabeller!$AI$4,'APH KIC KIA PC'!Q115,'APH KIC KIA PC'!K115=Tabeller!$AI$5,106628))</f>
        <v>1</v>
      </c>
      <c r="N115" s="270"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68" t="str">
        <f>'APH KIC KIA PC'!E115</f>
        <v/>
      </c>
      <c r="P115" s="267" t="str">
        <f>TRIM('APH KIC KIA PC'!R115)</f>
        <v/>
      </c>
      <c r="Q115" s="221"/>
      <c r="R115" s="269" t="str" cm="1">
        <f t="array" ref="R115">IFERROR(_xlfn.IFS('4. Inköpsdata'!M115=25%,41,'4. Inköpsdata'!M115=12%,42,'4. Inköpsdata'!M115=6%,43,'4. Inköpsdata'!M115="Momsfritt",38),"")</f>
        <v/>
      </c>
      <c r="S115" s="225" t="str">
        <f>'APH KIC KIA PC'!S115</f>
        <v xml:space="preserve">  Välj…</v>
      </c>
      <c r="T115" s="369" t="str">
        <f>'APH KIC KIA PC'!E115</f>
        <v/>
      </c>
      <c r="U115" s="225"/>
      <c r="V115" s="221"/>
      <c r="W115" s="221"/>
      <c r="X115" s="221"/>
      <c r="Y115" s="221"/>
      <c r="Z115" s="225" t="str">
        <f>TRIM(IF('1. Artikeldata Grund'!K115="","",IF('1. Artikeldata Grund'!K115=1,_xlfn.CONCAT('1. Artikeldata Grund'!K115," ","dag"),_xlfn.CONCAT('1. Artikeldata Grund'!K115," ","dagar"))))</f>
        <v/>
      </c>
      <c r="AA115" s="225" t="str">
        <f>TRIM(IF('1. Artikeldata Grund'!L115="","",IF('1. Artikeldata Grund'!L115=1,_xlfn.CONCAT('1. Artikeldata Grund'!L115," ","dag"),_xlfn.CONCAT('1. Artikeldata Grund'!L115," ","dagar"))))</f>
        <v/>
      </c>
      <c r="AB115" s="221"/>
      <c r="AC115" s="221"/>
      <c r="AD115" s="221"/>
      <c r="AE115" s="225">
        <v>1</v>
      </c>
      <c r="AF115" s="221"/>
      <c r="AG115" s="267" t="str">
        <f>TRIM('APH KIC KIA PC'!T115)</f>
        <v/>
      </c>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70" t="s">
        <v>1981</v>
      </c>
      <c r="BD115" s="270" t="str">
        <f>IF('2. Artikeldata Utökad'!G115="Välj…","",LEFT('2. Artikeldata Utökad'!G115,1))</f>
        <v xml:space="preserve"> </v>
      </c>
      <c r="BE115" s="221"/>
      <c r="BF115" s="221"/>
      <c r="BG115" s="221"/>
      <c r="BH115" s="221"/>
      <c r="BI115" s="221"/>
      <c r="BJ115" s="221"/>
      <c r="BK115" s="221"/>
      <c r="BL115" s="267" t="str">
        <f>TRIM(IF('APH KIC KIA PC'!S115="WEB","",'2. Artikeldata Utökad'!P115))</f>
        <v/>
      </c>
      <c r="BM115" s="267" t="str">
        <f>TRIM(IF('APH KIC KIA PC'!S115="WEB","",'2. Artikeldata Utökad'!Q115))</f>
        <v/>
      </c>
      <c r="BN115" s="267" t="str">
        <f>TRIM(IF('APH KIC KIA PC'!S115="WEB","",'2. Artikeldata Utökad'!R115))</f>
        <v/>
      </c>
      <c r="BO115" s="267" t="str">
        <f>IF('2. Artikeldata Utökad'!F115="","",'2. Artikeldata Utökad'!F115)</f>
        <v xml:space="preserve">  Välj…</v>
      </c>
      <c r="BP115" s="267" t="str">
        <f>TRIM(IF('2. Artikeldata Utökad'!E115="","",'2. Artikeldata Utökad'!E115))</f>
        <v/>
      </c>
      <c r="BQ115" s="267" t="str">
        <f>TRIM(IF('APH KIC KIA PC'!S115="WEB","",'2. Artikeldata Utökad'!S115))</f>
        <v/>
      </c>
      <c r="BR115" s="225">
        <v>1</v>
      </c>
      <c r="BS115" s="267" t="str">
        <f>TRIM(IF('APH KIC KIA PC'!S115="WEB","",'2. Artikeldata Utökad'!T115))</f>
        <v/>
      </c>
      <c r="BT115" s="221"/>
      <c r="BU115" s="221"/>
      <c r="BV115" s="267" t="str">
        <f>TRIM(IF('APH KIC KIA PC'!M115&lt;&gt;200,'APH KIC KIA PC'!D115,'2. Artikeldata Utökad'!I115))</f>
        <v/>
      </c>
      <c r="BW115" s="267" t="str">
        <f>TRIM('2. Artikeldata Utökad'!D115)</f>
        <v/>
      </c>
      <c r="BX115" s="224" t="str">
        <f>LEFT('2. Artikeldata Utökad'!H115,1)</f>
        <v xml:space="preserve"> </v>
      </c>
      <c r="BY115" s="224" t="str">
        <f>TRIM(LEFT('2. Artikeldata Utökad'!J115,2))</f>
        <v/>
      </c>
      <c r="BZ115" s="225" t="s">
        <v>1981</v>
      </c>
      <c r="CA115" s="221"/>
      <c r="CB115" s="221"/>
      <c r="CC115" s="221"/>
      <c r="CD115" s="221"/>
      <c r="CE115" s="221"/>
    </row>
    <row r="116" spans="1:83" x14ac:dyDescent="0.25">
      <c r="A116" s="226">
        <v>112</v>
      </c>
      <c r="B116" s="226" t="str">
        <f>'APH KIC KIA PC'!I116</f>
        <v>Välj…</v>
      </c>
      <c r="C116" s="226" t="str">
        <f>'APH KIC KIA PC'!K116</f>
        <v>Välj…</v>
      </c>
      <c r="D116" s="225">
        <v>1</v>
      </c>
      <c r="E116" s="267" t="str">
        <f>TRIM('APH KIC KIA PC'!D116)</f>
        <v/>
      </c>
      <c r="F116" s="224" t="str">
        <f>TRIM('1. Artikeldata Grund'!E116)</f>
        <v/>
      </c>
      <c r="G116" s="273" t="s">
        <v>1871</v>
      </c>
      <c r="H116" s="221"/>
      <c r="I116" s="221"/>
      <c r="J116" s="221"/>
      <c r="K116" s="221"/>
      <c r="L116" s="221"/>
      <c r="M116" s="2" cm="1">
        <f t="array" ref="M116">IF('APH KIC KIA PC'!S116&lt;&gt;"WEB",1,_xlfn.IFS('APH KIC KIA PC'!K116=Tabeller!$AI$4,'APH KIC KIA PC'!Q116,'APH KIC KIA PC'!K116=Tabeller!$AI$5,106628))</f>
        <v>1</v>
      </c>
      <c r="N116" s="270"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68" t="str">
        <f>'APH KIC KIA PC'!E116</f>
        <v/>
      </c>
      <c r="P116" s="267" t="str">
        <f>TRIM('APH KIC KIA PC'!R116)</f>
        <v/>
      </c>
      <c r="Q116" s="221"/>
      <c r="R116" s="269" t="str" cm="1">
        <f t="array" ref="R116">IFERROR(_xlfn.IFS('4. Inköpsdata'!M116=25%,41,'4. Inköpsdata'!M116=12%,42,'4. Inköpsdata'!M116=6%,43,'4. Inköpsdata'!M116="Momsfritt",38),"")</f>
        <v/>
      </c>
      <c r="S116" s="225" t="str">
        <f>'APH KIC KIA PC'!S116</f>
        <v xml:space="preserve">  Välj…</v>
      </c>
      <c r="T116" s="369" t="str">
        <f>'APH KIC KIA PC'!E116</f>
        <v/>
      </c>
      <c r="U116" s="225"/>
      <c r="V116" s="221"/>
      <c r="W116" s="221"/>
      <c r="X116" s="221"/>
      <c r="Y116" s="221"/>
      <c r="Z116" s="225" t="str">
        <f>TRIM(IF('1. Artikeldata Grund'!K116="","",IF('1. Artikeldata Grund'!K116=1,_xlfn.CONCAT('1. Artikeldata Grund'!K116," ","dag"),_xlfn.CONCAT('1. Artikeldata Grund'!K116," ","dagar"))))</f>
        <v/>
      </c>
      <c r="AA116" s="225" t="str">
        <f>TRIM(IF('1. Artikeldata Grund'!L116="","",IF('1. Artikeldata Grund'!L116=1,_xlfn.CONCAT('1. Artikeldata Grund'!L116," ","dag"),_xlfn.CONCAT('1. Artikeldata Grund'!L116," ","dagar"))))</f>
        <v/>
      </c>
      <c r="AB116" s="221"/>
      <c r="AC116" s="221"/>
      <c r="AD116" s="221"/>
      <c r="AE116" s="225">
        <v>1</v>
      </c>
      <c r="AF116" s="221"/>
      <c r="AG116" s="267" t="str">
        <f>TRIM('APH KIC KIA PC'!T116)</f>
        <v/>
      </c>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70" t="s">
        <v>1981</v>
      </c>
      <c r="BD116" s="270" t="str">
        <f>IF('2. Artikeldata Utökad'!G116="Välj…","",LEFT('2. Artikeldata Utökad'!G116,1))</f>
        <v xml:space="preserve"> </v>
      </c>
      <c r="BE116" s="221"/>
      <c r="BF116" s="221"/>
      <c r="BG116" s="221"/>
      <c r="BH116" s="221"/>
      <c r="BI116" s="221"/>
      <c r="BJ116" s="221"/>
      <c r="BK116" s="221"/>
      <c r="BL116" s="267" t="str">
        <f>TRIM(IF('APH KIC KIA PC'!S116="WEB","",'2. Artikeldata Utökad'!P116))</f>
        <v/>
      </c>
      <c r="BM116" s="267" t="str">
        <f>TRIM(IF('APH KIC KIA PC'!S116="WEB","",'2. Artikeldata Utökad'!Q116))</f>
        <v/>
      </c>
      <c r="BN116" s="267" t="str">
        <f>TRIM(IF('APH KIC KIA PC'!S116="WEB","",'2. Artikeldata Utökad'!R116))</f>
        <v/>
      </c>
      <c r="BO116" s="267" t="str">
        <f>IF('2. Artikeldata Utökad'!F116="","",'2. Artikeldata Utökad'!F116)</f>
        <v xml:space="preserve">  Välj…</v>
      </c>
      <c r="BP116" s="267" t="str">
        <f>TRIM(IF('2. Artikeldata Utökad'!E116="","",'2. Artikeldata Utökad'!E116))</f>
        <v/>
      </c>
      <c r="BQ116" s="267" t="str">
        <f>TRIM(IF('APH KIC KIA PC'!S116="WEB","",'2. Artikeldata Utökad'!S116))</f>
        <v/>
      </c>
      <c r="BR116" s="225">
        <v>1</v>
      </c>
      <c r="BS116" s="267" t="str">
        <f>TRIM(IF('APH KIC KIA PC'!S116="WEB","",'2. Artikeldata Utökad'!T116))</f>
        <v/>
      </c>
      <c r="BT116" s="221"/>
      <c r="BU116" s="221"/>
      <c r="BV116" s="267" t="str">
        <f>TRIM(IF('APH KIC KIA PC'!M116&lt;&gt;200,'APH KIC KIA PC'!D116,'2. Artikeldata Utökad'!I116))</f>
        <v/>
      </c>
      <c r="BW116" s="267" t="str">
        <f>TRIM('2. Artikeldata Utökad'!D116)</f>
        <v/>
      </c>
      <c r="BX116" s="224" t="str">
        <f>LEFT('2. Artikeldata Utökad'!H116,1)</f>
        <v xml:space="preserve"> </v>
      </c>
      <c r="BY116" s="224" t="str">
        <f>TRIM(LEFT('2. Artikeldata Utökad'!J116,2))</f>
        <v/>
      </c>
      <c r="BZ116" s="225" t="s">
        <v>1981</v>
      </c>
      <c r="CA116" s="221"/>
      <c r="CB116" s="221"/>
      <c r="CC116" s="221"/>
      <c r="CD116" s="221"/>
      <c r="CE116" s="221"/>
    </row>
    <row r="117" spans="1:83" x14ac:dyDescent="0.25">
      <c r="A117" s="226">
        <v>113</v>
      </c>
      <c r="B117" s="226" t="str">
        <f>'APH KIC KIA PC'!I117</f>
        <v>Välj…</v>
      </c>
      <c r="C117" s="226" t="str">
        <f>'APH KIC KIA PC'!K117</f>
        <v>Välj…</v>
      </c>
      <c r="D117" s="225">
        <v>1</v>
      </c>
      <c r="E117" s="267" t="str">
        <f>TRIM('APH KIC KIA PC'!D117)</f>
        <v/>
      </c>
      <c r="F117" s="224" t="str">
        <f>TRIM('1. Artikeldata Grund'!E117)</f>
        <v/>
      </c>
      <c r="G117" s="273" t="s">
        <v>1871</v>
      </c>
      <c r="H117" s="221"/>
      <c r="I117" s="221"/>
      <c r="J117" s="221"/>
      <c r="K117" s="221"/>
      <c r="L117" s="221"/>
      <c r="M117" s="2" cm="1">
        <f t="array" ref="M117">IF('APH KIC KIA PC'!S117&lt;&gt;"WEB",1,_xlfn.IFS('APH KIC KIA PC'!K117=Tabeller!$AI$4,'APH KIC KIA PC'!Q117,'APH KIC KIA PC'!K117=Tabeller!$AI$5,106628))</f>
        <v>1</v>
      </c>
      <c r="N117" s="270"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68" t="str">
        <f>'APH KIC KIA PC'!E117</f>
        <v/>
      </c>
      <c r="P117" s="267" t="str">
        <f>TRIM('APH KIC KIA PC'!R117)</f>
        <v/>
      </c>
      <c r="Q117" s="221"/>
      <c r="R117" s="269" t="str" cm="1">
        <f t="array" ref="R117">IFERROR(_xlfn.IFS('4. Inköpsdata'!M117=25%,41,'4. Inköpsdata'!M117=12%,42,'4. Inköpsdata'!M117=6%,43,'4. Inköpsdata'!M117="Momsfritt",38),"")</f>
        <v/>
      </c>
      <c r="S117" s="225" t="str">
        <f>'APH KIC KIA PC'!S117</f>
        <v xml:space="preserve">  Välj…</v>
      </c>
      <c r="T117" s="369" t="str">
        <f>'APH KIC KIA PC'!E117</f>
        <v/>
      </c>
      <c r="U117" s="225"/>
      <c r="V117" s="221"/>
      <c r="W117" s="221"/>
      <c r="X117" s="221"/>
      <c r="Y117" s="221"/>
      <c r="Z117" s="225" t="str">
        <f>TRIM(IF('1. Artikeldata Grund'!K117="","",IF('1. Artikeldata Grund'!K117=1,_xlfn.CONCAT('1. Artikeldata Grund'!K117," ","dag"),_xlfn.CONCAT('1. Artikeldata Grund'!K117," ","dagar"))))</f>
        <v/>
      </c>
      <c r="AA117" s="225" t="str">
        <f>TRIM(IF('1. Artikeldata Grund'!L117="","",IF('1. Artikeldata Grund'!L117=1,_xlfn.CONCAT('1. Artikeldata Grund'!L117," ","dag"),_xlfn.CONCAT('1. Artikeldata Grund'!L117," ","dagar"))))</f>
        <v/>
      </c>
      <c r="AB117" s="221"/>
      <c r="AC117" s="221"/>
      <c r="AD117" s="221"/>
      <c r="AE117" s="225">
        <v>1</v>
      </c>
      <c r="AF117" s="221"/>
      <c r="AG117" s="267" t="str">
        <f>TRIM('APH KIC KIA PC'!T117)</f>
        <v/>
      </c>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70" t="s">
        <v>1981</v>
      </c>
      <c r="BD117" s="270" t="str">
        <f>IF('2. Artikeldata Utökad'!G117="Välj…","",LEFT('2. Artikeldata Utökad'!G117,1))</f>
        <v xml:space="preserve"> </v>
      </c>
      <c r="BE117" s="221"/>
      <c r="BF117" s="221"/>
      <c r="BG117" s="221"/>
      <c r="BH117" s="221"/>
      <c r="BI117" s="221"/>
      <c r="BJ117" s="221"/>
      <c r="BK117" s="221"/>
      <c r="BL117" s="267" t="str">
        <f>TRIM(IF('APH KIC KIA PC'!S117="WEB","",'2. Artikeldata Utökad'!P117))</f>
        <v/>
      </c>
      <c r="BM117" s="267" t="str">
        <f>TRIM(IF('APH KIC KIA PC'!S117="WEB","",'2. Artikeldata Utökad'!Q117))</f>
        <v/>
      </c>
      <c r="BN117" s="267" t="str">
        <f>TRIM(IF('APH KIC KIA PC'!S117="WEB","",'2. Artikeldata Utökad'!R117))</f>
        <v/>
      </c>
      <c r="BO117" s="267" t="str">
        <f>IF('2. Artikeldata Utökad'!F117="","",'2. Artikeldata Utökad'!F117)</f>
        <v xml:space="preserve">  Välj…</v>
      </c>
      <c r="BP117" s="267" t="str">
        <f>TRIM(IF('2. Artikeldata Utökad'!E117="","",'2. Artikeldata Utökad'!E117))</f>
        <v/>
      </c>
      <c r="BQ117" s="267" t="str">
        <f>TRIM(IF('APH KIC KIA PC'!S117="WEB","",'2. Artikeldata Utökad'!S117))</f>
        <v/>
      </c>
      <c r="BR117" s="225">
        <v>1</v>
      </c>
      <c r="BS117" s="267" t="str">
        <f>TRIM(IF('APH KIC KIA PC'!S117="WEB","",'2. Artikeldata Utökad'!T117))</f>
        <v/>
      </c>
      <c r="BT117" s="221"/>
      <c r="BU117" s="221"/>
      <c r="BV117" s="267" t="str">
        <f>TRIM(IF('APH KIC KIA PC'!M117&lt;&gt;200,'APH KIC KIA PC'!D117,'2. Artikeldata Utökad'!I117))</f>
        <v/>
      </c>
      <c r="BW117" s="267" t="str">
        <f>TRIM('2. Artikeldata Utökad'!D117)</f>
        <v/>
      </c>
      <c r="BX117" s="224" t="str">
        <f>LEFT('2. Artikeldata Utökad'!H117,1)</f>
        <v xml:space="preserve"> </v>
      </c>
      <c r="BY117" s="224" t="str">
        <f>TRIM(LEFT('2. Artikeldata Utökad'!J117,2))</f>
        <v/>
      </c>
      <c r="BZ117" s="225" t="s">
        <v>1981</v>
      </c>
      <c r="CA117" s="221"/>
      <c r="CB117" s="221"/>
      <c r="CC117" s="221"/>
      <c r="CD117" s="221"/>
      <c r="CE117" s="221"/>
    </row>
    <row r="118" spans="1:83" x14ac:dyDescent="0.25">
      <c r="A118" s="226">
        <v>114</v>
      </c>
      <c r="B118" s="226" t="str">
        <f>'APH KIC KIA PC'!I118</f>
        <v>Välj…</v>
      </c>
      <c r="C118" s="226" t="str">
        <f>'APH KIC KIA PC'!K118</f>
        <v>Välj…</v>
      </c>
      <c r="D118" s="225">
        <v>1</v>
      </c>
      <c r="E118" s="267" t="str">
        <f>TRIM('APH KIC KIA PC'!D118)</f>
        <v/>
      </c>
      <c r="F118" s="224" t="str">
        <f>TRIM('1. Artikeldata Grund'!E118)</f>
        <v/>
      </c>
      <c r="G118" s="273" t="s">
        <v>1871</v>
      </c>
      <c r="H118" s="221"/>
      <c r="I118" s="221"/>
      <c r="J118" s="221"/>
      <c r="K118" s="221"/>
      <c r="L118" s="221"/>
      <c r="M118" s="2" cm="1">
        <f t="array" ref="M118">IF('APH KIC KIA PC'!S118&lt;&gt;"WEB",1,_xlfn.IFS('APH KIC KIA PC'!K118=Tabeller!$AI$4,'APH KIC KIA PC'!Q118,'APH KIC KIA PC'!K118=Tabeller!$AI$5,106628))</f>
        <v>1</v>
      </c>
      <c r="N118" s="270"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68" t="str">
        <f>'APH KIC KIA PC'!E118</f>
        <v/>
      </c>
      <c r="P118" s="267" t="str">
        <f>TRIM('APH KIC KIA PC'!R118)</f>
        <v/>
      </c>
      <c r="Q118" s="221"/>
      <c r="R118" s="269" t="str" cm="1">
        <f t="array" ref="R118">IFERROR(_xlfn.IFS('4. Inköpsdata'!M118=25%,41,'4. Inköpsdata'!M118=12%,42,'4. Inköpsdata'!M118=6%,43,'4. Inköpsdata'!M118="Momsfritt",38),"")</f>
        <v/>
      </c>
      <c r="S118" s="225" t="str">
        <f>'APH KIC KIA PC'!S118</f>
        <v xml:space="preserve">  Välj…</v>
      </c>
      <c r="T118" s="369" t="str">
        <f>'APH KIC KIA PC'!E118</f>
        <v/>
      </c>
      <c r="U118" s="225"/>
      <c r="V118" s="221"/>
      <c r="W118" s="221"/>
      <c r="X118" s="221"/>
      <c r="Y118" s="221"/>
      <c r="Z118" s="225" t="str">
        <f>TRIM(IF('1. Artikeldata Grund'!K118="","",IF('1. Artikeldata Grund'!K118=1,_xlfn.CONCAT('1. Artikeldata Grund'!K118," ","dag"),_xlfn.CONCAT('1. Artikeldata Grund'!K118," ","dagar"))))</f>
        <v/>
      </c>
      <c r="AA118" s="225" t="str">
        <f>TRIM(IF('1. Artikeldata Grund'!L118="","",IF('1. Artikeldata Grund'!L118=1,_xlfn.CONCAT('1. Artikeldata Grund'!L118," ","dag"),_xlfn.CONCAT('1. Artikeldata Grund'!L118," ","dagar"))))</f>
        <v/>
      </c>
      <c r="AB118" s="221"/>
      <c r="AC118" s="221"/>
      <c r="AD118" s="221"/>
      <c r="AE118" s="225">
        <v>1</v>
      </c>
      <c r="AF118" s="221"/>
      <c r="AG118" s="267" t="str">
        <f>TRIM('APH KIC KIA PC'!T118)</f>
        <v/>
      </c>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70" t="s">
        <v>1981</v>
      </c>
      <c r="BD118" s="270" t="str">
        <f>IF('2. Artikeldata Utökad'!G118="Välj…","",LEFT('2. Artikeldata Utökad'!G118,1))</f>
        <v xml:space="preserve"> </v>
      </c>
      <c r="BE118" s="221"/>
      <c r="BF118" s="221"/>
      <c r="BG118" s="221"/>
      <c r="BH118" s="221"/>
      <c r="BI118" s="221"/>
      <c r="BJ118" s="221"/>
      <c r="BK118" s="221"/>
      <c r="BL118" s="267" t="str">
        <f>TRIM(IF('APH KIC KIA PC'!S118="WEB","",'2. Artikeldata Utökad'!P118))</f>
        <v/>
      </c>
      <c r="BM118" s="267" t="str">
        <f>TRIM(IF('APH KIC KIA PC'!S118="WEB","",'2. Artikeldata Utökad'!Q118))</f>
        <v/>
      </c>
      <c r="BN118" s="267" t="str">
        <f>TRIM(IF('APH KIC KIA PC'!S118="WEB","",'2. Artikeldata Utökad'!R118))</f>
        <v/>
      </c>
      <c r="BO118" s="267" t="str">
        <f>IF('2. Artikeldata Utökad'!F118="","",'2. Artikeldata Utökad'!F118)</f>
        <v xml:space="preserve">  Välj…</v>
      </c>
      <c r="BP118" s="267" t="str">
        <f>TRIM(IF('2. Artikeldata Utökad'!E118="","",'2. Artikeldata Utökad'!E118))</f>
        <v/>
      </c>
      <c r="BQ118" s="267" t="str">
        <f>TRIM(IF('APH KIC KIA PC'!S118="WEB","",'2. Artikeldata Utökad'!S118))</f>
        <v/>
      </c>
      <c r="BR118" s="225">
        <v>1</v>
      </c>
      <c r="BS118" s="267" t="str">
        <f>TRIM(IF('APH KIC KIA PC'!S118="WEB","",'2. Artikeldata Utökad'!T118))</f>
        <v/>
      </c>
      <c r="BT118" s="221"/>
      <c r="BU118" s="221"/>
      <c r="BV118" s="267" t="str">
        <f>TRIM(IF('APH KIC KIA PC'!M118&lt;&gt;200,'APH KIC KIA PC'!D118,'2. Artikeldata Utökad'!I118))</f>
        <v/>
      </c>
      <c r="BW118" s="267" t="str">
        <f>TRIM('2. Artikeldata Utökad'!D118)</f>
        <v/>
      </c>
      <c r="BX118" s="224" t="str">
        <f>LEFT('2. Artikeldata Utökad'!H118,1)</f>
        <v xml:space="preserve"> </v>
      </c>
      <c r="BY118" s="224" t="str">
        <f>TRIM(LEFT('2. Artikeldata Utökad'!J118,2))</f>
        <v/>
      </c>
      <c r="BZ118" s="225" t="s">
        <v>1981</v>
      </c>
      <c r="CA118" s="221"/>
      <c r="CB118" s="221"/>
      <c r="CC118" s="221"/>
      <c r="CD118" s="221"/>
      <c r="CE118" s="221"/>
    </row>
    <row r="119" spans="1:83" x14ac:dyDescent="0.25">
      <c r="A119" s="226">
        <v>115</v>
      </c>
      <c r="B119" s="226" t="str">
        <f>'APH KIC KIA PC'!I119</f>
        <v>Välj…</v>
      </c>
      <c r="C119" s="226" t="str">
        <f>'APH KIC KIA PC'!K119</f>
        <v>Välj…</v>
      </c>
      <c r="D119" s="225">
        <v>1</v>
      </c>
      <c r="E119" s="267" t="str">
        <f>TRIM('APH KIC KIA PC'!D119)</f>
        <v/>
      </c>
      <c r="F119" s="224" t="str">
        <f>TRIM('1. Artikeldata Grund'!E119)</f>
        <v/>
      </c>
      <c r="G119" s="273" t="s">
        <v>1871</v>
      </c>
      <c r="H119" s="221"/>
      <c r="I119" s="221"/>
      <c r="J119" s="221"/>
      <c r="K119" s="221"/>
      <c r="L119" s="221"/>
      <c r="M119" s="2" cm="1">
        <f t="array" ref="M119">IF('APH KIC KIA PC'!S119&lt;&gt;"WEB",1,_xlfn.IFS('APH KIC KIA PC'!K119=Tabeller!$AI$4,'APH KIC KIA PC'!Q119,'APH KIC KIA PC'!K119=Tabeller!$AI$5,106628))</f>
        <v>1</v>
      </c>
      <c r="N119" s="270"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68" t="str">
        <f>'APH KIC KIA PC'!E119</f>
        <v/>
      </c>
      <c r="P119" s="267" t="str">
        <f>TRIM('APH KIC KIA PC'!R119)</f>
        <v/>
      </c>
      <c r="Q119" s="221"/>
      <c r="R119" s="269" t="str" cm="1">
        <f t="array" ref="R119">IFERROR(_xlfn.IFS('4. Inköpsdata'!M119=25%,41,'4. Inköpsdata'!M119=12%,42,'4. Inköpsdata'!M119=6%,43,'4. Inköpsdata'!M119="Momsfritt",38),"")</f>
        <v/>
      </c>
      <c r="S119" s="225" t="str">
        <f>'APH KIC KIA PC'!S119</f>
        <v xml:space="preserve">  Välj…</v>
      </c>
      <c r="T119" s="369" t="str">
        <f>'APH KIC KIA PC'!E119</f>
        <v/>
      </c>
      <c r="U119" s="225"/>
      <c r="V119" s="221"/>
      <c r="W119" s="221"/>
      <c r="X119" s="221"/>
      <c r="Y119" s="221"/>
      <c r="Z119" s="225" t="str">
        <f>TRIM(IF('1. Artikeldata Grund'!K119="","",IF('1. Artikeldata Grund'!K119=1,_xlfn.CONCAT('1. Artikeldata Grund'!K119," ","dag"),_xlfn.CONCAT('1. Artikeldata Grund'!K119," ","dagar"))))</f>
        <v/>
      </c>
      <c r="AA119" s="225" t="str">
        <f>TRIM(IF('1. Artikeldata Grund'!L119="","",IF('1. Artikeldata Grund'!L119=1,_xlfn.CONCAT('1. Artikeldata Grund'!L119," ","dag"),_xlfn.CONCAT('1. Artikeldata Grund'!L119," ","dagar"))))</f>
        <v/>
      </c>
      <c r="AB119" s="221"/>
      <c r="AC119" s="221"/>
      <c r="AD119" s="221"/>
      <c r="AE119" s="225">
        <v>1</v>
      </c>
      <c r="AF119" s="221"/>
      <c r="AG119" s="267" t="str">
        <f>TRIM('APH KIC KIA PC'!T119)</f>
        <v/>
      </c>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70" t="s">
        <v>1981</v>
      </c>
      <c r="BD119" s="270" t="str">
        <f>IF('2. Artikeldata Utökad'!G119="Välj…","",LEFT('2. Artikeldata Utökad'!G119,1))</f>
        <v xml:space="preserve"> </v>
      </c>
      <c r="BE119" s="221"/>
      <c r="BF119" s="221"/>
      <c r="BG119" s="221"/>
      <c r="BH119" s="221"/>
      <c r="BI119" s="221"/>
      <c r="BJ119" s="221"/>
      <c r="BK119" s="221"/>
      <c r="BL119" s="267" t="str">
        <f>TRIM(IF('APH KIC KIA PC'!S119="WEB","",'2. Artikeldata Utökad'!P119))</f>
        <v/>
      </c>
      <c r="BM119" s="267" t="str">
        <f>TRIM(IF('APH KIC KIA PC'!S119="WEB","",'2. Artikeldata Utökad'!Q119))</f>
        <v/>
      </c>
      <c r="BN119" s="267" t="str">
        <f>TRIM(IF('APH KIC KIA PC'!S119="WEB","",'2. Artikeldata Utökad'!R119))</f>
        <v/>
      </c>
      <c r="BO119" s="267" t="str">
        <f>IF('2. Artikeldata Utökad'!F119="","",'2. Artikeldata Utökad'!F119)</f>
        <v xml:space="preserve">  Välj…</v>
      </c>
      <c r="BP119" s="267" t="str">
        <f>TRIM(IF('2. Artikeldata Utökad'!E119="","",'2. Artikeldata Utökad'!E119))</f>
        <v/>
      </c>
      <c r="BQ119" s="267" t="str">
        <f>TRIM(IF('APH KIC KIA PC'!S119="WEB","",'2. Artikeldata Utökad'!S119))</f>
        <v/>
      </c>
      <c r="BR119" s="225">
        <v>1</v>
      </c>
      <c r="BS119" s="267" t="str">
        <f>TRIM(IF('APH KIC KIA PC'!S119="WEB","",'2. Artikeldata Utökad'!T119))</f>
        <v/>
      </c>
      <c r="BT119" s="221"/>
      <c r="BU119" s="221"/>
      <c r="BV119" s="267" t="str">
        <f>TRIM(IF('APH KIC KIA PC'!M119&lt;&gt;200,'APH KIC KIA PC'!D119,'2. Artikeldata Utökad'!I119))</f>
        <v/>
      </c>
      <c r="BW119" s="267" t="str">
        <f>TRIM('2. Artikeldata Utökad'!D119)</f>
        <v/>
      </c>
      <c r="BX119" s="224" t="str">
        <f>LEFT('2. Artikeldata Utökad'!H119,1)</f>
        <v xml:space="preserve"> </v>
      </c>
      <c r="BY119" s="224" t="str">
        <f>TRIM(LEFT('2. Artikeldata Utökad'!J119,2))</f>
        <v/>
      </c>
      <c r="BZ119" s="225" t="s">
        <v>1981</v>
      </c>
      <c r="CA119" s="221"/>
      <c r="CB119" s="221"/>
      <c r="CC119" s="221"/>
      <c r="CD119" s="221"/>
      <c r="CE119" s="221"/>
    </row>
    <row r="120" spans="1:83" x14ac:dyDescent="0.25">
      <c r="A120" s="226">
        <v>116</v>
      </c>
      <c r="B120" s="226" t="str">
        <f>'APH KIC KIA PC'!I120</f>
        <v>Välj…</v>
      </c>
      <c r="C120" s="226" t="str">
        <f>'APH KIC KIA PC'!K120</f>
        <v>Välj…</v>
      </c>
      <c r="D120" s="225">
        <v>1</v>
      </c>
      <c r="E120" s="267" t="str">
        <f>TRIM('APH KIC KIA PC'!D120)</f>
        <v/>
      </c>
      <c r="F120" s="224" t="str">
        <f>TRIM('1. Artikeldata Grund'!E120)</f>
        <v/>
      </c>
      <c r="G120" s="273" t="s">
        <v>1871</v>
      </c>
      <c r="H120" s="221"/>
      <c r="I120" s="221"/>
      <c r="J120" s="221"/>
      <c r="K120" s="221"/>
      <c r="L120" s="221"/>
      <c r="M120" s="2" cm="1">
        <f t="array" ref="M120">IF('APH KIC KIA PC'!S120&lt;&gt;"WEB",1,_xlfn.IFS('APH KIC KIA PC'!K120=Tabeller!$AI$4,'APH KIC KIA PC'!Q120,'APH KIC KIA PC'!K120=Tabeller!$AI$5,106628))</f>
        <v>1</v>
      </c>
      <c r="N120" s="270"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68" t="str">
        <f>'APH KIC KIA PC'!E120</f>
        <v/>
      </c>
      <c r="P120" s="267" t="str">
        <f>TRIM('APH KIC KIA PC'!R120)</f>
        <v/>
      </c>
      <c r="Q120" s="221"/>
      <c r="R120" s="269" t="str" cm="1">
        <f t="array" ref="R120">IFERROR(_xlfn.IFS('4. Inköpsdata'!M120=25%,41,'4. Inköpsdata'!M120=12%,42,'4. Inköpsdata'!M120=6%,43,'4. Inköpsdata'!M120="Momsfritt",38),"")</f>
        <v/>
      </c>
      <c r="S120" s="225" t="str">
        <f>'APH KIC KIA PC'!S120</f>
        <v xml:space="preserve">  Välj…</v>
      </c>
      <c r="T120" s="369" t="str">
        <f>'APH KIC KIA PC'!E120</f>
        <v/>
      </c>
      <c r="U120" s="225"/>
      <c r="V120" s="221"/>
      <c r="W120" s="221"/>
      <c r="X120" s="221"/>
      <c r="Y120" s="221"/>
      <c r="Z120" s="225" t="str">
        <f>TRIM(IF('1. Artikeldata Grund'!K120="","",IF('1. Artikeldata Grund'!K120=1,_xlfn.CONCAT('1. Artikeldata Grund'!K120," ","dag"),_xlfn.CONCAT('1. Artikeldata Grund'!K120," ","dagar"))))</f>
        <v/>
      </c>
      <c r="AA120" s="225" t="str">
        <f>TRIM(IF('1. Artikeldata Grund'!L120="","",IF('1. Artikeldata Grund'!L120=1,_xlfn.CONCAT('1. Artikeldata Grund'!L120," ","dag"),_xlfn.CONCAT('1. Artikeldata Grund'!L120," ","dagar"))))</f>
        <v/>
      </c>
      <c r="AB120" s="221"/>
      <c r="AC120" s="221"/>
      <c r="AD120" s="221"/>
      <c r="AE120" s="225">
        <v>1</v>
      </c>
      <c r="AF120" s="221"/>
      <c r="AG120" s="267" t="str">
        <f>TRIM('APH KIC KIA PC'!T120)</f>
        <v/>
      </c>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70" t="s">
        <v>1981</v>
      </c>
      <c r="BD120" s="270" t="str">
        <f>IF('2. Artikeldata Utökad'!G120="Välj…","",LEFT('2. Artikeldata Utökad'!G120,1))</f>
        <v xml:space="preserve"> </v>
      </c>
      <c r="BE120" s="221"/>
      <c r="BF120" s="221"/>
      <c r="BG120" s="221"/>
      <c r="BH120" s="221"/>
      <c r="BI120" s="221"/>
      <c r="BJ120" s="221"/>
      <c r="BK120" s="221"/>
      <c r="BL120" s="267" t="str">
        <f>TRIM(IF('APH KIC KIA PC'!S120="WEB","",'2. Artikeldata Utökad'!P120))</f>
        <v/>
      </c>
      <c r="BM120" s="267" t="str">
        <f>TRIM(IF('APH KIC KIA PC'!S120="WEB","",'2. Artikeldata Utökad'!Q120))</f>
        <v/>
      </c>
      <c r="BN120" s="267" t="str">
        <f>TRIM(IF('APH KIC KIA PC'!S120="WEB","",'2. Artikeldata Utökad'!R120))</f>
        <v/>
      </c>
      <c r="BO120" s="267" t="str">
        <f>IF('2. Artikeldata Utökad'!F120="","",'2. Artikeldata Utökad'!F120)</f>
        <v xml:space="preserve">  Välj…</v>
      </c>
      <c r="BP120" s="267" t="str">
        <f>TRIM(IF('2. Artikeldata Utökad'!E120="","",'2. Artikeldata Utökad'!E120))</f>
        <v/>
      </c>
      <c r="BQ120" s="267" t="str">
        <f>TRIM(IF('APH KIC KIA PC'!S120="WEB","",'2. Artikeldata Utökad'!S120))</f>
        <v/>
      </c>
      <c r="BR120" s="225">
        <v>1</v>
      </c>
      <c r="BS120" s="267" t="str">
        <f>TRIM(IF('APH KIC KIA PC'!S120="WEB","",'2. Artikeldata Utökad'!T120))</f>
        <v/>
      </c>
      <c r="BT120" s="221"/>
      <c r="BU120" s="221"/>
      <c r="BV120" s="267" t="str">
        <f>TRIM(IF('APH KIC KIA PC'!M120&lt;&gt;200,'APH KIC KIA PC'!D120,'2. Artikeldata Utökad'!I120))</f>
        <v/>
      </c>
      <c r="BW120" s="267" t="str">
        <f>TRIM('2. Artikeldata Utökad'!D120)</f>
        <v/>
      </c>
      <c r="BX120" s="224" t="str">
        <f>LEFT('2. Artikeldata Utökad'!H120,1)</f>
        <v xml:space="preserve"> </v>
      </c>
      <c r="BY120" s="224" t="str">
        <f>TRIM(LEFT('2. Artikeldata Utökad'!J120,2))</f>
        <v/>
      </c>
      <c r="BZ120" s="225" t="s">
        <v>1981</v>
      </c>
      <c r="CA120" s="221"/>
      <c r="CB120" s="221"/>
      <c r="CC120" s="221"/>
      <c r="CD120" s="221"/>
      <c r="CE120" s="221"/>
    </row>
    <row r="121" spans="1:83" x14ac:dyDescent="0.25">
      <c r="A121" s="223">
        <v>117</v>
      </c>
      <c r="B121" s="226" t="str">
        <f>'APH KIC KIA PC'!I121</f>
        <v>Välj…</v>
      </c>
      <c r="C121" s="226" t="str">
        <f>'APH KIC KIA PC'!K121</f>
        <v>Välj…</v>
      </c>
      <c r="D121" s="225">
        <v>1</v>
      </c>
      <c r="E121" s="267" t="str">
        <f>TRIM('APH KIC KIA PC'!D121)</f>
        <v/>
      </c>
      <c r="F121" s="224" t="str">
        <f>TRIM('1. Artikeldata Grund'!E121)</f>
        <v/>
      </c>
      <c r="G121" s="273" t="s">
        <v>1871</v>
      </c>
      <c r="H121" s="221"/>
      <c r="I121" s="221"/>
      <c r="J121" s="221"/>
      <c r="K121" s="221"/>
      <c r="L121" s="221"/>
      <c r="M121" s="2" cm="1">
        <f t="array" ref="M121">IF('APH KIC KIA PC'!S121&lt;&gt;"WEB",1,_xlfn.IFS('APH KIC KIA PC'!K121=Tabeller!$AI$4,'APH KIC KIA PC'!Q121,'APH KIC KIA PC'!K121=Tabeller!$AI$5,106628))</f>
        <v>1</v>
      </c>
      <c r="N121" s="270"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68" t="str">
        <f>'APH KIC KIA PC'!E121</f>
        <v/>
      </c>
      <c r="P121" s="267" t="str">
        <f>TRIM('APH KIC KIA PC'!R121)</f>
        <v/>
      </c>
      <c r="Q121" s="221"/>
      <c r="R121" s="269" t="str" cm="1">
        <f t="array" ref="R121">IFERROR(_xlfn.IFS('4. Inköpsdata'!M121=25%,41,'4. Inköpsdata'!M121=12%,42,'4. Inköpsdata'!M121=6%,43,'4. Inköpsdata'!M121="Momsfritt",38),"")</f>
        <v/>
      </c>
      <c r="S121" s="225" t="str">
        <f>'APH KIC KIA PC'!S121</f>
        <v xml:space="preserve">  Välj…</v>
      </c>
      <c r="T121" s="369" t="str">
        <f>'APH KIC KIA PC'!E121</f>
        <v/>
      </c>
      <c r="U121" s="225"/>
      <c r="V121" s="221"/>
      <c r="W121" s="221"/>
      <c r="X121" s="221"/>
      <c r="Y121" s="221"/>
      <c r="Z121" s="225" t="str">
        <f>TRIM(IF('1. Artikeldata Grund'!K121="","",IF('1. Artikeldata Grund'!K121=1,_xlfn.CONCAT('1. Artikeldata Grund'!K121," ","dag"),_xlfn.CONCAT('1. Artikeldata Grund'!K121," ","dagar"))))</f>
        <v/>
      </c>
      <c r="AA121" s="225" t="str">
        <f>TRIM(IF('1. Artikeldata Grund'!L121="","",IF('1. Artikeldata Grund'!L121=1,_xlfn.CONCAT('1. Artikeldata Grund'!L121," ","dag"),_xlfn.CONCAT('1. Artikeldata Grund'!L121," ","dagar"))))</f>
        <v/>
      </c>
      <c r="AB121" s="221"/>
      <c r="AC121" s="221"/>
      <c r="AD121" s="221"/>
      <c r="AE121" s="225">
        <v>1</v>
      </c>
      <c r="AF121" s="221"/>
      <c r="AG121" s="267" t="str">
        <f>TRIM('APH KIC KIA PC'!T121)</f>
        <v/>
      </c>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70" t="s">
        <v>1981</v>
      </c>
      <c r="BD121" s="270" t="str">
        <f>IF('2. Artikeldata Utökad'!G121="Välj…","",LEFT('2. Artikeldata Utökad'!G121,1))</f>
        <v xml:space="preserve"> </v>
      </c>
      <c r="BE121" s="221"/>
      <c r="BF121" s="221"/>
      <c r="BG121" s="221"/>
      <c r="BH121" s="221"/>
      <c r="BI121" s="221"/>
      <c r="BJ121" s="221"/>
      <c r="BK121" s="221"/>
      <c r="BL121" s="267" t="str">
        <f>TRIM(IF('APH KIC KIA PC'!S121="WEB","",'2. Artikeldata Utökad'!P121))</f>
        <v/>
      </c>
      <c r="BM121" s="267" t="str">
        <f>TRIM(IF('APH KIC KIA PC'!S121="WEB","",'2. Artikeldata Utökad'!Q121))</f>
        <v/>
      </c>
      <c r="BN121" s="267" t="str">
        <f>TRIM(IF('APH KIC KIA PC'!S121="WEB","",'2. Artikeldata Utökad'!R121))</f>
        <v/>
      </c>
      <c r="BO121" s="267" t="str">
        <f>IF('2. Artikeldata Utökad'!F121="","",'2. Artikeldata Utökad'!F121)</f>
        <v xml:space="preserve">  Välj…</v>
      </c>
      <c r="BP121" s="267" t="str">
        <f>TRIM(IF('2. Artikeldata Utökad'!E121="","",'2. Artikeldata Utökad'!E121))</f>
        <v/>
      </c>
      <c r="BQ121" s="267" t="str">
        <f>TRIM(IF('APH KIC KIA PC'!S121="WEB","",'2. Artikeldata Utökad'!S121))</f>
        <v/>
      </c>
      <c r="BR121" s="225">
        <v>1</v>
      </c>
      <c r="BS121" s="267" t="str">
        <f>TRIM(IF('APH KIC KIA PC'!S121="WEB","",'2. Artikeldata Utökad'!T121))</f>
        <v/>
      </c>
      <c r="BT121" s="221"/>
      <c r="BU121" s="221"/>
      <c r="BV121" s="267" t="str">
        <f>TRIM(IF('APH KIC KIA PC'!M121&lt;&gt;200,'APH KIC KIA PC'!D121,'2. Artikeldata Utökad'!I121))</f>
        <v/>
      </c>
      <c r="BW121" s="267" t="str">
        <f>TRIM('2. Artikeldata Utökad'!D121)</f>
        <v/>
      </c>
      <c r="BX121" s="224" t="str">
        <f>LEFT('2. Artikeldata Utökad'!H121,1)</f>
        <v xml:space="preserve"> </v>
      </c>
      <c r="BY121" s="224" t="str">
        <f>TRIM(LEFT('2. Artikeldata Utökad'!J121,2))</f>
        <v/>
      </c>
      <c r="BZ121" s="225" t="s">
        <v>1981</v>
      </c>
      <c r="CA121" s="221"/>
      <c r="CB121" s="221"/>
      <c r="CC121" s="221"/>
      <c r="CD121" s="221"/>
      <c r="CE121" s="221"/>
    </row>
    <row r="122" spans="1:83" x14ac:dyDescent="0.25">
      <c r="A122" s="226">
        <v>118</v>
      </c>
      <c r="B122" s="226" t="str">
        <f>'APH KIC KIA PC'!I122</f>
        <v>Välj…</v>
      </c>
      <c r="C122" s="226" t="str">
        <f>'APH KIC KIA PC'!K122</f>
        <v>Välj…</v>
      </c>
      <c r="D122" s="225">
        <v>1</v>
      </c>
      <c r="E122" s="267" t="str">
        <f>TRIM('APH KIC KIA PC'!D122)</f>
        <v/>
      </c>
      <c r="F122" s="224" t="str">
        <f>TRIM('1. Artikeldata Grund'!E122)</f>
        <v/>
      </c>
      <c r="G122" s="273" t="s">
        <v>1871</v>
      </c>
      <c r="H122" s="221"/>
      <c r="I122" s="221"/>
      <c r="J122" s="221"/>
      <c r="K122" s="221"/>
      <c r="L122" s="221"/>
      <c r="M122" s="2" cm="1">
        <f t="array" ref="M122">IF('APH KIC KIA PC'!S122&lt;&gt;"WEB",1,_xlfn.IFS('APH KIC KIA PC'!K122=Tabeller!$AI$4,'APH KIC KIA PC'!Q122,'APH KIC KIA PC'!K122=Tabeller!$AI$5,106628))</f>
        <v>1</v>
      </c>
      <c r="N122" s="270"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68" t="str">
        <f>'APH KIC KIA PC'!E122</f>
        <v/>
      </c>
      <c r="P122" s="267" t="str">
        <f>TRIM('APH KIC KIA PC'!R122)</f>
        <v/>
      </c>
      <c r="Q122" s="221"/>
      <c r="R122" s="269" t="str" cm="1">
        <f t="array" ref="R122">IFERROR(_xlfn.IFS('4. Inköpsdata'!M122=25%,41,'4. Inköpsdata'!M122=12%,42,'4. Inköpsdata'!M122=6%,43,'4. Inköpsdata'!M122="Momsfritt",38),"")</f>
        <v/>
      </c>
      <c r="S122" s="225" t="str">
        <f>'APH KIC KIA PC'!S122</f>
        <v xml:space="preserve">  Välj…</v>
      </c>
      <c r="T122" s="369" t="str">
        <f>'APH KIC KIA PC'!E122</f>
        <v/>
      </c>
      <c r="U122" s="225"/>
      <c r="V122" s="221"/>
      <c r="W122" s="221"/>
      <c r="X122" s="221"/>
      <c r="Y122" s="221"/>
      <c r="Z122" s="225" t="str">
        <f>TRIM(IF('1. Artikeldata Grund'!K122="","",IF('1. Artikeldata Grund'!K122=1,_xlfn.CONCAT('1. Artikeldata Grund'!K122," ","dag"),_xlfn.CONCAT('1. Artikeldata Grund'!K122," ","dagar"))))</f>
        <v/>
      </c>
      <c r="AA122" s="225" t="str">
        <f>TRIM(IF('1. Artikeldata Grund'!L122="","",IF('1. Artikeldata Grund'!L122=1,_xlfn.CONCAT('1. Artikeldata Grund'!L122," ","dag"),_xlfn.CONCAT('1. Artikeldata Grund'!L122," ","dagar"))))</f>
        <v/>
      </c>
      <c r="AB122" s="221"/>
      <c r="AC122" s="221"/>
      <c r="AD122" s="221"/>
      <c r="AE122" s="225">
        <v>1</v>
      </c>
      <c r="AF122" s="221"/>
      <c r="AG122" s="267" t="str">
        <f>TRIM('APH KIC KIA PC'!T122)</f>
        <v/>
      </c>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70" t="s">
        <v>1981</v>
      </c>
      <c r="BD122" s="270" t="str">
        <f>IF('2. Artikeldata Utökad'!G122="Välj…","",LEFT('2. Artikeldata Utökad'!G122,1))</f>
        <v xml:space="preserve"> </v>
      </c>
      <c r="BE122" s="221"/>
      <c r="BF122" s="221"/>
      <c r="BG122" s="221"/>
      <c r="BH122" s="221"/>
      <c r="BI122" s="221"/>
      <c r="BJ122" s="221"/>
      <c r="BK122" s="221"/>
      <c r="BL122" s="267" t="str">
        <f>TRIM(IF('APH KIC KIA PC'!S122="WEB","",'2. Artikeldata Utökad'!P122))</f>
        <v/>
      </c>
      <c r="BM122" s="267" t="str">
        <f>TRIM(IF('APH KIC KIA PC'!S122="WEB","",'2. Artikeldata Utökad'!Q122))</f>
        <v/>
      </c>
      <c r="BN122" s="267" t="str">
        <f>TRIM(IF('APH KIC KIA PC'!S122="WEB","",'2. Artikeldata Utökad'!R122))</f>
        <v/>
      </c>
      <c r="BO122" s="267" t="str">
        <f>IF('2. Artikeldata Utökad'!F122="","",'2. Artikeldata Utökad'!F122)</f>
        <v xml:space="preserve">  Välj…</v>
      </c>
      <c r="BP122" s="267" t="str">
        <f>TRIM(IF('2. Artikeldata Utökad'!E122="","",'2. Artikeldata Utökad'!E122))</f>
        <v/>
      </c>
      <c r="BQ122" s="267" t="str">
        <f>TRIM(IF('APH KIC KIA PC'!S122="WEB","",'2. Artikeldata Utökad'!S122))</f>
        <v/>
      </c>
      <c r="BR122" s="225">
        <v>1</v>
      </c>
      <c r="BS122" s="267" t="str">
        <f>TRIM(IF('APH KIC KIA PC'!S122="WEB","",'2. Artikeldata Utökad'!T122))</f>
        <v/>
      </c>
      <c r="BT122" s="221"/>
      <c r="BU122" s="221"/>
      <c r="BV122" s="267" t="str">
        <f>TRIM(IF('APH KIC KIA PC'!M122&lt;&gt;200,'APH KIC KIA PC'!D122,'2. Artikeldata Utökad'!I122))</f>
        <v/>
      </c>
      <c r="BW122" s="267" t="str">
        <f>TRIM('2. Artikeldata Utökad'!D122)</f>
        <v/>
      </c>
      <c r="BX122" s="224" t="str">
        <f>LEFT('2. Artikeldata Utökad'!H122,1)</f>
        <v xml:space="preserve"> </v>
      </c>
      <c r="BY122" s="224" t="str">
        <f>TRIM(LEFT('2. Artikeldata Utökad'!J122,2))</f>
        <v/>
      </c>
      <c r="BZ122" s="225" t="s">
        <v>1981</v>
      </c>
      <c r="CA122" s="221"/>
      <c r="CB122" s="221"/>
      <c r="CC122" s="221"/>
      <c r="CD122" s="221"/>
      <c r="CE122" s="221"/>
    </row>
    <row r="123" spans="1:83" x14ac:dyDescent="0.25">
      <c r="A123" s="226">
        <v>119</v>
      </c>
      <c r="B123" s="226" t="str">
        <f>'APH KIC KIA PC'!I123</f>
        <v>Välj…</v>
      </c>
      <c r="C123" s="226" t="str">
        <f>'APH KIC KIA PC'!K123</f>
        <v>Välj…</v>
      </c>
      <c r="D123" s="225">
        <v>1</v>
      </c>
      <c r="E123" s="267" t="str">
        <f>TRIM('APH KIC KIA PC'!D123)</f>
        <v/>
      </c>
      <c r="F123" s="224" t="str">
        <f>TRIM('1. Artikeldata Grund'!E123)</f>
        <v/>
      </c>
      <c r="G123" s="273" t="s">
        <v>1871</v>
      </c>
      <c r="H123" s="221"/>
      <c r="I123" s="221"/>
      <c r="J123" s="221"/>
      <c r="K123" s="221"/>
      <c r="L123" s="221"/>
      <c r="M123" s="2" cm="1">
        <f t="array" ref="M123">IF('APH KIC KIA PC'!S123&lt;&gt;"WEB",1,_xlfn.IFS('APH KIC KIA PC'!K123=Tabeller!$AI$4,'APH KIC KIA PC'!Q123,'APH KIC KIA PC'!K123=Tabeller!$AI$5,106628))</f>
        <v>1</v>
      </c>
      <c r="N123" s="270"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68" t="str">
        <f>'APH KIC KIA PC'!E123</f>
        <v/>
      </c>
      <c r="P123" s="267" t="str">
        <f>TRIM('APH KIC KIA PC'!R123)</f>
        <v/>
      </c>
      <c r="Q123" s="221"/>
      <c r="R123" s="269" t="str" cm="1">
        <f t="array" ref="R123">IFERROR(_xlfn.IFS('4. Inköpsdata'!M123=25%,41,'4. Inköpsdata'!M123=12%,42,'4. Inköpsdata'!M123=6%,43,'4. Inköpsdata'!M123="Momsfritt",38),"")</f>
        <v/>
      </c>
      <c r="S123" s="225" t="str">
        <f>'APH KIC KIA PC'!S123</f>
        <v xml:space="preserve">  Välj…</v>
      </c>
      <c r="T123" s="369" t="str">
        <f>'APH KIC KIA PC'!E123</f>
        <v/>
      </c>
      <c r="U123" s="225"/>
      <c r="V123" s="221"/>
      <c r="W123" s="221"/>
      <c r="X123" s="221"/>
      <c r="Y123" s="221"/>
      <c r="Z123" s="225" t="str">
        <f>TRIM(IF('1. Artikeldata Grund'!K123="","",IF('1. Artikeldata Grund'!K123=1,_xlfn.CONCAT('1. Artikeldata Grund'!K123," ","dag"),_xlfn.CONCAT('1. Artikeldata Grund'!K123," ","dagar"))))</f>
        <v/>
      </c>
      <c r="AA123" s="225" t="str">
        <f>TRIM(IF('1. Artikeldata Grund'!L123="","",IF('1. Artikeldata Grund'!L123=1,_xlfn.CONCAT('1. Artikeldata Grund'!L123," ","dag"),_xlfn.CONCAT('1. Artikeldata Grund'!L123," ","dagar"))))</f>
        <v/>
      </c>
      <c r="AB123" s="221"/>
      <c r="AC123" s="221"/>
      <c r="AD123" s="221"/>
      <c r="AE123" s="225">
        <v>1</v>
      </c>
      <c r="AF123" s="221"/>
      <c r="AG123" s="267" t="str">
        <f>TRIM('APH KIC KIA PC'!T123)</f>
        <v/>
      </c>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70" t="s">
        <v>1981</v>
      </c>
      <c r="BD123" s="270" t="str">
        <f>IF('2. Artikeldata Utökad'!G123="Välj…","",LEFT('2. Artikeldata Utökad'!G123,1))</f>
        <v xml:space="preserve"> </v>
      </c>
      <c r="BE123" s="221"/>
      <c r="BF123" s="221"/>
      <c r="BG123" s="221"/>
      <c r="BH123" s="221"/>
      <c r="BI123" s="221"/>
      <c r="BJ123" s="221"/>
      <c r="BK123" s="221"/>
      <c r="BL123" s="267" t="str">
        <f>TRIM(IF('APH KIC KIA PC'!S123="WEB","",'2. Artikeldata Utökad'!P123))</f>
        <v/>
      </c>
      <c r="BM123" s="267" t="str">
        <f>TRIM(IF('APH KIC KIA PC'!S123="WEB","",'2. Artikeldata Utökad'!Q123))</f>
        <v/>
      </c>
      <c r="BN123" s="267" t="str">
        <f>TRIM(IF('APH KIC KIA PC'!S123="WEB","",'2. Artikeldata Utökad'!R123))</f>
        <v/>
      </c>
      <c r="BO123" s="267" t="str">
        <f>IF('2. Artikeldata Utökad'!F123="","",'2. Artikeldata Utökad'!F123)</f>
        <v xml:space="preserve">  Välj…</v>
      </c>
      <c r="BP123" s="267" t="str">
        <f>TRIM(IF('2. Artikeldata Utökad'!E123="","",'2. Artikeldata Utökad'!E123))</f>
        <v/>
      </c>
      <c r="BQ123" s="267" t="str">
        <f>TRIM(IF('APH KIC KIA PC'!S123="WEB","",'2. Artikeldata Utökad'!S123))</f>
        <v/>
      </c>
      <c r="BR123" s="225">
        <v>1</v>
      </c>
      <c r="BS123" s="267" t="str">
        <f>TRIM(IF('APH KIC KIA PC'!S123="WEB","",'2. Artikeldata Utökad'!T123))</f>
        <v/>
      </c>
      <c r="BT123" s="221"/>
      <c r="BU123" s="221"/>
      <c r="BV123" s="267" t="str">
        <f>TRIM(IF('APH KIC KIA PC'!M123&lt;&gt;200,'APH KIC KIA PC'!D123,'2. Artikeldata Utökad'!I123))</f>
        <v/>
      </c>
      <c r="BW123" s="267" t="str">
        <f>TRIM('2. Artikeldata Utökad'!D123)</f>
        <v/>
      </c>
      <c r="BX123" s="224" t="str">
        <f>LEFT('2. Artikeldata Utökad'!H123,1)</f>
        <v xml:space="preserve"> </v>
      </c>
      <c r="BY123" s="224" t="str">
        <f>TRIM(LEFT('2. Artikeldata Utökad'!J123,2))</f>
        <v/>
      </c>
      <c r="BZ123" s="225" t="s">
        <v>1981</v>
      </c>
      <c r="CA123" s="221"/>
      <c r="CB123" s="221"/>
      <c r="CC123" s="221"/>
      <c r="CD123" s="221"/>
      <c r="CE123" s="221"/>
    </row>
    <row r="124" spans="1:83" x14ac:dyDescent="0.25">
      <c r="A124" s="226">
        <v>120</v>
      </c>
      <c r="B124" s="226" t="str">
        <f>'APH KIC KIA PC'!I124</f>
        <v>Välj…</v>
      </c>
      <c r="C124" s="226" t="str">
        <f>'APH KIC KIA PC'!K124</f>
        <v>Välj…</v>
      </c>
      <c r="D124" s="225">
        <v>1</v>
      </c>
      <c r="E124" s="267" t="str">
        <f>TRIM('APH KIC KIA PC'!D124)</f>
        <v/>
      </c>
      <c r="F124" s="224" t="str">
        <f>TRIM('1. Artikeldata Grund'!E124)</f>
        <v/>
      </c>
      <c r="G124" s="273" t="s">
        <v>1871</v>
      </c>
      <c r="H124" s="221"/>
      <c r="I124" s="221"/>
      <c r="J124" s="221"/>
      <c r="K124" s="221"/>
      <c r="L124" s="221"/>
      <c r="M124" s="2" cm="1">
        <f t="array" ref="M124">IF('APH KIC KIA PC'!S124&lt;&gt;"WEB",1,_xlfn.IFS('APH KIC KIA PC'!K124=Tabeller!$AI$4,'APH KIC KIA PC'!Q124,'APH KIC KIA PC'!K124=Tabeller!$AI$5,106628))</f>
        <v>1</v>
      </c>
      <c r="N124" s="270"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68" t="str">
        <f>'APH KIC KIA PC'!E124</f>
        <v/>
      </c>
      <c r="P124" s="267" t="str">
        <f>TRIM('APH KIC KIA PC'!R124)</f>
        <v/>
      </c>
      <c r="Q124" s="221"/>
      <c r="R124" s="269" t="str" cm="1">
        <f t="array" ref="R124">IFERROR(_xlfn.IFS('4. Inköpsdata'!M124=25%,41,'4. Inköpsdata'!M124=12%,42,'4. Inköpsdata'!M124=6%,43,'4. Inköpsdata'!M124="Momsfritt",38),"")</f>
        <v/>
      </c>
      <c r="S124" s="225" t="str">
        <f>'APH KIC KIA PC'!S124</f>
        <v xml:space="preserve">  Välj…</v>
      </c>
      <c r="T124" s="369" t="str">
        <f>'APH KIC KIA PC'!E124</f>
        <v/>
      </c>
      <c r="U124" s="225"/>
      <c r="V124" s="221"/>
      <c r="W124" s="221"/>
      <c r="X124" s="221"/>
      <c r="Y124" s="221"/>
      <c r="Z124" s="225" t="str">
        <f>TRIM(IF('1. Artikeldata Grund'!K124="","",IF('1. Artikeldata Grund'!K124=1,_xlfn.CONCAT('1. Artikeldata Grund'!K124," ","dag"),_xlfn.CONCAT('1. Artikeldata Grund'!K124," ","dagar"))))</f>
        <v/>
      </c>
      <c r="AA124" s="225" t="str">
        <f>TRIM(IF('1. Artikeldata Grund'!L124="","",IF('1. Artikeldata Grund'!L124=1,_xlfn.CONCAT('1. Artikeldata Grund'!L124," ","dag"),_xlfn.CONCAT('1. Artikeldata Grund'!L124," ","dagar"))))</f>
        <v/>
      </c>
      <c r="AB124" s="221"/>
      <c r="AC124" s="221"/>
      <c r="AD124" s="221"/>
      <c r="AE124" s="225">
        <v>1</v>
      </c>
      <c r="AF124" s="221"/>
      <c r="AG124" s="267" t="str">
        <f>TRIM('APH KIC KIA PC'!T124)</f>
        <v/>
      </c>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70" t="s">
        <v>1981</v>
      </c>
      <c r="BD124" s="270" t="str">
        <f>IF('2. Artikeldata Utökad'!G124="Välj…","",LEFT('2. Artikeldata Utökad'!G124,1))</f>
        <v xml:space="preserve"> </v>
      </c>
      <c r="BE124" s="221"/>
      <c r="BF124" s="221"/>
      <c r="BG124" s="221"/>
      <c r="BH124" s="221"/>
      <c r="BI124" s="221"/>
      <c r="BJ124" s="221"/>
      <c r="BK124" s="221"/>
      <c r="BL124" s="267" t="str">
        <f>TRIM(IF('APH KIC KIA PC'!S124="WEB","",'2. Artikeldata Utökad'!P124))</f>
        <v/>
      </c>
      <c r="BM124" s="267" t="str">
        <f>TRIM(IF('APH KIC KIA PC'!S124="WEB","",'2. Artikeldata Utökad'!Q124))</f>
        <v/>
      </c>
      <c r="BN124" s="267" t="str">
        <f>TRIM(IF('APH KIC KIA PC'!S124="WEB","",'2. Artikeldata Utökad'!R124))</f>
        <v/>
      </c>
      <c r="BO124" s="267" t="str">
        <f>IF('2. Artikeldata Utökad'!F124="","",'2. Artikeldata Utökad'!F124)</f>
        <v xml:space="preserve">  Välj…</v>
      </c>
      <c r="BP124" s="267" t="str">
        <f>TRIM(IF('2. Artikeldata Utökad'!E124="","",'2. Artikeldata Utökad'!E124))</f>
        <v/>
      </c>
      <c r="BQ124" s="267" t="str">
        <f>TRIM(IF('APH KIC KIA PC'!S124="WEB","",'2. Artikeldata Utökad'!S124))</f>
        <v/>
      </c>
      <c r="BR124" s="225">
        <v>1</v>
      </c>
      <c r="BS124" s="267" t="str">
        <f>TRIM(IF('APH KIC KIA PC'!S124="WEB","",'2. Artikeldata Utökad'!T124))</f>
        <v/>
      </c>
      <c r="BT124" s="221"/>
      <c r="BU124" s="221"/>
      <c r="BV124" s="267" t="str">
        <f>TRIM(IF('APH KIC KIA PC'!M124&lt;&gt;200,'APH KIC KIA PC'!D124,'2. Artikeldata Utökad'!I124))</f>
        <v/>
      </c>
      <c r="BW124" s="267" t="str">
        <f>TRIM('2. Artikeldata Utökad'!D124)</f>
        <v/>
      </c>
      <c r="BX124" s="224" t="str">
        <f>LEFT('2. Artikeldata Utökad'!H124,1)</f>
        <v xml:space="preserve"> </v>
      </c>
      <c r="BY124" s="224" t="str">
        <f>TRIM(LEFT('2. Artikeldata Utökad'!J124,2))</f>
        <v/>
      </c>
      <c r="BZ124" s="225" t="s">
        <v>1981</v>
      </c>
      <c r="CA124" s="221"/>
      <c r="CB124" s="221"/>
      <c r="CC124" s="221"/>
      <c r="CD124" s="221"/>
      <c r="CE124" s="221"/>
    </row>
    <row r="125" spans="1:83" x14ac:dyDescent="0.25">
      <c r="A125" s="226">
        <v>121</v>
      </c>
      <c r="B125" s="226" t="str">
        <f>'APH KIC KIA PC'!I125</f>
        <v>Välj…</v>
      </c>
      <c r="C125" s="226" t="str">
        <f>'APH KIC KIA PC'!K125</f>
        <v>Välj…</v>
      </c>
      <c r="D125" s="225">
        <v>1</v>
      </c>
      <c r="E125" s="267" t="str">
        <f>TRIM('APH KIC KIA PC'!D125)</f>
        <v/>
      </c>
      <c r="F125" s="224" t="str">
        <f>TRIM('1. Artikeldata Grund'!E125)</f>
        <v/>
      </c>
      <c r="G125" s="273" t="s">
        <v>1871</v>
      </c>
      <c r="H125" s="221"/>
      <c r="I125" s="221"/>
      <c r="J125" s="221"/>
      <c r="K125" s="221"/>
      <c r="L125" s="221"/>
      <c r="M125" s="2" cm="1">
        <f t="array" ref="M125">IF('APH KIC KIA PC'!S125&lt;&gt;"WEB",1,_xlfn.IFS('APH KIC KIA PC'!K125=Tabeller!$AI$4,'APH KIC KIA PC'!Q125,'APH KIC KIA PC'!K125=Tabeller!$AI$5,106628))</f>
        <v>1</v>
      </c>
      <c r="N125" s="270"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68" t="str">
        <f>'APH KIC KIA PC'!E125</f>
        <v/>
      </c>
      <c r="P125" s="267" t="str">
        <f>TRIM('APH KIC KIA PC'!R125)</f>
        <v/>
      </c>
      <c r="Q125" s="221"/>
      <c r="R125" s="269" t="str" cm="1">
        <f t="array" ref="R125">IFERROR(_xlfn.IFS('4. Inköpsdata'!M125=25%,41,'4. Inköpsdata'!M125=12%,42,'4. Inköpsdata'!M125=6%,43,'4. Inköpsdata'!M125="Momsfritt",38),"")</f>
        <v/>
      </c>
      <c r="S125" s="225" t="str">
        <f>'APH KIC KIA PC'!S125</f>
        <v xml:space="preserve">  Välj…</v>
      </c>
      <c r="T125" s="369" t="str">
        <f>'APH KIC KIA PC'!E125</f>
        <v/>
      </c>
      <c r="U125" s="225"/>
      <c r="V125" s="221"/>
      <c r="W125" s="221"/>
      <c r="X125" s="221"/>
      <c r="Y125" s="221"/>
      <c r="Z125" s="225" t="str">
        <f>TRIM(IF('1. Artikeldata Grund'!K125="","",IF('1. Artikeldata Grund'!K125=1,_xlfn.CONCAT('1. Artikeldata Grund'!K125," ","dag"),_xlfn.CONCAT('1. Artikeldata Grund'!K125," ","dagar"))))</f>
        <v/>
      </c>
      <c r="AA125" s="225" t="str">
        <f>TRIM(IF('1. Artikeldata Grund'!L125="","",IF('1. Artikeldata Grund'!L125=1,_xlfn.CONCAT('1. Artikeldata Grund'!L125," ","dag"),_xlfn.CONCAT('1. Artikeldata Grund'!L125," ","dagar"))))</f>
        <v/>
      </c>
      <c r="AB125" s="221"/>
      <c r="AC125" s="221"/>
      <c r="AD125" s="221"/>
      <c r="AE125" s="225">
        <v>1</v>
      </c>
      <c r="AF125" s="221"/>
      <c r="AG125" s="267" t="str">
        <f>TRIM('APH KIC KIA PC'!T125)</f>
        <v/>
      </c>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70" t="s">
        <v>1981</v>
      </c>
      <c r="BD125" s="270" t="str">
        <f>IF('2. Artikeldata Utökad'!G125="Välj…","",LEFT('2. Artikeldata Utökad'!G125,1))</f>
        <v xml:space="preserve"> </v>
      </c>
      <c r="BE125" s="221"/>
      <c r="BF125" s="221"/>
      <c r="BG125" s="221"/>
      <c r="BH125" s="221"/>
      <c r="BI125" s="221"/>
      <c r="BJ125" s="221"/>
      <c r="BK125" s="221"/>
      <c r="BL125" s="267" t="str">
        <f>TRIM(IF('APH KIC KIA PC'!S125="WEB","",'2. Artikeldata Utökad'!P125))</f>
        <v/>
      </c>
      <c r="BM125" s="267" t="str">
        <f>TRIM(IF('APH KIC KIA PC'!S125="WEB","",'2. Artikeldata Utökad'!Q125))</f>
        <v/>
      </c>
      <c r="BN125" s="267" t="str">
        <f>TRIM(IF('APH KIC KIA PC'!S125="WEB","",'2. Artikeldata Utökad'!R125))</f>
        <v/>
      </c>
      <c r="BO125" s="267" t="str">
        <f>IF('2. Artikeldata Utökad'!F125="","",'2. Artikeldata Utökad'!F125)</f>
        <v xml:space="preserve">  Välj…</v>
      </c>
      <c r="BP125" s="267" t="str">
        <f>TRIM(IF('2. Artikeldata Utökad'!E125="","",'2. Artikeldata Utökad'!E125))</f>
        <v/>
      </c>
      <c r="BQ125" s="267" t="str">
        <f>TRIM(IF('APH KIC KIA PC'!S125="WEB","",'2. Artikeldata Utökad'!S125))</f>
        <v/>
      </c>
      <c r="BR125" s="225">
        <v>1</v>
      </c>
      <c r="BS125" s="267" t="str">
        <f>TRIM(IF('APH KIC KIA PC'!S125="WEB","",'2. Artikeldata Utökad'!T125))</f>
        <v/>
      </c>
      <c r="BT125" s="221"/>
      <c r="BU125" s="221"/>
      <c r="BV125" s="267" t="str">
        <f>TRIM(IF('APH KIC KIA PC'!M125&lt;&gt;200,'APH KIC KIA PC'!D125,'2. Artikeldata Utökad'!I125))</f>
        <v/>
      </c>
      <c r="BW125" s="267" t="str">
        <f>TRIM('2. Artikeldata Utökad'!D125)</f>
        <v/>
      </c>
      <c r="BX125" s="224" t="str">
        <f>LEFT('2. Artikeldata Utökad'!H125,1)</f>
        <v xml:space="preserve"> </v>
      </c>
      <c r="BY125" s="224" t="str">
        <f>TRIM(LEFT('2. Artikeldata Utökad'!J125,2))</f>
        <v/>
      </c>
      <c r="BZ125" s="225" t="s">
        <v>1981</v>
      </c>
      <c r="CA125" s="221"/>
      <c r="CB125" s="221"/>
      <c r="CC125" s="221"/>
      <c r="CD125" s="221"/>
      <c r="CE125" s="221"/>
    </row>
    <row r="126" spans="1:83" x14ac:dyDescent="0.25">
      <c r="A126" s="226">
        <v>122</v>
      </c>
      <c r="B126" s="226" t="str">
        <f>'APH KIC KIA PC'!I126</f>
        <v>Välj…</v>
      </c>
      <c r="C126" s="226" t="str">
        <f>'APH KIC KIA PC'!K126</f>
        <v>Välj…</v>
      </c>
      <c r="D126" s="225">
        <v>1</v>
      </c>
      <c r="E126" s="267" t="str">
        <f>TRIM('APH KIC KIA PC'!D126)</f>
        <v/>
      </c>
      <c r="F126" s="224" t="str">
        <f>TRIM('1. Artikeldata Grund'!E126)</f>
        <v/>
      </c>
      <c r="G126" s="273" t="s">
        <v>1871</v>
      </c>
      <c r="H126" s="221"/>
      <c r="I126" s="221"/>
      <c r="J126" s="221"/>
      <c r="K126" s="221"/>
      <c r="L126" s="221"/>
      <c r="M126" s="2" cm="1">
        <f t="array" ref="M126">IF('APH KIC KIA PC'!S126&lt;&gt;"WEB",1,_xlfn.IFS('APH KIC KIA PC'!K126=Tabeller!$AI$4,'APH KIC KIA PC'!Q126,'APH KIC KIA PC'!K126=Tabeller!$AI$5,106628))</f>
        <v>1</v>
      </c>
      <c r="N126" s="270"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68" t="str">
        <f>'APH KIC KIA PC'!E126</f>
        <v/>
      </c>
      <c r="P126" s="267" t="str">
        <f>TRIM('APH KIC KIA PC'!R126)</f>
        <v/>
      </c>
      <c r="Q126" s="221"/>
      <c r="R126" s="269" t="str" cm="1">
        <f t="array" ref="R126">IFERROR(_xlfn.IFS('4. Inköpsdata'!M126=25%,41,'4. Inköpsdata'!M126=12%,42,'4. Inköpsdata'!M126=6%,43,'4. Inköpsdata'!M126="Momsfritt",38),"")</f>
        <v/>
      </c>
      <c r="S126" s="225" t="str">
        <f>'APH KIC KIA PC'!S126</f>
        <v xml:space="preserve">  Välj…</v>
      </c>
      <c r="T126" s="369" t="str">
        <f>'APH KIC KIA PC'!E126</f>
        <v/>
      </c>
      <c r="U126" s="225"/>
      <c r="V126" s="221"/>
      <c r="W126" s="221"/>
      <c r="X126" s="221"/>
      <c r="Y126" s="221"/>
      <c r="Z126" s="225" t="str">
        <f>TRIM(IF('1. Artikeldata Grund'!K126="","",IF('1. Artikeldata Grund'!K126=1,_xlfn.CONCAT('1. Artikeldata Grund'!K126," ","dag"),_xlfn.CONCAT('1. Artikeldata Grund'!K126," ","dagar"))))</f>
        <v/>
      </c>
      <c r="AA126" s="225" t="str">
        <f>TRIM(IF('1. Artikeldata Grund'!L126="","",IF('1. Artikeldata Grund'!L126=1,_xlfn.CONCAT('1. Artikeldata Grund'!L126," ","dag"),_xlfn.CONCAT('1. Artikeldata Grund'!L126," ","dagar"))))</f>
        <v/>
      </c>
      <c r="AB126" s="221"/>
      <c r="AC126" s="221"/>
      <c r="AD126" s="221"/>
      <c r="AE126" s="225">
        <v>1</v>
      </c>
      <c r="AF126" s="221"/>
      <c r="AG126" s="267" t="str">
        <f>TRIM('APH KIC KIA PC'!T126)</f>
        <v/>
      </c>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70" t="s">
        <v>1981</v>
      </c>
      <c r="BD126" s="270" t="str">
        <f>IF('2. Artikeldata Utökad'!G126="Välj…","",LEFT('2. Artikeldata Utökad'!G126,1))</f>
        <v xml:space="preserve"> </v>
      </c>
      <c r="BE126" s="221"/>
      <c r="BF126" s="221"/>
      <c r="BG126" s="221"/>
      <c r="BH126" s="221"/>
      <c r="BI126" s="221"/>
      <c r="BJ126" s="221"/>
      <c r="BK126" s="221"/>
      <c r="BL126" s="267" t="str">
        <f>TRIM(IF('APH KIC KIA PC'!S126="WEB","",'2. Artikeldata Utökad'!P126))</f>
        <v/>
      </c>
      <c r="BM126" s="267" t="str">
        <f>TRIM(IF('APH KIC KIA PC'!S126="WEB","",'2. Artikeldata Utökad'!Q126))</f>
        <v/>
      </c>
      <c r="BN126" s="267" t="str">
        <f>TRIM(IF('APH KIC KIA PC'!S126="WEB","",'2. Artikeldata Utökad'!R126))</f>
        <v/>
      </c>
      <c r="BO126" s="267" t="str">
        <f>IF('2. Artikeldata Utökad'!F126="","",'2. Artikeldata Utökad'!F126)</f>
        <v xml:space="preserve">  Välj…</v>
      </c>
      <c r="BP126" s="267" t="str">
        <f>TRIM(IF('2. Artikeldata Utökad'!E126="","",'2. Artikeldata Utökad'!E126))</f>
        <v/>
      </c>
      <c r="BQ126" s="267" t="str">
        <f>TRIM(IF('APH KIC KIA PC'!S126="WEB","",'2. Artikeldata Utökad'!S126))</f>
        <v/>
      </c>
      <c r="BR126" s="225">
        <v>1</v>
      </c>
      <c r="BS126" s="267" t="str">
        <f>TRIM(IF('APH KIC KIA PC'!S126="WEB","",'2. Artikeldata Utökad'!T126))</f>
        <v/>
      </c>
      <c r="BT126" s="221"/>
      <c r="BU126" s="221"/>
      <c r="BV126" s="267" t="str">
        <f>TRIM(IF('APH KIC KIA PC'!M126&lt;&gt;200,'APH KIC KIA PC'!D126,'2. Artikeldata Utökad'!I126))</f>
        <v/>
      </c>
      <c r="BW126" s="267" t="str">
        <f>TRIM('2. Artikeldata Utökad'!D126)</f>
        <v/>
      </c>
      <c r="BX126" s="224" t="str">
        <f>LEFT('2. Artikeldata Utökad'!H126,1)</f>
        <v xml:space="preserve"> </v>
      </c>
      <c r="BY126" s="224" t="str">
        <f>TRIM(LEFT('2. Artikeldata Utökad'!J126,2))</f>
        <v/>
      </c>
      <c r="BZ126" s="225" t="s">
        <v>1981</v>
      </c>
      <c r="CA126" s="221"/>
      <c r="CB126" s="221"/>
      <c r="CC126" s="221"/>
      <c r="CD126" s="221"/>
      <c r="CE126" s="221"/>
    </row>
    <row r="127" spans="1:83" x14ac:dyDescent="0.25">
      <c r="A127" s="226">
        <v>123</v>
      </c>
      <c r="B127" s="226" t="str">
        <f>'APH KIC KIA PC'!I127</f>
        <v>Välj…</v>
      </c>
      <c r="C127" s="226" t="str">
        <f>'APH KIC KIA PC'!K127</f>
        <v>Välj…</v>
      </c>
      <c r="D127" s="225">
        <v>1</v>
      </c>
      <c r="E127" s="267" t="str">
        <f>TRIM('APH KIC KIA PC'!D127)</f>
        <v/>
      </c>
      <c r="F127" s="224" t="str">
        <f>TRIM('1. Artikeldata Grund'!E127)</f>
        <v/>
      </c>
      <c r="G127" s="273" t="s">
        <v>1871</v>
      </c>
      <c r="H127" s="221"/>
      <c r="I127" s="221"/>
      <c r="J127" s="221"/>
      <c r="K127" s="221"/>
      <c r="L127" s="221"/>
      <c r="M127" s="2" cm="1">
        <f t="array" ref="M127">IF('APH KIC KIA PC'!S127&lt;&gt;"WEB",1,_xlfn.IFS('APH KIC KIA PC'!K127=Tabeller!$AI$4,'APH KIC KIA PC'!Q127,'APH KIC KIA PC'!K127=Tabeller!$AI$5,106628))</f>
        <v>1</v>
      </c>
      <c r="N127" s="270"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68" t="str">
        <f>'APH KIC KIA PC'!E127</f>
        <v/>
      </c>
      <c r="P127" s="267" t="str">
        <f>TRIM('APH KIC KIA PC'!R127)</f>
        <v/>
      </c>
      <c r="Q127" s="221"/>
      <c r="R127" s="269" t="str" cm="1">
        <f t="array" ref="R127">IFERROR(_xlfn.IFS('4. Inköpsdata'!M127=25%,41,'4. Inköpsdata'!M127=12%,42,'4. Inköpsdata'!M127=6%,43,'4. Inköpsdata'!M127="Momsfritt",38),"")</f>
        <v/>
      </c>
      <c r="S127" s="225" t="str">
        <f>'APH KIC KIA PC'!S127</f>
        <v xml:space="preserve">  Välj…</v>
      </c>
      <c r="T127" s="369" t="str">
        <f>'APH KIC KIA PC'!E127</f>
        <v/>
      </c>
      <c r="U127" s="225"/>
      <c r="V127" s="221"/>
      <c r="W127" s="221"/>
      <c r="X127" s="221"/>
      <c r="Y127" s="221"/>
      <c r="Z127" s="225" t="str">
        <f>TRIM(IF('1. Artikeldata Grund'!K127="","",IF('1. Artikeldata Grund'!K127=1,_xlfn.CONCAT('1. Artikeldata Grund'!K127," ","dag"),_xlfn.CONCAT('1. Artikeldata Grund'!K127," ","dagar"))))</f>
        <v/>
      </c>
      <c r="AA127" s="225" t="str">
        <f>TRIM(IF('1. Artikeldata Grund'!L127="","",IF('1. Artikeldata Grund'!L127=1,_xlfn.CONCAT('1. Artikeldata Grund'!L127," ","dag"),_xlfn.CONCAT('1. Artikeldata Grund'!L127," ","dagar"))))</f>
        <v/>
      </c>
      <c r="AB127" s="221"/>
      <c r="AC127" s="221"/>
      <c r="AD127" s="221"/>
      <c r="AE127" s="225">
        <v>1</v>
      </c>
      <c r="AF127" s="221"/>
      <c r="AG127" s="267" t="str">
        <f>TRIM('APH KIC KIA PC'!T127)</f>
        <v/>
      </c>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70" t="s">
        <v>1981</v>
      </c>
      <c r="BD127" s="270" t="str">
        <f>IF('2. Artikeldata Utökad'!G127="Välj…","",LEFT('2. Artikeldata Utökad'!G127,1))</f>
        <v xml:space="preserve"> </v>
      </c>
      <c r="BE127" s="221"/>
      <c r="BF127" s="221"/>
      <c r="BG127" s="221"/>
      <c r="BH127" s="221"/>
      <c r="BI127" s="221"/>
      <c r="BJ127" s="221"/>
      <c r="BK127" s="221"/>
      <c r="BL127" s="267" t="str">
        <f>TRIM(IF('APH KIC KIA PC'!S127="WEB","",'2. Artikeldata Utökad'!P127))</f>
        <v/>
      </c>
      <c r="BM127" s="267" t="str">
        <f>TRIM(IF('APH KIC KIA PC'!S127="WEB","",'2. Artikeldata Utökad'!Q127))</f>
        <v/>
      </c>
      <c r="BN127" s="267" t="str">
        <f>TRIM(IF('APH KIC KIA PC'!S127="WEB","",'2. Artikeldata Utökad'!R127))</f>
        <v/>
      </c>
      <c r="BO127" s="267" t="str">
        <f>IF('2. Artikeldata Utökad'!F127="","",'2. Artikeldata Utökad'!F127)</f>
        <v xml:space="preserve">  Välj…</v>
      </c>
      <c r="BP127" s="267" t="str">
        <f>TRIM(IF('2. Artikeldata Utökad'!E127="","",'2. Artikeldata Utökad'!E127))</f>
        <v/>
      </c>
      <c r="BQ127" s="267" t="str">
        <f>TRIM(IF('APH KIC KIA PC'!S127="WEB","",'2. Artikeldata Utökad'!S127))</f>
        <v/>
      </c>
      <c r="BR127" s="225">
        <v>1</v>
      </c>
      <c r="BS127" s="267" t="str">
        <f>TRIM(IF('APH KIC KIA PC'!S127="WEB","",'2. Artikeldata Utökad'!T127))</f>
        <v/>
      </c>
      <c r="BT127" s="221"/>
      <c r="BU127" s="221"/>
      <c r="BV127" s="267" t="str">
        <f>TRIM(IF('APH KIC KIA PC'!M127&lt;&gt;200,'APH KIC KIA PC'!D127,'2. Artikeldata Utökad'!I127))</f>
        <v/>
      </c>
      <c r="BW127" s="267" t="str">
        <f>TRIM('2. Artikeldata Utökad'!D127)</f>
        <v/>
      </c>
      <c r="BX127" s="224" t="str">
        <f>LEFT('2. Artikeldata Utökad'!H127,1)</f>
        <v xml:space="preserve"> </v>
      </c>
      <c r="BY127" s="224" t="str">
        <f>TRIM(LEFT('2. Artikeldata Utökad'!J127,2))</f>
        <v/>
      </c>
      <c r="BZ127" s="225" t="s">
        <v>1981</v>
      </c>
      <c r="CA127" s="221"/>
      <c r="CB127" s="221"/>
      <c r="CC127" s="221"/>
      <c r="CD127" s="221"/>
      <c r="CE127" s="221"/>
    </row>
    <row r="128" spans="1:83" x14ac:dyDescent="0.25">
      <c r="A128" s="223">
        <v>124</v>
      </c>
      <c r="B128" s="226" t="str">
        <f>'APH KIC KIA PC'!I128</f>
        <v>Välj…</v>
      </c>
      <c r="C128" s="226" t="str">
        <f>'APH KIC KIA PC'!K128</f>
        <v>Välj…</v>
      </c>
      <c r="D128" s="225">
        <v>1</v>
      </c>
      <c r="E128" s="267" t="str">
        <f>TRIM('APH KIC KIA PC'!D128)</f>
        <v/>
      </c>
      <c r="F128" s="224" t="str">
        <f>TRIM('1. Artikeldata Grund'!E128)</f>
        <v/>
      </c>
      <c r="G128" s="273" t="s">
        <v>1871</v>
      </c>
      <c r="H128" s="221"/>
      <c r="I128" s="221"/>
      <c r="J128" s="221"/>
      <c r="K128" s="221"/>
      <c r="L128" s="221"/>
      <c r="M128" s="2" cm="1">
        <f t="array" ref="M128">IF('APH KIC KIA PC'!S128&lt;&gt;"WEB",1,_xlfn.IFS('APH KIC KIA PC'!K128=Tabeller!$AI$4,'APH KIC KIA PC'!Q128,'APH KIC KIA PC'!K128=Tabeller!$AI$5,106628))</f>
        <v>1</v>
      </c>
      <c r="N128" s="270"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68" t="str">
        <f>'APH KIC KIA PC'!E128</f>
        <v/>
      </c>
      <c r="P128" s="267" t="str">
        <f>TRIM('APH KIC KIA PC'!R128)</f>
        <v/>
      </c>
      <c r="Q128" s="221"/>
      <c r="R128" s="269" t="str" cm="1">
        <f t="array" ref="R128">IFERROR(_xlfn.IFS('4. Inköpsdata'!M128=25%,41,'4. Inköpsdata'!M128=12%,42,'4. Inköpsdata'!M128=6%,43,'4. Inköpsdata'!M128="Momsfritt",38),"")</f>
        <v/>
      </c>
      <c r="S128" s="225" t="str">
        <f>'APH KIC KIA PC'!S128</f>
        <v xml:space="preserve">  Välj…</v>
      </c>
      <c r="T128" s="369" t="str">
        <f>'APH KIC KIA PC'!E128</f>
        <v/>
      </c>
      <c r="U128" s="225"/>
      <c r="V128" s="221"/>
      <c r="W128" s="221"/>
      <c r="X128" s="221"/>
      <c r="Y128" s="221"/>
      <c r="Z128" s="225" t="str">
        <f>TRIM(IF('1. Artikeldata Grund'!K128="","",IF('1. Artikeldata Grund'!K128=1,_xlfn.CONCAT('1. Artikeldata Grund'!K128," ","dag"),_xlfn.CONCAT('1. Artikeldata Grund'!K128," ","dagar"))))</f>
        <v/>
      </c>
      <c r="AA128" s="225" t="str">
        <f>TRIM(IF('1. Artikeldata Grund'!L128="","",IF('1. Artikeldata Grund'!L128=1,_xlfn.CONCAT('1. Artikeldata Grund'!L128," ","dag"),_xlfn.CONCAT('1. Artikeldata Grund'!L128," ","dagar"))))</f>
        <v/>
      </c>
      <c r="AB128" s="221"/>
      <c r="AC128" s="221"/>
      <c r="AD128" s="221"/>
      <c r="AE128" s="225">
        <v>1</v>
      </c>
      <c r="AF128" s="221"/>
      <c r="AG128" s="267" t="str">
        <f>TRIM('APH KIC KIA PC'!T128)</f>
        <v/>
      </c>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70" t="s">
        <v>1981</v>
      </c>
      <c r="BD128" s="270" t="str">
        <f>IF('2. Artikeldata Utökad'!G128="Välj…","",LEFT('2. Artikeldata Utökad'!G128,1))</f>
        <v xml:space="preserve"> </v>
      </c>
      <c r="BE128" s="221"/>
      <c r="BF128" s="221"/>
      <c r="BG128" s="221"/>
      <c r="BH128" s="221"/>
      <c r="BI128" s="221"/>
      <c r="BJ128" s="221"/>
      <c r="BK128" s="221"/>
      <c r="BL128" s="267" t="str">
        <f>TRIM(IF('APH KIC KIA PC'!S128="WEB","",'2. Artikeldata Utökad'!P128))</f>
        <v/>
      </c>
      <c r="BM128" s="267" t="str">
        <f>TRIM(IF('APH KIC KIA PC'!S128="WEB","",'2. Artikeldata Utökad'!Q128))</f>
        <v/>
      </c>
      <c r="BN128" s="267" t="str">
        <f>TRIM(IF('APH KIC KIA PC'!S128="WEB","",'2. Artikeldata Utökad'!R128))</f>
        <v/>
      </c>
      <c r="BO128" s="267" t="str">
        <f>IF('2. Artikeldata Utökad'!F128="","",'2. Artikeldata Utökad'!F128)</f>
        <v xml:space="preserve">  Välj…</v>
      </c>
      <c r="BP128" s="267" t="str">
        <f>TRIM(IF('2. Artikeldata Utökad'!E128="","",'2. Artikeldata Utökad'!E128))</f>
        <v/>
      </c>
      <c r="BQ128" s="267" t="str">
        <f>TRIM(IF('APH KIC KIA PC'!S128="WEB","",'2. Artikeldata Utökad'!S128))</f>
        <v/>
      </c>
      <c r="BR128" s="225">
        <v>1</v>
      </c>
      <c r="BS128" s="267" t="str">
        <f>TRIM(IF('APH KIC KIA PC'!S128="WEB","",'2. Artikeldata Utökad'!T128))</f>
        <v/>
      </c>
      <c r="BT128" s="221"/>
      <c r="BU128" s="221"/>
      <c r="BV128" s="267" t="str">
        <f>TRIM(IF('APH KIC KIA PC'!M128&lt;&gt;200,'APH KIC KIA PC'!D128,'2. Artikeldata Utökad'!I128))</f>
        <v/>
      </c>
      <c r="BW128" s="267" t="str">
        <f>TRIM('2. Artikeldata Utökad'!D128)</f>
        <v/>
      </c>
      <c r="BX128" s="224" t="str">
        <f>LEFT('2. Artikeldata Utökad'!H128,1)</f>
        <v xml:space="preserve"> </v>
      </c>
      <c r="BY128" s="224" t="str">
        <f>TRIM(LEFT('2. Artikeldata Utökad'!J128,2))</f>
        <v/>
      </c>
      <c r="BZ128" s="225" t="s">
        <v>1981</v>
      </c>
      <c r="CA128" s="221"/>
      <c r="CB128" s="221"/>
      <c r="CC128" s="221"/>
      <c r="CD128" s="221"/>
      <c r="CE128" s="221"/>
    </row>
    <row r="129" spans="1:83" x14ac:dyDescent="0.25">
      <c r="A129" s="226">
        <v>125</v>
      </c>
      <c r="B129" s="226" t="str">
        <f>'APH KIC KIA PC'!I129</f>
        <v>Välj…</v>
      </c>
      <c r="C129" s="226" t="str">
        <f>'APH KIC KIA PC'!K129</f>
        <v>Välj…</v>
      </c>
      <c r="D129" s="225">
        <v>1</v>
      </c>
      <c r="E129" s="267" t="str">
        <f>TRIM('APH KIC KIA PC'!D129)</f>
        <v/>
      </c>
      <c r="F129" s="224" t="str">
        <f>TRIM('1. Artikeldata Grund'!E129)</f>
        <v/>
      </c>
      <c r="G129" s="273" t="s">
        <v>1871</v>
      </c>
      <c r="H129" s="221"/>
      <c r="I129" s="221"/>
      <c r="J129" s="221"/>
      <c r="K129" s="221"/>
      <c r="L129" s="221"/>
      <c r="M129" s="2" cm="1">
        <f t="array" ref="M129">IF('APH KIC KIA PC'!S129&lt;&gt;"WEB",1,_xlfn.IFS('APH KIC KIA PC'!K129=Tabeller!$AI$4,'APH KIC KIA PC'!Q129,'APH KIC KIA PC'!K129=Tabeller!$AI$5,106628))</f>
        <v>1</v>
      </c>
      <c r="N129" s="270"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68" t="str">
        <f>'APH KIC KIA PC'!E129</f>
        <v/>
      </c>
      <c r="P129" s="267" t="str">
        <f>TRIM('APH KIC KIA PC'!R129)</f>
        <v/>
      </c>
      <c r="Q129" s="221"/>
      <c r="R129" s="269" t="str" cm="1">
        <f t="array" ref="R129">IFERROR(_xlfn.IFS('4. Inköpsdata'!M129=25%,41,'4. Inköpsdata'!M129=12%,42,'4. Inköpsdata'!M129=6%,43,'4. Inköpsdata'!M129="Momsfritt",38),"")</f>
        <v/>
      </c>
      <c r="S129" s="225" t="str">
        <f>'APH KIC KIA PC'!S129</f>
        <v xml:space="preserve">  Välj…</v>
      </c>
      <c r="T129" s="369" t="str">
        <f>'APH KIC KIA PC'!E129</f>
        <v/>
      </c>
      <c r="U129" s="225"/>
      <c r="V129" s="221"/>
      <c r="W129" s="221"/>
      <c r="X129" s="221"/>
      <c r="Y129" s="221"/>
      <c r="Z129" s="225" t="str">
        <f>TRIM(IF('1. Artikeldata Grund'!K129="","",IF('1. Artikeldata Grund'!K129=1,_xlfn.CONCAT('1. Artikeldata Grund'!K129," ","dag"),_xlfn.CONCAT('1. Artikeldata Grund'!K129," ","dagar"))))</f>
        <v/>
      </c>
      <c r="AA129" s="225" t="str">
        <f>TRIM(IF('1. Artikeldata Grund'!L129="","",IF('1. Artikeldata Grund'!L129=1,_xlfn.CONCAT('1. Artikeldata Grund'!L129," ","dag"),_xlfn.CONCAT('1. Artikeldata Grund'!L129," ","dagar"))))</f>
        <v/>
      </c>
      <c r="AB129" s="221"/>
      <c r="AC129" s="221"/>
      <c r="AD129" s="221"/>
      <c r="AE129" s="225">
        <v>1</v>
      </c>
      <c r="AF129" s="221"/>
      <c r="AG129" s="267" t="str">
        <f>TRIM('APH KIC KIA PC'!T129)</f>
        <v/>
      </c>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70" t="s">
        <v>1981</v>
      </c>
      <c r="BD129" s="270" t="str">
        <f>IF('2. Artikeldata Utökad'!G129="Välj…","",LEFT('2. Artikeldata Utökad'!G129,1))</f>
        <v xml:space="preserve"> </v>
      </c>
      <c r="BE129" s="221"/>
      <c r="BF129" s="221"/>
      <c r="BG129" s="221"/>
      <c r="BH129" s="221"/>
      <c r="BI129" s="221"/>
      <c r="BJ129" s="221"/>
      <c r="BK129" s="221"/>
      <c r="BL129" s="267" t="str">
        <f>TRIM(IF('APH KIC KIA PC'!S129="WEB","",'2. Artikeldata Utökad'!P129))</f>
        <v/>
      </c>
      <c r="BM129" s="267" t="str">
        <f>TRIM(IF('APH KIC KIA PC'!S129="WEB","",'2. Artikeldata Utökad'!Q129))</f>
        <v/>
      </c>
      <c r="BN129" s="267" t="str">
        <f>TRIM(IF('APH KIC KIA PC'!S129="WEB","",'2. Artikeldata Utökad'!R129))</f>
        <v/>
      </c>
      <c r="BO129" s="267" t="str">
        <f>IF('2. Artikeldata Utökad'!F129="","",'2. Artikeldata Utökad'!F129)</f>
        <v xml:space="preserve">  Välj…</v>
      </c>
      <c r="BP129" s="267" t="str">
        <f>TRIM(IF('2. Artikeldata Utökad'!E129="","",'2. Artikeldata Utökad'!E129))</f>
        <v/>
      </c>
      <c r="BQ129" s="267" t="str">
        <f>TRIM(IF('APH KIC KIA PC'!S129="WEB","",'2. Artikeldata Utökad'!S129))</f>
        <v/>
      </c>
      <c r="BR129" s="225">
        <v>1</v>
      </c>
      <c r="BS129" s="267" t="str">
        <f>TRIM(IF('APH KIC KIA PC'!S129="WEB","",'2. Artikeldata Utökad'!T129))</f>
        <v/>
      </c>
      <c r="BT129" s="221"/>
      <c r="BU129" s="221"/>
      <c r="BV129" s="267" t="str">
        <f>TRIM(IF('APH KIC KIA PC'!M129&lt;&gt;200,'APH KIC KIA PC'!D129,'2. Artikeldata Utökad'!I129))</f>
        <v/>
      </c>
      <c r="BW129" s="267" t="str">
        <f>TRIM('2. Artikeldata Utökad'!D129)</f>
        <v/>
      </c>
      <c r="BX129" s="224" t="str">
        <f>LEFT('2. Artikeldata Utökad'!H129,1)</f>
        <v xml:space="preserve"> </v>
      </c>
      <c r="BY129" s="224" t="str">
        <f>TRIM(LEFT('2. Artikeldata Utökad'!J129,2))</f>
        <v/>
      </c>
      <c r="BZ129" s="225" t="s">
        <v>1981</v>
      </c>
      <c r="CA129" s="221"/>
      <c r="CB129" s="221"/>
      <c r="CC129" s="221"/>
      <c r="CD129" s="221"/>
      <c r="CE129" s="221"/>
    </row>
    <row r="130" spans="1:83" x14ac:dyDescent="0.25">
      <c r="A130" s="226">
        <v>126</v>
      </c>
      <c r="B130" s="226" t="str">
        <f>'APH KIC KIA PC'!I130</f>
        <v>Välj…</v>
      </c>
      <c r="C130" s="226" t="str">
        <f>'APH KIC KIA PC'!K130</f>
        <v>Välj…</v>
      </c>
      <c r="D130" s="225">
        <v>1</v>
      </c>
      <c r="E130" s="267" t="str">
        <f>TRIM('APH KIC KIA PC'!D130)</f>
        <v/>
      </c>
      <c r="F130" s="224" t="str">
        <f>TRIM('1. Artikeldata Grund'!E130)</f>
        <v/>
      </c>
      <c r="G130" s="273" t="s">
        <v>1871</v>
      </c>
      <c r="H130" s="221"/>
      <c r="I130" s="221"/>
      <c r="J130" s="221"/>
      <c r="K130" s="221"/>
      <c r="L130" s="221"/>
      <c r="M130" s="2" cm="1">
        <f t="array" ref="M130">IF('APH KIC KIA PC'!S130&lt;&gt;"WEB",1,_xlfn.IFS('APH KIC KIA PC'!K130=Tabeller!$AI$4,'APH KIC KIA PC'!Q130,'APH KIC KIA PC'!K130=Tabeller!$AI$5,106628))</f>
        <v>1</v>
      </c>
      <c r="N130" s="270"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68" t="str">
        <f>'APH KIC KIA PC'!E130</f>
        <v/>
      </c>
      <c r="P130" s="267" t="str">
        <f>TRIM('APH KIC KIA PC'!R130)</f>
        <v/>
      </c>
      <c r="Q130" s="221"/>
      <c r="R130" s="269" t="str" cm="1">
        <f t="array" ref="R130">IFERROR(_xlfn.IFS('4. Inköpsdata'!M130=25%,41,'4. Inköpsdata'!M130=12%,42,'4. Inköpsdata'!M130=6%,43,'4. Inköpsdata'!M130="Momsfritt",38),"")</f>
        <v/>
      </c>
      <c r="S130" s="225" t="str">
        <f>'APH KIC KIA PC'!S130</f>
        <v xml:space="preserve">  Välj…</v>
      </c>
      <c r="T130" s="369" t="str">
        <f>'APH KIC KIA PC'!E130</f>
        <v/>
      </c>
      <c r="U130" s="225"/>
      <c r="V130" s="221"/>
      <c r="W130" s="221"/>
      <c r="X130" s="221"/>
      <c r="Y130" s="221"/>
      <c r="Z130" s="225" t="str">
        <f>TRIM(IF('1. Artikeldata Grund'!K130="","",IF('1. Artikeldata Grund'!K130=1,_xlfn.CONCAT('1. Artikeldata Grund'!K130," ","dag"),_xlfn.CONCAT('1. Artikeldata Grund'!K130," ","dagar"))))</f>
        <v/>
      </c>
      <c r="AA130" s="225" t="str">
        <f>TRIM(IF('1. Artikeldata Grund'!L130="","",IF('1. Artikeldata Grund'!L130=1,_xlfn.CONCAT('1. Artikeldata Grund'!L130," ","dag"),_xlfn.CONCAT('1. Artikeldata Grund'!L130," ","dagar"))))</f>
        <v/>
      </c>
      <c r="AB130" s="221"/>
      <c r="AC130" s="221"/>
      <c r="AD130" s="221"/>
      <c r="AE130" s="225">
        <v>1</v>
      </c>
      <c r="AF130" s="221"/>
      <c r="AG130" s="267" t="str">
        <f>TRIM('APH KIC KIA PC'!T130)</f>
        <v/>
      </c>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70" t="s">
        <v>1981</v>
      </c>
      <c r="BD130" s="270" t="str">
        <f>IF('2. Artikeldata Utökad'!G130="Välj…","",LEFT('2. Artikeldata Utökad'!G130,1))</f>
        <v xml:space="preserve"> </v>
      </c>
      <c r="BE130" s="221"/>
      <c r="BF130" s="221"/>
      <c r="BG130" s="221"/>
      <c r="BH130" s="221"/>
      <c r="BI130" s="221"/>
      <c r="BJ130" s="221"/>
      <c r="BK130" s="221"/>
      <c r="BL130" s="267" t="str">
        <f>TRIM(IF('APH KIC KIA PC'!S130="WEB","",'2. Artikeldata Utökad'!P130))</f>
        <v/>
      </c>
      <c r="BM130" s="267" t="str">
        <f>TRIM(IF('APH KIC KIA PC'!S130="WEB","",'2. Artikeldata Utökad'!Q130))</f>
        <v/>
      </c>
      <c r="BN130" s="267" t="str">
        <f>TRIM(IF('APH KIC KIA PC'!S130="WEB","",'2. Artikeldata Utökad'!R130))</f>
        <v/>
      </c>
      <c r="BO130" s="267" t="str">
        <f>IF('2. Artikeldata Utökad'!F130="","",'2. Artikeldata Utökad'!F130)</f>
        <v xml:space="preserve">  Välj…</v>
      </c>
      <c r="BP130" s="267" t="str">
        <f>TRIM(IF('2. Artikeldata Utökad'!E130="","",'2. Artikeldata Utökad'!E130))</f>
        <v/>
      </c>
      <c r="BQ130" s="267" t="str">
        <f>TRIM(IF('APH KIC KIA PC'!S130="WEB","",'2. Artikeldata Utökad'!S130))</f>
        <v/>
      </c>
      <c r="BR130" s="225">
        <v>1</v>
      </c>
      <c r="BS130" s="267" t="str">
        <f>TRIM(IF('APH KIC KIA PC'!S130="WEB","",'2. Artikeldata Utökad'!T130))</f>
        <v/>
      </c>
      <c r="BT130" s="221"/>
      <c r="BU130" s="221"/>
      <c r="BV130" s="267" t="str">
        <f>TRIM(IF('APH KIC KIA PC'!M130&lt;&gt;200,'APH KIC KIA PC'!D130,'2. Artikeldata Utökad'!I130))</f>
        <v/>
      </c>
      <c r="BW130" s="267" t="str">
        <f>TRIM('2. Artikeldata Utökad'!D130)</f>
        <v/>
      </c>
      <c r="BX130" s="224" t="str">
        <f>LEFT('2. Artikeldata Utökad'!H130,1)</f>
        <v xml:space="preserve"> </v>
      </c>
      <c r="BY130" s="224" t="str">
        <f>TRIM(LEFT('2. Artikeldata Utökad'!J130,2))</f>
        <v/>
      </c>
      <c r="BZ130" s="225" t="s">
        <v>1981</v>
      </c>
      <c r="CA130" s="221"/>
      <c r="CB130" s="221"/>
      <c r="CC130" s="221"/>
      <c r="CD130" s="221"/>
      <c r="CE130" s="221"/>
    </row>
    <row r="131" spans="1:83" x14ac:dyDescent="0.25">
      <c r="A131" s="226">
        <v>127</v>
      </c>
      <c r="B131" s="226" t="str">
        <f>'APH KIC KIA PC'!I131</f>
        <v>Välj…</v>
      </c>
      <c r="C131" s="226" t="str">
        <f>'APH KIC KIA PC'!K131</f>
        <v>Välj…</v>
      </c>
      <c r="D131" s="225">
        <v>1</v>
      </c>
      <c r="E131" s="267" t="str">
        <f>TRIM('APH KIC KIA PC'!D131)</f>
        <v/>
      </c>
      <c r="F131" s="224" t="str">
        <f>TRIM('1. Artikeldata Grund'!E131)</f>
        <v/>
      </c>
      <c r="G131" s="273" t="s">
        <v>1871</v>
      </c>
      <c r="H131" s="221"/>
      <c r="I131" s="221"/>
      <c r="J131" s="221"/>
      <c r="K131" s="221"/>
      <c r="L131" s="221"/>
      <c r="M131" s="2" cm="1">
        <f t="array" ref="M131">IF('APH KIC KIA PC'!S131&lt;&gt;"WEB",1,_xlfn.IFS('APH KIC KIA PC'!K131=Tabeller!$AI$4,'APH KIC KIA PC'!Q131,'APH KIC KIA PC'!K131=Tabeller!$AI$5,106628))</f>
        <v>1</v>
      </c>
      <c r="N131" s="270"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68" t="str">
        <f>'APH KIC KIA PC'!E131</f>
        <v/>
      </c>
      <c r="P131" s="267" t="str">
        <f>TRIM('APH KIC KIA PC'!R131)</f>
        <v/>
      </c>
      <c r="Q131" s="221"/>
      <c r="R131" s="269" t="str" cm="1">
        <f t="array" ref="R131">IFERROR(_xlfn.IFS('4. Inköpsdata'!M131=25%,41,'4. Inköpsdata'!M131=12%,42,'4. Inköpsdata'!M131=6%,43,'4. Inköpsdata'!M131="Momsfritt",38),"")</f>
        <v/>
      </c>
      <c r="S131" s="225" t="str">
        <f>'APH KIC KIA PC'!S131</f>
        <v xml:space="preserve">  Välj…</v>
      </c>
      <c r="T131" s="369" t="str">
        <f>'APH KIC KIA PC'!E131</f>
        <v/>
      </c>
      <c r="U131" s="225"/>
      <c r="V131" s="221"/>
      <c r="W131" s="221"/>
      <c r="X131" s="221"/>
      <c r="Y131" s="221"/>
      <c r="Z131" s="225" t="str">
        <f>TRIM(IF('1. Artikeldata Grund'!K131="","",IF('1. Artikeldata Grund'!K131=1,_xlfn.CONCAT('1. Artikeldata Grund'!K131," ","dag"),_xlfn.CONCAT('1. Artikeldata Grund'!K131," ","dagar"))))</f>
        <v/>
      </c>
      <c r="AA131" s="225" t="str">
        <f>TRIM(IF('1. Artikeldata Grund'!L131="","",IF('1. Artikeldata Grund'!L131=1,_xlfn.CONCAT('1. Artikeldata Grund'!L131," ","dag"),_xlfn.CONCAT('1. Artikeldata Grund'!L131," ","dagar"))))</f>
        <v/>
      </c>
      <c r="AB131" s="221"/>
      <c r="AC131" s="221"/>
      <c r="AD131" s="221"/>
      <c r="AE131" s="225">
        <v>1</v>
      </c>
      <c r="AF131" s="221"/>
      <c r="AG131" s="267" t="str">
        <f>TRIM('APH KIC KIA PC'!T131)</f>
        <v/>
      </c>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70" t="s">
        <v>1981</v>
      </c>
      <c r="BD131" s="270" t="str">
        <f>IF('2. Artikeldata Utökad'!G131="Välj…","",LEFT('2. Artikeldata Utökad'!G131,1))</f>
        <v xml:space="preserve"> </v>
      </c>
      <c r="BE131" s="221"/>
      <c r="BF131" s="221"/>
      <c r="BG131" s="221"/>
      <c r="BH131" s="221"/>
      <c r="BI131" s="221"/>
      <c r="BJ131" s="221"/>
      <c r="BK131" s="221"/>
      <c r="BL131" s="267" t="str">
        <f>TRIM(IF('APH KIC KIA PC'!S131="WEB","",'2. Artikeldata Utökad'!P131))</f>
        <v/>
      </c>
      <c r="BM131" s="267" t="str">
        <f>TRIM(IF('APH KIC KIA PC'!S131="WEB","",'2. Artikeldata Utökad'!Q131))</f>
        <v/>
      </c>
      <c r="BN131" s="267" t="str">
        <f>TRIM(IF('APH KIC KIA PC'!S131="WEB","",'2. Artikeldata Utökad'!R131))</f>
        <v/>
      </c>
      <c r="BO131" s="267" t="str">
        <f>IF('2. Artikeldata Utökad'!F131="","",'2. Artikeldata Utökad'!F131)</f>
        <v xml:space="preserve">  Välj…</v>
      </c>
      <c r="BP131" s="267" t="str">
        <f>TRIM(IF('2. Artikeldata Utökad'!E131="","",'2. Artikeldata Utökad'!E131))</f>
        <v/>
      </c>
      <c r="BQ131" s="267" t="str">
        <f>TRIM(IF('APH KIC KIA PC'!S131="WEB","",'2. Artikeldata Utökad'!S131))</f>
        <v/>
      </c>
      <c r="BR131" s="225">
        <v>1</v>
      </c>
      <c r="BS131" s="267" t="str">
        <f>TRIM(IF('APH KIC KIA PC'!S131="WEB","",'2. Artikeldata Utökad'!T131))</f>
        <v/>
      </c>
      <c r="BT131" s="221"/>
      <c r="BU131" s="221"/>
      <c r="BV131" s="267" t="str">
        <f>TRIM(IF('APH KIC KIA PC'!M131&lt;&gt;200,'APH KIC KIA PC'!D131,'2. Artikeldata Utökad'!I131))</f>
        <v/>
      </c>
      <c r="BW131" s="267" t="str">
        <f>TRIM('2. Artikeldata Utökad'!D131)</f>
        <v/>
      </c>
      <c r="BX131" s="224" t="str">
        <f>LEFT('2. Artikeldata Utökad'!H131,1)</f>
        <v xml:space="preserve"> </v>
      </c>
      <c r="BY131" s="224" t="str">
        <f>TRIM(LEFT('2. Artikeldata Utökad'!J131,2))</f>
        <v/>
      </c>
      <c r="BZ131" s="225" t="s">
        <v>1981</v>
      </c>
      <c r="CA131" s="221"/>
      <c r="CB131" s="221"/>
      <c r="CC131" s="221"/>
      <c r="CD131" s="221"/>
      <c r="CE131" s="221"/>
    </row>
    <row r="132" spans="1:83" x14ac:dyDescent="0.25">
      <c r="A132" s="226">
        <v>128</v>
      </c>
      <c r="B132" s="226" t="str">
        <f>'APH KIC KIA PC'!I132</f>
        <v>Välj…</v>
      </c>
      <c r="C132" s="226" t="str">
        <f>'APH KIC KIA PC'!K132</f>
        <v>Välj…</v>
      </c>
      <c r="D132" s="225">
        <v>1</v>
      </c>
      <c r="E132" s="267" t="str">
        <f>TRIM('APH KIC KIA PC'!D132)</f>
        <v/>
      </c>
      <c r="F132" s="224" t="str">
        <f>TRIM('1. Artikeldata Grund'!E132)</f>
        <v/>
      </c>
      <c r="G132" s="273" t="s">
        <v>1871</v>
      </c>
      <c r="H132" s="221"/>
      <c r="I132" s="221"/>
      <c r="J132" s="221"/>
      <c r="K132" s="221"/>
      <c r="L132" s="221"/>
      <c r="M132" s="2" cm="1">
        <f t="array" ref="M132">IF('APH KIC KIA PC'!S132&lt;&gt;"WEB",1,_xlfn.IFS('APH KIC KIA PC'!K132=Tabeller!$AI$4,'APH KIC KIA PC'!Q132,'APH KIC KIA PC'!K132=Tabeller!$AI$5,106628))</f>
        <v>1</v>
      </c>
      <c r="N132" s="270"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68" t="str">
        <f>'APH KIC KIA PC'!E132</f>
        <v/>
      </c>
      <c r="P132" s="267" t="str">
        <f>TRIM('APH KIC KIA PC'!R132)</f>
        <v/>
      </c>
      <c r="Q132" s="221"/>
      <c r="R132" s="269" t="str" cm="1">
        <f t="array" ref="R132">IFERROR(_xlfn.IFS('4. Inköpsdata'!M132=25%,41,'4. Inköpsdata'!M132=12%,42,'4. Inköpsdata'!M132=6%,43,'4. Inköpsdata'!M132="Momsfritt",38),"")</f>
        <v/>
      </c>
      <c r="S132" s="225" t="str">
        <f>'APH KIC KIA PC'!S132</f>
        <v xml:space="preserve">  Välj…</v>
      </c>
      <c r="T132" s="369" t="str">
        <f>'APH KIC KIA PC'!E132</f>
        <v/>
      </c>
      <c r="U132" s="225"/>
      <c r="V132" s="221"/>
      <c r="W132" s="221"/>
      <c r="X132" s="221"/>
      <c r="Y132" s="221"/>
      <c r="Z132" s="225" t="str">
        <f>TRIM(IF('1. Artikeldata Grund'!K132="","",IF('1. Artikeldata Grund'!K132=1,_xlfn.CONCAT('1. Artikeldata Grund'!K132," ","dag"),_xlfn.CONCAT('1. Artikeldata Grund'!K132," ","dagar"))))</f>
        <v/>
      </c>
      <c r="AA132" s="225" t="str">
        <f>TRIM(IF('1. Artikeldata Grund'!L132="","",IF('1. Artikeldata Grund'!L132=1,_xlfn.CONCAT('1. Artikeldata Grund'!L132," ","dag"),_xlfn.CONCAT('1. Artikeldata Grund'!L132," ","dagar"))))</f>
        <v/>
      </c>
      <c r="AB132" s="221"/>
      <c r="AC132" s="221"/>
      <c r="AD132" s="221"/>
      <c r="AE132" s="225">
        <v>1</v>
      </c>
      <c r="AF132" s="221"/>
      <c r="AG132" s="267" t="str">
        <f>TRIM('APH KIC KIA PC'!T132)</f>
        <v/>
      </c>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70" t="s">
        <v>1981</v>
      </c>
      <c r="BD132" s="270" t="str">
        <f>IF('2. Artikeldata Utökad'!G132="Välj…","",LEFT('2. Artikeldata Utökad'!G132,1))</f>
        <v xml:space="preserve"> </v>
      </c>
      <c r="BE132" s="221"/>
      <c r="BF132" s="221"/>
      <c r="BG132" s="221"/>
      <c r="BH132" s="221"/>
      <c r="BI132" s="221"/>
      <c r="BJ132" s="221"/>
      <c r="BK132" s="221"/>
      <c r="BL132" s="267" t="str">
        <f>TRIM(IF('APH KIC KIA PC'!S132="WEB","",'2. Artikeldata Utökad'!P132))</f>
        <v/>
      </c>
      <c r="BM132" s="267" t="str">
        <f>TRIM(IF('APH KIC KIA PC'!S132="WEB","",'2. Artikeldata Utökad'!Q132))</f>
        <v/>
      </c>
      <c r="BN132" s="267" t="str">
        <f>TRIM(IF('APH KIC KIA PC'!S132="WEB","",'2. Artikeldata Utökad'!R132))</f>
        <v/>
      </c>
      <c r="BO132" s="267" t="str">
        <f>IF('2. Artikeldata Utökad'!F132="","",'2. Artikeldata Utökad'!F132)</f>
        <v xml:space="preserve">  Välj…</v>
      </c>
      <c r="BP132" s="267" t="str">
        <f>TRIM(IF('2. Artikeldata Utökad'!E132="","",'2. Artikeldata Utökad'!E132))</f>
        <v/>
      </c>
      <c r="BQ132" s="267" t="str">
        <f>TRIM(IF('APH KIC KIA PC'!S132="WEB","",'2. Artikeldata Utökad'!S132))</f>
        <v/>
      </c>
      <c r="BR132" s="225">
        <v>1</v>
      </c>
      <c r="BS132" s="267" t="str">
        <f>TRIM(IF('APH KIC KIA PC'!S132="WEB","",'2. Artikeldata Utökad'!T132))</f>
        <v/>
      </c>
      <c r="BT132" s="221"/>
      <c r="BU132" s="221"/>
      <c r="BV132" s="267" t="str">
        <f>TRIM(IF('APH KIC KIA PC'!M132&lt;&gt;200,'APH KIC KIA PC'!D132,'2. Artikeldata Utökad'!I132))</f>
        <v/>
      </c>
      <c r="BW132" s="267" t="str">
        <f>TRIM('2. Artikeldata Utökad'!D132)</f>
        <v/>
      </c>
      <c r="BX132" s="224" t="str">
        <f>LEFT('2. Artikeldata Utökad'!H132,1)</f>
        <v xml:space="preserve"> </v>
      </c>
      <c r="BY132" s="224" t="str">
        <f>TRIM(LEFT('2. Artikeldata Utökad'!J132,2))</f>
        <v/>
      </c>
      <c r="BZ132" s="225" t="s">
        <v>1981</v>
      </c>
      <c r="CA132" s="221"/>
      <c r="CB132" s="221"/>
      <c r="CC132" s="221"/>
      <c r="CD132" s="221"/>
      <c r="CE132" s="221"/>
    </row>
    <row r="133" spans="1:83" x14ac:dyDescent="0.25">
      <c r="A133" s="226">
        <v>129</v>
      </c>
      <c r="B133" s="226" t="str">
        <f>'APH KIC KIA PC'!I133</f>
        <v>Välj…</v>
      </c>
      <c r="C133" s="226" t="str">
        <f>'APH KIC KIA PC'!K133</f>
        <v>Välj…</v>
      </c>
      <c r="D133" s="225">
        <v>1</v>
      </c>
      <c r="E133" s="267" t="str">
        <f>TRIM('APH KIC KIA PC'!D133)</f>
        <v/>
      </c>
      <c r="F133" s="224" t="str">
        <f>TRIM('1. Artikeldata Grund'!E133)</f>
        <v/>
      </c>
      <c r="G133" s="273" t="s">
        <v>1871</v>
      </c>
      <c r="H133" s="221"/>
      <c r="I133" s="221"/>
      <c r="J133" s="221"/>
      <c r="K133" s="221"/>
      <c r="L133" s="221"/>
      <c r="M133" s="2" cm="1">
        <f t="array" ref="M133">IF('APH KIC KIA PC'!S133&lt;&gt;"WEB",1,_xlfn.IFS('APH KIC KIA PC'!K133=Tabeller!$AI$4,'APH KIC KIA PC'!Q133,'APH KIC KIA PC'!K133=Tabeller!$AI$5,106628))</f>
        <v>1</v>
      </c>
      <c r="N133" s="270"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68" t="str">
        <f>'APH KIC KIA PC'!E133</f>
        <v/>
      </c>
      <c r="P133" s="267" t="str">
        <f>TRIM('APH KIC KIA PC'!R133)</f>
        <v/>
      </c>
      <c r="Q133" s="221"/>
      <c r="R133" s="269" t="str" cm="1">
        <f t="array" ref="R133">IFERROR(_xlfn.IFS('4. Inköpsdata'!M133=25%,41,'4. Inköpsdata'!M133=12%,42,'4. Inköpsdata'!M133=6%,43,'4. Inköpsdata'!M133="Momsfritt",38),"")</f>
        <v/>
      </c>
      <c r="S133" s="225" t="str">
        <f>'APH KIC KIA PC'!S133</f>
        <v xml:space="preserve">  Välj…</v>
      </c>
      <c r="T133" s="369" t="str">
        <f>'APH KIC KIA PC'!E133</f>
        <v/>
      </c>
      <c r="U133" s="225"/>
      <c r="V133" s="221"/>
      <c r="W133" s="221"/>
      <c r="X133" s="221"/>
      <c r="Y133" s="221"/>
      <c r="Z133" s="225" t="str">
        <f>TRIM(IF('1. Artikeldata Grund'!K133="","",IF('1. Artikeldata Grund'!K133=1,_xlfn.CONCAT('1. Artikeldata Grund'!K133," ","dag"),_xlfn.CONCAT('1. Artikeldata Grund'!K133," ","dagar"))))</f>
        <v/>
      </c>
      <c r="AA133" s="225" t="str">
        <f>TRIM(IF('1. Artikeldata Grund'!L133="","",IF('1. Artikeldata Grund'!L133=1,_xlfn.CONCAT('1. Artikeldata Grund'!L133," ","dag"),_xlfn.CONCAT('1. Artikeldata Grund'!L133," ","dagar"))))</f>
        <v/>
      </c>
      <c r="AB133" s="221"/>
      <c r="AC133" s="221"/>
      <c r="AD133" s="221"/>
      <c r="AE133" s="225">
        <v>1</v>
      </c>
      <c r="AF133" s="221"/>
      <c r="AG133" s="267" t="str">
        <f>TRIM('APH KIC KIA PC'!T133)</f>
        <v/>
      </c>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70" t="s">
        <v>1981</v>
      </c>
      <c r="BD133" s="270" t="str">
        <f>IF('2. Artikeldata Utökad'!G133="Välj…","",LEFT('2. Artikeldata Utökad'!G133,1))</f>
        <v xml:space="preserve"> </v>
      </c>
      <c r="BE133" s="221"/>
      <c r="BF133" s="221"/>
      <c r="BG133" s="221"/>
      <c r="BH133" s="221"/>
      <c r="BI133" s="221"/>
      <c r="BJ133" s="221"/>
      <c r="BK133" s="221"/>
      <c r="BL133" s="267" t="str">
        <f>TRIM(IF('APH KIC KIA PC'!S133="WEB","",'2. Artikeldata Utökad'!P133))</f>
        <v/>
      </c>
      <c r="BM133" s="267" t="str">
        <f>TRIM(IF('APH KIC KIA PC'!S133="WEB","",'2. Artikeldata Utökad'!Q133))</f>
        <v/>
      </c>
      <c r="BN133" s="267" t="str">
        <f>TRIM(IF('APH KIC KIA PC'!S133="WEB","",'2. Artikeldata Utökad'!R133))</f>
        <v/>
      </c>
      <c r="BO133" s="267" t="str">
        <f>IF('2. Artikeldata Utökad'!F133="","",'2. Artikeldata Utökad'!F133)</f>
        <v xml:space="preserve">  Välj…</v>
      </c>
      <c r="BP133" s="267" t="str">
        <f>TRIM(IF('2. Artikeldata Utökad'!E133="","",'2. Artikeldata Utökad'!E133))</f>
        <v/>
      </c>
      <c r="BQ133" s="267" t="str">
        <f>TRIM(IF('APH KIC KIA PC'!S133="WEB","",'2. Artikeldata Utökad'!S133))</f>
        <v/>
      </c>
      <c r="BR133" s="225">
        <v>1</v>
      </c>
      <c r="BS133" s="267" t="str">
        <f>TRIM(IF('APH KIC KIA PC'!S133="WEB","",'2. Artikeldata Utökad'!T133))</f>
        <v/>
      </c>
      <c r="BT133" s="221"/>
      <c r="BU133" s="221"/>
      <c r="BV133" s="267" t="str">
        <f>TRIM(IF('APH KIC KIA PC'!M133&lt;&gt;200,'APH KIC KIA PC'!D133,'2. Artikeldata Utökad'!I133))</f>
        <v/>
      </c>
      <c r="BW133" s="267" t="str">
        <f>TRIM('2. Artikeldata Utökad'!D133)</f>
        <v/>
      </c>
      <c r="BX133" s="224" t="str">
        <f>LEFT('2. Artikeldata Utökad'!H133,1)</f>
        <v xml:space="preserve"> </v>
      </c>
      <c r="BY133" s="224" t="str">
        <f>TRIM(LEFT('2. Artikeldata Utökad'!J133,2))</f>
        <v/>
      </c>
      <c r="BZ133" s="225" t="s">
        <v>1981</v>
      </c>
      <c r="CA133" s="221"/>
      <c r="CB133" s="221"/>
      <c r="CC133" s="221"/>
      <c r="CD133" s="221"/>
      <c r="CE133" s="221"/>
    </row>
    <row r="134" spans="1:83" x14ac:dyDescent="0.25">
      <c r="A134" s="226">
        <v>130</v>
      </c>
      <c r="B134" s="226" t="str">
        <f>'APH KIC KIA PC'!I134</f>
        <v>Välj…</v>
      </c>
      <c r="C134" s="226" t="str">
        <f>'APH KIC KIA PC'!K134</f>
        <v>Välj…</v>
      </c>
      <c r="D134" s="225">
        <v>1</v>
      </c>
      <c r="E134" s="267" t="str">
        <f>TRIM('APH KIC KIA PC'!D134)</f>
        <v/>
      </c>
      <c r="F134" s="224" t="str">
        <f>TRIM('1. Artikeldata Grund'!E134)</f>
        <v/>
      </c>
      <c r="G134" s="273" t="s">
        <v>1871</v>
      </c>
      <c r="H134" s="221"/>
      <c r="I134" s="221"/>
      <c r="J134" s="221"/>
      <c r="K134" s="221"/>
      <c r="L134" s="221"/>
      <c r="M134" s="2" cm="1">
        <f t="array" ref="M134">IF('APH KIC KIA PC'!S134&lt;&gt;"WEB",1,_xlfn.IFS('APH KIC KIA PC'!K134=Tabeller!$AI$4,'APH KIC KIA PC'!Q134,'APH KIC KIA PC'!K134=Tabeller!$AI$5,106628))</f>
        <v>1</v>
      </c>
      <c r="N134" s="270"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68" t="str">
        <f>'APH KIC KIA PC'!E134</f>
        <v/>
      </c>
      <c r="P134" s="267" t="str">
        <f>TRIM('APH KIC KIA PC'!R134)</f>
        <v/>
      </c>
      <c r="Q134" s="221"/>
      <c r="R134" s="269" t="str" cm="1">
        <f t="array" ref="R134">IFERROR(_xlfn.IFS('4. Inköpsdata'!M134=25%,41,'4. Inköpsdata'!M134=12%,42,'4. Inköpsdata'!M134=6%,43,'4. Inköpsdata'!M134="Momsfritt",38),"")</f>
        <v/>
      </c>
      <c r="S134" s="225" t="str">
        <f>'APH KIC KIA PC'!S134</f>
        <v xml:space="preserve">  Välj…</v>
      </c>
      <c r="T134" s="369" t="str">
        <f>'APH KIC KIA PC'!E134</f>
        <v/>
      </c>
      <c r="U134" s="225"/>
      <c r="V134" s="221"/>
      <c r="W134" s="221"/>
      <c r="X134" s="221"/>
      <c r="Y134" s="221"/>
      <c r="Z134" s="225" t="str">
        <f>TRIM(IF('1. Artikeldata Grund'!K134="","",IF('1. Artikeldata Grund'!K134=1,_xlfn.CONCAT('1. Artikeldata Grund'!K134," ","dag"),_xlfn.CONCAT('1. Artikeldata Grund'!K134," ","dagar"))))</f>
        <v/>
      </c>
      <c r="AA134" s="225" t="str">
        <f>TRIM(IF('1. Artikeldata Grund'!L134="","",IF('1. Artikeldata Grund'!L134=1,_xlfn.CONCAT('1. Artikeldata Grund'!L134," ","dag"),_xlfn.CONCAT('1. Artikeldata Grund'!L134," ","dagar"))))</f>
        <v/>
      </c>
      <c r="AB134" s="221"/>
      <c r="AC134" s="221"/>
      <c r="AD134" s="221"/>
      <c r="AE134" s="225">
        <v>1</v>
      </c>
      <c r="AF134" s="221"/>
      <c r="AG134" s="267" t="str">
        <f>TRIM('APH KIC KIA PC'!T134)</f>
        <v/>
      </c>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70" t="s">
        <v>1981</v>
      </c>
      <c r="BD134" s="270" t="str">
        <f>IF('2. Artikeldata Utökad'!G134="Välj…","",LEFT('2. Artikeldata Utökad'!G134,1))</f>
        <v xml:space="preserve"> </v>
      </c>
      <c r="BE134" s="221"/>
      <c r="BF134" s="221"/>
      <c r="BG134" s="221"/>
      <c r="BH134" s="221"/>
      <c r="BI134" s="221"/>
      <c r="BJ134" s="221"/>
      <c r="BK134" s="221"/>
      <c r="BL134" s="267" t="str">
        <f>TRIM(IF('APH KIC KIA PC'!S134="WEB","",'2. Artikeldata Utökad'!P134))</f>
        <v/>
      </c>
      <c r="BM134" s="267" t="str">
        <f>TRIM(IF('APH KIC KIA PC'!S134="WEB","",'2. Artikeldata Utökad'!Q134))</f>
        <v/>
      </c>
      <c r="BN134" s="267" t="str">
        <f>TRIM(IF('APH KIC KIA PC'!S134="WEB","",'2. Artikeldata Utökad'!R134))</f>
        <v/>
      </c>
      <c r="BO134" s="267" t="str">
        <f>IF('2. Artikeldata Utökad'!F134="","",'2. Artikeldata Utökad'!F134)</f>
        <v xml:space="preserve">  Välj…</v>
      </c>
      <c r="BP134" s="267" t="str">
        <f>TRIM(IF('2. Artikeldata Utökad'!E134="","",'2. Artikeldata Utökad'!E134))</f>
        <v/>
      </c>
      <c r="BQ134" s="267" t="str">
        <f>TRIM(IF('APH KIC KIA PC'!S134="WEB","",'2. Artikeldata Utökad'!S134))</f>
        <v/>
      </c>
      <c r="BR134" s="225">
        <v>1</v>
      </c>
      <c r="BS134" s="267" t="str">
        <f>TRIM(IF('APH KIC KIA PC'!S134="WEB","",'2. Artikeldata Utökad'!T134))</f>
        <v/>
      </c>
      <c r="BT134" s="221"/>
      <c r="BU134" s="221"/>
      <c r="BV134" s="267" t="str">
        <f>TRIM(IF('APH KIC KIA PC'!M134&lt;&gt;200,'APH KIC KIA PC'!D134,'2. Artikeldata Utökad'!I134))</f>
        <v/>
      </c>
      <c r="BW134" s="267" t="str">
        <f>TRIM('2. Artikeldata Utökad'!D134)</f>
        <v/>
      </c>
      <c r="BX134" s="224" t="str">
        <f>LEFT('2. Artikeldata Utökad'!H134,1)</f>
        <v xml:space="preserve"> </v>
      </c>
      <c r="BY134" s="224" t="str">
        <f>TRIM(LEFT('2. Artikeldata Utökad'!J134,2))</f>
        <v/>
      </c>
      <c r="BZ134" s="225" t="s">
        <v>1981</v>
      </c>
      <c r="CA134" s="221"/>
      <c r="CB134" s="221"/>
      <c r="CC134" s="221"/>
      <c r="CD134" s="221"/>
      <c r="CE134" s="221"/>
    </row>
    <row r="135" spans="1:83" x14ac:dyDescent="0.25">
      <c r="A135" s="223">
        <v>131</v>
      </c>
      <c r="B135" s="226" t="str">
        <f>'APH KIC KIA PC'!I135</f>
        <v>Välj…</v>
      </c>
      <c r="C135" s="226" t="str">
        <f>'APH KIC KIA PC'!K135</f>
        <v>Välj…</v>
      </c>
      <c r="D135" s="225">
        <v>1</v>
      </c>
      <c r="E135" s="267" t="str">
        <f>TRIM('APH KIC KIA PC'!D135)</f>
        <v/>
      </c>
      <c r="F135" s="224" t="str">
        <f>TRIM('1. Artikeldata Grund'!E135)</f>
        <v/>
      </c>
      <c r="G135" s="273" t="s">
        <v>1871</v>
      </c>
      <c r="H135" s="221"/>
      <c r="I135" s="221"/>
      <c r="J135" s="221"/>
      <c r="K135" s="221"/>
      <c r="L135" s="221"/>
      <c r="M135" s="2" cm="1">
        <f t="array" ref="M135">IF('APH KIC KIA PC'!S135&lt;&gt;"WEB",1,_xlfn.IFS('APH KIC KIA PC'!K135=Tabeller!$AI$4,'APH KIC KIA PC'!Q135,'APH KIC KIA PC'!K135=Tabeller!$AI$5,106628))</f>
        <v>1</v>
      </c>
      <c r="N135" s="270"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68" t="str">
        <f>'APH KIC KIA PC'!E135</f>
        <v/>
      </c>
      <c r="P135" s="267" t="str">
        <f>TRIM('APH KIC KIA PC'!R135)</f>
        <v/>
      </c>
      <c r="Q135" s="221"/>
      <c r="R135" s="269" t="str" cm="1">
        <f t="array" ref="R135">IFERROR(_xlfn.IFS('4. Inköpsdata'!M135=25%,41,'4. Inköpsdata'!M135=12%,42,'4. Inköpsdata'!M135=6%,43,'4. Inköpsdata'!M135="Momsfritt",38),"")</f>
        <v/>
      </c>
      <c r="S135" s="225" t="str">
        <f>'APH KIC KIA PC'!S135</f>
        <v xml:space="preserve">  Välj…</v>
      </c>
      <c r="T135" s="369" t="str">
        <f>'APH KIC KIA PC'!E135</f>
        <v/>
      </c>
      <c r="U135" s="225"/>
      <c r="V135" s="221"/>
      <c r="W135" s="221"/>
      <c r="X135" s="221"/>
      <c r="Y135" s="221"/>
      <c r="Z135" s="225" t="str">
        <f>TRIM(IF('1. Artikeldata Grund'!K135="","",IF('1. Artikeldata Grund'!K135=1,_xlfn.CONCAT('1. Artikeldata Grund'!K135," ","dag"),_xlfn.CONCAT('1. Artikeldata Grund'!K135," ","dagar"))))</f>
        <v/>
      </c>
      <c r="AA135" s="225" t="str">
        <f>TRIM(IF('1. Artikeldata Grund'!L135="","",IF('1. Artikeldata Grund'!L135=1,_xlfn.CONCAT('1. Artikeldata Grund'!L135," ","dag"),_xlfn.CONCAT('1. Artikeldata Grund'!L135," ","dagar"))))</f>
        <v/>
      </c>
      <c r="AB135" s="221"/>
      <c r="AC135" s="221"/>
      <c r="AD135" s="221"/>
      <c r="AE135" s="225">
        <v>1</v>
      </c>
      <c r="AF135" s="221"/>
      <c r="AG135" s="267" t="str">
        <f>TRIM('APH KIC KIA PC'!T135)</f>
        <v/>
      </c>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70" t="s">
        <v>1981</v>
      </c>
      <c r="BD135" s="270" t="str">
        <f>IF('2. Artikeldata Utökad'!G135="Välj…","",LEFT('2. Artikeldata Utökad'!G135,1))</f>
        <v xml:space="preserve"> </v>
      </c>
      <c r="BE135" s="221"/>
      <c r="BF135" s="221"/>
      <c r="BG135" s="221"/>
      <c r="BH135" s="221"/>
      <c r="BI135" s="221"/>
      <c r="BJ135" s="221"/>
      <c r="BK135" s="221"/>
      <c r="BL135" s="267" t="str">
        <f>TRIM(IF('APH KIC KIA PC'!S135="WEB","",'2. Artikeldata Utökad'!P135))</f>
        <v/>
      </c>
      <c r="BM135" s="267" t="str">
        <f>TRIM(IF('APH KIC KIA PC'!S135="WEB","",'2. Artikeldata Utökad'!Q135))</f>
        <v/>
      </c>
      <c r="BN135" s="267" t="str">
        <f>TRIM(IF('APH KIC KIA PC'!S135="WEB","",'2. Artikeldata Utökad'!R135))</f>
        <v/>
      </c>
      <c r="BO135" s="267" t="str">
        <f>IF('2. Artikeldata Utökad'!F135="","",'2. Artikeldata Utökad'!F135)</f>
        <v xml:space="preserve">  Välj…</v>
      </c>
      <c r="BP135" s="267" t="str">
        <f>TRIM(IF('2. Artikeldata Utökad'!E135="","",'2. Artikeldata Utökad'!E135))</f>
        <v/>
      </c>
      <c r="BQ135" s="267" t="str">
        <f>TRIM(IF('APH KIC KIA PC'!S135="WEB","",'2. Artikeldata Utökad'!S135))</f>
        <v/>
      </c>
      <c r="BR135" s="225">
        <v>1</v>
      </c>
      <c r="BS135" s="267" t="str">
        <f>TRIM(IF('APH KIC KIA PC'!S135="WEB","",'2. Artikeldata Utökad'!T135))</f>
        <v/>
      </c>
      <c r="BT135" s="221"/>
      <c r="BU135" s="221"/>
      <c r="BV135" s="267" t="str">
        <f>TRIM(IF('APH KIC KIA PC'!M135&lt;&gt;200,'APH KIC KIA PC'!D135,'2. Artikeldata Utökad'!I135))</f>
        <v/>
      </c>
      <c r="BW135" s="267" t="str">
        <f>TRIM('2. Artikeldata Utökad'!D135)</f>
        <v/>
      </c>
      <c r="BX135" s="224" t="str">
        <f>LEFT('2. Artikeldata Utökad'!H135,1)</f>
        <v xml:space="preserve"> </v>
      </c>
      <c r="BY135" s="224" t="str">
        <f>TRIM(LEFT('2. Artikeldata Utökad'!J135,2))</f>
        <v/>
      </c>
      <c r="BZ135" s="225" t="s">
        <v>1981</v>
      </c>
      <c r="CA135" s="221"/>
      <c r="CB135" s="221"/>
      <c r="CC135" s="221"/>
      <c r="CD135" s="221"/>
      <c r="CE135" s="221"/>
    </row>
    <row r="136" spans="1:83" x14ac:dyDescent="0.25">
      <c r="A136" s="226">
        <v>132</v>
      </c>
      <c r="B136" s="226" t="str">
        <f>'APH KIC KIA PC'!I136</f>
        <v>Välj…</v>
      </c>
      <c r="C136" s="226" t="str">
        <f>'APH KIC KIA PC'!K136</f>
        <v>Välj…</v>
      </c>
      <c r="D136" s="225">
        <v>1</v>
      </c>
      <c r="E136" s="267" t="str">
        <f>TRIM('APH KIC KIA PC'!D136)</f>
        <v/>
      </c>
      <c r="F136" s="224" t="str">
        <f>TRIM('1. Artikeldata Grund'!E136)</f>
        <v/>
      </c>
      <c r="G136" s="273" t="s">
        <v>1871</v>
      </c>
      <c r="H136" s="221"/>
      <c r="I136" s="221"/>
      <c r="J136" s="221"/>
      <c r="K136" s="221"/>
      <c r="L136" s="221"/>
      <c r="M136" s="2" cm="1">
        <f t="array" ref="M136">IF('APH KIC KIA PC'!S136&lt;&gt;"WEB",1,_xlfn.IFS('APH KIC KIA PC'!K136=Tabeller!$AI$4,'APH KIC KIA PC'!Q136,'APH KIC KIA PC'!K136=Tabeller!$AI$5,106628))</f>
        <v>1</v>
      </c>
      <c r="N136" s="270"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68" t="str">
        <f>'APH KIC KIA PC'!E136</f>
        <v/>
      </c>
      <c r="P136" s="267" t="str">
        <f>TRIM('APH KIC KIA PC'!R136)</f>
        <v/>
      </c>
      <c r="Q136" s="221"/>
      <c r="R136" s="269" t="str" cm="1">
        <f t="array" ref="R136">IFERROR(_xlfn.IFS('4. Inköpsdata'!M136=25%,41,'4. Inköpsdata'!M136=12%,42,'4. Inköpsdata'!M136=6%,43,'4. Inköpsdata'!M136="Momsfritt",38),"")</f>
        <v/>
      </c>
      <c r="S136" s="225" t="str">
        <f>'APH KIC KIA PC'!S136</f>
        <v xml:space="preserve">  Välj…</v>
      </c>
      <c r="T136" s="369" t="str">
        <f>'APH KIC KIA PC'!E136</f>
        <v/>
      </c>
      <c r="U136" s="225"/>
      <c r="V136" s="221"/>
      <c r="W136" s="221"/>
      <c r="X136" s="221"/>
      <c r="Y136" s="221"/>
      <c r="Z136" s="225" t="str">
        <f>TRIM(IF('1. Artikeldata Grund'!K136="","",IF('1. Artikeldata Grund'!K136=1,_xlfn.CONCAT('1. Artikeldata Grund'!K136," ","dag"),_xlfn.CONCAT('1. Artikeldata Grund'!K136," ","dagar"))))</f>
        <v/>
      </c>
      <c r="AA136" s="225" t="str">
        <f>TRIM(IF('1. Artikeldata Grund'!L136="","",IF('1. Artikeldata Grund'!L136=1,_xlfn.CONCAT('1. Artikeldata Grund'!L136," ","dag"),_xlfn.CONCAT('1. Artikeldata Grund'!L136," ","dagar"))))</f>
        <v/>
      </c>
      <c r="AB136" s="221"/>
      <c r="AC136" s="221"/>
      <c r="AD136" s="221"/>
      <c r="AE136" s="225">
        <v>1</v>
      </c>
      <c r="AF136" s="221"/>
      <c r="AG136" s="267" t="str">
        <f>TRIM('APH KIC KIA PC'!T136)</f>
        <v/>
      </c>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70" t="s">
        <v>1981</v>
      </c>
      <c r="BD136" s="270" t="str">
        <f>IF('2. Artikeldata Utökad'!G136="Välj…","",LEFT('2. Artikeldata Utökad'!G136,1))</f>
        <v xml:space="preserve"> </v>
      </c>
      <c r="BE136" s="221"/>
      <c r="BF136" s="221"/>
      <c r="BG136" s="221"/>
      <c r="BH136" s="221"/>
      <c r="BI136" s="221"/>
      <c r="BJ136" s="221"/>
      <c r="BK136" s="221"/>
      <c r="BL136" s="267" t="str">
        <f>TRIM(IF('APH KIC KIA PC'!S136="WEB","",'2. Artikeldata Utökad'!P136))</f>
        <v/>
      </c>
      <c r="BM136" s="267" t="str">
        <f>TRIM(IF('APH KIC KIA PC'!S136="WEB","",'2. Artikeldata Utökad'!Q136))</f>
        <v/>
      </c>
      <c r="BN136" s="267" t="str">
        <f>TRIM(IF('APH KIC KIA PC'!S136="WEB","",'2. Artikeldata Utökad'!R136))</f>
        <v/>
      </c>
      <c r="BO136" s="267" t="str">
        <f>IF('2. Artikeldata Utökad'!F136="","",'2. Artikeldata Utökad'!F136)</f>
        <v xml:space="preserve">  Välj…</v>
      </c>
      <c r="BP136" s="267" t="str">
        <f>TRIM(IF('2. Artikeldata Utökad'!E136="","",'2. Artikeldata Utökad'!E136))</f>
        <v/>
      </c>
      <c r="BQ136" s="267" t="str">
        <f>TRIM(IF('APH KIC KIA PC'!S136="WEB","",'2. Artikeldata Utökad'!S136))</f>
        <v/>
      </c>
      <c r="BR136" s="225">
        <v>1</v>
      </c>
      <c r="BS136" s="267" t="str">
        <f>TRIM(IF('APH KIC KIA PC'!S136="WEB","",'2. Artikeldata Utökad'!T136))</f>
        <v/>
      </c>
      <c r="BT136" s="221"/>
      <c r="BU136" s="221"/>
      <c r="BV136" s="267" t="str">
        <f>TRIM(IF('APH KIC KIA PC'!M136&lt;&gt;200,'APH KIC KIA PC'!D136,'2. Artikeldata Utökad'!I136))</f>
        <v/>
      </c>
      <c r="BW136" s="267" t="str">
        <f>TRIM('2. Artikeldata Utökad'!D136)</f>
        <v/>
      </c>
      <c r="BX136" s="224" t="str">
        <f>LEFT('2. Artikeldata Utökad'!H136,1)</f>
        <v xml:space="preserve"> </v>
      </c>
      <c r="BY136" s="224" t="str">
        <f>TRIM(LEFT('2. Artikeldata Utökad'!J136,2))</f>
        <v/>
      </c>
      <c r="BZ136" s="225" t="s">
        <v>1981</v>
      </c>
      <c r="CA136" s="221"/>
      <c r="CB136" s="221"/>
      <c r="CC136" s="221"/>
      <c r="CD136" s="221"/>
      <c r="CE136" s="221"/>
    </row>
    <row r="137" spans="1:83" x14ac:dyDescent="0.25">
      <c r="A137" s="226">
        <v>133</v>
      </c>
      <c r="B137" s="226" t="str">
        <f>'APH KIC KIA PC'!I137</f>
        <v>Välj…</v>
      </c>
      <c r="C137" s="226" t="str">
        <f>'APH KIC KIA PC'!K137</f>
        <v>Välj…</v>
      </c>
      <c r="D137" s="225">
        <v>1</v>
      </c>
      <c r="E137" s="267" t="str">
        <f>TRIM('APH KIC KIA PC'!D137)</f>
        <v/>
      </c>
      <c r="F137" s="224" t="str">
        <f>TRIM('1. Artikeldata Grund'!E137)</f>
        <v/>
      </c>
      <c r="G137" s="273" t="s">
        <v>1871</v>
      </c>
      <c r="H137" s="221"/>
      <c r="I137" s="221"/>
      <c r="J137" s="221"/>
      <c r="K137" s="221"/>
      <c r="L137" s="221"/>
      <c r="M137" s="2" cm="1">
        <f t="array" ref="M137">IF('APH KIC KIA PC'!S137&lt;&gt;"WEB",1,_xlfn.IFS('APH KIC KIA PC'!K137=Tabeller!$AI$4,'APH KIC KIA PC'!Q137,'APH KIC KIA PC'!K137=Tabeller!$AI$5,106628))</f>
        <v>1</v>
      </c>
      <c r="N137" s="270"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68" t="str">
        <f>'APH KIC KIA PC'!E137</f>
        <v/>
      </c>
      <c r="P137" s="267" t="str">
        <f>TRIM('APH KIC KIA PC'!R137)</f>
        <v/>
      </c>
      <c r="Q137" s="221"/>
      <c r="R137" s="269" t="str" cm="1">
        <f t="array" ref="R137">IFERROR(_xlfn.IFS('4. Inköpsdata'!M137=25%,41,'4. Inköpsdata'!M137=12%,42,'4. Inköpsdata'!M137=6%,43,'4. Inköpsdata'!M137="Momsfritt",38),"")</f>
        <v/>
      </c>
      <c r="S137" s="225" t="str">
        <f>'APH KIC KIA PC'!S137</f>
        <v xml:space="preserve">  Välj…</v>
      </c>
      <c r="T137" s="369" t="str">
        <f>'APH KIC KIA PC'!E137</f>
        <v/>
      </c>
      <c r="U137" s="225"/>
      <c r="V137" s="221"/>
      <c r="W137" s="221"/>
      <c r="X137" s="221"/>
      <c r="Y137" s="221"/>
      <c r="Z137" s="225" t="str">
        <f>TRIM(IF('1. Artikeldata Grund'!K137="","",IF('1. Artikeldata Grund'!K137=1,_xlfn.CONCAT('1. Artikeldata Grund'!K137," ","dag"),_xlfn.CONCAT('1. Artikeldata Grund'!K137," ","dagar"))))</f>
        <v/>
      </c>
      <c r="AA137" s="225" t="str">
        <f>TRIM(IF('1. Artikeldata Grund'!L137="","",IF('1. Artikeldata Grund'!L137=1,_xlfn.CONCAT('1. Artikeldata Grund'!L137," ","dag"),_xlfn.CONCAT('1. Artikeldata Grund'!L137," ","dagar"))))</f>
        <v/>
      </c>
      <c r="AB137" s="221"/>
      <c r="AC137" s="221"/>
      <c r="AD137" s="221"/>
      <c r="AE137" s="225">
        <v>1</v>
      </c>
      <c r="AF137" s="221"/>
      <c r="AG137" s="267" t="str">
        <f>TRIM('APH KIC KIA PC'!T137)</f>
        <v/>
      </c>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70" t="s">
        <v>1981</v>
      </c>
      <c r="BD137" s="270" t="str">
        <f>IF('2. Artikeldata Utökad'!G137="Välj…","",LEFT('2. Artikeldata Utökad'!G137,1))</f>
        <v xml:space="preserve"> </v>
      </c>
      <c r="BE137" s="221"/>
      <c r="BF137" s="221"/>
      <c r="BG137" s="221"/>
      <c r="BH137" s="221"/>
      <c r="BI137" s="221"/>
      <c r="BJ137" s="221"/>
      <c r="BK137" s="221"/>
      <c r="BL137" s="267" t="str">
        <f>TRIM(IF('APH KIC KIA PC'!S137="WEB","",'2. Artikeldata Utökad'!P137))</f>
        <v/>
      </c>
      <c r="BM137" s="267" t="str">
        <f>TRIM(IF('APH KIC KIA PC'!S137="WEB","",'2. Artikeldata Utökad'!Q137))</f>
        <v/>
      </c>
      <c r="BN137" s="267" t="str">
        <f>TRIM(IF('APH KIC KIA PC'!S137="WEB","",'2. Artikeldata Utökad'!R137))</f>
        <v/>
      </c>
      <c r="BO137" s="267" t="str">
        <f>IF('2. Artikeldata Utökad'!F137="","",'2. Artikeldata Utökad'!F137)</f>
        <v xml:space="preserve">  Välj…</v>
      </c>
      <c r="BP137" s="267" t="str">
        <f>TRIM(IF('2. Artikeldata Utökad'!E137="","",'2. Artikeldata Utökad'!E137))</f>
        <v/>
      </c>
      <c r="BQ137" s="267" t="str">
        <f>TRIM(IF('APH KIC KIA PC'!S137="WEB","",'2. Artikeldata Utökad'!S137))</f>
        <v/>
      </c>
      <c r="BR137" s="225">
        <v>1</v>
      </c>
      <c r="BS137" s="267" t="str">
        <f>TRIM(IF('APH KIC KIA PC'!S137="WEB","",'2. Artikeldata Utökad'!T137))</f>
        <v/>
      </c>
      <c r="BT137" s="221"/>
      <c r="BU137" s="221"/>
      <c r="BV137" s="267" t="str">
        <f>TRIM(IF('APH KIC KIA PC'!M137&lt;&gt;200,'APH KIC KIA PC'!D137,'2. Artikeldata Utökad'!I137))</f>
        <v/>
      </c>
      <c r="BW137" s="267" t="str">
        <f>TRIM('2. Artikeldata Utökad'!D137)</f>
        <v/>
      </c>
      <c r="BX137" s="224" t="str">
        <f>LEFT('2. Artikeldata Utökad'!H137,1)</f>
        <v xml:space="preserve"> </v>
      </c>
      <c r="BY137" s="224" t="str">
        <f>TRIM(LEFT('2. Artikeldata Utökad'!J137,2))</f>
        <v/>
      </c>
      <c r="BZ137" s="225" t="s">
        <v>1981</v>
      </c>
      <c r="CA137" s="221"/>
      <c r="CB137" s="221"/>
      <c r="CC137" s="221"/>
      <c r="CD137" s="221"/>
      <c r="CE137" s="221"/>
    </row>
    <row r="138" spans="1:83" x14ac:dyDescent="0.25">
      <c r="A138" s="226">
        <v>134</v>
      </c>
      <c r="B138" s="226" t="str">
        <f>'APH KIC KIA PC'!I138</f>
        <v>Välj…</v>
      </c>
      <c r="C138" s="226" t="str">
        <f>'APH KIC KIA PC'!K138</f>
        <v>Välj…</v>
      </c>
      <c r="D138" s="225">
        <v>1</v>
      </c>
      <c r="E138" s="267" t="str">
        <f>TRIM('APH KIC KIA PC'!D138)</f>
        <v/>
      </c>
      <c r="F138" s="224" t="str">
        <f>TRIM('1. Artikeldata Grund'!E138)</f>
        <v/>
      </c>
      <c r="G138" s="273" t="s">
        <v>1871</v>
      </c>
      <c r="H138" s="221"/>
      <c r="I138" s="221"/>
      <c r="J138" s="221"/>
      <c r="K138" s="221"/>
      <c r="L138" s="221"/>
      <c r="M138" s="2" cm="1">
        <f t="array" ref="M138">IF('APH KIC KIA PC'!S138&lt;&gt;"WEB",1,_xlfn.IFS('APH KIC KIA PC'!K138=Tabeller!$AI$4,'APH KIC KIA PC'!Q138,'APH KIC KIA PC'!K138=Tabeller!$AI$5,106628))</f>
        <v>1</v>
      </c>
      <c r="N138" s="270"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68" t="str">
        <f>'APH KIC KIA PC'!E138</f>
        <v/>
      </c>
      <c r="P138" s="267" t="str">
        <f>TRIM('APH KIC KIA PC'!R138)</f>
        <v/>
      </c>
      <c r="Q138" s="221"/>
      <c r="R138" s="269" t="str" cm="1">
        <f t="array" ref="R138">IFERROR(_xlfn.IFS('4. Inköpsdata'!M138=25%,41,'4. Inköpsdata'!M138=12%,42,'4. Inköpsdata'!M138=6%,43,'4. Inköpsdata'!M138="Momsfritt",38),"")</f>
        <v/>
      </c>
      <c r="S138" s="225" t="str">
        <f>'APH KIC KIA PC'!S138</f>
        <v xml:space="preserve">  Välj…</v>
      </c>
      <c r="T138" s="369" t="str">
        <f>'APH KIC KIA PC'!E138</f>
        <v/>
      </c>
      <c r="U138" s="225"/>
      <c r="V138" s="221"/>
      <c r="W138" s="221"/>
      <c r="X138" s="221"/>
      <c r="Y138" s="221"/>
      <c r="Z138" s="225" t="str">
        <f>TRIM(IF('1. Artikeldata Grund'!K138="","",IF('1. Artikeldata Grund'!K138=1,_xlfn.CONCAT('1. Artikeldata Grund'!K138," ","dag"),_xlfn.CONCAT('1. Artikeldata Grund'!K138," ","dagar"))))</f>
        <v/>
      </c>
      <c r="AA138" s="225" t="str">
        <f>TRIM(IF('1. Artikeldata Grund'!L138="","",IF('1. Artikeldata Grund'!L138=1,_xlfn.CONCAT('1. Artikeldata Grund'!L138," ","dag"),_xlfn.CONCAT('1. Artikeldata Grund'!L138," ","dagar"))))</f>
        <v/>
      </c>
      <c r="AB138" s="221"/>
      <c r="AC138" s="221"/>
      <c r="AD138" s="221"/>
      <c r="AE138" s="225">
        <v>1</v>
      </c>
      <c r="AF138" s="221"/>
      <c r="AG138" s="267" t="str">
        <f>TRIM('APH KIC KIA PC'!T138)</f>
        <v/>
      </c>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70" t="s">
        <v>1981</v>
      </c>
      <c r="BD138" s="270" t="str">
        <f>IF('2. Artikeldata Utökad'!G138="Välj…","",LEFT('2. Artikeldata Utökad'!G138,1))</f>
        <v xml:space="preserve"> </v>
      </c>
      <c r="BE138" s="221"/>
      <c r="BF138" s="221"/>
      <c r="BG138" s="221"/>
      <c r="BH138" s="221"/>
      <c r="BI138" s="221"/>
      <c r="BJ138" s="221"/>
      <c r="BK138" s="221"/>
      <c r="BL138" s="267" t="str">
        <f>TRIM(IF('APH KIC KIA PC'!S138="WEB","",'2. Artikeldata Utökad'!P138))</f>
        <v/>
      </c>
      <c r="BM138" s="267" t="str">
        <f>TRIM(IF('APH KIC KIA PC'!S138="WEB","",'2. Artikeldata Utökad'!Q138))</f>
        <v/>
      </c>
      <c r="BN138" s="267" t="str">
        <f>TRIM(IF('APH KIC KIA PC'!S138="WEB","",'2. Artikeldata Utökad'!R138))</f>
        <v/>
      </c>
      <c r="BO138" s="267" t="str">
        <f>IF('2. Artikeldata Utökad'!F138="","",'2. Artikeldata Utökad'!F138)</f>
        <v xml:space="preserve">  Välj…</v>
      </c>
      <c r="BP138" s="267" t="str">
        <f>TRIM(IF('2. Artikeldata Utökad'!E138="","",'2. Artikeldata Utökad'!E138))</f>
        <v/>
      </c>
      <c r="BQ138" s="267" t="str">
        <f>TRIM(IF('APH KIC KIA PC'!S138="WEB","",'2. Artikeldata Utökad'!S138))</f>
        <v/>
      </c>
      <c r="BR138" s="225">
        <v>1</v>
      </c>
      <c r="BS138" s="267" t="str">
        <f>TRIM(IF('APH KIC KIA PC'!S138="WEB","",'2. Artikeldata Utökad'!T138))</f>
        <v/>
      </c>
      <c r="BT138" s="221"/>
      <c r="BU138" s="221"/>
      <c r="BV138" s="267" t="str">
        <f>TRIM(IF('APH KIC KIA PC'!M138&lt;&gt;200,'APH KIC KIA PC'!D138,'2. Artikeldata Utökad'!I138))</f>
        <v/>
      </c>
      <c r="BW138" s="267" t="str">
        <f>TRIM('2. Artikeldata Utökad'!D138)</f>
        <v/>
      </c>
      <c r="BX138" s="224" t="str">
        <f>LEFT('2. Artikeldata Utökad'!H138,1)</f>
        <v xml:space="preserve"> </v>
      </c>
      <c r="BY138" s="224" t="str">
        <f>TRIM(LEFT('2. Artikeldata Utökad'!J138,2))</f>
        <v/>
      </c>
      <c r="BZ138" s="225" t="s">
        <v>1981</v>
      </c>
      <c r="CA138" s="221"/>
      <c r="CB138" s="221"/>
      <c r="CC138" s="221"/>
      <c r="CD138" s="221"/>
      <c r="CE138" s="221"/>
    </row>
    <row r="139" spans="1:83" x14ac:dyDescent="0.25">
      <c r="A139" s="226">
        <v>135</v>
      </c>
      <c r="B139" s="226" t="str">
        <f>'APH KIC KIA PC'!I139</f>
        <v>Välj…</v>
      </c>
      <c r="C139" s="226" t="str">
        <f>'APH KIC KIA PC'!K139</f>
        <v>Välj…</v>
      </c>
      <c r="D139" s="225">
        <v>1</v>
      </c>
      <c r="E139" s="267" t="str">
        <f>TRIM('APH KIC KIA PC'!D139)</f>
        <v/>
      </c>
      <c r="F139" s="224" t="str">
        <f>TRIM('1. Artikeldata Grund'!E139)</f>
        <v/>
      </c>
      <c r="G139" s="273" t="s">
        <v>1871</v>
      </c>
      <c r="H139" s="221"/>
      <c r="I139" s="221"/>
      <c r="J139" s="221"/>
      <c r="K139" s="221"/>
      <c r="L139" s="221"/>
      <c r="M139" s="2" cm="1">
        <f t="array" ref="M139">IF('APH KIC KIA PC'!S139&lt;&gt;"WEB",1,_xlfn.IFS('APH KIC KIA PC'!K139=Tabeller!$AI$4,'APH KIC KIA PC'!Q139,'APH KIC KIA PC'!K139=Tabeller!$AI$5,106628))</f>
        <v>1</v>
      </c>
      <c r="N139" s="270"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68" t="str">
        <f>'APH KIC KIA PC'!E139</f>
        <v/>
      </c>
      <c r="P139" s="267" t="str">
        <f>TRIM('APH KIC KIA PC'!R139)</f>
        <v/>
      </c>
      <c r="Q139" s="221"/>
      <c r="R139" s="269" t="str" cm="1">
        <f t="array" ref="R139">IFERROR(_xlfn.IFS('4. Inköpsdata'!M139=25%,41,'4. Inköpsdata'!M139=12%,42,'4. Inköpsdata'!M139=6%,43,'4. Inköpsdata'!M139="Momsfritt",38),"")</f>
        <v/>
      </c>
      <c r="S139" s="225" t="str">
        <f>'APH KIC KIA PC'!S139</f>
        <v xml:space="preserve">  Välj…</v>
      </c>
      <c r="T139" s="369" t="str">
        <f>'APH KIC KIA PC'!E139</f>
        <v/>
      </c>
      <c r="U139" s="225"/>
      <c r="V139" s="221"/>
      <c r="W139" s="221"/>
      <c r="X139" s="221"/>
      <c r="Y139" s="221"/>
      <c r="Z139" s="225" t="str">
        <f>TRIM(IF('1. Artikeldata Grund'!K139="","",IF('1. Artikeldata Grund'!K139=1,_xlfn.CONCAT('1. Artikeldata Grund'!K139," ","dag"),_xlfn.CONCAT('1. Artikeldata Grund'!K139," ","dagar"))))</f>
        <v/>
      </c>
      <c r="AA139" s="225" t="str">
        <f>TRIM(IF('1. Artikeldata Grund'!L139="","",IF('1. Artikeldata Grund'!L139=1,_xlfn.CONCAT('1. Artikeldata Grund'!L139," ","dag"),_xlfn.CONCAT('1. Artikeldata Grund'!L139," ","dagar"))))</f>
        <v/>
      </c>
      <c r="AB139" s="221"/>
      <c r="AC139" s="221"/>
      <c r="AD139" s="221"/>
      <c r="AE139" s="225">
        <v>1</v>
      </c>
      <c r="AF139" s="221"/>
      <c r="AG139" s="267" t="str">
        <f>TRIM('APH KIC KIA PC'!T139)</f>
        <v/>
      </c>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70" t="s">
        <v>1981</v>
      </c>
      <c r="BD139" s="270" t="str">
        <f>IF('2. Artikeldata Utökad'!G139="Välj…","",LEFT('2. Artikeldata Utökad'!G139,1))</f>
        <v xml:space="preserve"> </v>
      </c>
      <c r="BE139" s="221"/>
      <c r="BF139" s="221"/>
      <c r="BG139" s="221"/>
      <c r="BH139" s="221"/>
      <c r="BI139" s="221"/>
      <c r="BJ139" s="221"/>
      <c r="BK139" s="221"/>
      <c r="BL139" s="267" t="str">
        <f>TRIM(IF('APH KIC KIA PC'!S139="WEB","",'2. Artikeldata Utökad'!P139))</f>
        <v/>
      </c>
      <c r="BM139" s="267" t="str">
        <f>TRIM(IF('APH KIC KIA PC'!S139="WEB","",'2. Artikeldata Utökad'!Q139))</f>
        <v/>
      </c>
      <c r="BN139" s="267" t="str">
        <f>TRIM(IF('APH KIC KIA PC'!S139="WEB","",'2. Artikeldata Utökad'!R139))</f>
        <v/>
      </c>
      <c r="BO139" s="267" t="str">
        <f>IF('2. Artikeldata Utökad'!F139="","",'2. Artikeldata Utökad'!F139)</f>
        <v xml:space="preserve">  Välj…</v>
      </c>
      <c r="BP139" s="267" t="str">
        <f>TRIM(IF('2. Artikeldata Utökad'!E139="","",'2. Artikeldata Utökad'!E139))</f>
        <v/>
      </c>
      <c r="BQ139" s="267" t="str">
        <f>TRIM(IF('APH KIC KIA PC'!S139="WEB","",'2. Artikeldata Utökad'!S139))</f>
        <v/>
      </c>
      <c r="BR139" s="225">
        <v>1</v>
      </c>
      <c r="BS139" s="267" t="str">
        <f>TRIM(IF('APH KIC KIA PC'!S139="WEB","",'2. Artikeldata Utökad'!T139))</f>
        <v/>
      </c>
      <c r="BT139" s="221"/>
      <c r="BU139" s="221"/>
      <c r="BV139" s="267" t="str">
        <f>TRIM(IF('APH KIC KIA PC'!M139&lt;&gt;200,'APH KIC KIA PC'!D139,'2. Artikeldata Utökad'!I139))</f>
        <v/>
      </c>
      <c r="BW139" s="267" t="str">
        <f>TRIM('2. Artikeldata Utökad'!D139)</f>
        <v/>
      </c>
      <c r="BX139" s="224" t="str">
        <f>LEFT('2. Artikeldata Utökad'!H139,1)</f>
        <v xml:space="preserve"> </v>
      </c>
      <c r="BY139" s="224" t="str">
        <f>TRIM(LEFT('2. Artikeldata Utökad'!J139,2))</f>
        <v/>
      </c>
      <c r="BZ139" s="225" t="s">
        <v>1981</v>
      </c>
      <c r="CA139" s="221"/>
      <c r="CB139" s="221"/>
      <c r="CC139" s="221"/>
      <c r="CD139" s="221"/>
      <c r="CE139" s="221"/>
    </row>
    <row r="140" spans="1:83" x14ac:dyDescent="0.25">
      <c r="A140" s="226">
        <v>136</v>
      </c>
      <c r="B140" s="226" t="str">
        <f>'APH KIC KIA PC'!I140</f>
        <v>Välj…</v>
      </c>
      <c r="C140" s="226" t="str">
        <f>'APH KIC KIA PC'!K140</f>
        <v>Välj…</v>
      </c>
      <c r="D140" s="225">
        <v>1</v>
      </c>
      <c r="E140" s="267" t="str">
        <f>TRIM('APH KIC KIA PC'!D140)</f>
        <v/>
      </c>
      <c r="F140" s="224" t="str">
        <f>TRIM('1. Artikeldata Grund'!E140)</f>
        <v/>
      </c>
      <c r="G140" s="273" t="s">
        <v>1871</v>
      </c>
      <c r="H140" s="221"/>
      <c r="I140" s="221"/>
      <c r="J140" s="221"/>
      <c r="K140" s="221"/>
      <c r="L140" s="221"/>
      <c r="M140" s="2" cm="1">
        <f t="array" ref="M140">IF('APH KIC KIA PC'!S140&lt;&gt;"WEB",1,_xlfn.IFS('APH KIC KIA PC'!K140=Tabeller!$AI$4,'APH KIC KIA PC'!Q140,'APH KIC KIA PC'!K140=Tabeller!$AI$5,106628))</f>
        <v>1</v>
      </c>
      <c r="N140" s="270"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68" t="str">
        <f>'APH KIC KIA PC'!E140</f>
        <v/>
      </c>
      <c r="P140" s="267" t="str">
        <f>TRIM('APH KIC KIA PC'!R140)</f>
        <v/>
      </c>
      <c r="Q140" s="221"/>
      <c r="R140" s="269" t="str" cm="1">
        <f t="array" ref="R140">IFERROR(_xlfn.IFS('4. Inköpsdata'!M140=25%,41,'4. Inköpsdata'!M140=12%,42,'4. Inköpsdata'!M140=6%,43,'4. Inköpsdata'!M140="Momsfritt",38),"")</f>
        <v/>
      </c>
      <c r="S140" s="225" t="str">
        <f>'APH KIC KIA PC'!S140</f>
        <v xml:space="preserve">  Välj…</v>
      </c>
      <c r="T140" s="369" t="str">
        <f>'APH KIC KIA PC'!E140</f>
        <v/>
      </c>
      <c r="U140" s="225"/>
      <c r="V140" s="221"/>
      <c r="W140" s="221"/>
      <c r="X140" s="221"/>
      <c r="Y140" s="221"/>
      <c r="Z140" s="225" t="str">
        <f>TRIM(IF('1. Artikeldata Grund'!K140="","",IF('1. Artikeldata Grund'!K140=1,_xlfn.CONCAT('1. Artikeldata Grund'!K140," ","dag"),_xlfn.CONCAT('1. Artikeldata Grund'!K140," ","dagar"))))</f>
        <v/>
      </c>
      <c r="AA140" s="225" t="str">
        <f>TRIM(IF('1. Artikeldata Grund'!L140="","",IF('1. Artikeldata Grund'!L140=1,_xlfn.CONCAT('1. Artikeldata Grund'!L140," ","dag"),_xlfn.CONCAT('1. Artikeldata Grund'!L140," ","dagar"))))</f>
        <v/>
      </c>
      <c r="AB140" s="221"/>
      <c r="AC140" s="221"/>
      <c r="AD140" s="221"/>
      <c r="AE140" s="225">
        <v>1</v>
      </c>
      <c r="AF140" s="221"/>
      <c r="AG140" s="267" t="str">
        <f>TRIM('APH KIC KIA PC'!T140)</f>
        <v/>
      </c>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70" t="s">
        <v>1981</v>
      </c>
      <c r="BD140" s="270" t="str">
        <f>IF('2. Artikeldata Utökad'!G140="Välj…","",LEFT('2. Artikeldata Utökad'!G140,1))</f>
        <v xml:space="preserve"> </v>
      </c>
      <c r="BE140" s="221"/>
      <c r="BF140" s="221"/>
      <c r="BG140" s="221"/>
      <c r="BH140" s="221"/>
      <c r="BI140" s="221"/>
      <c r="BJ140" s="221"/>
      <c r="BK140" s="221"/>
      <c r="BL140" s="267" t="str">
        <f>TRIM(IF('APH KIC KIA PC'!S140="WEB","",'2. Artikeldata Utökad'!P140))</f>
        <v/>
      </c>
      <c r="BM140" s="267" t="str">
        <f>TRIM(IF('APH KIC KIA PC'!S140="WEB","",'2. Artikeldata Utökad'!Q140))</f>
        <v/>
      </c>
      <c r="BN140" s="267" t="str">
        <f>TRIM(IF('APH KIC KIA PC'!S140="WEB","",'2. Artikeldata Utökad'!R140))</f>
        <v/>
      </c>
      <c r="BO140" s="267" t="str">
        <f>IF('2. Artikeldata Utökad'!F140="","",'2. Artikeldata Utökad'!F140)</f>
        <v xml:space="preserve">  Välj…</v>
      </c>
      <c r="BP140" s="267" t="str">
        <f>TRIM(IF('2. Artikeldata Utökad'!E140="","",'2. Artikeldata Utökad'!E140))</f>
        <v/>
      </c>
      <c r="BQ140" s="267" t="str">
        <f>TRIM(IF('APH KIC KIA PC'!S140="WEB","",'2. Artikeldata Utökad'!S140))</f>
        <v/>
      </c>
      <c r="BR140" s="225">
        <v>1</v>
      </c>
      <c r="BS140" s="267" t="str">
        <f>TRIM(IF('APH KIC KIA PC'!S140="WEB","",'2. Artikeldata Utökad'!T140))</f>
        <v/>
      </c>
      <c r="BT140" s="221"/>
      <c r="BU140" s="221"/>
      <c r="BV140" s="267" t="str">
        <f>TRIM(IF('APH KIC KIA PC'!M140&lt;&gt;200,'APH KIC KIA PC'!D140,'2. Artikeldata Utökad'!I140))</f>
        <v/>
      </c>
      <c r="BW140" s="267" t="str">
        <f>TRIM('2. Artikeldata Utökad'!D140)</f>
        <v/>
      </c>
      <c r="BX140" s="224" t="str">
        <f>LEFT('2. Artikeldata Utökad'!H140,1)</f>
        <v xml:space="preserve"> </v>
      </c>
      <c r="BY140" s="224" t="str">
        <f>TRIM(LEFT('2. Artikeldata Utökad'!J140,2))</f>
        <v/>
      </c>
      <c r="BZ140" s="225" t="s">
        <v>1981</v>
      </c>
      <c r="CA140" s="221"/>
      <c r="CB140" s="221"/>
      <c r="CC140" s="221"/>
      <c r="CD140" s="221"/>
      <c r="CE140" s="221"/>
    </row>
    <row r="141" spans="1:83" x14ac:dyDescent="0.25">
      <c r="A141" s="226">
        <v>137</v>
      </c>
      <c r="B141" s="226" t="str">
        <f>'APH KIC KIA PC'!I141</f>
        <v>Välj…</v>
      </c>
      <c r="C141" s="226" t="str">
        <f>'APH KIC KIA PC'!K141</f>
        <v>Välj…</v>
      </c>
      <c r="D141" s="225">
        <v>1</v>
      </c>
      <c r="E141" s="267" t="str">
        <f>TRIM('APH KIC KIA PC'!D141)</f>
        <v/>
      </c>
      <c r="F141" s="224" t="str">
        <f>TRIM('1. Artikeldata Grund'!E141)</f>
        <v/>
      </c>
      <c r="G141" s="273" t="s">
        <v>1871</v>
      </c>
      <c r="H141" s="221"/>
      <c r="I141" s="221"/>
      <c r="J141" s="221"/>
      <c r="K141" s="221"/>
      <c r="L141" s="221"/>
      <c r="M141" s="2" cm="1">
        <f t="array" ref="M141">IF('APH KIC KIA PC'!S141&lt;&gt;"WEB",1,_xlfn.IFS('APH KIC KIA PC'!K141=Tabeller!$AI$4,'APH KIC KIA PC'!Q141,'APH KIC KIA PC'!K141=Tabeller!$AI$5,106628))</f>
        <v>1</v>
      </c>
      <c r="N141" s="270"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68" t="str">
        <f>'APH KIC KIA PC'!E141</f>
        <v/>
      </c>
      <c r="P141" s="267" t="str">
        <f>TRIM('APH KIC KIA PC'!R141)</f>
        <v/>
      </c>
      <c r="Q141" s="221"/>
      <c r="R141" s="269" t="str" cm="1">
        <f t="array" ref="R141">IFERROR(_xlfn.IFS('4. Inköpsdata'!M141=25%,41,'4. Inköpsdata'!M141=12%,42,'4. Inköpsdata'!M141=6%,43,'4. Inköpsdata'!M141="Momsfritt",38),"")</f>
        <v/>
      </c>
      <c r="S141" s="225" t="str">
        <f>'APH KIC KIA PC'!S141</f>
        <v xml:space="preserve">  Välj…</v>
      </c>
      <c r="T141" s="369" t="str">
        <f>'APH KIC KIA PC'!E141</f>
        <v/>
      </c>
      <c r="U141" s="225"/>
      <c r="V141" s="221"/>
      <c r="W141" s="221"/>
      <c r="X141" s="221"/>
      <c r="Y141" s="221"/>
      <c r="Z141" s="225" t="str">
        <f>TRIM(IF('1. Artikeldata Grund'!K141="","",IF('1. Artikeldata Grund'!K141=1,_xlfn.CONCAT('1. Artikeldata Grund'!K141," ","dag"),_xlfn.CONCAT('1. Artikeldata Grund'!K141," ","dagar"))))</f>
        <v/>
      </c>
      <c r="AA141" s="225" t="str">
        <f>TRIM(IF('1. Artikeldata Grund'!L141="","",IF('1. Artikeldata Grund'!L141=1,_xlfn.CONCAT('1. Artikeldata Grund'!L141," ","dag"),_xlfn.CONCAT('1. Artikeldata Grund'!L141," ","dagar"))))</f>
        <v/>
      </c>
      <c r="AB141" s="221"/>
      <c r="AC141" s="221"/>
      <c r="AD141" s="221"/>
      <c r="AE141" s="225">
        <v>1</v>
      </c>
      <c r="AF141" s="221"/>
      <c r="AG141" s="267" t="str">
        <f>TRIM('APH KIC KIA PC'!T141)</f>
        <v/>
      </c>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70" t="s">
        <v>1981</v>
      </c>
      <c r="BD141" s="270" t="str">
        <f>IF('2. Artikeldata Utökad'!G141="Välj…","",LEFT('2. Artikeldata Utökad'!G141,1))</f>
        <v xml:space="preserve"> </v>
      </c>
      <c r="BE141" s="221"/>
      <c r="BF141" s="221"/>
      <c r="BG141" s="221"/>
      <c r="BH141" s="221"/>
      <c r="BI141" s="221"/>
      <c r="BJ141" s="221"/>
      <c r="BK141" s="221"/>
      <c r="BL141" s="267" t="str">
        <f>TRIM(IF('APH KIC KIA PC'!S141="WEB","",'2. Artikeldata Utökad'!P141))</f>
        <v/>
      </c>
      <c r="BM141" s="267" t="str">
        <f>TRIM(IF('APH KIC KIA PC'!S141="WEB","",'2. Artikeldata Utökad'!Q141))</f>
        <v/>
      </c>
      <c r="BN141" s="267" t="str">
        <f>TRIM(IF('APH KIC KIA PC'!S141="WEB","",'2. Artikeldata Utökad'!R141))</f>
        <v/>
      </c>
      <c r="BO141" s="267" t="str">
        <f>IF('2. Artikeldata Utökad'!F141="","",'2. Artikeldata Utökad'!F141)</f>
        <v xml:space="preserve">  Välj…</v>
      </c>
      <c r="BP141" s="267" t="str">
        <f>TRIM(IF('2. Artikeldata Utökad'!E141="","",'2. Artikeldata Utökad'!E141))</f>
        <v/>
      </c>
      <c r="BQ141" s="267" t="str">
        <f>TRIM(IF('APH KIC KIA PC'!S141="WEB","",'2. Artikeldata Utökad'!S141))</f>
        <v/>
      </c>
      <c r="BR141" s="225">
        <v>1</v>
      </c>
      <c r="BS141" s="267" t="str">
        <f>TRIM(IF('APH KIC KIA PC'!S141="WEB","",'2. Artikeldata Utökad'!T141))</f>
        <v/>
      </c>
      <c r="BT141" s="221"/>
      <c r="BU141" s="221"/>
      <c r="BV141" s="267" t="str">
        <f>TRIM(IF('APH KIC KIA PC'!M141&lt;&gt;200,'APH KIC KIA PC'!D141,'2. Artikeldata Utökad'!I141))</f>
        <v/>
      </c>
      <c r="BW141" s="267" t="str">
        <f>TRIM('2. Artikeldata Utökad'!D141)</f>
        <v/>
      </c>
      <c r="BX141" s="224" t="str">
        <f>LEFT('2. Artikeldata Utökad'!H141,1)</f>
        <v xml:space="preserve"> </v>
      </c>
      <c r="BY141" s="224" t="str">
        <f>TRIM(LEFT('2. Artikeldata Utökad'!J141,2))</f>
        <v/>
      </c>
      <c r="BZ141" s="225" t="s">
        <v>1981</v>
      </c>
      <c r="CA141" s="221"/>
      <c r="CB141" s="221"/>
      <c r="CC141" s="221"/>
      <c r="CD141" s="221"/>
      <c r="CE141" s="221"/>
    </row>
    <row r="142" spans="1:83" x14ac:dyDescent="0.25">
      <c r="A142" s="223">
        <v>138</v>
      </c>
      <c r="B142" s="226" t="str">
        <f>'APH KIC KIA PC'!I142</f>
        <v>Välj…</v>
      </c>
      <c r="C142" s="226" t="str">
        <f>'APH KIC KIA PC'!K142</f>
        <v>Välj…</v>
      </c>
      <c r="D142" s="225">
        <v>1</v>
      </c>
      <c r="E142" s="267" t="str">
        <f>TRIM('APH KIC KIA PC'!D142)</f>
        <v/>
      </c>
      <c r="F142" s="224" t="str">
        <f>TRIM('1. Artikeldata Grund'!E142)</f>
        <v/>
      </c>
      <c r="G142" s="273" t="s">
        <v>1871</v>
      </c>
      <c r="H142" s="221"/>
      <c r="I142" s="221"/>
      <c r="J142" s="221"/>
      <c r="K142" s="221"/>
      <c r="L142" s="221"/>
      <c r="M142" s="2" cm="1">
        <f t="array" ref="M142">IF('APH KIC KIA PC'!S142&lt;&gt;"WEB",1,_xlfn.IFS('APH KIC KIA PC'!K142=Tabeller!$AI$4,'APH KIC KIA PC'!Q142,'APH KIC KIA PC'!K142=Tabeller!$AI$5,106628))</f>
        <v>1</v>
      </c>
      <c r="N142" s="270"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68" t="str">
        <f>'APH KIC KIA PC'!E142</f>
        <v/>
      </c>
      <c r="P142" s="267" t="str">
        <f>TRIM('APH KIC KIA PC'!R142)</f>
        <v/>
      </c>
      <c r="Q142" s="221"/>
      <c r="R142" s="269" t="str" cm="1">
        <f t="array" ref="R142">IFERROR(_xlfn.IFS('4. Inköpsdata'!M142=25%,41,'4. Inköpsdata'!M142=12%,42,'4. Inköpsdata'!M142=6%,43,'4. Inköpsdata'!M142="Momsfritt",38),"")</f>
        <v/>
      </c>
      <c r="S142" s="225" t="str">
        <f>'APH KIC KIA PC'!S142</f>
        <v xml:space="preserve">  Välj…</v>
      </c>
      <c r="T142" s="369" t="str">
        <f>'APH KIC KIA PC'!E142</f>
        <v/>
      </c>
      <c r="U142" s="225"/>
      <c r="V142" s="221"/>
      <c r="W142" s="221"/>
      <c r="X142" s="221"/>
      <c r="Y142" s="221"/>
      <c r="Z142" s="225" t="str">
        <f>TRIM(IF('1. Artikeldata Grund'!K142="","",IF('1. Artikeldata Grund'!K142=1,_xlfn.CONCAT('1. Artikeldata Grund'!K142," ","dag"),_xlfn.CONCAT('1. Artikeldata Grund'!K142," ","dagar"))))</f>
        <v/>
      </c>
      <c r="AA142" s="225" t="str">
        <f>TRIM(IF('1. Artikeldata Grund'!L142="","",IF('1. Artikeldata Grund'!L142=1,_xlfn.CONCAT('1. Artikeldata Grund'!L142," ","dag"),_xlfn.CONCAT('1. Artikeldata Grund'!L142," ","dagar"))))</f>
        <v/>
      </c>
      <c r="AB142" s="221"/>
      <c r="AC142" s="221"/>
      <c r="AD142" s="221"/>
      <c r="AE142" s="225">
        <v>1</v>
      </c>
      <c r="AF142" s="221"/>
      <c r="AG142" s="267" t="str">
        <f>TRIM('APH KIC KIA PC'!T142)</f>
        <v/>
      </c>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70" t="s">
        <v>1981</v>
      </c>
      <c r="BD142" s="270" t="str">
        <f>IF('2. Artikeldata Utökad'!G142="Välj…","",LEFT('2. Artikeldata Utökad'!G142,1))</f>
        <v xml:space="preserve"> </v>
      </c>
      <c r="BE142" s="221"/>
      <c r="BF142" s="221"/>
      <c r="BG142" s="221"/>
      <c r="BH142" s="221"/>
      <c r="BI142" s="221"/>
      <c r="BJ142" s="221"/>
      <c r="BK142" s="221"/>
      <c r="BL142" s="267" t="str">
        <f>TRIM(IF('APH KIC KIA PC'!S142="WEB","",'2. Artikeldata Utökad'!P142))</f>
        <v/>
      </c>
      <c r="BM142" s="267" t="str">
        <f>TRIM(IF('APH KIC KIA PC'!S142="WEB","",'2. Artikeldata Utökad'!Q142))</f>
        <v/>
      </c>
      <c r="BN142" s="267" t="str">
        <f>TRIM(IF('APH KIC KIA PC'!S142="WEB","",'2. Artikeldata Utökad'!R142))</f>
        <v/>
      </c>
      <c r="BO142" s="267" t="str">
        <f>IF('2. Artikeldata Utökad'!F142="","",'2. Artikeldata Utökad'!F142)</f>
        <v xml:space="preserve">  Välj…</v>
      </c>
      <c r="BP142" s="267" t="str">
        <f>TRIM(IF('2. Artikeldata Utökad'!E142="","",'2. Artikeldata Utökad'!E142))</f>
        <v/>
      </c>
      <c r="BQ142" s="267" t="str">
        <f>TRIM(IF('APH KIC KIA PC'!S142="WEB","",'2. Artikeldata Utökad'!S142))</f>
        <v/>
      </c>
      <c r="BR142" s="225">
        <v>1</v>
      </c>
      <c r="BS142" s="267" t="str">
        <f>TRIM(IF('APH KIC KIA PC'!S142="WEB","",'2. Artikeldata Utökad'!T142))</f>
        <v/>
      </c>
      <c r="BT142" s="221"/>
      <c r="BU142" s="221"/>
      <c r="BV142" s="267" t="str">
        <f>TRIM(IF('APH KIC KIA PC'!M142&lt;&gt;200,'APH KIC KIA PC'!D142,'2. Artikeldata Utökad'!I142))</f>
        <v/>
      </c>
      <c r="BW142" s="267" t="str">
        <f>TRIM('2. Artikeldata Utökad'!D142)</f>
        <v/>
      </c>
      <c r="BX142" s="224" t="str">
        <f>LEFT('2. Artikeldata Utökad'!H142,1)</f>
        <v xml:space="preserve"> </v>
      </c>
      <c r="BY142" s="224" t="str">
        <f>TRIM(LEFT('2. Artikeldata Utökad'!J142,2))</f>
        <v/>
      </c>
      <c r="BZ142" s="225" t="s">
        <v>1981</v>
      </c>
      <c r="CA142" s="221"/>
      <c r="CB142" s="221"/>
      <c r="CC142" s="221"/>
      <c r="CD142" s="221"/>
      <c r="CE142" s="221"/>
    </row>
    <row r="143" spans="1:83" x14ac:dyDescent="0.25">
      <c r="A143" s="226">
        <v>139</v>
      </c>
      <c r="B143" s="226" t="str">
        <f>'APH KIC KIA PC'!I143</f>
        <v>Välj…</v>
      </c>
      <c r="C143" s="226" t="str">
        <f>'APH KIC KIA PC'!K143</f>
        <v>Välj…</v>
      </c>
      <c r="D143" s="225">
        <v>1</v>
      </c>
      <c r="E143" s="267" t="str">
        <f>TRIM('APH KIC KIA PC'!D143)</f>
        <v/>
      </c>
      <c r="F143" s="224" t="str">
        <f>TRIM('1. Artikeldata Grund'!E143)</f>
        <v/>
      </c>
      <c r="G143" s="273" t="s">
        <v>1871</v>
      </c>
      <c r="H143" s="221"/>
      <c r="I143" s="221"/>
      <c r="J143" s="221"/>
      <c r="K143" s="221"/>
      <c r="L143" s="221"/>
      <c r="M143" s="2" cm="1">
        <f t="array" ref="M143">IF('APH KIC KIA PC'!S143&lt;&gt;"WEB",1,_xlfn.IFS('APH KIC KIA PC'!K143=Tabeller!$AI$4,'APH KIC KIA PC'!Q143,'APH KIC KIA PC'!K143=Tabeller!$AI$5,106628))</f>
        <v>1</v>
      </c>
      <c r="N143" s="270"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68" t="str">
        <f>'APH KIC KIA PC'!E143</f>
        <v/>
      </c>
      <c r="P143" s="267" t="str">
        <f>TRIM('APH KIC KIA PC'!R143)</f>
        <v/>
      </c>
      <c r="Q143" s="221"/>
      <c r="R143" s="269" t="str" cm="1">
        <f t="array" ref="R143">IFERROR(_xlfn.IFS('4. Inköpsdata'!M143=25%,41,'4. Inköpsdata'!M143=12%,42,'4. Inköpsdata'!M143=6%,43,'4. Inköpsdata'!M143="Momsfritt",38),"")</f>
        <v/>
      </c>
      <c r="S143" s="225" t="str">
        <f>'APH KIC KIA PC'!S143</f>
        <v xml:space="preserve">  Välj…</v>
      </c>
      <c r="T143" s="369" t="str">
        <f>'APH KIC KIA PC'!E143</f>
        <v/>
      </c>
      <c r="U143" s="225"/>
      <c r="V143" s="221"/>
      <c r="W143" s="221"/>
      <c r="X143" s="221"/>
      <c r="Y143" s="221"/>
      <c r="Z143" s="225" t="str">
        <f>TRIM(IF('1. Artikeldata Grund'!K143="","",IF('1. Artikeldata Grund'!K143=1,_xlfn.CONCAT('1. Artikeldata Grund'!K143," ","dag"),_xlfn.CONCAT('1. Artikeldata Grund'!K143," ","dagar"))))</f>
        <v/>
      </c>
      <c r="AA143" s="225" t="str">
        <f>TRIM(IF('1. Artikeldata Grund'!L143="","",IF('1. Artikeldata Grund'!L143=1,_xlfn.CONCAT('1. Artikeldata Grund'!L143," ","dag"),_xlfn.CONCAT('1. Artikeldata Grund'!L143," ","dagar"))))</f>
        <v/>
      </c>
      <c r="AB143" s="221"/>
      <c r="AC143" s="221"/>
      <c r="AD143" s="221"/>
      <c r="AE143" s="225">
        <v>1</v>
      </c>
      <c r="AF143" s="221"/>
      <c r="AG143" s="267" t="str">
        <f>TRIM('APH KIC KIA PC'!T143)</f>
        <v/>
      </c>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70" t="s">
        <v>1981</v>
      </c>
      <c r="BD143" s="270" t="str">
        <f>IF('2. Artikeldata Utökad'!G143="Välj…","",LEFT('2. Artikeldata Utökad'!G143,1))</f>
        <v xml:space="preserve"> </v>
      </c>
      <c r="BE143" s="221"/>
      <c r="BF143" s="221"/>
      <c r="BG143" s="221"/>
      <c r="BH143" s="221"/>
      <c r="BI143" s="221"/>
      <c r="BJ143" s="221"/>
      <c r="BK143" s="221"/>
      <c r="BL143" s="267" t="str">
        <f>TRIM(IF('APH KIC KIA PC'!S143="WEB","",'2. Artikeldata Utökad'!P143))</f>
        <v/>
      </c>
      <c r="BM143" s="267" t="str">
        <f>TRIM(IF('APH KIC KIA PC'!S143="WEB","",'2. Artikeldata Utökad'!Q143))</f>
        <v/>
      </c>
      <c r="BN143" s="267" t="str">
        <f>TRIM(IF('APH KIC KIA PC'!S143="WEB","",'2. Artikeldata Utökad'!R143))</f>
        <v/>
      </c>
      <c r="BO143" s="267" t="str">
        <f>IF('2. Artikeldata Utökad'!F143="","",'2. Artikeldata Utökad'!F143)</f>
        <v xml:space="preserve">  Välj…</v>
      </c>
      <c r="BP143" s="267" t="str">
        <f>TRIM(IF('2. Artikeldata Utökad'!E143="","",'2. Artikeldata Utökad'!E143))</f>
        <v/>
      </c>
      <c r="BQ143" s="267" t="str">
        <f>TRIM(IF('APH KIC KIA PC'!S143="WEB","",'2. Artikeldata Utökad'!S143))</f>
        <v/>
      </c>
      <c r="BR143" s="225">
        <v>1</v>
      </c>
      <c r="BS143" s="267" t="str">
        <f>TRIM(IF('APH KIC KIA PC'!S143="WEB","",'2. Artikeldata Utökad'!T143))</f>
        <v/>
      </c>
      <c r="BT143" s="221"/>
      <c r="BU143" s="221"/>
      <c r="BV143" s="267" t="str">
        <f>TRIM(IF('APH KIC KIA PC'!M143&lt;&gt;200,'APH KIC KIA PC'!D143,'2. Artikeldata Utökad'!I143))</f>
        <v/>
      </c>
      <c r="BW143" s="267" t="str">
        <f>TRIM('2. Artikeldata Utökad'!D143)</f>
        <v/>
      </c>
      <c r="BX143" s="224" t="str">
        <f>LEFT('2. Artikeldata Utökad'!H143,1)</f>
        <v xml:space="preserve"> </v>
      </c>
      <c r="BY143" s="224" t="str">
        <f>TRIM(LEFT('2. Artikeldata Utökad'!J143,2))</f>
        <v/>
      </c>
      <c r="BZ143" s="225" t="s">
        <v>1981</v>
      </c>
      <c r="CA143" s="221"/>
      <c r="CB143" s="221"/>
      <c r="CC143" s="221"/>
      <c r="CD143" s="221"/>
      <c r="CE143" s="221"/>
    </row>
    <row r="144" spans="1:83" x14ac:dyDescent="0.25">
      <c r="A144" s="226">
        <v>140</v>
      </c>
      <c r="B144" s="226" t="str">
        <f>'APH KIC KIA PC'!I144</f>
        <v>Välj…</v>
      </c>
      <c r="C144" s="226" t="str">
        <f>'APH KIC KIA PC'!K144</f>
        <v>Välj…</v>
      </c>
      <c r="D144" s="225">
        <v>1</v>
      </c>
      <c r="E144" s="267" t="str">
        <f>TRIM('APH KIC KIA PC'!D144)</f>
        <v/>
      </c>
      <c r="F144" s="224" t="str">
        <f>TRIM('1. Artikeldata Grund'!E144)</f>
        <v/>
      </c>
      <c r="G144" s="273" t="s">
        <v>1871</v>
      </c>
      <c r="H144" s="221"/>
      <c r="I144" s="221"/>
      <c r="J144" s="221"/>
      <c r="K144" s="221"/>
      <c r="L144" s="221"/>
      <c r="M144" s="2" cm="1">
        <f t="array" ref="M144">IF('APH KIC KIA PC'!S144&lt;&gt;"WEB",1,_xlfn.IFS('APH KIC KIA PC'!K144=Tabeller!$AI$4,'APH KIC KIA PC'!Q144,'APH KIC KIA PC'!K144=Tabeller!$AI$5,106628))</f>
        <v>1</v>
      </c>
      <c r="N144" s="270"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68" t="str">
        <f>'APH KIC KIA PC'!E144</f>
        <v/>
      </c>
      <c r="P144" s="267" t="str">
        <f>TRIM('APH KIC KIA PC'!R144)</f>
        <v/>
      </c>
      <c r="Q144" s="221"/>
      <c r="R144" s="269" t="str" cm="1">
        <f t="array" ref="R144">IFERROR(_xlfn.IFS('4. Inköpsdata'!M144=25%,41,'4. Inköpsdata'!M144=12%,42,'4. Inköpsdata'!M144=6%,43,'4. Inköpsdata'!M144="Momsfritt",38),"")</f>
        <v/>
      </c>
      <c r="S144" s="225" t="str">
        <f>'APH KIC KIA PC'!S144</f>
        <v xml:space="preserve">  Välj…</v>
      </c>
      <c r="T144" s="369" t="str">
        <f>'APH KIC KIA PC'!E144</f>
        <v/>
      </c>
      <c r="U144" s="225"/>
      <c r="V144" s="221"/>
      <c r="W144" s="221"/>
      <c r="X144" s="221"/>
      <c r="Y144" s="221"/>
      <c r="Z144" s="225" t="str">
        <f>TRIM(IF('1. Artikeldata Grund'!K144="","",IF('1. Artikeldata Grund'!K144=1,_xlfn.CONCAT('1. Artikeldata Grund'!K144," ","dag"),_xlfn.CONCAT('1. Artikeldata Grund'!K144," ","dagar"))))</f>
        <v/>
      </c>
      <c r="AA144" s="225" t="str">
        <f>TRIM(IF('1. Artikeldata Grund'!L144="","",IF('1. Artikeldata Grund'!L144=1,_xlfn.CONCAT('1. Artikeldata Grund'!L144," ","dag"),_xlfn.CONCAT('1. Artikeldata Grund'!L144," ","dagar"))))</f>
        <v/>
      </c>
      <c r="AB144" s="221"/>
      <c r="AC144" s="221"/>
      <c r="AD144" s="221"/>
      <c r="AE144" s="225">
        <v>1</v>
      </c>
      <c r="AF144" s="221"/>
      <c r="AG144" s="267" t="str">
        <f>TRIM('APH KIC KIA PC'!T144)</f>
        <v/>
      </c>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70" t="s">
        <v>1981</v>
      </c>
      <c r="BD144" s="270" t="str">
        <f>IF('2. Artikeldata Utökad'!G144="Välj…","",LEFT('2. Artikeldata Utökad'!G144,1))</f>
        <v xml:space="preserve"> </v>
      </c>
      <c r="BE144" s="221"/>
      <c r="BF144" s="221"/>
      <c r="BG144" s="221"/>
      <c r="BH144" s="221"/>
      <c r="BI144" s="221"/>
      <c r="BJ144" s="221"/>
      <c r="BK144" s="221"/>
      <c r="BL144" s="267" t="str">
        <f>TRIM(IF('APH KIC KIA PC'!S144="WEB","",'2. Artikeldata Utökad'!P144))</f>
        <v/>
      </c>
      <c r="BM144" s="267" t="str">
        <f>TRIM(IF('APH KIC KIA PC'!S144="WEB","",'2. Artikeldata Utökad'!Q144))</f>
        <v/>
      </c>
      <c r="BN144" s="267" t="str">
        <f>TRIM(IF('APH KIC KIA PC'!S144="WEB","",'2. Artikeldata Utökad'!R144))</f>
        <v/>
      </c>
      <c r="BO144" s="267" t="str">
        <f>IF('2. Artikeldata Utökad'!F144="","",'2. Artikeldata Utökad'!F144)</f>
        <v xml:space="preserve">  Välj…</v>
      </c>
      <c r="BP144" s="267" t="str">
        <f>TRIM(IF('2. Artikeldata Utökad'!E144="","",'2. Artikeldata Utökad'!E144))</f>
        <v/>
      </c>
      <c r="BQ144" s="267" t="str">
        <f>TRIM(IF('APH KIC KIA PC'!S144="WEB","",'2. Artikeldata Utökad'!S144))</f>
        <v/>
      </c>
      <c r="BR144" s="225">
        <v>1</v>
      </c>
      <c r="BS144" s="267" t="str">
        <f>TRIM(IF('APH KIC KIA PC'!S144="WEB","",'2. Artikeldata Utökad'!T144))</f>
        <v/>
      </c>
      <c r="BT144" s="221"/>
      <c r="BU144" s="221"/>
      <c r="BV144" s="267" t="str">
        <f>TRIM(IF('APH KIC KIA PC'!M144&lt;&gt;200,'APH KIC KIA PC'!D144,'2. Artikeldata Utökad'!I144))</f>
        <v/>
      </c>
      <c r="BW144" s="267" t="str">
        <f>TRIM('2. Artikeldata Utökad'!D144)</f>
        <v/>
      </c>
      <c r="BX144" s="224" t="str">
        <f>LEFT('2. Artikeldata Utökad'!H144,1)</f>
        <v xml:space="preserve"> </v>
      </c>
      <c r="BY144" s="224" t="str">
        <f>TRIM(LEFT('2. Artikeldata Utökad'!J144,2))</f>
        <v/>
      </c>
      <c r="BZ144" s="225" t="s">
        <v>1981</v>
      </c>
      <c r="CA144" s="221"/>
      <c r="CB144" s="221"/>
      <c r="CC144" s="221"/>
      <c r="CD144" s="221"/>
      <c r="CE144" s="221"/>
    </row>
    <row r="145" spans="1:83" x14ac:dyDescent="0.25">
      <c r="A145" s="226">
        <v>141</v>
      </c>
      <c r="B145" s="226" t="str">
        <f>'APH KIC KIA PC'!I145</f>
        <v>Välj…</v>
      </c>
      <c r="C145" s="226" t="str">
        <f>'APH KIC KIA PC'!K145</f>
        <v>Välj…</v>
      </c>
      <c r="D145" s="225">
        <v>1</v>
      </c>
      <c r="E145" s="267" t="str">
        <f>TRIM('APH KIC KIA PC'!D145)</f>
        <v/>
      </c>
      <c r="F145" s="224" t="str">
        <f>TRIM('1. Artikeldata Grund'!E145)</f>
        <v/>
      </c>
      <c r="G145" s="273" t="s">
        <v>1871</v>
      </c>
      <c r="H145" s="221"/>
      <c r="I145" s="221"/>
      <c r="J145" s="221"/>
      <c r="K145" s="221"/>
      <c r="L145" s="221"/>
      <c r="M145" s="2" cm="1">
        <f t="array" ref="M145">IF('APH KIC KIA PC'!S145&lt;&gt;"WEB",1,_xlfn.IFS('APH KIC KIA PC'!K145=Tabeller!$AI$4,'APH KIC KIA PC'!Q145,'APH KIC KIA PC'!K145=Tabeller!$AI$5,106628))</f>
        <v>1</v>
      </c>
      <c r="N145" s="270"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68" t="str">
        <f>'APH KIC KIA PC'!E145</f>
        <v/>
      </c>
      <c r="P145" s="267" t="str">
        <f>TRIM('APH KIC KIA PC'!R145)</f>
        <v/>
      </c>
      <c r="Q145" s="221"/>
      <c r="R145" s="269" t="str" cm="1">
        <f t="array" ref="R145">IFERROR(_xlfn.IFS('4. Inköpsdata'!M145=25%,41,'4. Inköpsdata'!M145=12%,42,'4. Inköpsdata'!M145=6%,43,'4. Inköpsdata'!M145="Momsfritt",38),"")</f>
        <v/>
      </c>
      <c r="S145" s="225" t="str">
        <f>'APH KIC KIA PC'!S145</f>
        <v xml:space="preserve">  Välj…</v>
      </c>
      <c r="T145" s="369" t="str">
        <f>'APH KIC KIA PC'!E145</f>
        <v/>
      </c>
      <c r="U145" s="225"/>
      <c r="V145" s="221"/>
      <c r="W145" s="221"/>
      <c r="X145" s="221"/>
      <c r="Y145" s="221"/>
      <c r="Z145" s="225" t="str">
        <f>TRIM(IF('1. Artikeldata Grund'!K145="","",IF('1. Artikeldata Grund'!K145=1,_xlfn.CONCAT('1. Artikeldata Grund'!K145," ","dag"),_xlfn.CONCAT('1. Artikeldata Grund'!K145," ","dagar"))))</f>
        <v/>
      </c>
      <c r="AA145" s="225" t="str">
        <f>TRIM(IF('1. Artikeldata Grund'!L145="","",IF('1. Artikeldata Grund'!L145=1,_xlfn.CONCAT('1. Artikeldata Grund'!L145," ","dag"),_xlfn.CONCAT('1. Artikeldata Grund'!L145," ","dagar"))))</f>
        <v/>
      </c>
      <c r="AB145" s="221"/>
      <c r="AC145" s="221"/>
      <c r="AD145" s="221"/>
      <c r="AE145" s="225">
        <v>1</v>
      </c>
      <c r="AF145" s="221"/>
      <c r="AG145" s="267" t="str">
        <f>TRIM('APH KIC KIA PC'!T145)</f>
        <v/>
      </c>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70" t="s">
        <v>1981</v>
      </c>
      <c r="BD145" s="270" t="str">
        <f>IF('2. Artikeldata Utökad'!G145="Välj…","",LEFT('2. Artikeldata Utökad'!G145,1))</f>
        <v xml:space="preserve"> </v>
      </c>
      <c r="BE145" s="221"/>
      <c r="BF145" s="221"/>
      <c r="BG145" s="221"/>
      <c r="BH145" s="221"/>
      <c r="BI145" s="221"/>
      <c r="BJ145" s="221"/>
      <c r="BK145" s="221"/>
      <c r="BL145" s="267" t="str">
        <f>TRIM(IF('APH KIC KIA PC'!S145="WEB","",'2. Artikeldata Utökad'!P145))</f>
        <v/>
      </c>
      <c r="BM145" s="267" t="str">
        <f>TRIM(IF('APH KIC KIA PC'!S145="WEB","",'2. Artikeldata Utökad'!Q145))</f>
        <v/>
      </c>
      <c r="BN145" s="267" t="str">
        <f>TRIM(IF('APH KIC KIA PC'!S145="WEB","",'2. Artikeldata Utökad'!R145))</f>
        <v/>
      </c>
      <c r="BO145" s="267" t="str">
        <f>IF('2. Artikeldata Utökad'!F145="","",'2. Artikeldata Utökad'!F145)</f>
        <v xml:space="preserve">  Välj…</v>
      </c>
      <c r="BP145" s="267" t="str">
        <f>TRIM(IF('2. Artikeldata Utökad'!E145="","",'2. Artikeldata Utökad'!E145))</f>
        <v/>
      </c>
      <c r="BQ145" s="267" t="str">
        <f>TRIM(IF('APH KIC KIA PC'!S145="WEB","",'2. Artikeldata Utökad'!S145))</f>
        <v/>
      </c>
      <c r="BR145" s="225">
        <v>1</v>
      </c>
      <c r="BS145" s="267" t="str">
        <f>TRIM(IF('APH KIC KIA PC'!S145="WEB","",'2. Artikeldata Utökad'!T145))</f>
        <v/>
      </c>
      <c r="BT145" s="221"/>
      <c r="BU145" s="221"/>
      <c r="BV145" s="267" t="str">
        <f>TRIM(IF('APH KIC KIA PC'!M145&lt;&gt;200,'APH KIC KIA PC'!D145,'2. Artikeldata Utökad'!I145))</f>
        <v/>
      </c>
      <c r="BW145" s="267" t="str">
        <f>TRIM('2. Artikeldata Utökad'!D145)</f>
        <v/>
      </c>
      <c r="BX145" s="224" t="str">
        <f>LEFT('2. Artikeldata Utökad'!H145,1)</f>
        <v xml:space="preserve"> </v>
      </c>
      <c r="BY145" s="224" t="str">
        <f>TRIM(LEFT('2. Artikeldata Utökad'!J145,2))</f>
        <v/>
      </c>
      <c r="BZ145" s="225" t="s">
        <v>1981</v>
      </c>
      <c r="CA145" s="221"/>
      <c r="CB145" s="221"/>
      <c r="CC145" s="221"/>
      <c r="CD145" s="221"/>
      <c r="CE145" s="221"/>
    </row>
    <row r="146" spans="1:83" x14ac:dyDescent="0.25">
      <c r="A146" s="226">
        <v>142</v>
      </c>
      <c r="B146" s="226" t="str">
        <f>'APH KIC KIA PC'!I146</f>
        <v>Välj…</v>
      </c>
      <c r="C146" s="226" t="str">
        <f>'APH KIC KIA PC'!K146</f>
        <v>Välj…</v>
      </c>
      <c r="D146" s="225">
        <v>1</v>
      </c>
      <c r="E146" s="267" t="str">
        <f>TRIM('APH KIC KIA PC'!D146)</f>
        <v/>
      </c>
      <c r="F146" s="224" t="str">
        <f>TRIM('1. Artikeldata Grund'!E146)</f>
        <v/>
      </c>
      <c r="G146" s="273" t="s">
        <v>1871</v>
      </c>
      <c r="H146" s="221"/>
      <c r="I146" s="221"/>
      <c r="J146" s="221"/>
      <c r="K146" s="221"/>
      <c r="L146" s="221"/>
      <c r="M146" s="2" cm="1">
        <f t="array" ref="M146">IF('APH KIC KIA PC'!S146&lt;&gt;"WEB",1,_xlfn.IFS('APH KIC KIA PC'!K146=Tabeller!$AI$4,'APH KIC KIA PC'!Q146,'APH KIC KIA PC'!K146=Tabeller!$AI$5,106628))</f>
        <v>1</v>
      </c>
      <c r="N146" s="270"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68" t="str">
        <f>'APH KIC KIA PC'!E146</f>
        <v/>
      </c>
      <c r="P146" s="267" t="str">
        <f>TRIM('APH KIC KIA PC'!R146)</f>
        <v/>
      </c>
      <c r="Q146" s="221"/>
      <c r="R146" s="269" t="str" cm="1">
        <f t="array" ref="R146">IFERROR(_xlfn.IFS('4. Inköpsdata'!M146=25%,41,'4. Inköpsdata'!M146=12%,42,'4. Inköpsdata'!M146=6%,43,'4. Inköpsdata'!M146="Momsfritt",38),"")</f>
        <v/>
      </c>
      <c r="S146" s="225" t="str">
        <f>'APH KIC KIA PC'!S146</f>
        <v xml:space="preserve">  Välj…</v>
      </c>
      <c r="T146" s="369" t="str">
        <f>'APH KIC KIA PC'!E146</f>
        <v/>
      </c>
      <c r="U146" s="225"/>
      <c r="V146" s="221"/>
      <c r="W146" s="221"/>
      <c r="X146" s="221"/>
      <c r="Y146" s="221"/>
      <c r="Z146" s="225" t="str">
        <f>TRIM(IF('1. Artikeldata Grund'!K146="","",IF('1. Artikeldata Grund'!K146=1,_xlfn.CONCAT('1. Artikeldata Grund'!K146," ","dag"),_xlfn.CONCAT('1. Artikeldata Grund'!K146," ","dagar"))))</f>
        <v/>
      </c>
      <c r="AA146" s="225" t="str">
        <f>TRIM(IF('1. Artikeldata Grund'!L146="","",IF('1. Artikeldata Grund'!L146=1,_xlfn.CONCAT('1. Artikeldata Grund'!L146," ","dag"),_xlfn.CONCAT('1. Artikeldata Grund'!L146," ","dagar"))))</f>
        <v/>
      </c>
      <c r="AB146" s="221"/>
      <c r="AC146" s="221"/>
      <c r="AD146" s="221"/>
      <c r="AE146" s="225">
        <v>1</v>
      </c>
      <c r="AF146" s="221"/>
      <c r="AG146" s="267" t="str">
        <f>TRIM('APH KIC KIA PC'!T146)</f>
        <v/>
      </c>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70" t="s">
        <v>1981</v>
      </c>
      <c r="BD146" s="270" t="str">
        <f>IF('2. Artikeldata Utökad'!G146="Välj…","",LEFT('2. Artikeldata Utökad'!G146,1))</f>
        <v xml:space="preserve"> </v>
      </c>
      <c r="BE146" s="221"/>
      <c r="BF146" s="221"/>
      <c r="BG146" s="221"/>
      <c r="BH146" s="221"/>
      <c r="BI146" s="221"/>
      <c r="BJ146" s="221"/>
      <c r="BK146" s="221"/>
      <c r="BL146" s="267" t="str">
        <f>TRIM(IF('APH KIC KIA PC'!S146="WEB","",'2. Artikeldata Utökad'!P146))</f>
        <v/>
      </c>
      <c r="BM146" s="267" t="str">
        <f>TRIM(IF('APH KIC KIA PC'!S146="WEB","",'2. Artikeldata Utökad'!Q146))</f>
        <v/>
      </c>
      <c r="BN146" s="267" t="str">
        <f>TRIM(IF('APH KIC KIA PC'!S146="WEB","",'2. Artikeldata Utökad'!R146))</f>
        <v/>
      </c>
      <c r="BO146" s="267" t="str">
        <f>IF('2. Artikeldata Utökad'!F146="","",'2. Artikeldata Utökad'!F146)</f>
        <v xml:space="preserve">  Välj…</v>
      </c>
      <c r="BP146" s="267" t="str">
        <f>TRIM(IF('2. Artikeldata Utökad'!E146="","",'2. Artikeldata Utökad'!E146))</f>
        <v/>
      </c>
      <c r="BQ146" s="267" t="str">
        <f>TRIM(IF('APH KIC KIA PC'!S146="WEB","",'2. Artikeldata Utökad'!S146))</f>
        <v/>
      </c>
      <c r="BR146" s="225">
        <v>1</v>
      </c>
      <c r="BS146" s="267" t="str">
        <f>TRIM(IF('APH KIC KIA PC'!S146="WEB","",'2. Artikeldata Utökad'!T146))</f>
        <v/>
      </c>
      <c r="BT146" s="221"/>
      <c r="BU146" s="221"/>
      <c r="BV146" s="267" t="str">
        <f>TRIM(IF('APH KIC KIA PC'!M146&lt;&gt;200,'APH KIC KIA PC'!D146,'2. Artikeldata Utökad'!I146))</f>
        <v/>
      </c>
      <c r="BW146" s="267" t="str">
        <f>TRIM('2. Artikeldata Utökad'!D146)</f>
        <v/>
      </c>
      <c r="BX146" s="224" t="str">
        <f>LEFT('2. Artikeldata Utökad'!H146,1)</f>
        <v xml:space="preserve"> </v>
      </c>
      <c r="BY146" s="224" t="str">
        <f>TRIM(LEFT('2. Artikeldata Utökad'!J146,2))</f>
        <v/>
      </c>
      <c r="BZ146" s="225" t="s">
        <v>1981</v>
      </c>
      <c r="CA146" s="221"/>
      <c r="CB146" s="221"/>
      <c r="CC146" s="221"/>
      <c r="CD146" s="221"/>
      <c r="CE146" s="221"/>
    </row>
    <row r="147" spans="1:83" x14ac:dyDescent="0.25">
      <c r="A147" s="226">
        <v>143</v>
      </c>
      <c r="B147" s="226" t="str">
        <f>'APH KIC KIA PC'!I147</f>
        <v>Välj…</v>
      </c>
      <c r="C147" s="226" t="str">
        <f>'APH KIC KIA PC'!K147</f>
        <v>Välj…</v>
      </c>
      <c r="D147" s="225">
        <v>1</v>
      </c>
      <c r="E147" s="267" t="str">
        <f>TRIM('APH KIC KIA PC'!D147)</f>
        <v/>
      </c>
      <c r="F147" s="224" t="str">
        <f>TRIM('1. Artikeldata Grund'!E147)</f>
        <v/>
      </c>
      <c r="G147" s="273" t="s">
        <v>1871</v>
      </c>
      <c r="H147" s="221"/>
      <c r="I147" s="221"/>
      <c r="J147" s="221"/>
      <c r="K147" s="221"/>
      <c r="L147" s="221"/>
      <c r="M147" s="2" cm="1">
        <f t="array" ref="M147">IF('APH KIC KIA PC'!S147&lt;&gt;"WEB",1,_xlfn.IFS('APH KIC KIA PC'!K147=Tabeller!$AI$4,'APH KIC KIA PC'!Q147,'APH KIC KIA PC'!K147=Tabeller!$AI$5,106628))</f>
        <v>1</v>
      </c>
      <c r="N147" s="270"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68" t="str">
        <f>'APH KIC KIA PC'!E147</f>
        <v/>
      </c>
      <c r="P147" s="267" t="str">
        <f>TRIM('APH KIC KIA PC'!R147)</f>
        <v/>
      </c>
      <c r="Q147" s="221"/>
      <c r="R147" s="269" t="str" cm="1">
        <f t="array" ref="R147">IFERROR(_xlfn.IFS('4. Inköpsdata'!M147=25%,41,'4. Inköpsdata'!M147=12%,42,'4. Inköpsdata'!M147=6%,43,'4. Inköpsdata'!M147="Momsfritt",38),"")</f>
        <v/>
      </c>
      <c r="S147" s="225" t="str">
        <f>'APH KIC KIA PC'!S147</f>
        <v xml:space="preserve">  Välj…</v>
      </c>
      <c r="T147" s="369" t="str">
        <f>'APH KIC KIA PC'!E147</f>
        <v/>
      </c>
      <c r="U147" s="225"/>
      <c r="V147" s="221"/>
      <c r="W147" s="221"/>
      <c r="X147" s="221"/>
      <c r="Y147" s="221"/>
      <c r="Z147" s="225" t="str">
        <f>TRIM(IF('1. Artikeldata Grund'!K147="","",IF('1. Artikeldata Grund'!K147=1,_xlfn.CONCAT('1. Artikeldata Grund'!K147," ","dag"),_xlfn.CONCAT('1. Artikeldata Grund'!K147," ","dagar"))))</f>
        <v/>
      </c>
      <c r="AA147" s="225" t="str">
        <f>TRIM(IF('1. Artikeldata Grund'!L147="","",IF('1. Artikeldata Grund'!L147=1,_xlfn.CONCAT('1. Artikeldata Grund'!L147," ","dag"),_xlfn.CONCAT('1. Artikeldata Grund'!L147," ","dagar"))))</f>
        <v/>
      </c>
      <c r="AB147" s="221"/>
      <c r="AC147" s="221"/>
      <c r="AD147" s="221"/>
      <c r="AE147" s="225">
        <v>1</v>
      </c>
      <c r="AF147" s="221"/>
      <c r="AG147" s="267" t="str">
        <f>TRIM('APH KIC KIA PC'!T147)</f>
        <v/>
      </c>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70" t="s">
        <v>1981</v>
      </c>
      <c r="BD147" s="270" t="str">
        <f>IF('2. Artikeldata Utökad'!G147="Välj…","",LEFT('2. Artikeldata Utökad'!G147,1))</f>
        <v xml:space="preserve"> </v>
      </c>
      <c r="BE147" s="221"/>
      <c r="BF147" s="221"/>
      <c r="BG147" s="221"/>
      <c r="BH147" s="221"/>
      <c r="BI147" s="221"/>
      <c r="BJ147" s="221"/>
      <c r="BK147" s="221"/>
      <c r="BL147" s="267" t="str">
        <f>TRIM(IF('APH KIC KIA PC'!S147="WEB","",'2. Artikeldata Utökad'!P147))</f>
        <v/>
      </c>
      <c r="BM147" s="267" t="str">
        <f>TRIM(IF('APH KIC KIA PC'!S147="WEB","",'2. Artikeldata Utökad'!Q147))</f>
        <v/>
      </c>
      <c r="BN147" s="267" t="str">
        <f>TRIM(IF('APH KIC KIA PC'!S147="WEB","",'2. Artikeldata Utökad'!R147))</f>
        <v/>
      </c>
      <c r="BO147" s="267" t="str">
        <f>IF('2. Artikeldata Utökad'!F147="","",'2. Artikeldata Utökad'!F147)</f>
        <v xml:space="preserve">  Välj…</v>
      </c>
      <c r="BP147" s="267" t="str">
        <f>TRIM(IF('2. Artikeldata Utökad'!E147="","",'2. Artikeldata Utökad'!E147))</f>
        <v/>
      </c>
      <c r="BQ147" s="267" t="str">
        <f>TRIM(IF('APH KIC KIA PC'!S147="WEB","",'2. Artikeldata Utökad'!S147))</f>
        <v/>
      </c>
      <c r="BR147" s="225">
        <v>1</v>
      </c>
      <c r="BS147" s="267" t="str">
        <f>TRIM(IF('APH KIC KIA PC'!S147="WEB","",'2. Artikeldata Utökad'!T147))</f>
        <v/>
      </c>
      <c r="BT147" s="221"/>
      <c r="BU147" s="221"/>
      <c r="BV147" s="267" t="str">
        <f>TRIM(IF('APH KIC KIA PC'!M147&lt;&gt;200,'APH KIC KIA PC'!D147,'2. Artikeldata Utökad'!I147))</f>
        <v/>
      </c>
      <c r="BW147" s="267" t="str">
        <f>TRIM('2. Artikeldata Utökad'!D147)</f>
        <v/>
      </c>
      <c r="BX147" s="224" t="str">
        <f>LEFT('2. Artikeldata Utökad'!H147,1)</f>
        <v xml:space="preserve"> </v>
      </c>
      <c r="BY147" s="224" t="str">
        <f>TRIM(LEFT('2. Artikeldata Utökad'!J147,2))</f>
        <v/>
      </c>
      <c r="BZ147" s="225" t="s">
        <v>1981</v>
      </c>
      <c r="CA147" s="221"/>
      <c r="CB147" s="221"/>
      <c r="CC147" s="221"/>
      <c r="CD147" s="221"/>
      <c r="CE147" s="221"/>
    </row>
    <row r="148" spans="1:83" x14ac:dyDescent="0.25">
      <c r="A148" s="226">
        <v>144</v>
      </c>
      <c r="B148" s="226" t="str">
        <f>'APH KIC KIA PC'!I148</f>
        <v>Välj…</v>
      </c>
      <c r="C148" s="226" t="str">
        <f>'APH KIC KIA PC'!K148</f>
        <v>Välj…</v>
      </c>
      <c r="D148" s="225">
        <v>1</v>
      </c>
      <c r="E148" s="267" t="str">
        <f>TRIM('APH KIC KIA PC'!D148)</f>
        <v/>
      </c>
      <c r="F148" s="224" t="str">
        <f>TRIM('1. Artikeldata Grund'!E148)</f>
        <v/>
      </c>
      <c r="G148" s="273" t="s">
        <v>1871</v>
      </c>
      <c r="H148" s="221"/>
      <c r="I148" s="221"/>
      <c r="J148" s="221"/>
      <c r="K148" s="221"/>
      <c r="L148" s="221"/>
      <c r="M148" s="2" cm="1">
        <f t="array" ref="M148">IF('APH KIC KIA PC'!S148&lt;&gt;"WEB",1,_xlfn.IFS('APH KIC KIA PC'!K148=Tabeller!$AI$4,'APH KIC KIA PC'!Q148,'APH KIC KIA PC'!K148=Tabeller!$AI$5,106628))</f>
        <v>1</v>
      </c>
      <c r="N148" s="270"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68" t="str">
        <f>'APH KIC KIA PC'!E148</f>
        <v/>
      </c>
      <c r="P148" s="267" t="str">
        <f>TRIM('APH KIC KIA PC'!R148)</f>
        <v/>
      </c>
      <c r="Q148" s="221"/>
      <c r="R148" s="269" t="str" cm="1">
        <f t="array" ref="R148">IFERROR(_xlfn.IFS('4. Inköpsdata'!M148=25%,41,'4. Inköpsdata'!M148=12%,42,'4. Inköpsdata'!M148=6%,43,'4. Inköpsdata'!M148="Momsfritt",38),"")</f>
        <v/>
      </c>
      <c r="S148" s="225" t="str">
        <f>'APH KIC KIA PC'!S148</f>
        <v xml:space="preserve">  Välj…</v>
      </c>
      <c r="T148" s="369" t="str">
        <f>'APH KIC KIA PC'!E148</f>
        <v/>
      </c>
      <c r="U148" s="225"/>
      <c r="V148" s="221"/>
      <c r="W148" s="221"/>
      <c r="X148" s="221"/>
      <c r="Y148" s="221"/>
      <c r="Z148" s="225" t="str">
        <f>TRIM(IF('1. Artikeldata Grund'!K148="","",IF('1. Artikeldata Grund'!K148=1,_xlfn.CONCAT('1. Artikeldata Grund'!K148," ","dag"),_xlfn.CONCAT('1. Artikeldata Grund'!K148," ","dagar"))))</f>
        <v/>
      </c>
      <c r="AA148" s="225" t="str">
        <f>TRIM(IF('1. Artikeldata Grund'!L148="","",IF('1. Artikeldata Grund'!L148=1,_xlfn.CONCAT('1. Artikeldata Grund'!L148," ","dag"),_xlfn.CONCAT('1. Artikeldata Grund'!L148," ","dagar"))))</f>
        <v/>
      </c>
      <c r="AB148" s="221"/>
      <c r="AC148" s="221"/>
      <c r="AD148" s="221"/>
      <c r="AE148" s="225">
        <v>1</v>
      </c>
      <c r="AF148" s="221"/>
      <c r="AG148" s="267" t="str">
        <f>TRIM('APH KIC KIA PC'!T148)</f>
        <v/>
      </c>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70" t="s">
        <v>1981</v>
      </c>
      <c r="BD148" s="270" t="str">
        <f>IF('2. Artikeldata Utökad'!G148="Välj…","",LEFT('2. Artikeldata Utökad'!G148,1))</f>
        <v xml:space="preserve"> </v>
      </c>
      <c r="BE148" s="221"/>
      <c r="BF148" s="221"/>
      <c r="BG148" s="221"/>
      <c r="BH148" s="221"/>
      <c r="BI148" s="221"/>
      <c r="BJ148" s="221"/>
      <c r="BK148" s="221"/>
      <c r="BL148" s="267" t="str">
        <f>TRIM(IF('APH KIC KIA PC'!S148="WEB","",'2. Artikeldata Utökad'!P148))</f>
        <v/>
      </c>
      <c r="BM148" s="267" t="str">
        <f>TRIM(IF('APH KIC KIA PC'!S148="WEB","",'2. Artikeldata Utökad'!Q148))</f>
        <v/>
      </c>
      <c r="BN148" s="267" t="str">
        <f>TRIM(IF('APH KIC KIA PC'!S148="WEB","",'2. Artikeldata Utökad'!R148))</f>
        <v/>
      </c>
      <c r="BO148" s="267" t="str">
        <f>IF('2. Artikeldata Utökad'!F148="","",'2. Artikeldata Utökad'!F148)</f>
        <v xml:space="preserve">  Välj…</v>
      </c>
      <c r="BP148" s="267" t="str">
        <f>TRIM(IF('2. Artikeldata Utökad'!E148="","",'2. Artikeldata Utökad'!E148))</f>
        <v/>
      </c>
      <c r="BQ148" s="267" t="str">
        <f>TRIM(IF('APH KIC KIA PC'!S148="WEB","",'2. Artikeldata Utökad'!S148))</f>
        <v/>
      </c>
      <c r="BR148" s="225">
        <v>1</v>
      </c>
      <c r="BS148" s="267" t="str">
        <f>TRIM(IF('APH KIC KIA PC'!S148="WEB","",'2. Artikeldata Utökad'!T148))</f>
        <v/>
      </c>
      <c r="BT148" s="221"/>
      <c r="BU148" s="221"/>
      <c r="BV148" s="267" t="str">
        <f>TRIM(IF('APH KIC KIA PC'!M148&lt;&gt;200,'APH KIC KIA PC'!D148,'2. Artikeldata Utökad'!I148))</f>
        <v/>
      </c>
      <c r="BW148" s="267" t="str">
        <f>TRIM('2. Artikeldata Utökad'!D148)</f>
        <v/>
      </c>
      <c r="BX148" s="224" t="str">
        <f>LEFT('2. Artikeldata Utökad'!H148,1)</f>
        <v xml:space="preserve"> </v>
      </c>
      <c r="BY148" s="224" t="str">
        <f>TRIM(LEFT('2. Artikeldata Utökad'!J148,2))</f>
        <v/>
      </c>
      <c r="BZ148" s="225" t="s">
        <v>1981</v>
      </c>
      <c r="CA148" s="221"/>
      <c r="CB148" s="221"/>
      <c r="CC148" s="221"/>
      <c r="CD148" s="221"/>
      <c r="CE148" s="221"/>
    </row>
    <row r="149" spans="1:83" x14ac:dyDescent="0.25">
      <c r="A149" s="223">
        <v>145</v>
      </c>
      <c r="B149" s="226" t="str">
        <f>'APH KIC KIA PC'!I149</f>
        <v>Välj…</v>
      </c>
      <c r="C149" s="226" t="str">
        <f>'APH KIC KIA PC'!K149</f>
        <v>Välj…</v>
      </c>
      <c r="D149" s="225">
        <v>1</v>
      </c>
      <c r="E149" s="267" t="str">
        <f>TRIM('APH KIC KIA PC'!D149)</f>
        <v/>
      </c>
      <c r="F149" s="224" t="str">
        <f>TRIM('1. Artikeldata Grund'!E149)</f>
        <v/>
      </c>
      <c r="G149" s="273" t="s">
        <v>1871</v>
      </c>
      <c r="H149" s="221"/>
      <c r="I149" s="221"/>
      <c r="J149" s="221"/>
      <c r="K149" s="221"/>
      <c r="L149" s="221"/>
      <c r="M149" s="2" cm="1">
        <f t="array" ref="M149">IF('APH KIC KIA PC'!S149&lt;&gt;"WEB",1,_xlfn.IFS('APH KIC KIA PC'!K149=Tabeller!$AI$4,'APH KIC KIA PC'!Q149,'APH KIC KIA PC'!K149=Tabeller!$AI$5,106628))</f>
        <v>1</v>
      </c>
      <c r="N149" s="270"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68" t="str">
        <f>'APH KIC KIA PC'!E149</f>
        <v/>
      </c>
      <c r="P149" s="267" t="str">
        <f>TRIM('APH KIC KIA PC'!R149)</f>
        <v/>
      </c>
      <c r="Q149" s="221"/>
      <c r="R149" s="269" t="str" cm="1">
        <f t="array" ref="R149">IFERROR(_xlfn.IFS('4. Inköpsdata'!M149=25%,41,'4. Inköpsdata'!M149=12%,42,'4. Inköpsdata'!M149=6%,43,'4. Inköpsdata'!M149="Momsfritt",38),"")</f>
        <v/>
      </c>
      <c r="S149" s="225" t="str">
        <f>'APH KIC KIA PC'!S149</f>
        <v xml:space="preserve">  Välj…</v>
      </c>
      <c r="T149" s="369" t="str">
        <f>'APH KIC KIA PC'!E149</f>
        <v/>
      </c>
      <c r="U149" s="225"/>
      <c r="V149" s="221"/>
      <c r="W149" s="221"/>
      <c r="X149" s="221"/>
      <c r="Y149" s="221"/>
      <c r="Z149" s="225" t="str">
        <f>TRIM(IF('1. Artikeldata Grund'!K149="","",IF('1. Artikeldata Grund'!K149=1,_xlfn.CONCAT('1. Artikeldata Grund'!K149," ","dag"),_xlfn.CONCAT('1. Artikeldata Grund'!K149," ","dagar"))))</f>
        <v/>
      </c>
      <c r="AA149" s="225" t="str">
        <f>TRIM(IF('1. Artikeldata Grund'!L149="","",IF('1. Artikeldata Grund'!L149=1,_xlfn.CONCAT('1. Artikeldata Grund'!L149," ","dag"),_xlfn.CONCAT('1. Artikeldata Grund'!L149," ","dagar"))))</f>
        <v/>
      </c>
      <c r="AB149" s="221"/>
      <c r="AC149" s="221"/>
      <c r="AD149" s="221"/>
      <c r="AE149" s="225">
        <v>1</v>
      </c>
      <c r="AF149" s="221"/>
      <c r="AG149" s="267" t="str">
        <f>TRIM('APH KIC KIA PC'!T149)</f>
        <v/>
      </c>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70" t="s">
        <v>1981</v>
      </c>
      <c r="BD149" s="270" t="str">
        <f>IF('2. Artikeldata Utökad'!G149="Välj…","",LEFT('2. Artikeldata Utökad'!G149,1))</f>
        <v xml:space="preserve"> </v>
      </c>
      <c r="BE149" s="221"/>
      <c r="BF149" s="221"/>
      <c r="BG149" s="221"/>
      <c r="BH149" s="221"/>
      <c r="BI149" s="221"/>
      <c r="BJ149" s="221"/>
      <c r="BK149" s="221"/>
      <c r="BL149" s="267" t="str">
        <f>TRIM(IF('APH KIC KIA PC'!S149="WEB","",'2. Artikeldata Utökad'!P149))</f>
        <v/>
      </c>
      <c r="BM149" s="267" t="str">
        <f>TRIM(IF('APH KIC KIA PC'!S149="WEB","",'2. Artikeldata Utökad'!Q149))</f>
        <v/>
      </c>
      <c r="BN149" s="267" t="str">
        <f>TRIM(IF('APH KIC KIA PC'!S149="WEB","",'2. Artikeldata Utökad'!R149))</f>
        <v/>
      </c>
      <c r="BO149" s="267" t="str">
        <f>IF('2. Artikeldata Utökad'!F149="","",'2. Artikeldata Utökad'!F149)</f>
        <v xml:space="preserve">  Välj…</v>
      </c>
      <c r="BP149" s="267" t="str">
        <f>TRIM(IF('2. Artikeldata Utökad'!E149="","",'2. Artikeldata Utökad'!E149))</f>
        <v/>
      </c>
      <c r="BQ149" s="267" t="str">
        <f>TRIM(IF('APH KIC KIA PC'!S149="WEB","",'2. Artikeldata Utökad'!S149))</f>
        <v/>
      </c>
      <c r="BR149" s="225">
        <v>1</v>
      </c>
      <c r="BS149" s="267" t="str">
        <f>TRIM(IF('APH KIC KIA PC'!S149="WEB","",'2. Artikeldata Utökad'!T149))</f>
        <v/>
      </c>
      <c r="BT149" s="221"/>
      <c r="BU149" s="221"/>
      <c r="BV149" s="267" t="str">
        <f>TRIM(IF('APH KIC KIA PC'!M149&lt;&gt;200,'APH KIC KIA PC'!D149,'2. Artikeldata Utökad'!I149))</f>
        <v/>
      </c>
      <c r="BW149" s="267" t="str">
        <f>TRIM('2. Artikeldata Utökad'!D149)</f>
        <v/>
      </c>
      <c r="BX149" s="224" t="str">
        <f>LEFT('2. Artikeldata Utökad'!H149,1)</f>
        <v xml:space="preserve"> </v>
      </c>
      <c r="BY149" s="224" t="str">
        <f>TRIM(LEFT('2. Artikeldata Utökad'!J149,2))</f>
        <v/>
      </c>
      <c r="BZ149" s="225" t="s">
        <v>1981</v>
      </c>
      <c r="CA149" s="221"/>
      <c r="CB149" s="221"/>
      <c r="CC149" s="221"/>
      <c r="CD149" s="221"/>
      <c r="CE149" s="221"/>
    </row>
    <row r="150" spans="1:83" x14ac:dyDescent="0.25">
      <c r="A150" s="226">
        <v>146</v>
      </c>
      <c r="B150" s="226" t="str">
        <f>'APH KIC KIA PC'!I150</f>
        <v>Välj…</v>
      </c>
      <c r="C150" s="226" t="str">
        <f>'APH KIC KIA PC'!K150</f>
        <v>Välj…</v>
      </c>
      <c r="D150" s="225">
        <v>1</v>
      </c>
      <c r="E150" s="267" t="str">
        <f>TRIM('APH KIC KIA PC'!D150)</f>
        <v/>
      </c>
      <c r="F150" s="224" t="str">
        <f>TRIM('1. Artikeldata Grund'!E150)</f>
        <v/>
      </c>
      <c r="G150" s="273" t="s">
        <v>1871</v>
      </c>
      <c r="H150" s="221"/>
      <c r="I150" s="221"/>
      <c r="J150" s="221"/>
      <c r="K150" s="221"/>
      <c r="L150" s="221"/>
      <c r="M150" s="2" cm="1">
        <f t="array" ref="M150">IF('APH KIC KIA PC'!S150&lt;&gt;"WEB",1,_xlfn.IFS('APH KIC KIA PC'!K150=Tabeller!$AI$4,'APH KIC KIA PC'!Q150,'APH KIC KIA PC'!K150=Tabeller!$AI$5,106628))</f>
        <v>1</v>
      </c>
      <c r="N150" s="270"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68" t="str">
        <f>'APH KIC KIA PC'!E150</f>
        <v/>
      </c>
      <c r="P150" s="267" t="str">
        <f>TRIM('APH KIC KIA PC'!R150)</f>
        <v/>
      </c>
      <c r="Q150" s="221"/>
      <c r="R150" s="269" t="str" cm="1">
        <f t="array" ref="R150">IFERROR(_xlfn.IFS('4. Inköpsdata'!M150=25%,41,'4. Inköpsdata'!M150=12%,42,'4. Inköpsdata'!M150=6%,43,'4. Inköpsdata'!M150="Momsfritt",38),"")</f>
        <v/>
      </c>
      <c r="S150" s="225" t="str">
        <f>'APH KIC KIA PC'!S150</f>
        <v xml:space="preserve">  Välj…</v>
      </c>
      <c r="T150" s="369" t="str">
        <f>'APH KIC KIA PC'!E150</f>
        <v/>
      </c>
      <c r="U150" s="225"/>
      <c r="V150" s="221"/>
      <c r="W150" s="221"/>
      <c r="X150" s="221"/>
      <c r="Y150" s="221"/>
      <c r="Z150" s="225" t="str">
        <f>TRIM(IF('1. Artikeldata Grund'!K150="","",IF('1. Artikeldata Grund'!K150=1,_xlfn.CONCAT('1. Artikeldata Grund'!K150," ","dag"),_xlfn.CONCAT('1. Artikeldata Grund'!K150," ","dagar"))))</f>
        <v/>
      </c>
      <c r="AA150" s="225" t="str">
        <f>TRIM(IF('1. Artikeldata Grund'!L150="","",IF('1. Artikeldata Grund'!L150=1,_xlfn.CONCAT('1. Artikeldata Grund'!L150," ","dag"),_xlfn.CONCAT('1. Artikeldata Grund'!L150," ","dagar"))))</f>
        <v/>
      </c>
      <c r="AB150" s="221"/>
      <c r="AC150" s="221"/>
      <c r="AD150" s="221"/>
      <c r="AE150" s="225">
        <v>1</v>
      </c>
      <c r="AF150" s="221"/>
      <c r="AG150" s="267" t="str">
        <f>TRIM('APH KIC KIA PC'!T150)</f>
        <v/>
      </c>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70" t="s">
        <v>1981</v>
      </c>
      <c r="BD150" s="270" t="str">
        <f>IF('2. Artikeldata Utökad'!G150="Välj…","",LEFT('2. Artikeldata Utökad'!G150,1))</f>
        <v xml:space="preserve"> </v>
      </c>
      <c r="BE150" s="221"/>
      <c r="BF150" s="221"/>
      <c r="BG150" s="221"/>
      <c r="BH150" s="221"/>
      <c r="BI150" s="221"/>
      <c r="BJ150" s="221"/>
      <c r="BK150" s="221"/>
      <c r="BL150" s="267" t="str">
        <f>TRIM(IF('APH KIC KIA PC'!S150="WEB","",'2. Artikeldata Utökad'!P150))</f>
        <v/>
      </c>
      <c r="BM150" s="267" t="str">
        <f>TRIM(IF('APH KIC KIA PC'!S150="WEB","",'2. Artikeldata Utökad'!Q150))</f>
        <v/>
      </c>
      <c r="BN150" s="267" t="str">
        <f>TRIM(IF('APH KIC KIA PC'!S150="WEB","",'2. Artikeldata Utökad'!R150))</f>
        <v/>
      </c>
      <c r="BO150" s="267" t="str">
        <f>IF('2. Artikeldata Utökad'!F150="","",'2. Artikeldata Utökad'!F150)</f>
        <v xml:space="preserve">  Välj…</v>
      </c>
      <c r="BP150" s="267" t="str">
        <f>TRIM(IF('2. Artikeldata Utökad'!E150="","",'2. Artikeldata Utökad'!E150))</f>
        <v/>
      </c>
      <c r="BQ150" s="267" t="str">
        <f>TRIM(IF('APH KIC KIA PC'!S150="WEB","",'2. Artikeldata Utökad'!S150))</f>
        <v/>
      </c>
      <c r="BR150" s="225">
        <v>1</v>
      </c>
      <c r="BS150" s="267" t="str">
        <f>TRIM(IF('APH KIC KIA PC'!S150="WEB","",'2. Artikeldata Utökad'!T150))</f>
        <v/>
      </c>
      <c r="BT150" s="221"/>
      <c r="BU150" s="221"/>
      <c r="BV150" s="267" t="str">
        <f>TRIM(IF('APH KIC KIA PC'!M150&lt;&gt;200,'APH KIC KIA PC'!D150,'2. Artikeldata Utökad'!I150))</f>
        <v/>
      </c>
      <c r="BW150" s="267" t="str">
        <f>TRIM('2. Artikeldata Utökad'!D150)</f>
        <v/>
      </c>
      <c r="BX150" s="224" t="str">
        <f>LEFT('2. Artikeldata Utökad'!H150,1)</f>
        <v xml:space="preserve"> </v>
      </c>
      <c r="BY150" s="224" t="str">
        <f>TRIM(LEFT('2. Artikeldata Utökad'!J150,2))</f>
        <v/>
      </c>
      <c r="BZ150" s="225" t="s">
        <v>1981</v>
      </c>
      <c r="CA150" s="221"/>
      <c r="CB150" s="221"/>
      <c r="CC150" s="221"/>
      <c r="CD150" s="221"/>
      <c r="CE150" s="221"/>
    </row>
    <row r="151" spans="1:83" x14ac:dyDescent="0.25">
      <c r="A151" s="226">
        <v>147</v>
      </c>
      <c r="B151" s="226" t="str">
        <f>'APH KIC KIA PC'!I151</f>
        <v>Välj…</v>
      </c>
      <c r="C151" s="226" t="str">
        <f>'APH KIC KIA PC'!K151</f>
        <v>Välj…</v>
      </c>
      <c r="D151" s="225">
        <v>1</v>
      </c>
      <c r="E151" s="267" t="str">
        <f>TRIM('APH KIC KIA PC'!D151)</f>
        <v/>
      </c>
      <c r="F151" s="224" t="str">
        <f>TRIM('1. Artikeldata Grund'!E151)</f>
        <v/>
      </c>
      <c r="G151" s="273" t="s">
        <v>1871</v>
      </c>
      <c r="H151" s="221"/>
      <c r="I151" s="221"/>
      <c r="J151" s="221"/>
      <c r="K151" s="221"/>
      <c r="L151" s="221"/>
      <c r="M151" s="2" cm="1">
        <f t="array" ref="M151">IF('APH KIC KIA PC'!S151&lt;&gt;"WEB",1,_xlfn.IFS('APH KIC KIA PC'!K151=Tabeller!$AI$4,'APH KIC KIA PC'!Q151,'APH KIC KIA PC'!K151=Tabeller!$AI$5,106628))</f>
        <v>1</v>
      </c>
      <c r="N151" s="270"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68" t="str">
        <f>'APH KIC KIA PC'!E151</f>
        <v/>
      </c>
      <c r="P151" s="267" t="str">
        <f>TRIM('APH KIC KIA PC'!R151)</f>
        <v/>
      </c>
      <c r="Q151" s="221"/>
      <c r="R151" s="269" t="str" cm="1">
        <f t="array" ref="R151">IFERROR(_xlfn.IFS('4. Inköpsdata'!M151=25%,41,'4. Inköpsdata'!M151=12%,42,'4. Inköpsdata'!M151=6%,43,'4. Inköpsdata'!M151="Momsfritt",38),"")</f>
        <v/>
      </c>
      <c r="S151" s="225" t="str">
        <f>'APH KIC KIA PC'!S151</f>
        <v xml:space="preserve">  Välj…</v>
      </c>
      <c r="T151" s="369" t="str">
        <f>'APH KIC KIA PC'!E151</f>
        <v/>
      </c>
      <c r="U151" s="225"/>
      <c r="V151" s="221"/>
      <c r="W151" s="221"/>
      <c r="X151" s="221"/>
      <c r="Y151" s="221"/>
      <c r="Z151" s="225" t="str">
        <f>TRIM(IF('1. Artikeldata Grund'!K151="","",IF('1. Artikeldata Grund'!K151=1,_xlfn.CONCAT('1. Artikeldata Grund'!K151," ","dag"),_xlfn.CONCAT('1. Artikeldata Grund'!K151," ","dagar"))))</f>
        <v/>
      </c>
      <c r="AA151" s="225" t="str">
        <f>TRIM(IF('1. Artikeldata Grund'!L151="","",IF('1. Artikeldata Grund'!L151=1,_xlfn.CONCAT('1. Artikeldata Grund'!L151," ","dag"),_xlfn.CONCAT('1. Artikeldata Grund'!L151," ","dagar"))))</f>
        <v/>
      </c>
      <c r="AB151" s="221"/>
      <c r="AC151" s="221"/>
      <c r="AD151" s="221"/>
      <c r="AE151" s="225">
        <v>1</v>
      </c>
      <c r="AF151" s="221"/>
      <c r="AG151" s="267" t="str">
        <f>TRIM('APH KIC KIA PC'!T151)</f>
        <v/>
      </c>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70" t="s">
        <v>1981</v>
      </c>
      <c r="BD151" s="270" t="str">
        <f>IF('2. Artikeldata Utökad'!G151="Välj…","",LEFT('2. Artikeldata Utökad'!G151,1))</f>
        <v xml:space="preserve"> </v>
      </c>
      <c r="BE151" s="221"/>
      <c r="BF151" s="221"/>
      <c r="BG151" s="221"/>
      <c r="BH151" s="221"/>
      <c r="BI151" s="221"/>
      <c r="BJ151" s="221"/>
      <c r="BK151" s="221"/>
      <c r="BL151" s="267" t="str">
        <f>TRIM(IF('APH KIC KIA PC'!S151="WEB","",'2. Artikeldata Utökad'!P151))</f>
        <v/>
      </c>
      <c r="BM151" s="267" t="str">
        <f>TRIM(IF('APH KIC KIA PC'!S151="WEB","",'2. Artikeldata Utökad'!Q151))</f>
        <v/>
      </c>
      <c r="BN151" s="267" t="str">
        <f>TRIM(IF('APH KIC KIA PC'!S151="WEB","",'2. Artikeldata Utökad'!R151))</f>
        <v/>
      </c>
      <c r="BO151" s="267" t="str">
        <f>IF('2. Artikeldata Utökad'!F151="","",'2. Artikeldata Utökad'!F151)</f>
        <v xml:space="preserve">  Välj…</v>
      </c>
      <c r="BP151" s="267" t="str">
        <f>TRIM(IF('2. Artikeldata Utökad'!E151="","",'2. Artikeldata Utökad'!E151))</f>
        <v/>
      </c>
      <c r="BQ151" s="267" t="str">
        <f>TRIM(IF('APH KIC KIA PC'!S151="WEB","",'2. Artikeldata Utökad'!S151))</f>
        <v/>
      </c>
      <c r="BR151" s="225">
        <v>1</v>
      </c>
      <c r="BS151" s="267" t="str">
        <f>TRIM(IF('APH KIC KIA PC'!S151="WEB","",'2. Artikeldata Utökad'!T151))</f>
        <v/>
      </c>
      <c r="BT151" s="221"/>
      <c r="BU151" s="221"/>
      <c r="BV151" s="267" t="str">
        <f>TRIM(IF('APH KIC KIA PC'!M151&lt;&gt;200,'APH KIC KIA PC'!D151,'2. Artikeldata Utökad'!I151))</f>
        <v/>
      </c>
      <c r="BW151" s="267" t="str">
        <f>TRIM('2. Artikeldata Utökad'!D151)</f>
        <v/>
      </c>
      <c r="BX151" s="224" t="str">
        <f>LEFT('2. Artikeldata Utökad'!H151,1)</f>
        <v xml:space="preserve"> </v>
      </c>
      <c r="BY151" s="224" t="str">
        <f>TRIM(LEFT('2. Artikeldata Utökad'!J151,2))</f>
        <v/>
      </c>
      <c r="BZ151" s="225" t="s">
        <v>1981</v>
      </c>
      <c r="CA151" s="221"/>
      <c r="CB151" s="221"/>
      <c r="CC151" s="221"/>
      <c r="CD151" s="221"/>
      <c r="CE151" s="221"/>
    </row>
    <row r="152" spans="1:83" x14ac:dyDescent="0.25">
      <c r="A152" s="226">
        <v>148</v>
      </c>
      <c r="B152" s="226" t="str">
        <f>'APH KIC KIA PC'!I152</f>
        <v>Välj…</v>
      </c>
      <c r="C152" s="226" t="str">
        <f>'APH KIC KIA PC'!K152</f>
        <v>Välj…</v>
      </c>
      <c r="D152" s="225">
        <v>1</v>
      </c>
      <c r="E152" s="267" t="str">
        <f>TRIM('APH KIC KIA PC'!D152)</f>
        <v/>
      </c>
      <c r="F152" s="224" t="str">
        <f>TRIM('1. Artikeldata Grund'!E152)</f>
        <v/>
      </c>
      <c r="G152" s="273" t="s">
        <v>1871</v>
      </c>
      <c r="H152" s="221"/>
      <c r="I152" s="221"/>
      <c r="J152" s="221"/>
      <c r="K152" s="221"/>
      <c r="L152" s="221"/>
      <c r="M152" s="2" cm="1">
        <f t="array" ref="M152">IF('APH KIC KIA PC'!S152&lt;&gt;"WEB",1,_xlfn.IFS('APH KIC KIA PC'!K152=Tabeller!$AI$4,'APH KIC KIA PC'!Q152,'APH KIC KIA PC'!K152=Tabeller!$AI$5,106628))</f>
        <v>1</v>
      </c>
      <c r="N152" s="270"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68" t="str">
        <f>'APH KIC KIA PC'!E152</f>
        <v/>
      </c>
      <c r="P152" s="267" t="str">
        <f>TRIM('APH KIC KIA PC'!R152)</f>
        <v/>
      </c>
      <c r="Q152" s="221"/>
      <c r="R152" s="269" t="str" cm="1">
        <f t="array" ref="R152">IFERROR(_xlfn.IFS('4. Inköpsdata'!M152=25%,41,'4. Inköpsdata'!M152=12%,42,'4. Inköpsdata'!M152=6%,43,'4. Inköpsdata'!M152="Momsfritt",38),"")</f>
        <v/>
      </c>
      <c r="S152" s="225" t="str">
        <f>'APH KIC KIA PC'!S152</f>
        <v xml:space="preserve">  Välj…</v>
      </c>
      <c r="T152" s="369" t="str">
        <f>'APH KIC KIA PC'!E152</f>
        <v/>
      </c>
      <c r="U152" s="225"/>
      <c r="V152" s="221"/>
      <c r="W152" s="221"/>
      <c r="X152" s="221"/>
      <c r="Y152" s="221"/>
      <c r="Z152" s="225" t="str">
        <f>TRIM(IF('1. Artikeldata Grund'!K152="","",IF('1. Artikeldata Grund'!K152=1,_xlfn.CONCAT('1. Artikeldata Grund'!K152," ","dag"),_xlfn.CONCAT('1. Artikeldata Grund'!K152," ","dagar"))))</f>
        <v/>
      </c>
      <c r="AA152" s="225" t="str">
        <f>TRIM(IF('1. Artikeldata Grund'!L152="","",IF('1. Artikeldata Grund'!L152=1,_xlfn.CONCAT('1. Artikeldata Grund'!L152," ","dag"),_xlfn.CONCAT('1. Artikeldata Grund'!L152," ","dagar"))))</f>
        <v/>
      </c>
      <c r="AB152" s="221"/>
      <c r="AC152" s="221"/>
      <c r="AD152" s="221"/>
      <c r="AE152" s="225">
        <v>1</v>
      </c>
      <c r="AF152" s="221"/>
      <c r="AG152" s="267" t="str">
        <f>TRIM('APH KIC KIA PC'!T152)</f>
        <v/>
      </c>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70" t="s">
        <v>1981</v>
      </c>
      <c r="BD152" s="270" t="str">
        <f>IF('2. Artikeldata Utökad'!G152="Välj…","",LEFT('2. Artikeldata Utökad'!G152,1))</f>
        <v xml:space="preserve"> </v>
      </c>
      <c r="BE152" s="221"/>
      <c r="BF152" s="221"/>
      <c r="BG152" s="221"/>
      <c r="BH152" s="221"/>
      <c r="BI152" s="221"/>
      <c r="BJ152" s="221"/>
      <c r="BK152" s="221"/>
      <c r="BL152" s="267" t="str">
        <f>TRIM(IF('APH KIC KIA PC'!S152="WEB","",'2. Artikeldata Utökad'!P152))</f>
        <v/>
      </c>
      <c r="BM152" s="267" t="str">
        <f>TRIM(IF('APH KIC KIA PC'!S152="WEB","",'2. Artikeldata Utökad'!Q152))</f>
        <v/>
      </c>
      <c r="BN152" s="267" t="str">
        <f>TRIM(IF('APH KIC KIA PC'!S152="WEB","",'2. Artikeldata Utökad'!R152))</f>
        <v/>
      </c>
      <c r="BO152" s="267" t="str">
        <f>IF('2. Artikeldata Utökad'!F152="","",'2. Artikeldata Utökad'!F152)</f>
        <v xml:space="preserve">  Välj…</v>
      </c>
      <c r="BP152" s="267" t="str">
        <f>TRIM(IF('2. Artikeldata Utökad'!E152="","",'2. Artikeldata Utökad'!E152))</f>
        <v/>
      </c>
      <c r="BQ152" s="267" t="str">
        <f>TRIM(IF('APH KIC KIA PC'!S152="WEB","",'2. Artikeldata Utökad'!S152))</f>
        <v/>
      </c>
      <c r="BR152" s="225">
        <v>1</v>
      </c>
      <c r="BS152" s="267" t="str">
        <f>TRIM(IF('APH KIC KIA PC'!S152="WEB","",'2. Artikeldata Utökad'!T152))</f>
        <v/>
      </c>
      <c r="BT152" s="221"/>
      <c r="BU152" s="221"/>
      <c r="BV152" s="267" t="str">
        <f>TRIM(IF('APH KIC KIA PC'!M152&lt;&gt;200,'APH KIC KIA PC'!D152,'2. Artikeldata Utökad'!I152))</f>
        <v/>
      </c>
      <c r="BW152" s="267" t="str">
        <f>TRIM('2. Artikeldata Utökad'!D152)</f>
        <v/>
      </c>
      <c r="BX152" s="224" t="str">
        <f>LEFT('2. Artikeldata Utökad'!H152,1)</f>
        <v xml:space="preserve"> </v>
      </c>
      <c r="BY152" s="224" t="str">
        <f>TRIM(LEFT('2. Artikeldata Utökad'!J152,2))</f>
        <v/>
      </c>
      <c r="BZ152" s="225" t="s">
        <v>1981</v>
      </c>
      <c r="CA152" s="221"/>
      <c r="CB152" s="221"/>
      <c r="CC152" s="221"/>
      <c r="CD152" s="221"/>
      <c r="CE152" s="221"/>
    </row>
    <row r="153" spans="1:83" x14ac:dyDescent="0.25">
      <c r="A153" s="226">
        <v>149</v>
      </c>
      <c r="B153" s="226" t="str">
        <f>'APH KIC KIA PC'!I153</f>
        <v>Välj…</v>
      </c>
      <c r="C153" s="226" t="str">
        <f>'APH KIC KIA PC'!K153</f>
        <v>Välj…</v>
      </c>
      <c r="D153" s="225">
        <v>1</v>
      </c>
      <c r="E153" s="267" t="str">
        <f>TRIM('APH KIC KIA PC'!D153)</f>
        <v/>
      </c>
      <c r="F153" s="224" t="str">
        <f>TRIM('1. Artikeldata Grund'!E153)</f>
        <v/>
      </c>
      <c r="G153" s="273" t="s">
        <v>1871</v>
      </c>
      <c r="H153" s="221"/>
      <c r="I153" s="221"/>
      <c r="J153" s="221"/>
      <c r="K153" s="221"/>
      <c r="L153" s="221"/>
      <c r="M153" s="2" cm="1">
        <f t="array" ref="M153">IF('APH KIC KIA PC'!S153&lt;&gt;"WEB",1,_xlfn.IFS('APH KIC KIA PC'!K153=Tabeller!$AI$4,'APH KIC KIA PC'!Q153,'APH KIC KIA PC'!K153=Tabeller!$AI$5,106628))</f>
        <v>1</v>
      </c>
      <c r="N153" s="270"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68" t="str">
        <f>'APH KIC KIA PC'!E153</f>
        <v/>
      </c>
      <c r="P153" s="267" t="str">
        <f>TRIM('APH KIC KIA PC'!R153)</f>
        <v/>
      </c>
      <c r="Q153" s="221"/>
      <c r="R153" s="269" t="str" cm="1">
        <f t="array" ref="R153">IFERROR(_xlfn.IFS('4. Inköpsdata'!M153=25%,41,'4. Inköpsdata'!M153=12%,42,'4. Inköpsdata'!M153=6%,43,'4. Inköpsdata'!M153="Momsfritt",38),"")</f>
        <v/>
      </c>
      <c r="S153" s="225" t="str">
        <f>'APH KIC KIA PC'!S153</f>
        <v xml:space="preserve">  Välj…</v>
      </c>
      <c r="T153" s="369" t="str">
        <f>'APH KIC KIA PC'!E153</f>
        <v/>
      </c>
      <c r="U153" s="225"/>
      <c r="V153" s="221"/>
      <c r="W153" s="221"/>
      <c r="X153" s="221"/>
      <c r="Y153" s="221"/>
      <c r="Z153" s="225" t="str">
        <f>TRIM(IF('1. Artikeldata Grund'!K153="","",IF('1. Artikeldata Grund'!K153=1,_xlfn.CONCAT('1. Artikeldata Grund'!K153," ","dag"),_xlfn.CONCAT('1. Artikeldata Grund'!K153," ","dagar"))))</f>
        <v/>
      </c>
      <c r="AA153" s="225" t="str">
        <f>TRIM(IF('1. Artikeldata Grund'!L153="","",IF('1. Artikeldata Grund'!L153=1,_xlfn.CONCAT('1. Artikeldata Grund'!L153," ","dag"),_xlfn.CONCAT('1. Artikeldata Grund'!L153," ","dagar"))))</f>
        <v/>
      </c>
      <c r="AB153" s="221"/>
      <c r="AC153" s="221"/>
      <c r="AD153" s="221"/>
      <c r="AE153" s="225">
        <v>1</v>
      </c>
      <c r="AF153" s="221"/>
      <c r="AG153" s="267" t="str">
        <f>TRIM('APH KIC KIA PC'!T153)</f>
        <v/>
      </c>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70" t="s">
        <v>1981</v>
      </c>
      <c r="BD153" s="270" t="str">
        <f>IF('2. Artikeldata Utökad'!G153="Välj…","",LEFT('2. Artikeldata Utökad'!G153,1))</f>
        <v xml:space="preserve"> </v>
      </c>
      <c r="BE153" s="221"/>
      <c r="BF153" s="221"/>
      <c r="BG153" s="221"/>
      <c r="BH153" s="221"/>
      <c r="BI153" s="221"/>
      <c r="BJ153" s="221"/>
      <c r="BK153" s="221"/>
      <c r="BL153" s="267" t="str">
        <f>TRIM(IF('APH KIC KIA PC'!S153="WEB","",'2. Artikeldata Utökad'!P153))</f>
        <v/>
      </c>
      <c r="BM153" s="267" t="str">
        <f>TRIM(IF('APH KIC KIA PC'!S153="WEB","",'2. Artikeldata Utökad'!Q153))</f>
        <v/>
      </c>
      <c r="BN153" s="267" t="str">
        <f>TRIM(IF('APH KIC KIA PC'!S153="WEB","",'2. Artikeldata Utökad'!R153))</f>
        <v/>
      </c>
      <c r="BO153" s="267" t="str">
        <f>IF('2. Artikeldata Utökad'!F153="","",'2. Artikeldata Utökad'!F153)</f>
        <v xml:space="preserve">  Välj…</v>
      </c>
      <c r="BP153" s="267" t="str">
        <f>TRIM(IF('2. Artikeldata Utökad'!E153="","",'2. Artikeldata Utökad'!E153))</f>
        <v/>
      </c>
      <c r="BQ153" s="267" t="str">
        <f>TRIM(IF('APH KIC KIA PC'!S153="WEB","",'2. Artikeldata Utökad'!S153))</f>
        <v/>
      </c>
      <c r="BR153" s="225">
        <v>1</v>
      </c>
      <c r="BS153" s="267" t="str">
        <f>TRIM(IF('APH KIC KIA PC'!S153="WEB","",'2. Artikeldata Utökad'!T153))</f>
        <v/>
      </c>
      <c r="BT153" s="221"/>
      <c r="BU153" s="221"/>
      <c r="BV153" s="267" t="str">
        <f>TRIM(IF('APH KIC KIA PC'!M153&lt;&gt;200,'APH KIC KIA PC'!D153,'2. Artikeldata Utökad'!I153))</f>
        <v/>
      </c>
      <c r="BW153" s="267" t="str">
        <f>TRIM('2. Artikeldata Utökad'!D153)</f>
        <v/>
      </c>
      <c r="BX153" s="224" t="str">
        <f>LEFT('2. Artikeldata Utökad'!H153,1)</f>
        <v xml:space="preserve"> </v>
      </c>
      <c r="BY153" s="224" t="str">
        <f>TRIM(LEFT('2. Artikeldata Utökad'!J153,2))</f>
        <v/>
      </c>
      <c r="BZ153" s="225" t="s">
        <v>1981</v>
      </c>
      <c r="CA153" s="221"/>
      <c r="CB153" s="221"/>
      <c r="CC153" s="221"/>
      <c r="CD153" s="221"/>
      <c r="CE153" s="221"/>
    </row>
    <row r="154" spans="1:83" x14ac:dyDescent="0.25">
      <c r="A154" s="226">
        <v>150</v>
      </c>
      <c r="B154" s="226" t="str">
        <f>'APH KIC KIA PC'!I154</f>
        <v>Välj…</v>
      </c>
      <c r="C154" s="226" t="str">
        <f>'APH KIC KIA PC'!K154</f>
        <v>Välj…</v>
      </c>
      <c r="D154" s="225">
        <v>1</v>
      </c>
      <c r="E154" s="267" t="str">
        <f>TRIM('APH KIC KIA PC'!D154)</f>
        <v/>
      </c>
      <c r="F154" s="224" t="str">
        <f>TRIM('1. Artikeldata Grund'!E154)</f>
        <v/>
      </c>
      <c r="G154" s="273" t="s">
        <v>1871</v>
      </c>
      <c r="H154" s="221"/>
      <c r="I154" s="221"/>
      <c r="J154" s="221"/>
      <c r="K154" s="221"/>
      <c r="L154" s="221"/>
      <c r="M154" s="2" cm="1">
        <f t="array" ref="M154">IF('APH KIC KIA PC'!S154&lt;&gt;"WEB",1,_xlfn.IFS('APH KIC KIA PC'!K154=Tabeller!$AI$4,'APH KIC KIA PC'!Q154,'APH KIC KIA PC'!K154=Tabeller!$AI$5,106628))</f>
        <v>1</v>
      </c>
      <c r="N154" s="270"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68" t="str">
        <f>'APH KIC KIA PC'!E154</f>
        <v/>
      </c>
      <c r="P154" s="267" t="str">
        <f>TRIM('APH KIC KIA PC'!R154)</f>
        <v/>
      </c>
      <c r="Q154" s="221"/>
      <c r="R154" s="269" t="str" cm="1">
        <f t="array" ref="R154">IFERROR(_xlfn.IFS('4. Inköpsdata'!M154=25%,41,'4. Inköpsdata'!M154=12%,42,'4. Inköpsdata'!M154=6%,43,'4. Inköpsdata'!M154="Momsfritt",38),"")</f>
        <v/>
      </c>
      <c r="S154" s="225" t="str">
        <f>'APH KIC KIA PC'!S154</f>
        <v xml:space="preserve">  Välj…</v>
      </c>
      <c r="T154" s="369" t="str">
        <f>'APH KIC KIA PC'!E154</f>
        <v/>
      </c>
      <c r="U154" s="225"/>
      <c r="V154" s="221"/>
      <c r="W154" s="221"/>
      <c r="X154" s="221"/>
      <c r="Y154" s="221"/>
      <c r="Z154" s="225" t="str">
        <f>TRIM(IF('1. Artikeldata Grund'!K154="","",IF('1. Artikeldata Grund'!K154=1,_xlfn.CONCAT('1. Artikeldata Grund'!K154," ","dag"),_xlfn.CONCAT('1. Artikeldata Grund'!K154," ","dagar"))))</f>
        <v/>
      </c>
      <c r="AA154" s="225" t="str">
        <f>TRIM(IF('1. Artikeldata Grund'!L154="","",IF('1. Artikeldata Grund'!L154=1,_xlfn.CONCAT('1. Artikeldata Grund'!L154," ","dag"),_xlfn.CONCAT('1. Artikeldata Grund'!L154," ","dagar"))))</f>
        <v/>
      </c>
      <c r="AB154" s="221"/>
      <c r="AC154" s="221"/>
      <c r="AD154" s="221"/>
      <c r="AE154" s="225">
        <v>1</v>
      </c>
      <c r="AF154" s="221"/>
      <c r="AG154" s="267" t="str">
        <f>TRIM('APH KIC KIA PC'!T154)</f>
        <v/>
      </c>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70" t="s">
        <v>1981</v>
      </c>
      <c r="BD154" s="270" t="str">
        <f>IF('2. Artikeldata Utökad'!G154="Välj…","",LEFT('2. Artikeldata Utökad'!G154,1))</f>
        <v xml:space="preserve"> </v>
      </c>
      <c r="BE154" s="221"/>
      <c r="BF154" s="221"/>
      <c r="BG154" s="221"/>
      <c r="BH154" s="221"/>
      <c r="BI154" s="221"/>
      <c r="BJ154" s="221"/>
      <c r="BK154" s="221"/>
      <c r="BL154" s="267" t="str">
        <f>TRIM(IF('APH KIC KIA PC'!S154="WEB","",'2. Artikeldata Utökad'!P154))</f>
        <v/>
      </c>
      <c r="BM154" s="267" t="str">
        <f>TRIM(IF('APH KIC KIA PC'!S154="WEB","",'2. Artikeldata Utökad'!Q154))</f>
        <v/>
      </c>
      <c r="BN154" s="267" t="str">
        <f>TRIM(IF('APH KIC KIA PC'!S154="WEB","",'2. Artikeldata Utökad'!R154))</f>
        <v/>
      </c>
      <c r="BO154" s="267" t="str">
        <f>IF('2. Artikeldata Utökad'!F154="","",'2. Artikeldata Utökad'!F154)</f>
        <v xml:space="preserve">  Välj…</v>
      </c>
      <c r="BP154" s="267" t="str">
        <f>TRIM(IF('2. Artikeldata Utökad'!E154="","",'2. Artikeldata Utökad'!E154))</f>
        <v/>
      </c>
      <c r="BQ154" s="267" t="str">
        <f>TRIM(IF('APH KIC KIA PC'!S154="WEB","",'2. Artikeldata Utökad'!S154))</f>
        <v/>
      </c>
      <c r="BR154" s="225">
        <v>1</v>
      </c>
      <c r="BS154" s="267" t="str">
        <f>TRIM(IF('APH KIC KIA PC'!S154="WEB","",'2. Artikeldata Utökad'!T154))</f>
        <v/>
      </c>
      <c r="BT154" s="221"/>
      <c r="BU154" s="221"/>
      <c r="BV154" s="267" t="str">
        <f>TRIM(IF('APH KIC KIA PC'!M154&lt;&gt;200,'APH KIC KIA PC'!D154,'2. Artikeldata Utökad'!I154))</f>
        <v/>
      </c>
      <c r="BW154" s="267" t="str">
        <f>TRIM('2. Artikeldata Utökad'!D154)</f>
        <v/>
      </c>
      <c r="BX154" s="224" t="str">
        <f>LEFT('2. Artikeldata Utökad'!H154,1)</f>
        <v xml:space="preserve"> </v>
      </c>
      <c r="BY154" s="224" t="str">
        <f>TRIM(LEFT('2. Artikeldata Utökad'!J154,2))</f>
        <v/>
      </c>
      <c r="BZ154" s="225" t="s">
        <v>1981</v>
      </c>
      <c r="CA154" s="221"/>
      <c r="CB154" s="221"/>
      <c r="CC154" s="221"/>
      <c r="CD154" s="221"/>
      <c r="CE154" s="221"/>
    </row>
    <row r="155" spans="1:83" x14ac:dyDescent="0.25">
      <c r="A155" s="226">
        <v>151</v>
      </c>
      <c r="B155" s="226" t="str">
        <f>'APH KIC KIA PC'!I155</f>
        <v>Välj…</v>
      </c>
      <c r="C155" s="226" t="str">
        <f>'APH KIC KIA PC'!K155</f>
        <v>Välj…</v>
      </c>
      <c r="D155" s="225">
        <v>1</v>
      </c>
      <c r="E155" s="267" t="str">
        <f>TRIM('APH KIC KIA PC'!D155)</f>
        <v/>
      </c>
      <c r="F155" s="224" t="str">
        <f>TRIM('1. Artikeldata Grund'!E155)</f>
        <v/>
      </c>
      <c r="G155" s="273" t="s">
        <v>1871</v>
      </c>
      <c r="H155" s="221"/>
      <c r="I155" s="221"/>
      <c r="J155" s="221"/>
      <c r="K155" s="221"/>
      <c r="L155" s="221"/>
      <c r="M155" s="2" cm="1">
        <f t="array" ref="M155">IF('APH KIC KIA PC'!S155&lt;&gt;"WEB",1,_xlfn.IFS('APH KIC KIA PC'!K155=Tabeller!$AI$4,'APH KIC KIA PC'!Q155,'APH KIC KIA PC'!K155=Tabeller!$AI$5,106628))</f>
        <v>1</v>
      </c>
      <c r="N155" s="270"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68" t="str">
        <f>'APH KIC KIA PC'!E155</f>
        <v/>
      </c>
      <c r="P155" s="267" t="str">
        <f>TRIM('APH KIC KIA PC'!R155)</f>
        <v/>
      </c>
      <c r="Q155" s="221"/>
      <c r="R155" s="269" t="str" cm="1">
        <f t="array" ref="R155">IFERROR(_xlfn.IFS('4. Inköpsdata'!M155=25%,41,'4. Inköpsdata'!M155=12%,42,'4. Inköpsdata'!M155=6%,43,'4. Inköpsdata'!M155="Momsfritt",38),"")</f>
        <v/>
      </c>
      <c r="S155" s="225" t="str">
        <f>'APH KIC KIA PC'!S155</f>
        <v xml:space="preserve">  Välj…</v>
      </c>
      <c r="T155" s="369" t="str">
        <f>'APH KIC KIA PC'!E155</f>
        <v/>
      </c>
      <c r="U155" s="225"/>
      <c r="V155" s="221"/>
      <c r="W155" s="221"/>
      <c r="X155" s="221"/>
      <c r="Y155" s="221"/>
      <c r="Z155" s="225" t="str">
        <f>TRIM(IF('1. Artikeldata Grund'!K155="","",IF('1. Artikeldata Grund'!K155=1,_xlfn.CONCAT('1. Artikeldata Grund'!K155," ","dag"),_xlfn.CONCAT('1. Artikeldata Grund'!K155," ","dagar"))))</f>
        <v/>
      </c>
      <c r="AA155" s="225" t="str">
        <f>TRIM(IF('1. Artikeldata Grund'!L155="","",IF('1. Artikeldata Grund'!L155=1,_xlfn.CONCAT('1. Artikeldata Grund'!L155," ","dag"),_xlfn.CONCAT('1. Artikeldata Grund'!L155," ","dagar"))))</f>
        <v/>
      </c>
      <c r="AB155" s="221"/>
      <c r="AC155" s="221"/>
      <c r="AD155" s="221"/>
      <c r="AE155" s="225">
        <v>1</v>
      </c>
      <c r="AF155" s="221"/>
      <c r="AG155" s="267" t="str">
        <f>TRIM('APH KIC KIA PC'!T155)</f>
        <v/>
      </c>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70" t="s">
        <v>1981</v>
      </c>
      <c r="BD155" s="270" t="str">
        <f>IF('2. Artikeldata Utökad'!G155="Välj…","",LEFT('2. Artikeldata Utökad'!G155,1))</f>
        <v xml:space="preserve"> </v>
      </c>
      <c r="BE155" s="221"/>
      <c r="BF155" s="221"/>
      <c r="BG155" s="221"/>
      <c r="BH155" s="221"/>
      <c r="BI155" s="221"/>
      <c r="BJ155" s="221"/>
      <c r="BK155" s="221"/>
      <c r="BL155" s="267" t="str">
        <f>TRIM(IF('APH KIC KIA PC'!S155="WEB","",'2. Artikeldata Utökad'!P155))</f>
        <v/>
      </c>
      <c r="BM155" s="267" t="str">
        <f>TRIM(IF('APH KIC KIA PC'!S155="WEB","",'2. Artikeldata Utökad'!Q155))</f>
        <v/>
      </c>
      <c r="BN155" s="267" t="str">
        <f>TRIM(IF('APH KIC KIA PC'!S155="WEB","",'2. Artikeldata Utökad'!R155))</f>
        <v/>
      </c>
      <c r="BO155" s="267" t="str">
        <f>IF('2. Artikeldata Utökad'!F155="","",'2. Artikeldata Utökad'!F155)</f>
        <v xml:space="preserve">  Välj…</v>
      </c>
      <c r="BP155" s="267" t="str">
        <f>TRIM(IF('2. Artikeldata Utökad'!E155="","",'2. Artikeldata Utökad'!E155))</f>
        <v/>
      </c>
      <c r="BQ155" s="267" t="str">
        <f>TRIM(IF('APH KIC KIA PC'!S155="WEB","",'2. Artikeldata Utökad'!S155))</f>
        <v/>
      </c>
      <c r="BR155" s="225">
        <v>1</v>
      </c>
      <c r="BS155" s="267" t="str">
        <f>TRIM(IF('APH KIC KIA PC'!S155="WEB","",'2. Artikeldata Utökad'!T155))</f>
        <v/>
      </c>
      <c r="BT155" s="221"/>
      <c r="BU155" s="221"/>
      <c r="BV155" s="267" t="str">
        <f>TRIM(IF('APH KIC KIA PC'!M155&lt;&gt;200,'APH KIC KIA PC'!D155,'2. Artikeldata Utökad'!I155))</f>
        <v/>
      </c>
      <c r="BW155" s="267" t="str">
        <f>TRIM('2. Artikeldata Utökad'!D155)</f>
        <v/>
      </c>
      <c r="BX155" s="224" t="str">
        <f>LEFT('2. Artikeldata Utökad'!H155,1)</f>
        <v xml:space="preserve"> </v>
      </c>
      <c r="BY155" s="224" t="str">
        <f>TRIM(LEFT('2. Artikeldata Utökad'!J155,2))</f>
        <v/>
      </c>
      <c r="BZ155" s="225" t="s">
        <v>1981</v>
      </c>
      <c r="CA155" s="221"/>
      <c r="CB155" s="221"/>
      <c r="CC155" s="221"/>
      <c r="CD155" s="221"/>
      <c r="CE155" s="221"/>
    </row>
    <row r="156" spans="1:83" x14ac:dyDescent="0.25">
      <c r="A156" s="223">
        <v>152</v>
      </c>
      <c r="B156" s="226" t="str">
        <f>'APH KIC KIA PC'!I156</f>
        <v>Välj…</v>
      </c>
      <c r="C156" s="226" t="str">
        <f>'APH KIC KIA PC'!K156</f>
        <v>Välj…</v>
      </c>
      <c r="D156" s="225">
        <v>1</v>
      </c>
      <c r="E156" s="267" t="str">
        <f>TRIM('APH KIC KIA PC'!D156)</f>
        <v/>
      </c>
      <c r="F156" s="224" t="str">
        <f>TRIM('1. Artikeldata Grund'!E156)</f>
        <v/>
      </c>
      <c r="G156" s="273" t="s">
        <v>1871</v>
      </c>
      <c r="H156" s="221"/>
      <c r="I156" s="221"/>
      <c r="J156" s="221"/>
      <c r="K156" s="221"/>
      <c r="L156" s="221"/>
      <c r="M156" s="2" cm="1">
        <f t="array" ref="M156">IF('APH KIC KIA PC'!S156&lt;&gt;"WEB",1,_xlfn.IFS('APH KIC KIA PC'!K156=Tabeller!$AI$4,'APH KIC KIA PC'!Q156,'APH KIC KIA PC'!K156=Tabeller!$AI$5,106628))</f>
        <v>1</v>
      </c>
      <c r="N156" s="270"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68" t="str">
        <f>'APH KIC KIA PC'!E156</f>
        <v/>
      </c>
      <c r="P156" s="267" t="str">
        <f>TRIM('APH KIC KIA PC'!R156)</f>
        <v/>
      </c>
      <c r="Q156" s="221"/>
      <c r="R156" s="269" t="str" cm="1">
        <f t="array" ref="R156">IFERROR(_xlfn.IFS('4. Inköpsdata'!M156=25%,41,'4. Inköpsdata'!M156=12%,42,'4. Inköpsdata'!M156=6%,43,'4. Inköpsdata'!M156="Momsfritt",38),"")</f>
        <v/>
      </c>
      <c r="S156" s="225" t="str">
        <f>'APH KIC KIA PC'!S156</f>
        <v xml:space="preserve">  Välj…</v>
      </c>
      <c r="T156" s="369" t="str">
        <f>'APH KIC KIA PC'!E156</f>
        <v/>
      </c>
      <c r="U156" s="225"/>
      <c r="V156" s="221"/>
      <c r="W156" s="221"/>
      <c r="X156" s="221"/>
      <c r="Y156" s="221"/>
      <c r="Z156" s="225" t="str">
        <f>TRIM(IF('1. Artikeldata Grund'!K156="","",IF('1. Artikeldata Grund'!K156=1,_xlfn.CONCAT('1. Artikeldata Grund'!K156," ","dag"),_xlfn.CONCAT('1. Artikeldata Grund'!K156," ","dagar"))))</f>
        <v/>
      </c>
      <c r="AA156" s="225" t="str">
        <f>TRIM(IF('1. Artikeldata Grund'!L156="","",IF('1. Artikeldata Grund'!L156=1,_xlfn.CONCAT('1. Artikeldata Grund'!L156," ","dag"),_xlfn.CONCAT('1. Artikeldata Grund'!L156," ","dagar"))))</f>
        <v/>
      </c>
      <c r="AB156" s="221"/>
      <c r="AC156" s="221"/>
      <c r="AD156" s="221"/>
      <c r="AE156" s="225">
        <v>1</v>
      </c>
      <c r="AF156" s="221"/>
      <c r="AG156" s="267" t="str">
        <f>TRIM('APH KIC KIA PC'!T156)</f>
        <v/>
      </c>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70" t="s">
        <v>1981</v>
      </c>
      <c r="BD156" s="270" t="str">
        <f>IF('2. Artikeldata Utökad'!G156="Välj…","",LEFT('2. Artikeldata Utökad'!G156,1))</f>
        <v xml:space="preserve"> </v>
      </c>
      <c r="BE156" s="221"/>
      <c r="BF156" s="221"/>
      <c r="BG156" s="221"/>
      <c r="BH156" s="221"/>
      <c r="BI156" s="221"/>
      <c r="BJ156" s="221"/>
      <c r="BK156" s="221"/>
      <c r="BL156" s="267" t="str">
        <f>TRIM(IF('APH KIC KIA PC'!S156="WEB","",'2. Artikeldata Utökad'!P156))</f>
        <v/>
      </c>
      <c r="BM156" s="267" t="str">
        <f>TRIM(IF('APH KIC KIA PC'!S156="WEB","",'2. Artikeldata Utökad'!Q156))</f>
        <v/>
      </c>
      <c r="BN156" s="267" t="str">
        <f>TRIM(IF('APH KIC KIA PC'!S156="WEB","",'2. Artikeldata Utökad'!R156))</f>
        <v/>
      </c>
      <c r="BO156" s="267" t="str">
        <f>IF('2. Artikeldata Utökad'!F156="","",'2. Artikeldata Utökad'!F156)</f>
        <v xml:space="preserve">  Välj…</v>
      </c>
      <c r="BP156" s="267" t="str">
        <f>TRIM(IF('2. Artikeldata Utökad'!E156="","",'2. Artikeldata Utökad'!E156))</f>
        <v/>
      </c>
      <c r="BQ156" s="267" t="str">
        <f>TRIM(IF('APH KIC KIA PC'!S156="WEB","",'2. Artikeldata Utökad'!S156))</f>
        <v/>
      </c>
      <c r="BR156" s="225">
        <v>1</v>
      </c>
      <c r="BS156" s="267" t="str">
        <f>TRIM(IF('APH KIC KIA PC'!S156="WEB","",'2. Artikeldata Utökad'!T156))</f>
        <v/>
      </c>
      <c r="BT156" s="221"/>
      <c r="BU156" s="221"/>
      <c r="BV156" s="267" t="str">
        <f>TRIM(IF('APH KIC KIA PC'!M156&lt;&gt;200,'APH KIC KIA PC'!D156,'2. Artikeldata Utökad'!I156))</f>
        <v/>
      </c>
      <c r="BW156" s="267" t="str">
        <f>TRIM('2. Artikeldata Utökad'!D156)</f>
        <v/>
      </c>
      <c r="BX156" s="224" t="str">
        <f>LEFT('2. Artikeldata Utökad'!H156,1)</f>
        <v xml:space="preserve"> </v>
      </c>
      <c r="BY156" s="224" t="str">
        <f>TRIM(LEFT('2. Artikeldata Utökad'!J156,2))</f>
        <v/>
      </c>
      <c r="BZ156" s="225" t="s">
        <v>1981</v>
      </c>
      <c r="CA156" s="221"/>
      <c r="CB156" s="221"/>
      <c r="CC156" s="221"/>
      <c r="CD156" s="221"/>
      <c r="CE156" s="221"/>
    </row>
    <row r="157" spans="1:83" x14ac:dyDescent="0.25">
      <c r="A157" s="226">
        <v>153</v>
      </c>
      <c r="B157" s="226" t="str">
        <f>'APH KIC KIA PC'!I157</f>
        <v>Välj…</v>
      </c>
      <c r="C157" s="226" t="str">
        <f>'APH KIC KIA PC'!K157</f>
        <v>Välj…</v>
      </c>
      <c r="D157" s="225">
        <v>1</v>
      </c>
      <c r="E157" s="267" t="str">
        <f>TRIM('APH KIC KIA PC'!D157)</f>
        <v/>
      </c>
      <c r="F157" s="224" t="str">
        <f>TRIM('1. Artikeldata Grund'!E157)</f>
        <v/>
      </c>
      <c r="G157" s="273" t="s">
        <v>1871</v>
      </c>
      <c r="H157" s="221"/>
      <c r="I157" s="221"/>
      <c r="J157" s="221"/>
      <c r="K157" s="221"/>
      <c r="L157" s="221"/>
      <c r="M157" s="2" cm="1">
        <f t="array" ref="M157">IF('APH KIC KIA PC'!S157&lt;&gt;"WEB",1,_xlfn.IFS('APH KIC KIA PC'!K157=Tabeller!$AI$4,'APH KIC KIA PC'!Q157,'APH KIC KIA PC'!K157=Tabeller!$AI$5,106628))</f>
        <v>1</v>
      </c>
      <c r="N157" s="270"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68" t="str">
        <f>'APH KIC KIA PC'!E157</f>
        <v/>
      </c>
      <c r="P157" s="267" t="str">
        <f>TRIM('APH KIC KIA PC'!R157)</f>
        <v/>
      </c>
      <c r="Q157" s="221"/>
      <c r="R157" s="269" t="str" cm="1">
        <f t="array" ref="R157">IFERROR(_xlfn.IFS('4. Inköpsdata'!M157=25%,41,'4. Inköpsdata'!M157=12%,42,'4. Inköpsdata'!M157=6%,43,'4. Inköpsdata'!M157="Momsfritt",38),"")</f>
        <v/>
      </c>
      <c r="S157" s="225" t="str">
        <f>'APH KIC KIA PC'!S157</f>
        <v xml:space="preserve">  Välj…</v>
      </c>
      <c r="T157" s="369" t="str">
        <f>'APH KIC KIA PC'!E157</f>
        <v/>
      </c>
      <c r="U157" s="225"/>
      <c r="V157" s="221"/>
      <c r="W157" s="221"/>
      <c r="X157" s="221"/>
      <c r="Y157" s="221"/>
      <c r="Z157" s="225" t="str">
        <f>TRIM(IF('1. Artikeldata Grund'!K157="","",IF('1. Artikeldata Grund'!K157=1,_xlfn.CONCAT('1. Artikeldata Grund'!K157," ","dag"),_xlfn.CONCAT('1. Artikeldata Grund'!K157," ","dagar"))))</f>
        <v/>
      </c>
      <c r="AA157" s="225" t="str">
        <f>TRIM(IF('1. Artikeldata Grund'!L157="","",IF('1. Artikeldata Grund'!L157=1,_xlfn.CONCAT('1. Artikeldata Grund'!L157," ","dag"),_xlfn.CONCAT('1. Artikeldata Grund'!L157," ","dagar"))))</f>
        <v/>
      </c>
      <c r="AB157" s="221"/>
      <c r="AC157" s="221"/>
      <c r="AD157" s="221"/>
      <c r="AE157" s="225">
        <v>1</v>
      </c>
      <c r="AF157" s="221"/>
      <c r="AG157" s="267" t="str">
        <f>TRIM('APH KIC KIA PC'!T157)</f>
        <v/>
      </c>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70" t="s">
        <v>1981</v>
      </c>
      <c r="BD157" s="270" t="str">
        <f>IF('2. Artikeldata Utökad'!G157="Välj…","",LEFT('2. Artikeldata Utökad'!G157,1))</f>
        <v xml:space="preserve"> </v>
      </c>
      <c r="BE157" s="221"/>
      <c r="BF157" s="221"/>
      <c r="BG157" s="221"/>
      <c r="BH157" s="221"/>
      <c r="BI157" s="221"/>
      <c r="BJ157" s="221"/>
      <c r="BK157" s="221"/>
      <c r="BL157" s="267" t="str">
        <f>TRIM(IF('APH KIC KIA PC'!S157="WEB","",'2. Artikeldata Utökad'!P157))</f>
        <v/>
      </c>
      <c r="BM157" s="267" t="str">
        <f>TRIM(IF('APH KIC KIA PC'!S157="WEB","",'2. Artikeldata Utökad'!Q157))</f>
        <v/>
      </c>
      <c r="BN157" s="267" t="str">
        <f>TRIM(IF('APH KIC KIA PC'!S157="WEB","",'2. Artikeldata Utökad'!R157))</f>
        <v/>
      </c>
      <c r="BO157" s="267" t="str">
        <f>IF('2. Artikeldata Utökad'!F157="","",'2. Artikeldata Utökad'!F157)</f>
        <v xml:space="preserve">  Välj…</v>
      </c>
      <c r="BP157" s="267" t="str">
        <f>TRIM(IF('2. Artikeldata Utökad'!E157="","",'2. Artikeldata Utökad'!E157))</f>
        <v/>
      </c>
      <c r="BQ157" s="267" t="str">
        <f>TRIM(IF('APH KIC KIA PC'!S157="WEB","",'2. Artikeldata Utökad'!S157))</f>
        <v/>
      </c>
      <c r="BR157" s="225">
        <v>1</v>
      </c>
      <c r="BS157" s="267" t="str">
        <f>TRIM(IF('APH KIC KIA PC'!S157="WEB","",'2. Artikeldata Utökad'!T157))</f>
        <v/>
      </c>
      <c r="BT157" s="221"/>
      <c r="BU157" s="221"/>
      <c r="BV157" s="267" t="str">
        <f>TRIM(IF('APH KIC KIA PC'!M157&lt;&gt;200,'APH KIC KIA PC'!D157,'2. Artikeldata Utökad'!I157))</f>
        <v/>
      </c>
      <c r="BW157" s="267" t="str">
        <f>TRIM('2. Artikeldata Utökad'!D157)</f>
        <v/>
      </c>
      <c r="BX157" s="224" t="str">
        <f>LEFT('2. Artikeldata Utökad'!H157,1)</f>
        <v xml:space="preserve"> </v>
      </c>
      <c r="BY157" s="224" t="str">
        <f>TRIM(LEFT('2. Artikeldata Utökad'!J157,2))</f>
        <v/>
      </c>
      <c r="BZ157" s="225" t="s">
        <v>1981</v>
      </c>
      <c r="CA157" s="221"/>
      <c r="CB157" s="221"/>
      <c r="CC157" s="221"/>
      <c r="CD157" s="221"/>
      <c r="CE157" s="221"/>
    </row>
    <row r="158" spans="1:83" x14ac:dyDescent="0.25">
      <c r="A158" s="226">
        <v>154</v>
      </c>
      <c r="B158" s="226" t="str">
        <f>'APH KIC KIA PC'!I158</f>
        <v>Välj…</v>
      </c>
      <c r="C158" s="226" t="str">
        <f>'APH KIC KIA PC'!K158</f>
        <v>Välj…</v>
      </c>
      <c r="D158" s="225">
        <v>1</v>
      </c>
      <c r="E158" s="267" t="str">
        <f>TRIM('APH KIC KIA PC'!D158)</f>
        <v/>
      </c>
      <c r="F158" s="224" t="str">
        <f>TRIM('1. Artikeldata Grund'!E158)</f>
        <v/>
      </c>
      <c r="G158" s="273" t="s">
        <v>1871</v>
      </c>
      <c r="H158" s="221"/>
      <c r="I158" s="221"/>
      <c r="J158" s="221"/>
      <c r="K158" s="221"/>
      <c r="L158" s="221"/>
      <c r="M158" s="2" cm="1">
        <f t="array" ref="M158">IF('APH KIC KIA PC'!S158&lt;&gt;"WEB",1,_xlfn.IFS('APH KIC KIA PC'!K158=Tabeller!$AI$4,'APH KIC KIA PC'!Q158,'APH KIC KIA PC'!K158=Tabeller!$AI$5,106628))</f>
        <v>1</v>
      </c>
      <c r="N158" s="270"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68" t="str">
        <f>'APH KIC KIA PC'!E158</f>
        <v/>
      </c>
      <c r="P158" s="267" t="str">
        <f>TRIM('APH KIC KIA PC'!R158)</f>
        <v/>
      </c>
      <c r="Q158" s="221"/>
      <c r="R158" s="269" t="str" cm="1">
        <f t="array" ref="R158">IFERROR(_xlfn.IFS('4. Inköpsdata'!M158=25%,41,'4. Inköpsdata'!M158=12%,42,'4. Inköpsdata'!M158=6%,43,'4. Inköpsdata'!M158="Momsfritt",38),"")</f>
        <v/>
      </c>
      <c r="S158" s="225" t="str">
        <f>'APH KIC KIA PC'!S158</f>
        <v xml:space="preserve">  Välj…</v>
      </c>
      <c r="T158" s="369" t="str">
        <f>'APH KIC KIA PC'!E158</f>
        <v/>
      </c>
      <c r="U158" s="225"/>
      <c r="V158" s="221"/>
      <c r="W158" s="221"/>
      <c r="X158" s="221"/>
      <c r="Y158" s="221"/>
      <c r="Z158" s="225" t="str">
        <f>TRIM(IF('1. Artikeldata Grund'!K158="","",IF('1. Artikeldata Grund'!K158=1,_xlfn.CONCAT('1. Artikeldata Grund'!K158," ","dag"),_xlfn.CONCAT('1. Artikeldata Grund'!K158," ","dagar"))))</f>
        <v/>
      </c>
      <c r="AA158" s="225" t="str">
        <f>TRIM(IF('1. Artikeldata Grund'!L158="","",IF('1. Artikeldata Grund'!L158=1,_xlfn.CONCAT('1. Artikeldata Grund'!L158," ","dag"),_xlfn.CONCAT('1. Artikeldata Grund'!L158," ","dagar"))))</f>
        <v/>
      </c>
      <c r="AB158" s="221"/>
      <c r="AC158" s="221"/>
      <c r="AD158" s="221"/>
      <c r="AE158" s="225">
        <v>1</v>
      </c>
      <c r="AF158" s="221"/>
      <c r="AG158" s="267" t="str">
        <f>TRIM('APH KIC KIA PC'!T158)</f>
        <v/>
      </c>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70" t="s">
        <v>1981</v>
      </c>
      <c r="BD158" s="270" t="str">
        <f>IF('2. Artikeldata Utökad'!G158="Välj…","",LEFT('2. Artikeldata Utökad'!G158,1))</f>
        <v xml:space="preserve"> </v>
      </c>
      <c r="BE158" s="221"/>
      <c r="BF158" s="221"/>
      <c r="BG158" s="221"/>
      <c r="BH158" s="221"/>
      <c r="BI158" s="221"/>
      <c r="BJ158" s="221"/>
      <c r="BK158" s="221"/>
      <c r="BL158" s="267" t="str">
        <f>TRIM(IF('APH KIC KIA PC'!S158="WEB","",'2. Artikeldata Utökad'!P158))</f>
        <v/>
      </c>
      <c r="BM158" s="267" t="str">
        <f>TRIM(IF('APH KIC KIA PC'!S158="WEB","",'2. Artikeldata Utökad'!Q158))</f>
        <v/>
      </c>
      <c r="BN158" s="267" t="str">
        <f>TRIM(IF('APH KIC KIA PC'!S158="WEB","",'2. Artikeldata Utökad'!R158))</f>
        <v/>
      </c>
      <c r="BO158" s="267" t="str">
        <f>IF('2. Artikeldata Utökad'!F158="","",'2. Artikeldata Utökad'!F158)</f>
        <v xml:space="preserve">  Välj…</v>
      </c>
      <c r="BP158" s="267" t="str">
        <f>TRIM(IF('2. Artikeldata Utökad'!E158="","",'2. Artikeldata Utökad'!E158))</f>
        <v/>
      </c>
      <c r="BQ158" s="267" t="str">
        <f>TRIM(IF('APH KIC KIA PC'!S158="WEB","",'2. Artikeldata Utökad'!S158))</f>
        <v/>
      </c>
      <c r="BR158" s="225">
        <v>1</v>
      </c>
      <c r="BS158" s="267" t="str">
        <f>TRIM(IF('APH KIC KIA PC'!S158="WEB","",'2. Artikeldata Utökad'!T158))</f>
        <v/>
      </c>
      <c r="BT158" s="221"/>
      <c r="BU158" s="221"/>
      <c r="BV158" s="267" t="str">
        <f>TRIM(IF('APH KIC KIA PC'!M158&lt;&gt;200,'APH KIC KIA PC'!D158,'2. Artikeldata Utökad'!I158))</f>
        <v/>
      </c>
      <c r="BW158" s="267" t="str">
        <f>TRIM('2. Artikeldata Utökad'!D158)</f>
        <v/>
      </c>
      <c r="BX158" s="224" t="str">
        <f>LEFT('2. Artikeldata Utökad'!H158,1)</f>
        <v xml:space="preserve"> </v>
      </c>
      <c r="BY158" s="224" t="str">
        <f>TRIM(LEFT('2. Artikeldata Utökad'!J158,2))</f>
        <v/>
      </c>
      <c r="BZ158" s="225" t="s">
        <v>1981</v>
      </c>
      <c r="CA158" s="221"/>
      <c r="CB158" s="221"/>
      <c r="CC158" s="221"/>
      <c r="CD158" s="221"/>
      <c r="CE158" s="221"/>
    </row>
    <row r="159" spans="1:83" x14ac:dyDescent="0.25">
      <c r="A159" s="226">
        <v>155</v>
      </c>
      <c r="B159" s="226" t="str">
        <f>'APH KIC KIA PC'!I159</f>
        <v>Välj…</v>
      </c>
      <c r="C159" s="226" t="str">
        <f>'APH KIC KIA PC'!K159</f>
        <v>Välj…</v>
      </c>
      <c r="D159" s="225">
        <v>1</v>
      </c>
      <c r="E159" s="267" t="str">
        <f>TRIM('APH KIC KIA PC'!D159)</f>
        <v/>
      </c>
      <c r="F159" s="224" t="str">
        <f>TRIM('1. Artikeldata Grund'!E159)</f>
        <v/>
      </c>
      <c r="G159" s="273" t="s">
        <v>1871</v>
      </c>
      <c r="H159" s="221"/>
      <c r="I159" s="221"/>
      <c r="J159" s="221"/>
      <c r="K159" s="221"/>
      <c r="L159" s="221"/>
      <c r="M159" s="2" cm="1">
        <f t="array" ref="M159">IF('APH KIC KIA PC'!S159&lt;&gt;"WEB",1,_xlfn.IFS('APH KIC KIA PC'!K159=Tabeller!$AI$4,'APH KIC KIA PC'!Q159,'APH KIC KIA PC'!K159=Tabeller!$AI$5,106628))</f>
        <v>1</v>
      </c>
      <c r="N159" s="270"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68" t="str">
        <f>'APH KIC KIA PC'!E159</f>
        <v/>
      </c>
      <c r="P159" s="267" t="str">
        <f>TRIM('APH KIC KIA PC'!R159)</f>
        <v/>
      </c>
      <c r="Q159" s="221"/>
      <c r="R159" s="269" t="str" cm="1">
        <f t="array" ref="R159">IFERROR(_xlfn.IFS('4. Inköpsdata'!M159=25%,41,'4. Inköpsdata'!M159=12%,42,'4. Inköpsdata'!M159=6%,43,'4. Inköpsdata'!M159="Momsfritt",38),"")</f>
        <v/>
      </c>
      <c r="S159" s="225" t="str">
        <f>'APH KIC KIA PC'!S159</f>
        <v xml:space="preserve">  Välj…</v>
      </c>
      <c r="T159" s="369" t="str">
        <f>'APH KIC KIA PC'!E159</f>
        <v/>
      </c>
      <c r="U159" s="225"/>
      <c r="V159" s="221"/>
      <c r="W159" s="221"/>
      <c r="X159" s="221"/>
      <c r="Y159" s="221"/>
      <c r="Z159" s="225" t="str">
        <f>TRIM(IF('1. Artikeldata Grund'!K159="","",IF('1. Artikeldata Grund'!K159=1,_xlfn.CONCAT('1. Artikeldata Grund'!K159," ","dag"),_xlfn.CONCAT('1. Artikeldata Grund'!K159," ","dagar"))))</f>
        <v/>
      </c>
      <c r="AA159" s="225" t="str">
        <f>TRIM(IF('1. Artikeldata Grund'!L159="","",IF('1. Artikeldata Grund'!L159=1,_xlfn.CONCAT('1. Artikeldata Grund'!L159," ","dag"),_xlfn.CONCAT('1. Artikeldata Grund'!L159," ","dagar"))))</f>
        <v/>
      </c>
      <c r="AB159" s="221"/>
      <c r="AC159" s="221"/>
      <c r="AD159" s="221"/>
      <c r="AE159" s="225">
        <v>1</v>
      </c>
      <c r="AF159" s="221"/>
      <c r="AG159" s="267" t="str">
        <f>TRIM('APH KIC KIA PC'!T159)</f>
        <v/>
      </c>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70" t="s">
        <v>1981</v>
      </c>
      <c r="BD159" s="270" t="str">
        <f>IF('2. Artikeldata Utökad'!G159="Välj…","",LEFT('2. Artikeldata Utökad'!G159,1))</f>
        <v xml:space="preserve"> </v>
      </c>
      <c r="BE159" s="221"/>
      <c r="BF159" s="221"/>
      <c r="BG159" s="221"/>
      <c r="BH159" s="221"/>
      <c r="BI159" s="221"/>
      <c r="BJ159" s="221"/>
      <c r="BK159" s="221"/>
      <c r="BL159" s="267" t="str">
        <f>TRIM(IF('APH KIC KIA PC'!S159="WEB","",'2. Artikeldata Utökad'!P159))</f>
        <v/>
      </c>
      <c r="BM159" s="267" t="str">
        <f>TRIM(IF('APH KIC KIA PC'!S159="WEB","",'2. Artikeldata Utökad'!Q159))</f>
        <v/>
      </c>
      <c r="BN159" s="267" t="str">
        <f>TRIM(IF('APH KIC KIA PC'!S159="WEB","",'2. Artikeldata Utökad'!R159))</f>
        <v/>
      </c>
      <c r="BO159" s="267" t="str">
        <f>IF('2. Artikeldata Utökad'!F159="","",'2. Artikeldata Utökad'!F159)</f>
        <v xml:space="preserve">  Välj…</v>
      </c>
      <c r="BP159" s="267" t="str">
        <f>TRIM(IF('2. Artikeldata Utökad'!E159="","",'2. Artikeldata Utökad'!E159))</f>
        <v/>
      </c>
      <c r="BQ159" s="267" t="str">
        <f>TRIM(IF('APH KIC KIA PC'!S159="WEB","",'2. Artikeldata Utökad'!S159))</f>
        <v/>
      </c>
      <c r="BR159" s="225">
        <v>1</v>
      </c>
      <c r="BS159" s="267" t="str">
        <f>TRIM(IF('APH KIC KIA PC'!S159="WEB","",'2. Artikeldata Utökad'!T159))</f>
        <v/>
      </c>
      <c r="BT159" s="221"/>
      <c r="BU159" s="221"/>
      <c r="BV159" s="267" t="str">
        <f>TRIM(IF('APH KIC KIA PC'!M159&lt;&gt;200,'APH KIC KIA PC'!D159,'2. Artikeldata Utökad'!I159))</f>
        <v/>
      </c>
      <c r="BW159" s="267" t="str">
        <f>TRIM('2. Artikeldata Utökad'!D159)</f>
        <v/>
      </c>
      <c r="BX159" s="224" t="str">
        <f>LEFT('2. Artikeldata Utökad'!H159,1)</f>
        <v xml:space="preserve"> </v>
      </c>
      <c r="BY159" s="224" t="str">
        <f>TRIM(LEFT('2. Artikeldata Utökad'!J159,2))</f>
        <v/>
      </c>
      <c r="BZ159" s="225" t="s">
        <v>1981</v>
      </c>
      <c r="CA159" s="221"/>
      <c r="CB159" s="221"/>
      <c r="CC159" s="221"/>
      <c r="CD159" s="221"/>
      <c r="CE159" s="221"/>
    </row>
    <row r="160" spans="1:83" x14ac:dyDescent="0.25">
      <c r="A160" s="226">
        <v>156</v>
      </c>
      <c r="B160" s="226" t="str">
        <f>'APH KIC KIA PC'!I160</f>
        <v>Välj…</v>
      </c>
      <c r="C160" s="226" t="str">
        <f>'APH KIC KIA PC'!K160</f>
        <v>Välj…</v>
      </c>
      <c r="D160" s="225">
        <v>1</v>
      </c>
      <c r="E160" s="267" t="str">
        <f>TRIM('APH KIC KIA PC'!D160)</f>
        <v/>
      </c>
      <c r="F160" s="224" t="str">
        <f>TRIM('1. Artikeldata Grund'!E160)</f>
        <v/>
      </c>
      <c r="G160" s="273" t="s">
        <v>1871</v>
      </c>
      <c r="H160" s="221"/>
      <c r="I160" s="221"/>
      <c r="J160" s="221"/>
      <c r="K160" s="221"/>
      <c r="L160" s="221"/>
      <c r="M160" s="2" cm="1">
        <f t="array" ref="M160">IF('APH KIC KIA PC'!S160&lt;&gt;"WEB",1,_xlfn.IFS('APH KIC KIA PC'!K160=Tabeller!$AI$4,'APH KIC KIA PC'!Q160,'APH KIC KIA PC'!K160=Tabeller!$AI$5,106628))</f>
        <v>1</v>
      </c>
      <c r="N160" s="270"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68" t="str">
        <f>'APH KIC KIA PC'!E160</f>
        <v/>
      </c>
      <c r="P160" s="267" t="str">
        <f>TRIM('APH KIC KIA PC'!R160)</f>
        <v/>
      </c>
      <c r="Q160" s="221"/>
      <c r="R160" s="269" t="str" cm="1">
        <f t="array" ref="R160">IFERROR(_xlfn.IFS('4. Inköpsdata'!M160=25%,41,'4. Inköpsdata'!M160=12%,42,'4. Inköpsdata'!M160=6%,43,'4. Inköpsdata'!M160="Momsfritt",38),"")</f>
        <v/>
      </c>
      <c r="S160" s="225" t="str">
        <f>'APH KIC KIA PC'!S160</f>
        <v xml:space="preserve">  Välj…</v>
      </c>
      <c r="T160" s="369" t="str">
        <f>'APH KIC KIA PC'!E160</f>
        <v/>
      </c>
      <c r="U160" s="225"/>
      <c r="V160" s="221"/>
      <c r="W160" s="221"/>
      <c r="X160" s="221"/>
      <c r="Y160" s="221"/>
      <c r="Z160" s="225" t="str">
        <f>TRIM(IF('1. Artikeldata Grund'!K160="","",IF('1. Artikeldata Grund'!K160=1,_xlfn.CONCAT('1. Artikeldata Grund'!K160," ","dag"),_xlfn.CONCAT('1. Artikeldata Grund'!K160," ","dagar"))))</f>
        <v/>
      </c>
      <c r="AA160" s="225" t="str">
        <f>TRIM(IF('1. Artikeldata Grund'!L160="","",IF('1. Artikeldata Grund'!L160=1,_xlfn.CONCAT('1. Artikeldata Grund'!L160," ","dag"),_xlfn.CONCAT('1. Artikeldata Grund'!L160," ","dagar"))))</f>
        <v/>
      </c>
      <c r="AB160" s="221"/>
      <c r="AC160" s="221"/>
      <c r="AD160" s="221"/>
      <c r="AE160" s="225">
        <v>1</v>
      </c>
      <c r="AF160" s="221"/>
      <c r="AG160" s="267" t="str">
        <f>TRIM('APH KIC KIA PC'!T160)</f>
        <v/>
      </c>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70" t="s">
        <v>1981</v>
      </c>
      <c r="BD160" s="270" t="str">
        <f>IF('2. Artikeldata Utökad'!G160="Välj…","",LEFT('2. Artikeldata Utökad'!G160,1))</f>
        <v xml:space="preserve"> </v>
      </c>
      <c r="BE160" s="221"/>
      <c r="BF160" s="221"/>
      <c r="BG160" s="221"/>
      <c r="BH160" s="221"/>
      <c r="BI160" s="221"/>
      <c r="BJ160" s="221"/>
      <c r="BK160" s="221"/>
      <c r="BL160" s="267" t="str">
        <f>TRIM(IF('APH KIC KIA PC'!S160="WEB","",'2. Artikeldata Utökad'!P160))</f>
        <v/>
      </c>
      <c r="BM160" s="267" t="str">
        <f>TRIM(IF('APH KIC KIA PC'!S160="WEB","",'2. Artikeldata Utökad'!Q160))</f>
        <v/>
      </c>
      <c r="BN160" s="267" t="str">
        <f>TRIM(IF('APH KIC KIA PC'!S160="WEB","",'2. Artikeldata Utökad'!R160))</f>
        <v/>
      </c>
      <c r="BO160" s="267" t="str">
        <f>IF('2. Artikeldata Utökad'!F160="","",'2. Artikeldata Utökad'!F160)</f>
        <v xml:space="preserve">  Välj…</v>
      </c>
      <c r="BP160" s="267" t="str">
        <f>TRIM(IF('2. Artikeldata Utökad'!E160="","",'2. Artikeldata Utökad'!E160))</f>
        <v/>
      </c>
      <c r="BQ160" s="267" t="str">
        <f>TRIM(IF('APH KIC KIA PC'!S160="WEB","",'2. Artikeldata Utökad'!S160))</f>
        <v/>
      </c>
      <c r="BR160" s="225">
        <v>1</v>
      </c>
      <c r="BS160" s="267" t="str">
        <f>TRIM(IF('APH KIC KIA PC'!S160="WEB","",'2. Artikeldata Utökad'!T160))</f>
        <v/>
      </c>
      <c r="BT160" s="221"/>
      <c r="BU160" s="221"/>
      <c r="BV160" s="267" t="str">
        <f>TRIM(IF('APH KIC KIA PC'!M160&lt;&gt;200,'APH KIC KIA PC'!D160,'2. Artikeldata Utökad'!I160))</f>
        <v/>
      </c>
      <c r="BW160" s="267" t="str">
        <f>TRIM('2. Artikeldata Utökad'!D160)</f>
        <v/>
      </c>
      <c r="BX160" s="224" t="str">
        <f>LEFT('2. Artikeldata Utökad'!H160,1)</f>
        <v xml:space="preserve"> </v>
      </c>
      <c r="BY160" s="224" t="str">
        <f>TRIM(LEFT('2. Artikeldata Utökad'!J160,2))</f>
        <v/>
      </c>
      <c r="BZ160" s="225" t="s">
        <v>1981</v>
      </c>
      <c r="CA160" s="221"/>
      <c r="CB160" s="221"/>
      <c r="CC160" s="221"/>
      <c r="CD160" s="221"/>
      <c r="CE160" s="221"/>
    </row>
    <row r="161" spans="1:83" x14ac:dyDescent="0.25">
      <c r="A161" s="226">
        <v>157</v>
      </c>
      <c r="B161" s="226" t="str">
        <f>'APH KIC KIA PC'!I161</f>
        <v>Välj…</v>
      </c>
      <c r="C161" s="226" t="str">
        <f>'APH KIC KIA PC'!K161</f>
        <v>Välj…</v>
      </c>
      <c r="D161" s="225">
        <v>1</v>
      </c>
      <c r="E161" s="267" t="str">
        <f>TRIM('APH KIC KIA PC'!D161)</f>
        <v/>
      </c>
      <c r="F161" s="224" t="str">
        <f>TRIM('1. Artikeldata Grund'!E161)</f>
        <v/>
      </c>
      <c r="G161" s="273" t="s">
        <v>1871</v>
      </c>
      <c r="H161" s="221"/>
      <c r="I161" s="221"/>
      <c r="J161" s="221"/>
      <c r="K161" s="221"/>
      <c r="L161" s="221"/>
      <c r="M161" s="2" cm="1">
        <f t="array" ref="M161">IF('APH KIC KIA PC'!S161&lt;&gt;"WEB",1,_xlfn.IFS('APH KIC KIA PC'!K161=Tabeller!$AI$4,'APH KIC KIA PC'!Q161,'APH KIC KIA PC'!K161=Tabeller!$AI$5,106628))</f>
        <v>1</v>
      </c>
      <c r="N161" s="270"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68" t="str">
        <f>'APH KIC KIA PC'!E161</f>
        <v/>
      </c>
      <c r="P161" s="267" t="str">
        <f>TRIM('APH KIC KIA PC'!R161)</f>
        <v/>
      </c>
      <c r="Q161" s="221"/>
      <c r="R161" s="269" t="str" cm="1">
        <f t="array" ref="R161">IFERROR(_xlfn.IFS('4. Inköpsdata'!M161=25%,41,'4. Inköpsdata'!M161=12%,42,'4. Inköpsdata'!M161=6%,43,'4. Inköpsdata'!M161="Momsfritt",38),"")</f>
        <v/>
      </c>
      <c r="S161" s="225" t="str">
        <f>'APH KIC KIA PC'!S161</f>
        <v xml:space="preserve">  Välj…</v>
      </c>
      <c r="T161" s="369" t="str">
        <f>'APH KIC KIA PC'!E161</f>
        <v/>
      </c>
      <c r="U161" s="225"/>
      <c r="V161" s="221"/>
      <c r="W161" s="221"/>
      <c r="X161" s="221"/>
      <c r="Y161" s="221"/>
      <c r="Z161" s="225" t="str">
        <f>TRIM(IF('1. Artikeldata Grund'!K161="","",IF('1. Artikeldata Grund'!K161=1,_xlfn.CONCAT('1. Artikeldata Grund'!K161," ","dag"),_xlfn.CONCAT('1. Artikeldata Grund'!K161," ","dagar"))))</f>
        <v/>
      </c>
      <c r="AA161" s="225" t="str">
        <f>TRIM(IF('1. Artikeldata Grund'!L161="","",IF('1. Artikeldata Grund'!L161=1,_xlfn.CONCAT('1. Artikeldata Grund'!L161," ","dag"),_xlfn.CONCAT('1. Artikeldata Grund'!L161," ","dagar"))))</f>
        <v/>
      </c>
      <c r="AB161" s="221"/>
      <c r="AC161" s="221"/>
      <c r="AD161" s="221"/>
      <c r="AE161" s="225">
        <v>1</v>
      </c>
      <c r="AF161" s="221"/>
      <c r="AG161" s="267" t="str">
        <f>TRIM('APH KIC KIA PC'!T161)</f>
        <v/>
      </c>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70" t="s">
        <v>1981</v>
      </c>
      <c r="BD161" s="270" t="str">
        <f>IF('2. Artikeldata Utökad'!G161="Välj…","",LEFT('2. Artikeldata Utökad'!G161,1))</f>
        <v xml:space="preserve"> </v>
      </c>
      <c r="BE161" s="221"/>
      <c r="BF161" s="221"/>
      <c r="BG161" s="221"/>
      <c r="BH161" s="221"/>
      <c r="BI161" s="221"/>
      <c r="BJ161" s="221"/>
      <c r="BK161" s="221"/>
      <c r="BL161" s="267" t="str">
        <f>TRIM(IF('APH KIC KIA PC'!S161="WEB","",'2. Artikeldata Utökad'!P161))</f>
        <v/>
      </c>
      <c r="BM161" s="267" t="str">
        <f>TRIM(IF('APH KIC KIA PC'!S161="WEB","",'2. Artikeldata Utökad'!Q161))</f>
        <v/>
      </c>
      <c r="BN161" s="267" t="str">
        <f>TRIM(IF('APH KIC KIA PC'!S161="WEB","",'2. Artikeldata Utökad'!R161))</f>
        <v/>
      </c>
      <c r="BO161" s="267" t="str">
        <f>IF('2. Artikeldata Utökad'!F161="","",'2. Artikeldata Utökad'!F161)</f>
        <v xml:space="preserve">  Välj…</v>
      </c>
      <c r="BP161" s="267" t="str">
        <f>TRIM(IF('2. Artikeldata Utökad'!E161="","",'2. Artikeldata Utökad'!E161))</f>
        <v/>
      </c>
      <c r="BQ161" s="267" t="str">
        <f>TRIM(IF('APH KIC KIA PC'!S161="WEB","",'2. Artikeldata Utökad'!S161))</f>
        <v/>
      </c>
      <c r="BR161" s="225">
        <v>1</v>
      </c>
      <c r="BS161" s="267" t="str">
        <f>TRIM(IF('APH KIC KIA PC'!S161="WEB","",'2. Artikeldata Utökad'!T161))</f>
        <v/>
      </c>
      <c r="BT161" s="221"/>
      <c r="BU161" s="221"/>
      <c r="BV161" s="267" t="str">
        <f>TRIM(IF('APH KIC KIA PC'!M161&lt;&gt;200,'APH KIC KIA PC'!D161,'2. Artikeldata Utökad'!I161))</f>
        <v/>
      </c>
      <c r="BW161" s="267" t="str">
        <f>TRIM('2. Artikeldata Utökad'!D161)</f>
        <v/>
      </c>
      <c r="BX161" s="224" t="str">
        <f>LEFT('2. Artikeldata Utökad'!H161,1)</f>
        <v xml:space="preserve"> </v>
      </c>
      <c r="BY161" s="224" t="str">
        <f>TRIM(LEFT('2. Artikeldata Utökad'!J161,2))</f>
        <v/>
      </c>
      <c r="BZ161" s="225" t="s">
        <v>1981</v>
      </c>
      <c r="CA161" s="221"/>
      <c r="CB161" s="221"/>
      <c r="CC161" s="221"/>
      <c r="CD161" s="221"/>
      <c r="CE161" s="221"/>
    </row>
    <row r="162" spans="1:83" x14ac:dyDescent="0.25">
      <c r="A162" s="226">
        <v>158</v>
      </c>
      <c r="B162" s="226" t="str">
        <f>'APH KIC KIA PC'!I162</f>
        <v>Välj…</v>
      </c>
      <c r="C162" s="226" t="str">
        <f>'APH KIC KIA PC'!K162</f>
        <v>Välj…</v>
      </c>
      <c r="D162" s="225">
        <v>1</v>
      </c>
      <c r="E162" s="267" t="str">
        <f>TRIM('APH KIC KIA PC'!D162)</f>
        <v/>
      </c>
      <c r="F162" s="224" t="str">
        <f>TRIM('1. Artikeldata Grund'!E162)</f>
        <v/>
      </c>
      <c r="G162" s="273" t="s">
        <v>1871</v>
      </c>
      <c r="H162" s="221"/>
      <c r="I162" s="221"/>
      <c r="J162" s="221"/>
      <c r="K162" s="221"/>
      <c r="L162" s="221"/>
      <c r="M162" s="2" cm="1">
        <f t="array" ref="M162">IF('APH KIC KIA PC'!S162&lt;&gt;"WEB",1,_xlfn.IFS('APH KIC KIA PC'!K162=Tabeller!$AI$4,'APH KIC KIA PC'!Q162,'APH KIC KIA PC'!K162=Tabeller!$AI$5,106628))</f>
        <v>1</v>
      </c>
      <c r="N162" s="270"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68" t="str">
        <f>'APH KIC KIA PC'!E162</f>
        <v/>
      </c>
      <c r="P162" s="267" t="str">
        <f>TRIM('APH KIC KIA PC'!R162)</f>
        <v/>
      </c>
      <c r="Q162" s="221"/>
      <c r="R162" s="269" t="str" cm="1">
        <f t="array" ref="R162">IFERROR(_xlfn.IFS('4. Inköpsdata'!M162=25%,41,'4. Inköpsdata'!M162=12%,42,'4. Inköpsdata'!M162=6%,43,'4. Inköpsdata'!M162="Momsfritt",38),"")</f>
        <v/>
      </c>
      <c r="S162" s="225" t="str">
        <f>'APH KIC KIA PC'!S162</f>
        <v xml:space="preserve">  Välj…</v>
      </c>
      <c r="T162" s="369" t="str">
        <f>'APH KIC KIA PC'!E162</f>
        <v/>
      </c>
      <c r="U162" s="225"/>
      <c r="V162" s="221"/>
      <c r="W162" s="221"/>
      <c r="X162" s="221"/>
      <c r="Y162" s="221"/>
      <c r="Z162" s="225" t="str">
        <f>TRIM(IF('1. Artikeldata Grund'!K162="","",IF('1. Artikeldata Grund'!K162=1,_xlfn.CONCAT('1. Artikeldata Grund'!K162," ","dag"),_xlfn.CONCAT('1. Artikeldata Grund'!K162," ","dagar"))))</f>
        <v/>
      </c>
      <c r="AA162" s="225" t="str">
        <f>TRIM(IF('1. Artikeldata Grund'!L162="","",IF('1. Artikeldata Grund'!L162=1,_xlfn.CONCAT('1. Artikeldata Grund'!L162," ","dag"),_xlfn.CONCAT('1. Artikeldata Grund'!L162," ","dagar"))))</f>
        <v/>
      </c>
      <c r="AB162" s="221"/>
      <c r="AC162" s="221"/>
      <c r="AD162" s="221"/>
      <c r="AE162" s="225">
        <v>1</v>
      </c>
      <c r="AF162" s="221"/>
      <c r="AG162" s="267" t="str">
        <f>TRIM('APH KIC KIA PC'!T162)</f>
        <v/>
      </c>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70" t="s">
        <v>1981</v>
      </c>
      <c r="BD162" s="270" t="str">
        <f>IF('2. Artikeldata Utökad'!G162="Välj…","",LEFT('2. Artikeldata Utökad'!G162,1))</f>
        <v xml:space="preserve"> </v>
      </c>
      <c r="BE162" s="221"/>
      <c r="BF162" s="221"/>
      <c r="BG162" s="221"/>
      <c r="BH162" s="221"/>
      <c r="BI162" s="221"/>
      <c r="BJ162" s="221"/>
      <c r="BK162" s="221"/>
      <c r="BL162" s="267" t="str">
        <f>TRIM(IF('APH KIC KIA PC'!S162="WEB","",'2. Artikeldata Utökad'!P162))</f>
        <v/>
      </c>
      <c r="BM162" s="267" t="str">
        <f>TRIM(IF('APH KIC KIA PC'!S162="WEB","",'2. Artikeldata Utökad'!Q162))</f>
        <v/>
      </c>
      <c r="BN162" s="267" t="str">
        <f>TRIM(IF('APH KIC KIA PC'!S162="WEB","",'2. Artikeldata Utökad'!R162))</f>
        <v/>
      </c>
      <c r="BO162" s="267" t="str">
        <f>IF('2. Artikeldata Utökad'!F162="","",'2. Artikeldata Utökad'!F162)</f>
        <v xml:space="preserve">  Välj…</v>
      </c>
      <c r="BP162" s="267" t="str">
        <f>TRIM(IF('2. Artikeldata Utökad'!E162="","",'2. Artikeldata Utökad'!E162))</f>
        <v/>
      </c>
      <c r="BQ162" s="267" t="str">
        <f>TRIM(IF('APH KIC KIA PC'!S162="WEB","",'2. Artikeldata Utökad'!S162))</f>
        <v/>
      </c>
      <c r="BR162" s="225">
        <v>1</v>
      </c>
      <c r="BS162" s="267" t="str">
        <f>TRIM(IF('APH KIC KIA PC'!S162="WEB","",'2. Artikeldata Utökad'!T162))</f>
        <v/>
      </c>
      <c r="BT162" s="221"/>
      <c r="BU162" s="221"/>
      <c r="BV162" s="267" t="str">
        <f>TRIM(IF('APH KIC KIA PC'!M162&lt;&gt;200,'APH KIC KIA PC'!D162,'2. Artikeldata Utökad'!I162))</f>
        <v/>
      </c>
      <c r="BW162" s="267" t="str">
        <f>TRIM('2. Artikeldata Utökad'!D162)</f>
        <v/>
      </c>
      <c r="BX162" s="224" t="str">
        <f>LEFT('2. Artikeldata Utökad'!H162,1)</f>
        <v xml:space="preserve"> </v>
      </c>
      <c r="BY162" s="224" t="str">
        <f>TRIM(LEFT('2. Artikeldata Utökad'!J162,2))</f>
        <v/>
      </c>
      <c r="BZ162" s="225" t="s">
        <v>1981</v>
      </c>
      <c r="CA162" s="221"/>
      <c r="CB162" s="221"/>
      <c r="CC162" s="221"/>
      <c r="CD162" s="221"/>
      <c r="CE162" s="221"/>
    </row>
    <row r="163" spans="1:83" x14ac:dyDescent="0.25">
      <c r="A163" s="223">
        <v>159</v>
      </c>
      <c r="B163" s="226" t="str">
        <f>'APH KIC KIA PC'!I163</f>
        <v>Välj…</v>
      </c>
      <c r="C163" s="226" t="str">
        <f>'APH KIC KIA PC'!K163</f>
        <v>Välj…</v>
      </c>
      <c r="D163" s="225">
        <v>1</v>
      </c>
      <c r="E163" s="267" t="str">
        <f>TRIM('APH KIC KIA PC'!D163)</f>
        <v/>
      </c>
      <c r="F163" s="224" t="str">
        <f>TRIM('1. Artikeldata Grund'!E163)</f>
        <v/>
      </c>
      <c r="G163" s="273" t="s">
        <v>1871</v>
      </c>
      <c r="H163" s="221"/>
      <c r="I163" s="221"/>
      <c r="J163" s="221"/>
      <c r="K163" s="221"/>
      <c r="L163" s="221"/>
      <c r="M163" s="2" cm="1">
        <f t="array" ref="M163">IF('APH KIC KIA PC'!S163&lt;&gt;"WEB",1,_xlfn.IFS('APH KIC KIA PC'!K163=Tabeller!$AI$4,'APH KIC KIA PC'!Q163,'APH KIC KIA PC'!K163=Tabeller!$AI$5,106628))</f>
        <v>1</v>
      </c>
      <c r="N163" s="270"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68" t="str">
        <f>'APH KIC KIA PC'!E163</f>
        <v/>
      </c>
      <c r="P163" s="267" t="str">
        <f>TRIM('APH KIC KIA PC'!R163)</f>
        <v/>
      </c>
      <c r="Q163" s="221"/>
      <c r="R163" s="269" t="str" cm="1">
        <f t="array" ref="R163">IFERROR(_xlfn.IFS('4. Inköpsdata'!M163=25%,41,'4. Inköpsdata'!M163=12%,42,'4. Inköpsdata'!M163=6%,43,'4. Inköpsdata'!M163="Momsfritt",38),"")</f>
        <v/>
      </c>
      <c r="S163" s="225" t="str">
        <f>'APH KIC KIA PC'!S163</f>
        <v xml:space="preserve">  Välj…</v>
      </c>
      <c r="T163" s="369" t="str">
        <f>'APH KIC KIA PC'!E163</f>
        <v/>
      </c>
      <c r="U163" s="225"/>
      <c r="V163" s="221"/>
      <c r="W163" s="221"/>
      <c r="X163" s="221"/>
      <c r="Y163" s="221"/>
      <c r="Z163" s="225" t="str">
        <f>TRIM(IF('1. Artikeldata Grund'!K163="","",IF('1. Artikeldata Grund'!K163=1,_xlfn.CONCAT('1. Artikeldata Grund'!K163," ","dag"),_xlfn.CONCAT('1. Artikeldata Grund'!K163," ","dagar"))))</f>
        <v/>
      </c>
      <c r="AA163" s="225" t="str">
        <f>TRIM(IF('1. Artikeldata Grund'!L163="","",IF('1. Artikeldata Grund'!L163=1,_xlfn.CONCAT('1. Artikeldata Grund'!L163," ","dag"),_xlfn.CONCAT('1. Artikeldata Grund'!L163," ","dagar"))))</f>
        <v/>
      </c>
      <c r="AB163" s="221"/>
      <c r="AC163" s="221"/>
      <c r="AD163" s="221"/>
      <c r="AE163" s="225">
        <v>1</v>
      </c>
      <c r="AF163" s="221"/>
      <c r="AG163" s="267" t="str">
        <f>TRIM('APH KIC KIA PC'!T163)</f>
        <v/>
      </c>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70" t="s">
        <v>1981</v>
      </c>
      <c r="BD163" s="270" t="str">
        <f>IF('2. Artikeldata Utökad'!G163="Välj…","",LEFT('2. Artikeldata Utökad'!G163,1))</f>
        <v xml:space="preserve"> </v>
      </c>
      <c r="BE163" s="221"/>
      <c r="BF163" s="221"/>
      <c r="BG163" s="221"/>
      <c r="BH163" s="221"/>
      <c r="BI163" s="221"/>
      <c r="BJ163" s="221"/>
      <c r="BK163" s="221"/>
      <c r="BL163" s="267" t="str">
        <f>TRIM(IF('APH KIC KIA PC'!S163="WEB","",'2. Artikeldata Utökad'!P163))</f>
        <v/>
      </c>
      <c r="BM163" s="267" t="str">
        <f>TRIM(IF('APH KIC KIA PC'!S163="WEB","",'2. Artikeldata Utökad'!Q163))</f>
        <v/>
      </c>
      <c r="BN163" s="267" t="str">
        <f>TRIM(IF('APH KIC KIA PC'!S163="WEB","",'2. Artikeldata Utökad'!R163))</f>
        <v/>
      </c>
      <c r="BO163" s="267" t="str">
        <f>IF('2. Artikeldata Utökad'!F163="","",'2. Artikeldata Utökad'!F163)</f>
        <v xml:space="preserve">  Välj…</v>
      </c>
      <c r="BP163" s="267" t="str">
        <f>TRIM(IF('2. Artikeldata Utökad'!E163="","",'2. Artikeldata Utökad'!E163))</f>
        <v/>
      </c>
      <c r="BQ163" s="267" t="str">
        <f>TRIM(IF('APH KIC KIA PC'!S163="WEB","",'2. Artikeldata Utökad'!S163))</f>
        <v/>
      </c>
      <c r="BR163" s="225">
        <v>1</v>
      </c>
      <c r="BS163" s="267" t="str">
        <f>TRIM(IF('APH KIC KIA PC'!S163="WEB","",'2. Artikeldata Utökad'!T163))</f>
        <v/>
      </c>
      <c r="BT163" s="221"/>
      <c r="BU163" s="221"/>
      <c r="BV163" s="267" t="str">
        <f>TRIM(IF('APH KIC KIA PC'!M163&lt;&gt;200,'APH KIC KIA PC'!D163,'2. Artikeldata Utökad'!I163))</f>
        <v/>
      </c>
      <c r="BW163" s="267" t="str">
        <f>TRIM('2. Artikeldata Utökad'!D163)</f>
        <v/>
      </c>
      <c r="BX163" s="224" t="str">
        <f>LEFT('2. Artikeldata Utökad'!H163,1)</f>
        <v xml:space="preserve"> </v>
      </c>
      <c r="BY163" s="224" t="str">
        <f>TRIM(LEFT('2. Artikeldata Utökad'!J163,2))</f>
        <v/>
      </c>
      <c r="BZ163" s="225" t="s">
        <v>1981</v>
      </c>
      <c r="CA163" s="221"/>
      <c r="CB163" s="221"/>
      <c r="CC163" s="221"/>
      <c r="CD163" s="221"/>
      <c r="CE163" s="221"/>
    </row>
    <row r="164" spans="1:83" x14ac:dyDescent="0.25">
      <c r="A164" s="226">
        <v>160</v>
      </c>
      <c r="B164" s="226" t="str">
        <f>'APH KIC KIA PC'!I164</f>
        <v>Välj…</v>
      </c>
      <c r="C164" s="226" t="str">
        <f>'APH KIC KIA PC'!K164</f>
        <v>Välj…</v>
      </c>
      <c r="D164" s="225">
        <v>1</v>
      </c>
      <c r="E164" s="267" t="str">
        <f>TRIM('APH KIC KIA PC'!D164)</f>
        <v/>
      </c>
      <c r="F164" s="224" t="str">
        <f>TRIM('1. Artikeldata Grund'!E164)</f>
        <v/>
      </c>
      <c r="G164" s="273" t="s">
        <v>1871</v>
      </c>
      <c r="H164" s="221"/>
      <c r="I164" s="221"/>
      <c r="J164" s="221"/>
      <c r="K164" s="221"/>
      <c r="L164" s="221"/>
      <c r="M164" s="2" cm="1">
        <f t="array" ref="M164">IF('APH KIC KIA PC'!S164&lt;&gt;"WEB",1,_xlfn.IFS('APH KIC KIA PC'!K164=Tabeller!$AI$4,'APH KIC KIA PC'!Q164,'APH KIC KIA PC'!K164=Tabeller!$AI$5,106628))</f>
        <v>1</v>
      </c>
      <c r="N164" s="270"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68" t="str">
        <f>'APH KIC KIA PC'!E164</f>
        <v/>
      </c>
      <c r="P164" s="267" t="str">
        <f>TRIM('APH KIC KIA PC'!R164)</f>
        <v/>
      </c>
      <c r="Q164" s="221"/>
      <c r="R164" s="269" t="str" cm="1">
        <f t="array" ref="R164">IFERROR(_xlfn.IFS('4. Inköpsdata'!M164=25%,41,'4. Inköpsdata'!M164=12%,42,'4. Inköpsdata'!M164=6%,43,'4. Inköpsdata'!M164="Momsfritt",38),"")</f>
        <v/>
      </c>
      <c r="S164" s="225" t="str">
        <f>'APH KIC KIA PC'!S164</f>
        <v xml:space="preserve">  Välj…</v>
      </c>
      <c r="T164" s="369" t="str">
        <f>'APH KIC KIA PC'!E164</f>
        <v/>
      </c>
      <c r="U164" s="225"/>
      <c r="V164" s="221"/>
      <c r="W164" s="221"/>
      <c r="X164" s="221"/>
      <c r="Y164" s="221"/>
      <c r="Z164" s="225" t="str">
        <f>TRIM(IF('1. Artikeldata Grund'!K164="","",IF('1. Artikeldata Grund'!K164=1,_xlfn.CONCAT('1. Artikeldata Grund'!K164," ","dag"),_xlfn.CONCAT('1. Artikeldata Grund'!K164," ","dagar"))))</f>
        <v/>
      </c>
      <c r="AA164" s="225" t="str">
        <f>TRIM(IF('1. Artikeldata Grund'!L164="","",IF('1. Artikeldata Grund'!L164=1,_xlfn.CONCAT('1. Artikeldata Grund'!L164," ","dag"),_xlfn.CONCAT('1. Artikeldata Grund'!L164," ","dagar"))))</f>
        <v/>
      </c>
      <c r="AB164" s="221"/>
      <c r="AC164" s="221"/>
      <c r="AD164" s="221"/>
      <c r="AE164" s="225">
        <v>1</v>
      </c>
      <c r="AF164" s="221"/>
      <c r="AG164" s="267" t="str">
        <f>TRIM('APH KIC KIA PC'!T164)</f>
        <v/>
      </c>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70" t="s">
        <v>1981</v>
      </c>
      <c r="BD164" s="270" t="str">
        <f>IF('2. Artikeldata Utökad'!G164="Välj…","",LEFT('2. Artikeldata Utökad'!G164,1))</f>
        <v xml:space="preserve"> </v>
      </c>
      <c r="BE164" s="221"/>
      <c r="BF164" s="221"/>
      <c r="BG164" s="221"/>
      <c r="BH164" s="221"/>
      <c r="BI164" s="221"/>
      <c r="BJ164" s="221"/>
      <c r="BK164" s="221"/>
      <c r="BL164" s="267" t="str">
        <f>TRIM(IF('APH KIC KIA PC'!S164="WEB","",'2. Artikeldata Utökad'!P164))</f>
        <v/>
      </c>
      <c r="BM164" s="267" t="str">
        <f>TRIM(IF('APH KIC KIA PC'!S164="WEB","",'2. Artikeldata Utökad'!Q164))</f>
        <v/>
      </c>
      <c r="BN164" s="267" t="str">
        <f>TRIM(IF('APH KIC KIA PC'!S164="WEB","",'2. Artikeldata Utökad'!R164))</f>
        <v/>
      </c>
      <c r="BO164" s="267" t="str">
        <f>IF('2. Artikeldata Utökad'!F164="","",'2. Artikeldata Utökad'!F164)</f>
        <v xml:space="preserve">  Välj…</v>
      </c>
      <c r="BP164" s="267" t="str">
        <f>TRIM(IF('2. Artikeldata Utökad'!E164="","",'2. Artikeldata Utökad'!E164))</f>
        <v/>
      </c>
      <c r="BQ164" s="267" t="str">
        <f>TRIM(IF('APH KIC KIA PC'!S164="WEB","",'2. Artikeldata Utökad'!S164))</f>
        <v/>
      </c>
      <c r="BR164" s="225">
        <v>1</v>
      </c>
      <c r="BS164" s="267" t="str">
        <f>TRIM(IF('APH KIC KIA PC'!S164="WEB","",'2. Artikeldata Utökad'!T164))</f>
        <v/>
      </c>
      <c r="BT164" s="221"/>
      <c r="BU164" s="221"/>
      <c r="BV164" s="267" t="str">
        <f>TRIM(IF('APH KIC KIA PC'!M164&lt;&gt;200,'APH KIC KIA PC'!D164,'2. Artikeldata Utökad'!I164))</f>
        <v/>
      </c>
      <c r="BW164" s="267" t="str">
        <f>TRIM('2. Artikeldata Utökad'!D164)</f>
        <v/>
      </c>
      <c r="BX164" s="224" t="str">
        <f>LEFT('2. Artikeldata Utökad'!H164,1)</f>
        <v xml:space="preserve"> </v>
      </c>
      <c r="BY164" s="224" t="str">
        <f>TRIM(LEFT('2. Artikeldata Utökad'!J164,2))</f>
        <v/>
      </c>
      <c r="BZ164" s="225" t="s">
        <v>1981</v>
      </c>
      <c r="CA164" s="221"/>
      <c r="CB164" s="221"/>
      <c r="CC164" s="221"/>
      <c r="CD164" s="221"/>
      <c r="CE164" s="221"/>
    </row>
    <row r="165" spans="1:83" x14ac:dyDescent="0.25">
      <c r="A165" s="226">
        <v>161</v>
      </c>
      <c r="B165" s="226" t="str">
        <f>'APH KIC KIA PC'!I165</f>
        <v>Välj…</v>
      </c>
      <c r="C165" s="226" t="str">
        <f>'APH KIC KIA PC'!K165</f>
        <v>Välj…</v>
      </c>
      <c r="D165" s="225">
        <v>1</v>
      </c>
      <c r="E165" s="267" t="str">
        <f>TRIM('APH KIC KIA PC'!D165)</f>
        <v/>
      </c>
      <c r="F165" s="224" t="str">
        <f>TRIM('1. Artikeldata Grund'!E165)</f>
        <v/>
      </c>
      <c r="G165" s="273" t="s">
        <v>1871</v>
      </c>
      <c r="H165" s="221"/>
      <c r="I165" s="221"/>
      <c r="J165" s="221"/>
      <c r="K165" s="221"/>
      <c r="L165" s="221"/>
      <c r="M165" s="2" cm="1">
        <f t="array" ref="M165">IF('APH KIC KIA PC'!S165&lt;&gt;"WEB",1,_xlfn.IFS('APH KIC KIA PC'!K165=Tabeller!$AI$4,'APH KIC KIA PC'!Q165,'APH KIC KIA PC'!K165=Tabeller!$AI$5,106628))</f>
        <v>1</v>
      </c>
      <c r="N165" s="270"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68" t="str">
        <f>'APH KIC KIA PC'!E165</f>
        <v/>
      </c>
      <c r="P165" s="267" t="str">
        <f>TRIM('APH KIC KIA PC'!R165)</f>
        <v/>
      </c>
      <c r="Q165" s="221"/>
      <c r="R165" s="269" t="str" cm="1">
        <f t="array" ref="R165">IFERROR(_xlfn.IFS('4. Inköpsdata'!M165=25%,41,'4. Inköpsdata'!M165=12%,42,'4. Inköpsdata'!M165=6%,43,'4. Inköpsdata'!M165="Momsfritt",38),"")</f>
        <v/>
      </c>
      <c r="S165" s="225" t="str">
        <f>'APH KIC KIA PC'!S165</f>
        <v xml:space="preserve">  Välj…</v>
      </c>
      <c r="T165" s="369" t="str">
        <f>'APH KIC KIA PC'!E165</f>
        <v/>
      </c>
      <c r="U165" s="225"/>
      <c r="V165" s="221"/>
      <c r="W165" s="221"/>
      <c r="X165" s="221"/>
      <c r="Y165" s="221"/>
      <c r="Z165" s="225" t="str">
        <f>TRIM(IF('1. Artikeldata Grund'!K165="","",IF('1. Artikeldata Grund'!K165=1,_xlfn.CONCAT('1. Artikeldata Grund'!K165," ","dag"),_xlfn.CONCAT('1. Artikeldata Grund'!K165," ","dagar"))))</f>
        <v/>
      </c>
      <c r="AA165" s="225" t="str">
        <f>TRIM(IF('1. Artikeldata Grund'!L165="","",IF('1. Artikeldata Grund'!L165=1,_xlfn.CONCAT('1. Artikeldata Grund'!L165," ","dag"),_xlfn.CONCAT('1. Artikeldata Grund'!L165," ","dagar"))))</f>
        <v/>
      </c>
      <c r="AB165" s="221"/>
      <c r="AC165" s="221"/>
      <c r="AD165" s="221"/>
      <c r="AE165" s="225">
        <v>1</v>
      </c>
      <c r="AF165" s="221"/>
      <c r="AG165" s="267" t="str">
        <f>TRIM('APH KIC KIA PC'!T165)</f>
        <v/>
      </c>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70" t="s">
        <v>1981</v>
      </c>
      <c r="BD165" s="270" t="str">
        <f>IF('2. Artikeldata Utökad'!G165="Välj…","",LEFT('2. Artikeldata Utökad'!G165,1))</f>
        <v xml:space="preserve"> </v>
      </c>
      <c r="BE165" s="221"/>
      <c r="BF165" s="221"/>
      <c r="BG165" s="221"/>
      <c r="BH165" s="221"/>
      <c r="BI165" s="221"/>
      <c r="BJ165" s="221"/>
      <c r="BK165" s="221"/>
      <c r="BL165" s="267" t="str">
        <f>TRIM(IF('APH KIC KIA PC'!S165="WEB","",'2. Artikeldata Utökad'!P165))</f>
        <v/>
      </c>
      <c r="BM165" s="267" t="str">
        <f>TRIM(IF('APH KIC KIA PC'!S165="WEB","",'2. Artikeldata Utökad'!Q165))</f>
        <v/>
      </c>
      <c r="BN165" s="267" t="str">
        <f>TRIM(IF('APH KIC KIA PC'!S165="WEB","",'2. Artikeldata Utökad'!R165))</f>
        <v/>
      </c>
      <c r="BO165" s="267" t="str">
        <f>IF('2. Artikeldata Utökad'!F165="","",'2. Artikeldata Utökad'!F165)</f>
        <v xml:space="preserve">  Välj…</v>
      </c>
      <c r="BP165" s="267" t="str">
        <f>TRIM(IF('2. Artikeldata Utökad'!E165="","",'2. Artikeldata Utökad'!E165))</f>
        <v/>
      </c>
      <c r="BQ165" s="267" t="str">
        <f>TRIM(IF('APH KIC KIA PC'!S165="WEB","",'2. Artikeldata Utökad'!S165))</f>
        <v/>
      </c>
      <c r="BR165" s="225">
        <v>1</v>
      </c>
      <c r="BS165" s="267" t="str">
        <f>TRIM(IF('APH KIC KIA PC'!S165="WEB","",'2. Artikeldata Utökad'!T165))</f>
        <v/>
      </c>
      <c r="BT165" s="221"/>
      <c r="BU165" s="221"/>
      <c r="BV165" s="267" t="str">
        <f>TRIM(IF('APH KIC KIA PC'!M165&lt;&gt;200,'APH KIC KIA PC'!D165,'2. Artikeldata Utökad'!I165))</f>
        <v/>
      </c>
      <c r="BW165" s="267" t="str">
        <f>TRIM('2. Artikeldata Utökad'!D165)</f>
        <v/>
      </c>
      <c r="BX165" s="224" t="str">
        <f>LEFT('2. Artikeldata Utökad'!H165,1)</f>
        <v xml:space="preserve"> </v>
      </c>
      <c r="BY165" s="224" t="str">
        <f>TRIM(LEFT('2. Artikeldata Utökad'!J165,2))</f>
        <v/>
      </c>
      <c r="BZ165" s="225" t="s">
        <v>1981</v>
      </c>
      <c r="CA165" s="221"/>
      <c r="CB165" s="221"/>
      <c r="CC165" s="221"/>
      <c r="CD165" s="221"/>
      <c r="CE165" s="221"/>
    </row>
    <row r="166" spans="1:83" x14ac:dyDescent="0.25">
      <c r="A166" s="226">
        <v>162</v>
      </c>
      <c r="B166" s="226" t="str">
        <f>'APH KIC KIA PC'!I166</f>
        <v>Välj…</v>
      </c>
      <c r="C166" s="226" t="str">
        <f>'APH KIC KIA PC'!K166</f>
        <v>Välj…</v>
      </c>
      <c r="D166" s="225">
        <v>1</v>
      </c>
      <c r="E166" s="267" t="str">
        <f>TRIM('APH KIC KIA PC'!D166)</f>
        <v/>
      </c>
      <c r="F166" s="224" t="str">
        <f>TRIM('1. Artikeldata Grund'!E166)</f>
        <v/>
      </c>
      <c r="G166" s="273" t="s">
        <v>1871</v>
      </c>
      <c r="H166" s="221"/>
      <c r="I166" s="221"/>
      <c r="J166" s="221"/>
      <c r="K166" s="221"/>
      <c r="L166" s="221"/>
      <c r="M166" s="2" cm="1">
        <f t="array" ref="M166">IF('APH KIC KIA PC'!S166&lt;&gt;"WEB",1,_xlfn.IFS('APH KIC KIA PC'!K166=Tabeller!$AI$4,'APH KIC KIA PC'!Q166,'APH KIC KIA PC'!K166=Tabeller!$AI$5,106628))</f>
        <v>1</v>
      </c>
      <c r="N166" s="270"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68" t="str">
        <f>'APH KIC KIA PC'!E166</f>
        <v/>
      </c>
      <c r="P166" s="267" t="str">
        <f>TRIM('APH KIC KIA PC'!R166)</f>
        <v/>
      </c>
      <c r="Q166" s="221"/>
      <c r="R166" s="269" t="str" cm="1">
        <f t="array" ref="R166">IFERROR(_xlfn.IFS('4. Inköpsdata'!M166=25%,41,'4. Inköpsdata'!M166=12%,42,'4. Inköpsdata'!M166=6%,43,'4. Inköpsdata'!M166="Momsfritt",38),"")</f>
        <v/>
      </c>
      <c r="S166" s="225" t="str">
        <f>'APH KIC KIA PC'!S166</f>
        <v xml:space="preserve">  Välj…</v>
      </c>
      <c r="T166" s="369" t="str">
        <f>'APH KIC KIA PC'!E166</f>
        <v/>
      </c>
      <c r="U166" s="225"/>
      <c r="V166" s="221"/>
      <c r="W166" s="221"/>
      <c r="X166" s="221"/>
      <c r="Y166" s="221"/>
      <c r="Z166" s="225" t="str">
        <f>TRIM(IF('1. Artikeldata Grund'!K166="","",IF('1. Artikeldata Grund'!K166=1,_xlfn.CONCAT('1. Artikeldata Grund'!K166," ","dag"),_xlfn.CONCAT('1. Artikeldata Grund'!K166," ","dagar"))))</f>
        <v/>
      </c>
      <c r="AA166" s="225" t="str">
        <f>TRIM(IF('1. Artikeldata Grund'!L166="","",IF('1. Artikeldata Grund'!L166=1,_xlfn.CONCAT('1. Artikeldata Grund'!L166," ","dag"),_xlfn.CONCAT('1. Artikeldata Grund'!L166," ","dagar"))))</f>
        <v/>
      </c>
      <c r="AB166" s="221"/>
      <c r="AC166" s="221"/>
      <c r="AD166" s="221"/>
      <c r="AE166" s="225">
        <v>1</v>
      </c>
      <c r="AF166" s="221"/>
      <c r="AG166" s="267" t="str">
        <f>TRIM('APH KIC KIA PC'!T166)</f>
        <v/>
      </c>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70" t="s">
        <v>1981</v>
      </c>
      <c r="BD166" s="270" t="str">
        <f>IF('2. Artikeldata Utökad'!G166="Välj…","",LEFT('2. Artikeldata Utökad'!G166,1))</f>
        <v xml:space="preserve"> </v>
      </c>
      <c r="BE166" s="221"/>
      <c r="BF166" s="221"/>
      <c r="BG166" s="221"/>
      <c r="BH166" s="221"/>
      <c r="BI166" s="221"/>
      <c r="BJ166" s="221"/>
      <c r="BK166" s="221"/>
      <c r="BL166" s="267" t="str">
        <f>TRIM(IF('APH KIC KIA PC'!S166="WEB","",'2. Artikeldata Utökad'!P166))</f>
        <v/>
      </c>
      <c r="BM166" s="267" t="str">
        <f>TRIM(IF('APH KIC KIA PC'!S166="WEB","",'2. Artikeldata Utökad'!Q166))</f>
        <v/>
      </c>
      <c r="BN166" s="267" t="str">
        <f>TRIM(IF('APH KIC KIA PC'!S166="WEB","",'2. Artikeldata Utökad'!R166))</f>
        <v/>
      </c>
      <c r="BO166" s="267" t="str">
        <f>IF('2. Artikeldata Utökad'!F166="","",'2. Artikeldata Utökad'!F166)</f>
        <v xml:space="preserve">  Välj…</v>
      </c>
      <c r="BP166" s="267" t="str">
        <f>TRIM(IF('2. Artikeldata Utökad'!E166="","",'2. Artikeldata Utökad'!E166))</f>
        <v/>
      </c>
      <c r="BQ166" s="267" t="str">
        <f>TRIM(IF('APH KIC KIA PC'!S166="WEB","",'2. Artikeldata Utökad'!S166))</f>
        <v/>
      </c>
      <c r="BR166" s="225">
        <v>1</v>
      </c>
      <c r="BS166" s="267" t="str">
        <f>TRIM(IF('APH KIC KIA PC'!S166="WEB","",'2. Artikeldata Utökad'!T166))</f>
        <v/>
      </c>
      <c r="BT166" s="221"/>
      <c r="BU166" s="221"/>
      <c r="BV166" s="267" t="str">
        <f>TRIM(IF('APH KIC KIA PC'!M166&lt;&gt;200,'APH KIC KIA PC'!D166,'2. Artikeldata Utökad'!I166))</f>
        <v/>
      </c>
      <c r="BW166" s="267" t="str">
        <f>TRIM('2. Artikeldata Utökad'!D166)</f>
        <v/>
      </c>
      <c r="BX166" s="224" t="str">
        <f>LEFT('2. Artikeldata Utökad'!H166,1)</f>
        <v xml:space="preserve"> </v>
      </c>
      <c r="BY166" s="224" t="str">
        <f>TRIM(LEFT('2. Artikeldata Utökad'!J166,2))</f>
        <v/>
      </c>
      <c r="BZ166" s="225" t="s">
        <v>1981</v>
      </c>
      <c r="CA166" s="221"/>
      <c r="CB166" s="221"/>
      <c r="CC166" s="221"/>
      <c r="CD166" s="221"/>
      <c r="CE166" s="221"/>
    </row>
    <row r="167" spans="1:83" x14ac:dyDescent="0.25">
      <c r="A167" s="226">
        <v>163</v>
      </c>
      <c r="B167" s="226" t="str">
        <f>'APH KIC KIA PC'!I167</f>
        <v>Välj…</v>
      </c>
      <c r="C167" s="226" t="str">
        <f>'APH KIC KIA PC'!K167</f>
        <v>Välj…</v>
      </c>
      <c r="D167" s="225">
        <v>1</v>
      </c>
      <c r="E167" s="267" t="str">
        <f>TRIM('APH KIC KIA PC'!D167)</f>
        <v/>
      </c>
      <c r="F167" s="224" t="str">
        <f>TRIM('1. Artikeldata Grund'!E167)</f>
        <v/>
      </c>
      <c r="G167" s="273" t="s">
        <v>1871</v>
      </c>
      <c r="H167" s="221"/>
      <c r="I167" s="221"/>
      <c r="J167" s="221"/>
      <c r="K167" s="221"/>
      <c r="L167" s="221"/>
      <c r="M167" s="2" cm="1">
        <f t="array" ref="M167">IF('APH KIC KIA PC'!S167&lt;&gt;"WEB",1,_xlfn.IFS('APH KIC KIA PC'!K167=Tabeller!$AI$4,'APH KIC KIA PC'!Q167,'APH KIC KIA PC'!K167=Tabeller!$AI$5,106628))</f>
        <v>1</v>
      </c>
      <c r="N167" s="270"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68" t="str">
        <f>'APH KIC KIA PC'!E167</f>
        <v/>
      </c>
      <c r="P167" s="267" t="str">
        <f>TRIM('APH KIC KIA PC'!R167)</f>
        <v/>
      </c>
      <c r="Q167" s="221"/>
      <c r="R167" s="269" t="str" cm="1">
        <f t="array" ref="R167">IFERROR(_xlfn.IFS('4. Inköpsdata'!M167=25%,41,'4. Inköpsdata'!M167=12%,42,'4. Inköpsdata'!M167=6%,43,'4. Inköpsdata'!M167="Momsfritt",38),"")</f>
        <v/>
      </c>
      <c r="S167" s="225" t="str">
        <f>'APH KIC KIA PC'!S167</f>
        <v xml:space="preserve">  Välj…</v>
      </c>
      <c r="T167" s="369" t="str">
        <f>'APH KIC KIA PC'!E167</f>
        <v/>
      </c>
      <c r="U167" s="225"/>
      <c r="V167" s="221"/>
      <c r="W167" s="221"/>
      <c r="X167" s="221"/>
      <c r="Y167" s="221"/>
      <c r="Z167" s="225" t="str">
        <f>TRIM(IF('1. Artikeldata Grund'!K167="","",IF('1. Artikeldata Grund'!K167=1,_xlfn.CONCAT('1. Artikeldata Grund'!K167," ","dag"),_xlfn.CONCAT('1. Artikeldata Grund'!K167," ","dagar"))))</f>
        <v/>
      </c>
      <c r="AA167" s="225" t="str">
        <f>TRIM(IF('1. Artikeldata Grund'!L167="","",IF('1. Artikeldata Grund'!L167=1,_xlfn.CONCAT('1. Artikeldata Grund'!L167," ","dag"),_xlfn.CONCAT('1. Artikeldata Grund'!L167," ","dagar"))))</f>
        <v/>
      </c>
      <c r="AB167" s="221"/>
      <c r="AC167" s="221"/>
      <c r="AD167" s="221"/>
      <c r="AE167" s="225">
        <v>1</v>
      </c>
      <c r="AF167" s="221"/>
      <c r="AG167" s="267" t="str">
        <f>TRIM('APH KIC KIA PC'!T167)</f>
        <v/>
      </c>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70" t="s">
        <v>1981</v>
      </c>
      <c r="BD167" s="270" t="str">
        <f>IF('2. Artikeldata Utökad'!G167="Välj…","",LEFT('2. Artikeldata Utökad'!G167,1))</f>
        <v xml:space="preserve"> </v>
      </c>
      <c r="BE167" s="221"/>
      <c r="BF167" s="221"/>
      <c r="BG167" s="221"/>
      <c r="BH167" s="221"/>
      <c r="BI167" s="221"/>
      <c r="BJ167" s="221"/>
      <c r="BK167" s="221"/>
      <c r="BL167" s="267" t="str">
        <f>TRIM(IF('APH KIC KIA PC'!S167="WEB","",'2. Artikeldata Utökad'!P167))</f>
        <v/>
      </c>
      <c r="BM167" s="267" t="str">
        <f>TRIM(IF('APH KIC KIA PC'!S167="WEB","",'2. Artikeldata Utökad'!Q167))</f>
        <v/>
      </c>
      <c r="BN167" s="267" t="str">
        <f>TRIM(IF('APH KIC KIA PC'!S167="WEB","",'2. Artikeldata Utökad'!R167))</f>
        <v/>
      </c>
      <c r="BO167" s="267" t="str">
        <f>IF('2. Artikeldata Utökad'!F167="","",'2. Artikeldata Utökad'!F167)</f>
        <v xml:space="preserve">  Välj…</v>
      </c>
      <c r="BP167" s="267" t="str">
        <f>TRIM(IF('2. Artikeldata Utökad'!E167="","",'2. Artikeldata Utökad'!E167))</f>
        <v/>
      </c>
      <c r="BQ167" s="267" t="str">
        <f>TRIM(IF('APH KIC KIA PC'!S167="WEB","",'2. Artikeldata Utökad'!S167))</f>
        <v/>
      </c>
      <c r="BR167" s="225">
        <v>1</v>
      </c>
      <c r="BS167" s="267" t="str">
        <f>TRIM(IF('APH KIC KIA PC'!S167="WEB","",'2. Artikeldata Utökad'!T167))</f>
        <v/>
      </c>
      <c r="BT167" s="221"/>
      <c r="BU167" s="221"/>
      <c r="BV167" s="267" t="str">
        <f>TRIM(IF('APH KIC KIA PC'!M167&lt;&gt;200,'APH KIC KIA PC'!D167,'2. Artikeldata Utökad'!I167))</f>
        <v/>
      </c>
      <c r="BW167" s="267" t="str">
        <f>TRIM('2. Artikeldata Utökad'!D167)</f>
        <v/>
      </c>
      <c r="BX167" s="224" t="str">
        <f>LEFT('2. Artikeldata Utökad'!H167,1)</f>
        <v xml:space="preserve"> </v>
      </c>
      <c r="BY167" s="224" t="str">
        <f>TRIM(LEFT('2. Artikeldata Utökad'!J167,2))</f>
        <v/>
      </c>
      <c r="BZ167" s="225" t="s">
        <v>1981</v>
      </c>
      <c r="CA167" s="221"/>
      <c r="CB167" s="221"/>
      <c r="CC167" s="221"/>
      <c r="CD167" s="221"/>
      <c r="CE167" s="221"/>
    </row>
    <row r="168" spans="1:83" x14ac:dyDescent="0.25">
      <c r="A168" s="226">
        <v>164</v>
      </c>
      <c r="B168" s="226" t="str">
        <f>'APH KIC KIA PC'!I168</f>
        <v>Välj…</v>
      </c>
      <c r="C168" s="226" t="str">
        <f>'APH KIC KIA PC'!K168</f>
        <v>Välj…</v>
      </c>
      <c r="D168" s="225">
        <v>1</v>
      </c>
      <c r="E168" s="267" t="str">
        <f>TRIM('APH KIC KIA PC'!D168)</f>
        <v/>
      </c>
      <c r="F168" s="224" t="str">
        <f>TRIM('1. Artikeldata Grund'!E168)</f>
        <v/>
      </c>
      <c r="G168" s="273" t="s">
        <v>1871</v>
      </c>
      <c r="H168" s="221"/>
      <c r="I168" s="221"/>
      <c r="J168" s="221"/>
      <c r="K168" s="221"/>
      <c r="L168" s="221"/>
      <c r="M168" s="2" cm="1">
        <f t="array" ref="M168">IF('APH KIC KIA PC'!S168&lt;&gt;"WEB",1,_xlfn.IFS('APH KIC KIA PC'!K168=Tabeller!$AI$4,'APH KIC KIA PC'!Q168,'APH KIC KIA PC'!K168=Tabeller!$AI$5,106628))</f>
        <v>1</v>
      </c>
      <c r="N168" s="270"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68" t="str">
        <f>'APH KIC KIA PC'!E168</f>
        <v/>
      </c>
      <c r="P168" s="267" t="str">
        <f>TRIM('APH KIC KIA PC'!R168)</f>
        <v/>
      </c>
      <c r="Q168" s="221"/>
      <c r="R168" s="269" t="str" cm="1">
        <f t="array" ref="R168">IFERROR(_xlfn.IFS('4. Inköpsdata'!M168=25%,41,'4. Inköpsdata'!M168=12%,42,'4. Inköpsdata'!M168=6%,43,'4. Inköpsdata'!M168="Momsfritt",38),"")</f>
        <v/>
      </c>
      <c r="S168" s="225" t="str">
        <f>'APH KIC KIA PC'!S168</f>
        <v xml:space="preserve">  Välj…</v>
      </c>
      <c r="T168" s="369" t="str">
        <f>'APH KIC KIA PC'!E168</f>
        <v/>
      </c>
      <c r="U168" s="225"/>
      <c r="V168" s="221"/>
      <c r="W168" s="221"/>
      <c r="X168" s="221"/>
      <c r="Y168" s="221"/>
      <c r="Z168" s="225" t="str">
        <f>TRIM(IF('1. Artikeldata Grund'!K168="","",IF('1. Artikeldata Grund'!K168=1,_xlfn.CONCAT('1. Artikeldata Grund'!K168," ","dag"),_xlfn.CONCAT('1. Artikeldata Grund'!K168," ","dagar"))))</f>
        <v/>
      </c>
      <c r="AA168" s="225" t="str">
        <f>TRIM(IF('1. Artikeldata Grund'!L168="","",IF('1. Artikeldata Grund'!L168=1,_xlfn.CONCAT('1. Artikeldata Grund'!L168," ","dag"),_xlfn.CONCAT('1. Artikeldata Grund'!L168," ","dagar"))))</f>
        <v/>
      </c>
      <c r="AB168" s="221"/>
      <c r="AC168" s="221"/>
      <c r="AD168" s="221"/>
      <c r="AE168" s="225">
        <v>1</v>
      </c>
      <c r="AF168" s="221"/>
      <c r="AG168" s="267" t="str">
        <f>TRIM('APH KIC KIA PC'!T168)</f>
        <v/>
      </c>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70" t="s">
        <v>1981</v>
      </c>
      <c r="BD168" s="270" t="str">
        <f>IF('2. Artikeldata Utökad'!G168="Välj…","",LEFT('2. Artikeldata Utökad'!G168,1))</f>
        <v xml:space="preserve"> </v>
      </c>
      <c r="BE168" s="221"/>
      <c r="BF168" s="221"/>
      <c r="BG168" s="221"/>
      <c r="BH168" s="221"/>
      <c r="BI168" s="221"/>
      <c r="BJ168" s="221"/>
      <c r="BK168" s="221"/>
      <c r="BL168" s="267" t="str">
        <f>TRIM(IF('APH KIC KIA PC'!S168="WEB","",'2. Artikeldata Utökad'!P168))</f>
        <v/>
      </c>
      <c r="BM168" s="267" t="str">
        <f>TRIM(IF('APH KIC KIA PC'!S168="WEB","",'2. Artikeldata Utökad'!Q168))</f>
        <v/>
      </c>
      <c r="BN168" s="267" t="str">
        <f>TRIM(IF('APH KIC KIA PC'!S168="WEB","",'2. Artikeldata Utökad'!R168))</f>
        <v/>
      </c>
      <c r="BO168" s="267" t="str">
        <f>IF('2. Artikeldata Utökad'!F168="","",'2. Artikeldata Utökad'!F168)</f>
        <v xml:space="preserve">  Välj…</v>
      </c>
      <c r="BP168" s="267" t="str">
        <f>TRIM(IF('2. Artikeldata Utökad'!E168="","",'2. Artikeldata Utökad'!E168))</f>
        <v/>
      </c>
      <c r="BQ168" s="267" t="str">
        <f>TRIM(IF('APH KIC KIA PC'!S168="WEB","",'2. Artikeldata Utökad'!S168))</f>
        <v/>
      </c>
      <c r="BR168" s="225">
        <v>1</v>
      </c>
      <c r="BS168" s="267" t="str">
        <f>TRIM(IF('APH KIC KIA PC'!S168="WEB","",'2. Artikeldata Utökad'!T168))</f>
        <v/>
      </c>
      <c r="BT168" s="221"/>
      <c r="BU168" s="221"/>
      <c r="BV168" s="267" t="str">
        <f>TRIM(IF('APH KIC KIA PC'!M168&lt;&gt;200,'APH KIC KIA PC'!D168,'2. Artikeldata Utökad'!I168))</f>
        <v/>
      </c>
      <c r="BW168" s="267" t="str">
        <f>TRIM('2. Artikeldata Utökad'!D168)</f>
        <v/>
      </c>
      <c r="BX168" s="224" t="str">
        <f>LEFT('2. Artikeldata Utökad'!H168,1)</f>
        <v xml:space="preserve"> </v>
      </c>
      <c r="BY168" s="224" t="str">
        <f>TRIM(LEFT('2. Artikeldata Utökad'!J168,2))</f>
        <v/>
      </c>
      <c r="BZ168" s="225" t="s">
        <v>1981</v>
      </c>
      <c r="CA168" s="221"/>
      <c r="CB168" s="221"/>
      <c r="CC168" s="221"/>
      <c r="CD168" s="221"/>
      <c r="CE168" s="221"/>
    </row>
    <row r="169" spans="1:83" x14ac:dyDescent="0.25">
      <c r="A169" s="226">
        <v>165</v>
      </c>
      <c r="B169" s="226" t="str">
        <f>'APH KIC KIA PC'!I169</f>
        <v>Välj…</v>
      </c>
      <c r="C169" s="226" t="str">
        <f>'APH KIC KIA PC'!K169</f>
        <v>Välj…</v>
      </c>
      <c r="D169" s="225">
        <v>1</v>
      </c>
      <c r="E169" s="267" t="str">
        <f>TRIM('APH KIC KIA PC'!D169)</f>
        <v/>
      </c>
      <c r="F169" s="224" t="str">
        <f>TRIM('1. Artikeldata Grund'!E169)</f>
        <v/>
      </c>
      <c r="G169" s="273" t="s">
        <v>1871</v>
      </c>
      <c r="H169" s="221"/>
      <c r="I169" s="221"/>
      <c r="J169" s="221"/>
      <c r="K169" s="221"/>
      <c r="L169" s="221"/>
      <c r="M169" s="2" cm="1">
        <f t="array" ref="M169">IF('APH KIC KIA PC'!S169&lt;&gt;"WEB",1,_xlfn.IFS('APH KIC KIA PC'!K169=Tabeller!$AI$4,'APH KIC KIA PC'!Q169,'APH KIC KIA PC'!K169=Tabeller!$AI$5,106628))</f>
        <v>1</v>
      </c>
      <c r="N169" s="270"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68" t="str">
        <f>'APH KIC KIA PC'!E169</f>
        <v/>
      </c>
      <c r="P169" s="267" t="str">
        <f>TRIM('APH KIC KIA PC'!R169)</f>
        <v/>
      </c>
      <c r="Q169" s="221"/>
      <c r="R169" s="269" t="str" cm="1">
        <f t="array" ref="R169">IFERROR(_xlfn.IFS('4. Inköpsdata'!M169=25%,41,'4. Inköpsdata'!M169=12%,42,'4. Inköpsdata'!M169=6%,43,'4. Inköpsdata'!M169="Momsfritt",38),"")</f>
        <v/>
      </c>
      <c r="S169" s="225" t="str">
        <f>'APH KIC KIA PC'!S169</f>
        <v xml:space="preserve">  Välj…</v>
      </c>
      <c r="T169" s="369" t="str">
        <f>'APH KIC KIA PC'!E169</f>
        <v/>
      </c>
      <c r="U169" s="225"/>
      <c r="V169" s="221"/>
      <c r="W169" s="221"/>
      <c r="X169" s="221"/>
      <c r="Y169" s="221"/>
      <c r="Z169" s="225" t="str">
        <f>TRIM(IF('1. Artikeldata Grund'!K169="","",IF('1. Artikeldata Grund'!K169=1,_xlfn.CONCAT('1. Artikeldata Grund'!K169," ","dag"),_xlfn.CONCAT('1. Artikeldata Grund'!K169," ","dagar"))))</f>
        <v/>
      </c>
      <c r="AA169" s="225" t="str">
        <f>TRIM(IF('1. Artikeldata Grund'!L169="","",IF('1. Artikeldata Grund'!L169=1,_xlfn.CONCAT('1. Artikeldata Grund'!L169," ","dag"),_xlfn.CONCAT('1. Artikeldata Grund'!L169," ","dagar"))))</f>
        <v/>
      </c>
      <c r="AB169" s="221"/>
      <c r="AC169" s="221"/>
      <c r="AD169" s="221"/>
      <c r="AE169" s="225">
        <v>1</v>
      </c>
      <c r="AF169" s="221"/>
      <c r="AG169" s="267" t="str">
        <f>TRIM('APH KIC KIA PC'!T169)</f>
        <v/>
      </c>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70" t="s">
        <v>1981</v>
      </c>
      <c r="BD169" s="270" t="str">
        <f>IF('2. Artikeldata Utökad'!G169="Välj…","",LEFT('2. Artikeldata Utökad'!G169,1))</f>
        <v xml:space="preserve"> </v>
      </c>
      <c r="BE169" s="221"/>
      <c r="BF169" s="221"/>
      <c r="BG169" s="221"/>
      <c r="BH169" s="221"/>
      <c r="BI169" s="221"/>
      <c r="BJ169" s="221"/>
      <c r="BK169" s="221"/>
      <c r="BL169" s="267" t="str">
        <f>TRIM(IF('APH KIC KIA PC'!S169="WEB","",'2. Artikeldata Utökad'!P169))</f>
        <v/>
      </c>
      <c r="BM169" s="267" t="str">
        <f>TRIM(IF('APH KIC KIA PC'!S169="WEB","",'2. Artikeldata Utökad'!Q169))</f>
        <v/>
      </c>
      <c r="BN169" s="267" t="str">
        <f>TRIM(IF('APH KIC KIA PC'!S169="WEB","",'2. Artikeldata Utökad'!R169))</f>
        <v/>
      </c>
      <c r="BO169" s="267" t="str">
        <f>IF('2. Artikeldata Utökad'!F169="","",'2. Artikeldata Utökad'!F169)</f>
        <v xml:space="preserve">  Välj…</v>
      </c>
      <c r="BP169" s="267" t="str">
        <f>TRIM(IF('2. Artikeldata Utökad'!E169="","",'2. Artikeldata Utökad'!E169))</f>
        <v/>
      </c>
      <c r="BQ169" s="267" t="str">
        <f>TRIM(IF('APH KIC KIA PC'!S169="WEB","",'2. Artikeldata Utökad'!S169))</f>
        <v/>
      </c>
      <c r="BR169" s="225">
        <v>1</v>
      </c>
      <c r="BS169" s="267" t="str">
        <f>TRIM(IF('APH KIC KIA PC'!S169="WEB","",'2. Artikeldata Utökad'!T169))</f>
        <v/>
      </c>
      <c r="BT169" s="221"/>
      <c r="BU169" s="221"/>
      <c r="BV169" s="267" t="str">
        <f>TRIM(IF('APH KIC KIA PC'!M169&lt;&gt;200,'APH KIC KIA PC'!D169,'2. Artikeldata Utökad'!I169))</f>
        <v/>
      </c>
      <c r="BW169" s="267" t="str">
        <f>TRIM('2. Artikeldata Utökad'!D169)</f>
        <v/>
      </c>
      <c r="BX169" s="224" t="str">
        <f>LEFT('2. Artikeldata Utökad'!H169,1)</f>
        <v xml:space="preserve"> </v>
      </c>
      <c r="BY169" s="224" t="str">
        <f>TRIM(LEFT('2. Artikeldata Utökad'!J169,2))</f>
        <v/>
      </c>
      <c r="BZ169" s="225" t="s">
        <v>1981</v>
      </c>
      <c r="CA169" s="221"/>
      <c r="CB169" s="221"/>
      <c r="CC169" s="221"/>
      <c r="CD169" s="221"/>
      <c r="CE169" s="221"/>
    </row>
    <row r="170" spans="1:83" x14ac:dyDescent="0.25">
      <c r="A170" s="223">
        <v>166</v>
      </c>
      <c r="B170" s="226" t="str">
        <f>'APH KIC KIA PC'!I170</f>
        <v>Välj…</v>
      </c>
      <c r="C170" s="226" t="str">
        <f>'APH KIC KIA PC'!K170</f>
        <v>Välj…</v>
      </c>
      <c r="D170" s="225">
        <v>1</v>
      </c>
      <c r="E170" s="267" t="str">
        <f>TRIM('APH KIC KIA PC'!D170)</f>
        <v/>
      </c>
      <c r="F170" s="224" t="str">
        <f>TRIM('1. Artikeldata Grund'!E170)</f>
        <v/>
      </c>
      <c r="G170" s="273" t="s">
        <v>1871</v>
      </c>
      <c r="H170" s="221"/>
      <c r="I170" s="221"/>
      <c r="J170" s="221"/>
      <c r="K170" s="221"/>
      <c r="L170" s="221"/>
      <c r="M170" s="2" cm="1">
        <f t="array" ref="M170">IF('APH KIC KIA PC'!S170&lt;&gt;"WEB",1,_xlfn.IFS('APH KIC KIA PC'!K170=Tabeller!$AI$4,'APH KIC KIA PC'!Q170,'APH KIC KIA PC'!K170=Tabeller!$AI$5,106628))</f>
        <v>1</v>
      </c>
      <c r="N170" s="270"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68" t="str">
        <f>'APH KIC KIA PC'!E170</f>
        <v/>
      </c>
      <c r="P170" s="267" t="str">
        <f>TRIM('APH KIC KIA PC'!R170)</f>
        <v/>
      </c>
      <c r="Q170" s="221"/>
      <c r="R170" s="269" t="str" cm="1">
        <f t="array" ref="R170">IFERROR(_xlfn.IFS('4. Inköpsdata'!M170=25%,41,'4. Inköpsdata'!M170=12%,42,'4. Inköpsdata'!M170=6%,43,'4. Inköpsdata'!M170="Momsfritt",38),"")</f>
        <v/>
      </c>
      <c r="S170" s="225" t="str">
        <f>'APH KIC KIA PC'!S170</f>
        <v xml:space="preserve">  Välj…</v>
      </c>
      <c r="T170" s="369" t="str">
        <f>'APH KIC KIA PC'!E170</f>
        <v/>
      </c>
      <c r="U170" s="225"/>
      <c r="V170" s="221"/>
      <c r="W170" s="221"/>
      <c r="X170" s="221"/>
      <c r="Y170" s="221"/>
      <c r="Z170" s="225" t="str">
        <f>TRIM(IF('1. Artikeldata Grund'!K170="","",IF('1. Artikeldata Grund'!K170=1,_xlfn.CONCAT('1. Artikeldata Grund'!K170," ","dag"),_xlfn.CONCAT('1. Artikeldata Grund'!K170," ","dagar"))))</f>
        <v/>
      </c>
      <c r="AA170" s="225" t="str">
        <f>TRIM(IF('1. Artikeldata Grund'!L170="","",IF('1. Artikeldata Grund'!L170=1,_xlfn.CONCAT('1. Artikeldata Grund'!L170," ","dag"),_xlfn.CONCAT('1. Artikeldata Grund'!L170," ","dagar"))))</f>
        <v/>
      </c>
      <c r="AB170" s="221"/>
      <c r="AC170" s="221"/>
      <c r="AD170" s="221"/>
      <c r="AE170" s="225">
        <v>1</v>
      </c>
      <c r="AF170" s="221"/>
      <c r="AG170" s="267" t="str">
        <f>TRIM('APH KIC KIA PC'!T170)</f>
        <v/>
      </c>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70" t="s">
        <v>1981</v>
      </c>
      <c r="BD170" s="270" t="str">
        <f>IF('2. Artikeldata Utökad'!G170="Välj…","",LEFT('2. Artikeldata Utökad'!G170,1))</f>
        <v xml:space="preserve"> </v>
      </c>
      <c r="BE170" s="221"/>
      <c r="BF170" s="221"/>
      <c r="BG170" s="221"/>
      <c r="BH170" s="221"/>
      <c r="BI170" s="221"/>
      <c r="BJ170" s="221"/>
      <c r="BK170" s="221"/>
      <c r="BL170" s="267" t="str">
        <f>TRIM(IF('APH KIC KIA PC'!S170="WEB","",'2. Artikeldata Utökad'!P170))</f>
        <v/>
      </c>
      <c r="BM170" s="267" t="str">
        <f>TRIM(IF('APH KIC KIA PC'!S170="WEB","",'2. Artikeldata Utökad'!Q170))</f>
        <v/>
      </c>
      <c r="BN170" s="267" t="str">
        <f>TRIM(IF('APH KIC KIA PC'!S170="WEB","",'2. Artikeldata Utökad'!R170))</f>
        <v/>
      </c>
      <c r="BO170" s="267" t="str">
        <f>IF('2. Artikeldata Utökad'!F170="","",'2. Artikeldata Utökad'!F170)</f>
        <v xml:space="preserve">  Välj…</v>
      </c>
      <c r="BP170" s="267" t="str">
        <f>TRIM(IF('2. Artikeldata Utökad'!E170="","",'2. Artikeldata Utökad'!E170))</f>
        <v/>
      </c>
      <c r="BQ170" s="267" t="str">
        <f>TRIM(IF('APH KIC KIA PC'!S170="WEB","",'2. Artikeldata Utökad'!S170))</f>
        <v/>
      </c>
      <c r="BR170" s="225">
        <v>1</v>
      </c>
      <c r="BS170" s="267" t="str">
        <f>TRIM(IF('APH KIC KIA PC'!S170="WEB","",'2. Artikeldata Utökad'!T170))</f>
        <v/>
      </c>
      <c r="BT170" s="221"/>
      <c r="BU170" s="221"/>
      <c r="BV170" s="267" t="str">
        <f>TRIM(IF('APH KIC KIA PC'!M170&lt;&gt;200,'APH KIC KIA PC'!D170,'2. Artikeldata Utökad'!I170))</f>
        <v/>
      </c>
      <c r="BW170" s="267" t="str">
        <f>TRIM('2. Artikeldata Utökad'!D170)</f>
        <v/>
      </c>
      <c r="BX170" s="224" t="str">
        <f>LEFT('2. Artikeldata Utökad'!H170,1)</f>
        <v xml:space="preserve"> </v>
      </c>
      <c r="BY170" s="224" t="str">
        <f>TRIM(LEFT('2. Artikeldata Utökad'!J170,2))</f>
        <v/>
      </c>
      <c r="BZ170" s="225" t="s">
        <v>1981</v>
      </c>
      <c r="CA170" s="221"/>
      <c r="CB170" s="221"/>
      <c r="CC170" s="221"/>
      <c r="CD170" s="221"/>
      <c r="CE170" s="221"/>
    </row>
    <row r="171" spans="1:83" x14ac:dyDescent="0.25">
      <c r="A171" s="226">
        <v>167</v>
      </c>
      <c r="B171" s="226" t="str">
        <f>'APH KIC KIA PC'!I171</f>
        <v>Välj…</v>
      </c>
      <c r="C171" s="226" t="str">
        <f>'APH KIC KIA PC'!K171</f>
        <v>Välj…</v>
      </c>
      <c r="D171" s="225">
        <v>1</v>
      </c>
      <c r="E171" s="267" t="str">
        <f>TRIM('APH KIC KIA PC'!D171)</f>
        <v/>
      </c>
      <c r="F171" s="224" t="str">
        <f>TRIM('1. Artikeldata Grund'!E171)</f>
        <v/>
      </c>
      <c r="G171" s="273" t="s">
        <v>1871</v>
      </c>
      <c r="H171" s="221"/>
      <c r="I171" s="221"/>
      <c r="J171" s="221"/>
      <c r="K171" s="221"/>
      <c r="L171" s="221"/>
      <c r="M171" s="2" cm="1">
        <f t="array" ref="M171">IF('APH KIC KIA PC'!S171&lt;&gt;"WEB",1,_xlfn.IFS('APH KIC KIA PC'!K171=Tabeller!$AI$4,'APH KIC KIA PC'!Q171,'APH KIC KIA PC'!K171=Tabeller!$AI$5,106628))</f>
        <v>1</v>
      </c>
      <c r="N171" s="270"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68" t="str">
        <f>'APH KIC KIA PC'!E171</f>
        <v/>
      </c>
      <c r="P171" s="267" t="str">
        <f>TRIM('APH KIC KIA PC'!R171)</f>
        <v/>
      </c>
      <c r="Q171" s="221"/>
      <c r="R171" s="269" t="str" cm="1">
        <f t="array" ref="R171">IFERROR(_xlfn.IFS('4. Inköpsdata'!M171=25%,41,'4. Inköpsdata'!M171=12%,42,'4. Inköpsdata'!M171=6%,43,'4. Inköpsdata'!M171="Momsfritt",38),"")</f>
        <v/>
      </c>
      <c r="S171" s="225" t="str">
        <f>'APH KIC KIA PC'!S171</f>
        <v xml:space="preserve">  Välj…</v>
      </c>
      <c r="T171" s="369" t="str">
        <f>'APH KIC KIA PC'!E171</f>
        <v/>
      </c>
      <c r="U171" s="225"/>
      <c r="V171" s="221"/>
      <c r="W171" s="221"/>
      <c r="X171" s="221"/>
      <c r="Y171" s="221"/>
      <c r="Z171" s="225" t="str">
        <f>TRIM(IF('1. Artikeldata Grund'!K171="","",IF('1. Artikeldata Grund'!K171=1,_xlfn.CONCAT('1. Artikeldata Grund'!K171," ","dag"),_xlfn.CONCAT('1. Artikeldata Grund'!K171," ","dagar"))))</f>
        <v/>
      </c>
      <c r="AA171" s="225" t="str">
        <f>TRIM(IF('1. Artikeldata Grund'!L171="","",IF('1. Artikeldata Grund'!L171=1,_xlfn.CONCAT('1. Artikeldata Grund'!L171," ","dag"),_xlfn.CONCAT('1. Artikeldata Grund'!L171," ","dagar"))))</f>
        <v/>
      </c>
      <c r="AB171" s="221"/>
      <c r="AC171" s="221"/>
      <c r="AD171" s="221"/>
      <c r="AE171" s="225">
        <v>1</v>
      </c>
      <c r="AF171" s="221"/>
      <c r="AG171" s="267" t="str">
        <f>TRIM('APH KIC KIA PC'!T171)</f>
        <v/>
      </c>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70" t="s">
        <v>1981</v>
      </c>
      <c r="BD171" s="270" t="str">
        <f>IF('2. Artikeldata Utökad'!G171="Välj…","",LEFT('2. Artikeldata Utökad'!G171,1))</f>
        <v xml:space="preserve"> </v>
      </c>
      <c r="BE171" s="221"/>
      <c r="BF171" s="221"/>
      <c r="BG171" s="221"/>
      <c r="BH171" s="221"/>
      <c r="BI171" s="221"/>
      <c r="BJ171" s="221"/>
      <c r="BK171" s="221"/>
      <c r="BL171" s="267" t="str">
        <f>TRIM(IF('APH KIC KIA PC'!S171="WEB","",'2. Artikeldata Utökad'!P171))</f>
        <v/>
      </c>
      <c r="BM171" s="267" t="str">
        <f>TRIM(IF('APH KIC KIA PC'!S171="WEB","",'2. Artikeldata Utökad'!Q171))</f>
        <v/>
      </c>
      <c r="BN171" s="267" t="str">
        <f>TRIM(IF('APH KIC KIA PC'!S171="WEB","",'2. Artikeldata Utökad'!R171))</f>
        <v/>
      </c>
      <c r="BO171" s="267" t="str">
        <f>IF('2. Artikeldata Utökad'!F171="","",'2. Artikeldata Utökad'!F171)</f>
        <v xml:space="preserve">  Välj…</v>
      </c>
      <c r="BP171" s="267" t="str">
        <f>TRIM(IF('2. Artikeldata Utökad'!E171="","",'2. Artikeldata Utökad'!E171))</f>
        <v/>
      </c>
      <c r="BQ171" s="267" t="str">
        <f>TRIM(IF('APH KIC KIA PC'!S171="WEB","",'2. Artikeldata Utökad'!S171))</f>
        <v/>
      </c>
      <c r="BR171" s="225">
        <v>1</v>
      </c>
      <c r="BS171" s="267" t="str">
        <f>TRIM(IF('APH KIC KIA PC'!S171="WEB","",'2. Artikeldata Utökad'!T171))</f>
        <v/>
      </c>
      <c r="BT171" s="221"/>
      <c r="BU171" s="221"/>
      <c r="BV171" s="267" t="str">
        <f>TRIM(IF('APH KIC KIA PC'!M171&lt;&gt;200,'APH KIC KIA PC'!D171,'2. Artikeldata Utökad'!I171))</f>
        <v/>
      </c>
      <c r="BW171" s="267" t="str">
        <f>TRIM('2. Artikeldata Utökad'!D171)</f>
        <v/>
      </c>
      <c r="BX171" s="224" t="str">
        <f>LEFT('2. Artikeldata Utökad'!H171,1)</f>
        <v xml:space="preserve"> </v>
      </c>
      <c r="BY171" s="224" t="str">
        <f>TRIM(LEFT('2. Artikeldata Utökad'!J171,2))</f>
        <v/>
      </c>
      <c r="BZ171" s="225" t="s">
        <v>1981</v>
      </c>
      <c r="CA171" s="221"/>
      <c r="CB171" s="221"/>
      <c r="CC171" s="221"/>
      <c r="CD171" s="221"/>
      <c r="CE171" s="221"/>
    </row>
    <row r="172" spans="1:83" x14ac:dyDescent="0.25">
      <c r="A172" s="226">
        <v>168</v>
      </c>
      <c r="B172" s="226" t="str">
        <f>'APH KIC KIA PC'!I172</f>
        <v>Välj…</v>
      </c>
      <c r="C172" s="226" t="str">
        <f>'APH KIC KIA PC'!K172</f>
        <v>Välj…</v>
      </c>
      <c r="D172" s="225">
        <v>1</v>
      </c>
      <c r="E172" s="267" t="str">
        <f>TRIM('APH KIC KIA PC'!D172)</f>
        <v/>
      </c>
      <c r="F172" s="224" t="str">
        <f>TRIM('1. Artikeldata Grund'!E172)</f>
        <v/>
      </c>
      <c r="G172" s="273" t="s">
        <v>1871</v>
      </c>
      <c r="H172" s="221"/>
      <c r="I172" s="221"/>
      <c r="J172" s="221"/>
      <c r="K172" s="221"/>
      <c r="L172" s="221"/>
      <c r="M172" s="2" cm="1">
        <f t="array" ref="M172">IF('APH KIC KIA PC'!S172&lt;&gt;"WEB",1,_xlfn.IFS('APH KIC KIA PC'!K172=Tabeller!$AI$4,'APH KIC KIA PC'!Q172,'APH KIC KIA PC'!K172=Tabeller!$AI$5,106628))</f>
        <v>1</v>
      </c>
      <c r="N172" s="270"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68" t="str">
        <f>'APH KIC KIA PC'!E172</f>
        <v/>
      </c>
      <c r="P172" s="267" t="str">
        <f>TRIM('APH KIC KIA PC'!R172)</f>
        <v/>
      </c>
      <c r="Q172" s="221"/>
      <c r="R172" s="269" t="str" cm="1">
        <f t="array" ref="R172">IFERROR(_xlfn.IFS('4. Inköpsdata'!M172=25%,41,'4. Inköpsdata'!M172=12%,42,'4. Inköpsdata'!M172=6%,43,'4. Inköpsdata'!M172="Momsfritt",38),"")</f>
        <v/>
      </c>
      <c r="S172" s="225" t="str">
        <f>'APH KIC KIA PC'!S172</f>
        <v xml:space="preserve">  Välj…</v>
      </c>
      <c r="T172" s="369" t="str">
        <f>'APH KIC KIA PC'!E172</f>
        <v/>
      </c>
      <c r="U172" s="225"/>
      <c r="V172" s="221"/>
      <c r="W172" s="221"/>
      <c r="X172" s="221"/>
      <c r="Y172" s="221"/>
      <c r="Z172" s="225" t="str">
        <f>TRIM(IF('1. Artikeldata Grund'!K172="","",IF('1. Artikeldata Grund'!K172=1,_xlfn.CONCAT('1. Artikeldata Grund'!K172," ","dag"),_xlfn.CONCAT('1. Artikeldata Grund'!K172," ","dagar"))))</f>
        <v/>
      </c>
      <c r="AA172" s="225" t="str">
        <f>TRIM(IF('1. Artikeldata Grund'!L172="","",IF('1. Artikeldata Grund'!L172=1,_xlfn.CONCAT('1. Artikeldata Grund'!L172," ","dag"),_xlfn.CONCAT('1. Artikeldata Grund'!L172," ","dagar"))))</f>
        <v/>
      </c>
      <c r="AB172" s="221"/>
      <c r="AC172" s="221"/>
      <c r="AD172" s="221"/>
      <c r="AE172" s="225">
        <v>1</v>
      </c>
      <c r="AF172" s="221"/>
      <c r="AG172" s="267" t="str">
        <f>TRIM('APH KIC KIA PC'!T172)</f>
        <v/>
      </c>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70" t="s">
        <v>1981</v>
      </c>
      <c r="BD172" s="270" t="str">
        <f>IF('2. Artikeldata Utökad'!G172="Välj…","",LEFT('2. Artikeldata Utökad'!G172,1))</f>
        <v xml:space="preserve"> </v>
      </c>
      <c r="BE172" s="221"/>
      <c r="BF172" s="221"/>
      <c r="BG172" s="221"/>
      <c r="BH172" s="221"/>
      <c r="BI172" s="221"/>
      <c r="BJ172" s="221"/>
      <c r="BK172" s="221"/>
      <c r="BL172" s="267" t="str">
        <f>TRIM(IF('APH KIC KIA PC'!S172="WEB","",'2. Artikeldata Utökad'!P172))</f>
        <v/>
      </c>
      <c r="BM172" s="267" t="str">
        <f>TRIM(IF('APH KIC KIA PC'!S172="WEB","",'2. Artikeldata Utökad'!Q172))</f>
        <v/>
      </c>
      <c r="BN172" s="267" t="str">
        <f>TRIM(IF('APH KIC KIA PC'!S172="WEB","",'2. Artikeldata Utökad'!R172))</f>
        <v/>
      </c>
      <c r="BO172" s="267" t="str">
        <f>IF('2. Artikeldata Utökad'!F172="","",'2. Artikeldata Utökad'!F172)</f>
        <v xml:space="preserve">  Välj…</v>
      </c>
      <c r="BP172" s="267" t="str">
        <f>TRIM(IF('2. Artikeldata Utökad'!E172="","",'2. Artikeldata Utökad'!E172))</f>
        <v/>
      </c>
      <c r="BQ172" s="267" t="str">
        <f>TRIM(IF('APH KIC KIA PC'!S172="WEB","",'2. Artikeldata Utökad'!S172))</f>
        <v/>
      </c>
      <c r="BR172" s="225">
        <v>1</v>
      </c>
      <c r="BS172" s="267" t="str">
        <f>TRIM(IF('APH KIC KIA PC'!S172="WEB","",'2. Artikeldata Utökad'!T172))</f>
        <v/>
      </c>
      <c r="BT172" s="221"/>
      <c r="BU172" s="221"/>
      <c r="BV172" s="267" t="str">
        <f>TRIM(IF('APH KIC KIA PC'!M172&lt;&gt;200,'APH KIC KIA PC'!D172,'2. Artikeldata Utökad'!I172))</f>
        <v/>
      </c>
      <c r="BW172" s="267" t="str">
        <f>TRIM('2. Artikeldata Utökad'!D172)</f>
        <v/>
      </c>
      <c r="BX172" s="224" t="str">
        <f>LEFT('2. Artikeldata Utökad'!H172,1)</f>
        <v xml:space="preserve"> </v>
      </c>
      <c r="BY172" s="224" t="str">
        <f>TRIM(LEFT('2. Artikeldata Utökad'!J172,2))</f>
        <v/>
      </c>
      <c r="BZ172" s="225" t="s">
        <v>1981</v>
      </c>
      <c r="CA172" s="221"/>
      <c r="CB172" s="221"/>
      <c r="CC172" s="221"/>
      <c r="CD172" s="221"/>
      <c r="CE172" s="221"/>
    </row>
    <row r="173" spans="1:83" x14ac:dyDescent="0.25">
      <c r="A173" s="226">
        <v>169</v>
      </c>
      <c r="B173" s="226" t="str">
        <f>'APH KIC KIA PC'!I173</f>
        <v>Välj…</v>
      </c>
      <c r="C173" s="226" t="str">
        <f>'APH KIC KIA PC'!K173</f>
        <v>Välj…</v>
      </c>
      <c r="D173" s="225">
        <v>1</v>
      </c>
      <c r="E173" s="267" t="str">
        <f>TRIM('APH KIC KIA PC'!D173)</f>
        <v/>
      </c>
      <c r="F173" s="224" t="str">
        <f>TRIM('1. Artikeldata Grund'!E173)</f>
        <v/>
      </c>
      <c r="G173" s="273" t="s">
        <v>1871</v>
      </c>
      <c r="H173" s="221"/>
      <c r="I173" s="221"/>
      <c r="J173" s="221"/>
      <c r="K173" s="221"/>
      <c r="L173" s="221"/>
      <c r="M173" s="2" cm="1">
        <f t="array" ref="M173">IF('APH KIC KIA PC'!S173&lt;&gt;"WEB",1,_xlfn.IFS('APH KIC KIA PC'!K173=Tabeller!$AI$4,'APH KIC KIA PC'!Q173,'APH KIC KIA PC'!K173=Tabeller!$AI$5,106628))</f>
        <v>1</v>
      </c>
      <c r="N173" s="270"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68" t="str">
        <f>'APH KIC KIA PC'!E173</f>
        <v/>
      </c>
      <c r="P173" s="267" t="str">
        <f>TRIM('APH KIC KIA PC'!R173)</f>
        <v/>
      </c>
      <c r="Q173" s="221"/>
      <c r="R173" s="269" t="str" cm="1">
        <f t="array" ref="R173">IFERROR(_xlfn.IFS('4. Inköpsdata'!M173=25%,41,'4. Inköpsdata'!M173=12%,42,'4. Inköpsdata'!M173=6%,43,'4. Inköpsdata'!M173="Momsfritt",38),"")</f>
        <v/>
      </c>
      <c r="S173" s="225" t="str">
        <f>'APH KIC KIA PC'!S173</f>
        <v xml:space="preserve">  Välj…</v>
      </c>
      <c r="T173" s="369" t="str">
        <f>'APH KIC KIA PC'!E173</f>
        <v/>
      </c>
      <c r="U173" s="225"/>
      <c r="V173" s="221"/>
      <c r="W173" s="221"/>
      <c r="X173" s="221"/>
      <c r="Y173" s="221"/>
      <c r="Z173" s="225" t="str">
        <f>TRIM(IF('1. Artikeldata Grund'!K173="","",IF('1. Artikeldata Grund'!K173=1,_xlfn.CONCAT('1. Artikeldata Grund'!K173," ","dag"),_xlfn.CONCAT('1. Artikeldata Grund'!K173," ","dagar"))))</f>
        <v/>
      </c>
      <c r="AA173" s="225" t="str">
        <f>TRIM(IF('1. Artikeldata Grund'!L173="","",IF('1. Artikeldata Grund'!L173=1,_xlfn.CONCAT('1. Artikeldata Grund'!L173," ","dag"),_xlfn.CONCAT('1. Artikeldata Grund'!L173," ","dagar"))))</f>
        <v/>
      </c>
      <c r="AB173" s="221"/>
      <c r="AC173" s="221"/>
      <c r="AD173" s="221"/>
      <c r="AE173" s="225">
        <v>1</v>
      </c>
      <c r="AF173" s="221"/>
      <c r="AG173" s="267" t="str">
        <f>TRIM('APH KIC KIA PC'!T173)</f>
        <v/>
      </c>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70" t="s">
        <v>1981</v>
      </c>
      <c r="BD173" s="270" t="str">
        <f>IF('2. Artikeldata Utökad'!G173="Välj…","",LEFT('2. Artikeldata Utökad'!G173,1))</f>
        <v xml:space="preserve"> </v>
      </c>
      <c r="BE173" s="221"/>
      <c r="BF173" s="221"/>
      <c r="BG173" s="221"/>
      <c r="BH173" s="221"/>
      <c r="BI173" s="221"/>
      <c r="BJ173" s="221"/>
      <c r="BK173" s="221"/>
      <c r="BL173" s="267" t="str">
        <f>TRIM(IF('APH KIC KIA PC'!S173="WEB","",'2. Artikeldata Utökad'!P173))</f>
        <v/>
      </c>
      <c r="BM173" s="267" t="str">
        <f>TRIM(IF('APH KIC KIA PC'!S173="WEB","",'2. Artikeldata Utökad'!Q173))</f>
        <v/>
      </c>
      <c r="BN173" s="267" t="str">
        <f>TRIM(IF('APH KIC KIA PC'!S173="WEB","",'2. Artikeldata Utökad'!R173))</f>
        <v/>
      </c>
      <c r="BO173" s="267" t="str">
        <f>IF('2. Artikeldata Utökad'!F173="","",'2. Artikeldata Utökad'!F173)</f>
        <v xml:space="preserve">  Välj…</v>
      </c>
      <c r="BP173" s="267" t="str">
        <f>TRIM(IF('2. Artikeldata Utökad'!E173="","",'2. Artikeldata Utökad'!E173))</f>
        <v/>
      </c>
      <c r="BQ173" s="267" t="str">
        <f>TRIM(IF('APH KIC KIA PC'!S173="WEB","",'2. Artikeldata Utökad'!S173))</f>
        <v/>
      </c>
      <c r="BR173" s="225">
        <v>1</v>
      </c>
      <c r="BS173" s="267" t="str">
        <f>TRIM(IF('APH KIC KIA PC'!S173="WEB","",'2. Artikeldata Utökad'!T173))</f>
        <v/>
      </c>
      <c r="BT173" s="221"/>
      <c r="BU173" s="221"/>
      <c r="BV173" s="267" t="str">
        <f>TRIM(IF('APH KIC KIA PC'!M173&lt;&gt;200,'APH KIC KIA PC'!D173,'2. Artikeldata Utökad'!I173))</f>
        <v/>
      </c>
      <c r="BW173" s="267" t="str">
        <f>TRIM('2. Artikeldata Utökad'!D173)</f>
        <v/>
      </c>
      <c r="BX173" s="224" t="str">
        <f>LEFT('2. Artikeldata Utökad'!H173,1)</f>
        <v xml:space="preserve"> </v>
      </c>
      <c r="BY173" s="224" t="str">
        <f>TRIM(LEFT('2. Artikeldata Utökad'!J173,2))</f>
        <v/>
      </c>
      <c r="BZ173" s="225" t="s">
        <v>1981</v>
      </c>
      <c r="CA173" s="221"/>
      <c r="CB173" s="221"/>
      <c r="CC173" s="221"/>
      <c r="CD173" s="221"/>
      <c r="CE173" s="221"/>
    </row>
    <row r="174" spans="1:83" x14ac:dyDescent="0.25">
      <c r="A174" s="226">
        <v>170</v>
      </c>
      <c r="B174" s="226" t="str">
        <f>'APH KIC KIA PC'!I174</f>
        <v>Välj…</v>
      </c>
      <c r="C174" s="226" t="str">
        <f>'APH KIC KIA PC'!K174</f>
        <v>Välj…</v>
      </c>
      <c r="D174" s="225">
        <v>1</v>
      </c>
      <c r="E174" s="267" t="str">
        <f>TRIM('APH KIC KIA PC'!D174)</f>
        <v/>
      </c>
      <c r="F174" s="224" t="str">
        <f>TRIM('1. Artikeldata Grund'!E174)</f>
        <v/>
      </c>
      <c r="G174" s="273" t="s">
        <v>1871</v>
      </c>
      <c r="H174" s="221"/>
      <c r="I174" s="221"/>
      <c r="J174" s="221"/>
      <c r="K174" s="221"/>
      <c r="L174" s="221"/>
      <c r="M174" s="2" cm="1">
        <f t="array" ref="M174">IF('APH KIC KIA PC'!S174&lt;&gt;"WEB",1,_xlfn.IFS('APH KIC KIA PC'!K174=Tabeller!$AI$4,'APH KIC KIA PC'!Q174,'APH KIC KIA PC'!K174=Tabeller!$AI$5,106628))</f>
        <v>1</v>
      </c>
      <c r="N174" s="270"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68" t="str">
        <f>'APH KIC KIA PC'!E174</f>
        <v/>
      </c>
      <c r="P174" s="267" t="str">
        <f>TRIM('APH KIC KIA PC'!R174)</f>
        <v/>
      </c>
      <c r="Q174" s="221"/>
      <c r="R174" s="269" t="str" cm="1">
        <f t="array" ref="R174">IFERROR(_xlfn.IFS('4. Inköpsdata'!M174=25%,41,'4. Inköpsdata'!M174=12%,42,'4. Inköpsdata'!M174=6%,43,'4. Inköpsdata'!M174="Momsfritt",38),"")</f>
        <v/>
      </c>
      <c r="S174" s="225" t="str">
        <f>'APH KIC KIA PC'!S174</f>
        <v xml:space="preserve">  Välj…</v>
      </c>
      <c r="T174" s="369" t="str">
        <f>'APH KIC KIA PC'!E174</f>
        <v/>
      </c>
      <c r="U174" s="225"/>
      <c r="V174" s="221"/>
      <c r="W174" s="221"/>
      <c r="X174" s="221"/>
      <c r="Y174" s="221"/>
      <c r="Z174" s="225" t="str">
        <f>TRIM(IF('1. Artikeldata Grund'!K174="","",IF('1. Artikeldata Grund'!K174=1,_xlfn.CONCAT('1. Artikeldata Grund'!K174," ","dag"),_xlfn.CONCAT('1. Artikeldata Grund'!K174," ","dagar"))))</f>
        <v/>
      </c>
      <c r="AA174" s="225" t="str">
        <f>TRIM(IF('1. Artikeldata Grund'!L174="","",IF('1. Artikeldata Grund'!L174=1,_xlfn.CONCAT('1. Artikeldata Grund'!L174," ","dag"),_xlfn.CONCAT('1. Artikeldata Grund'!L174," ","dagar"))))</f>
        <v/>
      </c>
      <c r="AB174" s="221"/>
      <c r="AC174" s="221"/>
      <c r="AD174" s="221"/>
      <c r="AE174" s="225">
        <v>1</v>
      </c>
      <c r="AF174" s="221"/>
      <c r="AG174" s="267" t="str">
        <f>TRIM('APH KIC KIA PC'!T174)</f>
        <v/>
      </c>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70" t="s">
        <v>1981</v>
      </c>
      <c r="BD174" s="270" t="str">
        <f>IF('2. Artikeldata Utökad'!G174="Välj…","",LEFT('2. Artikeldata Utökad'!G174,1))</f>
        <v xml:space="preserve"> </v>
      </c>
      <c r="BE174" s="221"/>
      <c r="BF174" s="221"/>
      <c r="BG174" s="221"/>
      <c r="BH174" s="221"/>
      <c r="BI174" s="221"/>
      <c r="BJ174" s="221"/>
      <c r="BK174" s="221"/>
      <c r="BL174" s="267" t="str">
        <f>TRIM(IF('APH KIC KIA PC'!S174="WEB","",'2. Artikeldata Utökad'!P174))</f>
        <v/>
      </c>
      <c r="BM174" s="267" t="str">
        <f>TRIM(IF('APH KIC KIA PC'!S174="WEB","",'2. Artikeldata Utökad'!Q174))</f>
        <v/>
      </c>
      <c r="BN174" s="267" t="str">
        <f>TRIM(IF('APH KIC KIA PC'!S174="WEB","",'2. Artikeldata Utökad'!R174))</f>
        <v/>
      </c>
      <c r="BO174" s="267" t="str">
        <f>IF('2. Artikeldata Utökad'!F174="","",'2. Artikeldata Utökad'!F174)</f>
        <v xml:space="preserve">  Välj…</v>
      </c>
      <c r="BP174" s="267" t="str">
        <f>TRIM(IF('2. Artikeldata Utökad'!E174="","",'2. Artikeldata Utökad'!E174))</f>
        <v/>
      </c>
      <c r="BQ174" s="267" t="str">
        <f>TRIM(IF('APH KIC KIA PC'!S174="WEB","",'2. Artikeldata Utökad'!S174))</f>
        <v/>
      </c>
      <c r="BR174" s="225">
        <v>1</v>
      </c>
      <c r="BS174" s="267" t="str">
        <f>TRIM(IF('APH KIC KIA PC'!S174="WEB","",'2. Artikeldata Utökad'!T174))</f>
        <v/>
      </c>
      <c r="BT174" s="221"/>
      <c r="BU174" s="221"/>
      <c r="BV174" s="267" t="str">
        <f>TRIM(IF('APH KIC KIA PC'!M174&lt;&gt;200,'APH KIC KIA PC'!D174,'2. Artikeldata Utökad'!I174))</f>
        <v/>
      </c>
      <c r="BW174" s="267" t="str">
        <f>TRIM('2. Artikeldata Utökad'!D174)</f>
        <v/>
      </c>
      <c r="BX174" s="224" t="str">
        <f>LEFT('2. Artikeldata Utökad'!H174,1)</f>
        <v xml:space="preserve"> </v>
      </c>
      <c r="BY174" s="224" t="str">
        <f>TRIM(LEFT('2. Artikeldata Utökad'!J174,2))</f>
        <v/>
      </c>
      <c r="BZ174" s="225" t="s">
        <v>1981</v>
      </c>
      <c r="CA174" s="221"/>
      <c r="CB174" s="221"/>
      <c r="CC174" s="221"/>
      <c r="CD174" s="221"/>
      <c r="CE174" s="221"/>
    </row>
    <row r="175" spans="1:83" x14ac:dyDescent="0.25">
      <c r="A175" s="226">
        <v>171</v>
      </c>
      <c r="B175" s="226" t="str">
        <f>'APH KIC KIA PC'!I175</f>
        <v>Välj…</v>
      </c>
      <c r="C175" s="226" t="str">
        <f>'APH KIC KIA PC'!K175</f>
        <v>Välj…</v>
      </c>
      <c r="D175" s="225">
        <v>1</v>
      </c>
      <c r="E175" s="267" t="str">
        <f>TRIM('APH KIC KIA PC'!D175)</f>
        <v/>
      </c>
      <c r="F175" s="224" t="str">
        <f>TRIM('1. Artikeldata Grund'!E175)</f>
        <v/>
      </c>
      <c r="G175" s="273" t="s">
        <v>1871</v>
      </c>
      <c r="H175" s="221"/>
      <c r="I175" s="221"/>
      <c r="J175" s="221"/>
      <c r="K175" s="221"/>
      <c r="L175" s="221"/>
      <c r="M175" s="2" cm="1">
        <f t="array" ref="M175">IF('APH KIC KIA PC'!S175&lt;&gt;"WEB",1,_xlfn.IFS('APH KIC KIA PC'!K175=Tabeller!$AI$4,'APH KIC KIA PC'!Q175,'APH KIC KIA PC'!K175=Tabeller!$AI$5,106628))</f>
        <v>1</v>
      </c>
      <c r="N175" s="270"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68" t="str">
        <f>'APH KIC KIA PC'!E175</f>
        <v/>
      </c>
      <c r="P175" s="267" t="str">
        <f>TRIM('APH KIC KIA PC'!R175)</f>
        <v/>
      </c>
      <c r="Q175" s="221"/>
      <c r="R175" s="269" t="str" cm="1">
        <f t="array" ref="R175">IFERROR(_xlfn.IFS('4. Inköpsdata'!M175=25%,41,'4. Inköpsdata'!M175=12%,42,'4. Inköpsdata'!M175=6%,43,'4. Inköpsdata'!M175="Momsfritt",38),"")</f>
        <v/>
      </c>
      <c r="S175" s="225" t="str">
        <f>'APH KIC KIA PC'!S175</f>
        <v xml:space="preserve">  Välj…</v>
      </c>
      <c r="T175" s="369" t="str">
        <f>'APH KIC KIA PC'!E175</f>
        <v/>
      </c>
      <c r="U175" s="225"/>
      <c r="V175" s="221"/>
      <c r="W175" s="221"/>
      <c r="X175" s="221"/>
      <c r="Y175" s="221"/>
      <c r="Z175" s="225" t="str">
        <f>TRIM(IF('1. Artikeldata Grund'!K175="","",IF('1. Artikeldata Grund'!K175=1,_xlfn.CONCAT('1. Artikeldata Grund'!K175," ","dag"),_xlfn.CONCAT('1. Artikeldata Grund'!K175," ","dagar"))))</f>
        <v/>
      </c>
      <c r="AA175" s="225" t="str">
        <f>TRIM(IF('1. Artikeldata Grund'!L175="","",IF('1. Artikeldata Grund'!L175=1,_xlfn.CONCAT('1. Artikeldata Grund'!L175," ","dag"),_xlfn.CONCAT('1. Artikeldata Grund'!L175," ","dagar"))))</f>
        <v/>
      </c>
      <c r="AB175" s="221"/>
      <c r="AC175" s="221"/>
      <c r="AD175" s="221"/>
      <c r="AE175" s="225">
        <v>1</v>
      </c>
      <c r="AF175" s="221"/>
      <c r="AG175" s="267" t="str">
        <f>TRIM('APH KIC KIA PC'!T175)</f>
        <v/>
      </c>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70" t="s">
        <v>1981</v>
      </c>
      <c r="BD175" s="270" t="str">
        <f>IF('2. Artikeldata Utökad'!G175="Välj…","",LEFT('2. Artikeldata Utökad'!G175,1))</f>
        <v xml:space="preserve"> </v>
      </c>
      <c r="BE175" s="221"/>
      <c r="BF175" s="221"/>
      <c r="BG175" s="221"/>
      <c r="BH175" s="221"/>
      <c r="BI175" s="221"/>
      <c r="BJ175" s="221"/>
      <c r="BK175" s="221"/>
      <c r="BL175" s="267" t="str">
        <f>TRIM(IF('APH KIC KIA PC'!S175="WEB","",'2. Artikeldata Utökad'!P175))</f>
        <v/>
      </c>
      <c r="BM175" s="267" t="str">
        <f>TRIM(IF('APH KIC KIA PC'!S175="WEB","",'2. Artikeldata Utökad'!Q175))</f>
        <v/>
      </c>
      <c r="BN175" s="267" t="str">
        <f>TRIM(IF('APH KIC KIA PC'!S175="WEB","",'2. Artikeldata Utökad'!R175))</f>
        <v/>
      </c>
      <c r="BO175" s="267" t="str">
        <f>IF('2. Artikeldata Utökad'!F175="","",'2. Artikeldata Utökad'!F175)</f>
        <v xml:space="preserve">  Välj…</v>
      </c>
      <c r="BP175" s="267" t="str">
        <f>TRIM(IF('2. Artikeldata Utökad'!E175="","",'2. Artikeldata Utökad'!E175))</f>
        <v/>
      </c>
      <c r="BQ175" s="267" t="str">
        <f>TRIM(IF('APH KIC KIA PC'!S175="WEB","",'2. Artikeldata Utökad'!S175))</f>
        <v/>
      </c>
      <c r="BR175" s="225">
        <v>1</v>
      </c>
      <c r="BS175" s="267" t="str">
        <f>TRIM(IF('APH KIC KIA PC'!S175="WEB","",'2. Artikeldata Utökad'!T175))</f>
        <v/>
      </c>
      <c r="BT175" s="221"/>
      <c r="BU175" s="221"/>
      <c r="BV175" s="267" t="str">
        <f>TRIM(IF('APH KIC KIA PC'!M175&lt;&gt;200,'APH KIC KIA PC'!D175,'2. Artikeldata Utökad'!I175))</f>
        <v/>
      </c>
      <c r="BW175" s="267" t="str">
        <f>TRIM('2. Artikeldata Utökad'!D175)</f>
        <v/>
      </c>
      <c r="BX175" s="224" t="str">
        <f>LEFT('2. Artikeldata Utökad'!H175,1)</f>
        <v xml:space="preserve"> </v>
      </c>
      <c r="BY175" s="224" t="str">
        <f>TRIM(LEFT('2. Artikeldata Utökad'!J175,2))</f>
        <v/>
      </c>
      <c r="BZ175" s="225" t="s">
        <v>1981</v>
      </c>
      <c r="CA175" s="221"/>
      <c r="CB175" s="221"/>
      <c r="CC175" s="221"/>
      <c r="CD175" s="221"/>
      <c r="CE175" s="221"/>
    </row>
    <row r="176" spans="1:83" x14ac:dyDescent="0.25">
      <c r="A176" s="226">
        <v>172</v>
      </c>
      <c r="B176" s="226" t="str">
        <f>'APH KIC KIA PC'!I176</f>
        <v>Välj…</v>
      </c>
      <c r="C176" s="226" t="str">
        <f>'APH KIC KIA PC'!K176</f>
        <v>Välj…</v>
      </c>
      <c r="D176" s="225">
        <v>1</v>
      </c>
      <c r="E176" s="267" t="str">
        <f>TRIM('APH KIC KIA PC'!D176)</f>
        <v/>
      </c>
      <c r="F176" s="224" t="str">
        <f>TRIM('1. Artikeldata Grund'!E176)</f>
        <v/>
      </c>
      <c r="G176" s="273" t="s">
        <v>1871</v>
      </c>
      <c r="H176" s="221"/>
      <c r="I176" s="221"/>
      <c r="J176" s="221"/>
      <c r="K176" s="221"/>
      <c r="L176" s="221"/>
      <c r="M176" s="2" cm="1">
        <f t="array" ref="M176">IF('APH KIC KIA PC'!S176&lt;&gt;"WEB",1,_xlfn.IFS('APH KIC KIA PC'!K176=Tabeller!$AI$4,'APH KIC KIA PC'!Q176,'APH KIC KIA PC'!K176=Tabeller!$AI$5,106628))</f>
        <v>1</v>
      </c>
      <c r="N176" s="270"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68" t="str">
        <f>'APH KIC KIA PC'!E176</f>
        <v/>
      </c>
      <c r="P176" s="267" t="str">
        <f>TRIM('APH KIC KIA PC'!R176)</f>
        <v/>
      </c>
      <c r="Q176" s="221"/>
      <c r="R176" s="269" t="str" cm="1">
        <f t="array" ref="R176">IFERROR(_xlfn.IFS('4. Inköpsdata'!M176=25%,41,'4. Inköpsdata'!M176=12%,42,'4. Inköpsdata'!M176=6%,43,'4. Inköpsdata'!M176="Momsfritt",38),"")</f>
        <v/>
      </c>
      <c r="S176" s="225" t="str">
        <f>'APH KIC KIA PC'!S176</f>
        <v xml:space="preserve">  Välj…</v>
      </c>
      <c r="T176" s="369" t="str">
        <f>'APH KIC KIA PC'!E176</f>
        <v/>
      </c>
      <c r="U176" s="225"/>
      <c r="V176" s="221"/>
      <c r="W176" s="221"/>
      <c r="X176" s="221"/>
      <c r="Y176" s="221"/>
      <c r="Z176" s="225" t="str">
        <f>TRIM(IF('1. Artikeldata Grund'!K176="","",IF('1. Artikeldata Grund'!K176=1,_xlfn.CONCAT('1. Artikeldata Grund'!K176," ","dag"),_xlfn.CONCAT('1. Artikeldata Grund'!K176," ","dagar"))))</f>
        <v/>
      </c>
      <c r="AA176" s="225" t="str">
        <f>TRIM(IF('1. Artikeldata Grund'!L176="","",IF('1. Artikeldata Grund'!L176=1,_xlfn.CONCAT('1. Artikeldata Grund'!L176," ","dag"),_xlfn.CONCAT('1. Artikeldata Grund'!L176," ","dagar"))))</f>
        <v/>
      </c>
      <c r="AB176" s="221"/>
      <c r="AC176" s="221"/>
      <c r="AD176" s="221"/>
      <c r="AE176" s="225">
        <v>1</v>
      </c>
      <c r="AF176" s="221"/>
      <c r="AG176" s="267" t="str">
        <f>TRIM('APH KIC KIA PC'!T176)</f>
        <v/>
      </c>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70" t="s">
        <v>1981</v>
      </c>
      <c r="BD176" s="270" t="str">
        <f>IF('2. Artikeldata Utökad'!G176="Välj…","",LEFT('2. Artikeldata Utökad'!G176,1))</f>
        <v xml:space="preserve"> </v>
      </c>
      <c r="BE176" s="221"/>
      <c r="BF176" s="221"/>
      <c r="BG176" s="221"/>
      <c r="BH176" s="221"/>
      <c r="BI176" s="221"/>
      <c r="BJ176" s="221"/>
      <c r="BK176" s="221"/>
      <c r="BL176" s="267" t="str">
        <f>TRIM(IF('APH KIC KIA PC'!S176="WEB","",'2. Artikeldata Utökad'!P176))</f>
        <v/>
      </c>
      <c r="BM176" s="267" t="str">
        <f>TRIM(IF('APH KIC KIA PC'!S176="WEB","",'2. Artikeldata Utökad'!Q176))</f>
        <v/>
      </c>
      <c r="BN176" s="267" t="str">
        <f>TRIM(IF('APH KIC KIA PC'!S176="WEB","",'2. Artikeldata Utökad'!R176))</f>
        <v/>
      </c>
      <c r="BO176" s="267" t="str">
        <f>IF('2. Artikeldata Utökad'!F176="","",'2. Artikeldata Utökad'!F176)</f>
        <v xml:space="preserve">  Välj…</v>
      </c>
      <c r="BP176" s="267" t="str">
        <f>TRIM(IF('2. Artikeldata Utökad'!E176="","",'2. Artikeldata Utökad'!E176))</f>
        <v/>
      </c>
      <c r="BQ176" s="267" t="str">
        <f>TRIM(IF('APH KIC KIA PC'!S176="WEB","",'2. Artikeldata Utökad'!S176))</f>
        <v/>
      </c>
      <c r="BR176" s="225">
        <v>1</v>
      </c>
      <c r="BS176" s="267" t="str">
        <f>TRIM(IF('APH KIC KIA PC'!S176="WEB","",'2. Artikeldata Utökad'!T176))</f>
        <v/>
      </c>
      <c r="BT176" s="221"/>
      <c r="BU176" s="221"/>
      <c r="BV176" s="267" t="str">
        <f>TRIM(IF('APH KIC KIA PC'!M176&lt;&gt;200,'APH KIC KIA PC'!D176,'2. Artikeldata Utökad'!I176))</f>
        <v/>
      </c>
      <c r="BW176" s="267" t="str">
        <f>TRIM('2. Artikeldata Utökad'!D176)</f>
        <v/>
      </c>
      <c r="BX176" s="224" t="str">
        <f>LEFT('2. Artikeldata Utökad'!H176,1)</f>
        <v xml:space="preserve"> </v>
      </c>
      <c r="BY176" s="224" t="str">
        <f>TRIM(LEFT('2. Artikeldata Utökad'!J176,2))</f>
        <v/>
      </c>
      <c r="BZ176" s="225" t="s">
        <v>1981</v>
      </c>
      <c r="CA176" s="221"/>
      <c r="CB176" s="221"/>
      <c r="CC176" s="221"/>
      <c r="CD176" s="221"/>
      <c r="CE176" s="221"/>
    </row>
    <row r="177" spans="1:83" x14ac:dyDescent="0.25">
      <c r="A177" s="223">
        <v>173</v>
      </c>
      <c r="B177" s="226" t="str">
        <f>'APH KIC KIA PC'!I177</f>
        <v>Välj…</v>
      </c>
      <c r="C177" s="226" t="str">
        <f>'APH KIC KIA PC'!K177</f>
        <v>Välj…</v>
      </c>
      <c r="D177" s="225">
        <v>1</v>
      </c>
      <c r="E177" s="267" t="str">
        <f>TRIM('APH KIC KIA PC'!D177)</f>
        <v/>
      </c>
      <c r="F177" s="224" t="str">
        <f>TRIM('1. Artikeldata Grund'!E177)</f>
        <v/>
      </c>
      <c r="G177" s="273" t="s">
        <v>1871</v>
      </c>
      <c r="H177" s="221"/>
      <c r="I177" s="221"/>
      <c r="J177" s="221"/>
      <c r="K177" s="221"/>
      <c r="L177" s="221"/>
      <c r="M177" s="2" cm="1">
        <f t="array" ref="M177">IF('APH KIC KIA PC'!S177&lt;&gt;"WEB",1,_xlfn.IFS('APH KIC KIA PC'!K177=Tabeller!$AI$4,'APH KIC KIA PC'!Q177,'APH KIC KIA PC'!K177=Tabeller!$AI$5,106628))</f>
        <v>1</v>
      </c>
      <c r="N177" s="270"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68" t="str">
        <f>'APH KIC KIA PC'!E177</f>
        <v/>
      </c>
      <c r="P177" s="267" t="str">
        <f>TRIM('APH KIC KIA PC'!R177)</f>
        <v/>
      </c>
      <c r="Q177" s="221"/>
      <c r="R177" s="269" t="str" cm="1">
        <f t="array" ref="R177">IFERROR(_xlfn.IFS('4. Inköpsdata'!M177=25%,41,'4. Inköpsdata'!M177=12%,42,'4. Inköpsdata'!M177=6%,43,'4. Inköpsdata'!M177="Momsfritt",38),"")</f>
        <v/>
      </c>
      <c r="S177" s="225" t="str">
        <f>'APH KIC KIA PC'!S177</f>
        <v xml:space="preserve">  Välj…</v>
      </c>
      <c r="T177" s="369" t="str">
        <f>'APH KIC KIA PC'!E177</f>
        <v/>
      </c>
      <c r="U177" s="225"/>
      <c r="V177" s="221"/>
      <c r="W177" s="221"/>
      <c r="X177" s="221"/>
      <c r="Y177" s="221"/>
      <c r="Z177" s="225" t="str">
        <f>TRIM(IF('1. Artikeldata Grund'!K177="","",IF('1. Artikeldata Grund'!K177=1,_xlfn.CONCAT('1. Artikeldata Grund'!K177," ","dag"),_xlfn.CONCAT('1. Artikeldata Grund'!K177," ","dagar"))))</f>
        <v/>
      </c>
      <c r="AA177" s="225" t="str">
        <f>TRIM(IF('1. Artikeldata Grund'!L177="","",IF('1. Artikeldata Grund'!L177=1,_xlfn.CONCAT('1. Artikeldata Grund'!L177," ","dag"),_xlfn.CONCAT('1. Artikeldata Grund'!L177," ","dagar"))))</f>
        <v/>
      </c>
      <c r="AB177" s="221"/>
      <c r="AC177" s="221"/>
      <c r="AD177" s="221"/>
      <c r="AE177" s="225">
        <v>1</v>
      </c>
      <c r="AF177" s="221"/>
      <c r="AG177" s="267" t="str">
        <f>TRIM('APH KIC KIA PC'!T177)</f>
        <v/>
      </c>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70" t="s">
        <v>1981</v>
      </c>
      <c r="BD177" s="270" t="str">
        <f>IF('2. Artikeldata Utökad'!G177="Välj…","",LEFT('2. Artikeldata Utökad'!G177,1))</f>
        <v xml:space="preserve"> </v>
      </c>
      <c r="BE177" s="221"/>
      <c r="BF177" s="221"/>
      <c r="BG177" s="221"/>
      <c r="BH177" s="221"/>
      <c r="BI177" s="221"/>
      <c r="BJ177" s="221"/>
      <c r="BK177" s="221"/>
      <c r="BL177" s="267" t="str">
        <f>TRIM(IF('APH KIC KIA PC'!S177="WEB","",'2. Artikeldata Utökad'!P177))</f>
        <v/>
      </c>
      <c r="BM177" s="267" t="str">
        <f>TRIM(IF('APH KIC KIA PC'!S177="WEB","",'2. Artikeldata Utökad'!Q177))</f>
        <v/>
      </c>
      <c r="BN177" s="267" t="str">
        <f>TRIM(IF('APH KIC KIA PC'!S177="WEB","",'2. Artikeldata Utökad'!R177))</f>
        <v/>
      </c>
      <c r="BO177" s="267" t="str">
        <f>IF('2. Artikeldata Utökad'!F177="","",'2. Artikeldata Utökad'!F177)</f>
        <v xml:space="preserve">  Välj…</v>
      </c>
      <c r="BP177" s="267" t="str">
        <f>TRIM(IF('2. Artikeldata Utökad'!E177="","",'2. Artikeldata Utökad'!E177))</f>
        <v/>
      </c>
      <c r="BQ177" s="267" t="str">
        <f>TRIM(IF('APH KIC KIA PC'!S177="WEB","",'2. Artikeldata Utökad'!S177))</f>
        <v/>
      </c>
      <c r="BR177" s="225">
        <v>1</v>
      </c>
      <c r="BS177" s="267" t="str">
        <f>TRIM(IF('APH KIC KIA PC'!S177="WEB","",'2. Artikeldata Utökad'!T177))</f>
        <v/>
      </c>
      <c r="BT177" s="221"/>
      <c r="BU177" s="221"/>
      <c r="BV177" s="267" t="str">
        <f>TRIM(IF('APH KIC KIA PC'!M177&lt;&gt;200,'APH KIC KIA PC'!D177,'2. Artikeldata Utökad'!I177))</f>
        <v/>
      </c>
      <c r="BW177" s="267" t="str">
        <f>TRIM('2. Artikeldata Utökad'!D177)</f>
        <v/>
      </c>
      <c r="BX177" s="224" t="str">
        <f>LEFT('2. Artikeldata Utökad'!H177,1)</f>
        <v xml:space="preserve"> </v>
      </c>
      <c r="BY177" s="224" t="str">
        <f>TRIM(LEFT('2. Artikeldata Utökad'!J177,2))</f>
        <v/>
      </c>
      <c r="BZ177" s="225" t="s">
        <v>1981</v>
      </c>
      <c r="CA177" s="221"/>
      <c r="CB177" s="221"/>
      <c r="CC177" s="221"/>
      <c r="CD177" s="221"/>
      <c r="CE177" s="221"/>
    </row>
    <row r="178" spans="1:83" x14ac:dyDescent="0.25">
      <c r="A178" s="226">
        <v>174</v>
      </c>
      <c r="B178" s="226" t="str">
        <f>'APH KIC KIA PC'!I178</f>
        <v>Välj…</v>
      </c>
      <c r="C178" s="226" t="str">
        <f>'APH KIC KIA PC'!K178</f>
        <v>Välj…</v>
      </c>
      <c r="D178" s="225">
        <v>1</v>
      </c>
      <c r="E178" s="267" t="str">
        <f>TRIM('APH KIC KIA PC'!D178)</f>
        <v/>
      </c>
      <c r="F178" s="224" t="str">
        <f>TRIM('1. Artikeldata Grund'!E178)</f>
        <v/>
      </c>
      <c r="G178" s="273" t="s">
        <v>1871</v>
      </c>
      <c r="H178" s="221"/>
      <c r="I178" s="221"/>
      <c r="J178" s="221"/>
      <c r="K178" s="221"/>
      <c r="L178" s="221"/>
      <c r="M178" s="2" cm="1">
        <f t="array" ref="M178">IF('APH KIC KIA PC'!S178&lt;&gt;"WEB",1,_xlfn.IFS('APH KIC KIA PC'!K178=Tabeller!$AI$4,'APH KIC KIA PC'!Q178,'APH KIC KIA PC'!K178=Tabeller!$AI$5,106628))</f>
        <v>1</v>
      </c>
      <c r="N178" s="270"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68" t="str">
        <f>'APH KIC KIA PC'!E178</f>
        <v/>
      </c>
      <c r="P178" s="267" t="str">
        <f>TRIM('APH KIC KIA PC'!R178)</f>
        <v/>
      </c>
      <c r="Q178" s="221"/>
      <c r="R178" s="269" t="str" cm="1">
        <f t="array" ref="R178">IFERROR(_xlfn.IFS('4. Inköpsdata'!M178=25%,41,'4. Inköpsdata'!M178=12%,42,'4. Inköpsdata'!M178=6%,43,'4. Inköpsdata'!M178="Momsfritt",38),"")</f>
        <v/>
      </c>
      <c r="S178" s="225" t="str">
        <f>'APH KIC KIA PC'!S178</f>
        <v xml:space="preserve">  Välj…</v>
      </c>
      <c r="T178" s="369" t="str">
        <f>'APH KIC KIA PC'!E178</f>
        <v/>
      </c>
      <c r="U178" s="225"/>
      <c r="V178" s="221"/>
      <c r="W178" s="221"/>
      <c r="X178" s="221"/>
      <c r="Y178" s="221"/>
      <c r="Z178" s="225" t="str">
        <f>TRIM(IF('1. Artikeldata Grund'!K178="","",IF('1. Artikeldata Grund'!K178=1,_xlfn.CONCAT('1. Artikeldata Grund'!K178," ","dag"),_xlfn.CONCAT('1. Artikeldata Grund'!K178," ","dagar"))))</f>
        <v/>
      </c>
      <c r="AA178" s="225" t="str">
        <f>TRIM(IF('1. Artikeldata Grund'!L178="","",IF('1. Artikeldata Grund'!L178=1,_xlfn.CONCAT('1. Artikeldata Grund'!L178," ","dag"),_xlfn.CONCAT('1. Artikeldata Grund'!L178," ","dagar"))))</f>
        <v/>
      </c>
      <c r="AB178" s="221"/>
      <c r="AC178" s="221"/>
      <c r="AD178" s="221"/>
      <c r="AE178" s="225">
        <v>1</v>
      </c>
      <c r="AF178" s="221"/>
      <c r="AG178" s="267" t="str">
        <f>TRIM('APH KIC KIA PC'!T178)</f>
        <v/>
      </c>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70" t="s">
        <v>1981</v>
      </c>
      <c r="BD178" s="270" t="str">
        <f>IF('2. Artikeldata Utökad'!G178="Välj…","",LEFT('2. Artikeldata Utökad'!G178,1))</f>
        <v xml:space="preserve"> </v>
      </c>
      <c r="BE178" s="221"/>
      <c r="BF178" s="221"/>
      <c r="BG178" s="221"/>
      <c r="BH178" s="221"/>
      <c r="BI178" s="221"/>
      <c r="BJ178" s="221"/>
      <c r="BK178" s="221"/>
      <c r="BL178" s="267" t="str">
        <f>TRIM(IF('APH KIC KIA PC'!S178="WEB","",'2. Artikeldata Utökad'!P178))</f>
        <v/>
      </c>
      <c r="BM178" s="267" t="str">
        <f>TRIM(IF('APH KIC KIA PC'!S178="WEB","",'2. Artikeldata Utökad'!Q178))</f>
        <v/>
      </c>
      <c r="BN178" s="267" t="str">
        <f>TRIM(IF('APH KIC KIA PC'!S178="WEB","",'2. Artikeldata Utökad'!R178))</f>
        <v/>
      </c>
      <c r="BO178" s="267" t="str">
        <f>IF('2. Artikeldata Utökad'!F178="","",'2. Artikeldata Utökad'!F178)</f>
        <v xml:space="preserve">  Välj…</v>
      </c>
      <c r="BP178" s="267" t="str">
        <f>TRIM(IF('2. Artikeldata Utökad'!E178="","",'2. Artikeldata Utökad'!E178))</f>
        <v/>
      </c>
      <c r="BQ178" s="267" t="str">
        <f>TRIM(IF('APH KIC KIA PC'!S178="WEB","",'2. Artikeldata Utökad'!S178))</f>
        <v/>
      </c>
      <c r="BR178" s="225">
        <v>1</v>
      </c>
      <c r="BS178" s="267" t="str">
        <f>TRIM(IF('APH KIC KIA PC'!S178="WEB","",'2. Artikeldata Utökad'!T178))</f>
        <v/>
      </c>
      <c r="BT178" s="221"/>
      <c r="BU178" s="221"/>
      <c r="BV178" s="267" t="str">
        <f>TRIM(IF('APH KIC KIA PC'!M178&lt;&gt;200,'APH KIC KIA PC'!D178,'2. Artikeldata Utökad'!I178))</f>
        <v/>
      </c>
      <c r="BW178" s="267" t="str">
        <f>TRIM('2. Artikeldata Utökad'!D178)</f>
        <v/>
      </c>
      <c r="BX178" s="224" t="str">
        <f>LEFT('2. Artikeldata Utökad'!H178,1)</f>
        <v xml:space="preserve"> </v>
      </c>
      <c r="BY178" s="224" t="str">
        <f>TRIM(LEFT('2. Artikeldata Utökad'!J178,2))</f>
        <v/>
      </c>
      <c r="BZ178" s="225" t="s">
        <v>1981</v>
      </c>
      <c r="CA178" s="221"/>
      <c r="CB178" s="221"/>
      <c r="CC178" s="221"/>
      <c r="CD178" s="221"/>
      <c r="CE178" s="221"/>
    </row>
    <row r="179" spans="1:83" x14ac:dyDescent="0.25">
      <c r="A179" s="226">
        <v>175</v>
      </c>
      <c r="B179" s="226" t="str">
        <f>'APH KIC KIA PC'!I179</f>
        <v>Välj…</v>
      </c>
      <c r="C179" s="226" t="str">
        <f>'APH KIC KIA PC'!K179</f>
        <v>Välj…</v>
      </c>
      <c r="D179" s="225">
        <v>1</v>
      </c>
      <c r="E179" s="267" t="str">
        <f>TRIM('APH KIC KIA PC'!D179)</f>
        <v/>
      </c>
      <c r="F179" s="224" t="str">
        <f>TRIM('1. Artikeldata Grund'!E179)</f>
        <v/>
      </c>
      <c r="G179" s="273" t="s">
        <v>1871</v>
      </c>
      <c r="H179" s="221"/>
      <c r="I179" s="221"/>
      <c r="J179" s="221"/>
      <c r="K179" s="221"/>
      <c r="L179" s="221"/>
      <c r="M179" s="2" cm="1">
        <f t="array" ref="M179">IF('APH KIC KIA PC'!S179&lt;&gt;"WEB",1,_xlfn.IFS('APH KIC KIA PC'!K179=Tabeller!$AI$4,'APH KIC KIA PC'!Q179,'APH KIC KIA PC'!K179=Tabeller!$AI$5,106628))</f>
        <v>1</v>
      </c>
      <c r="N179" s="270"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68" t="str">
        <f>'APH KIC KIA PC'!E179</f>
        <v/>
      </c>
      <c r="P179" s="267" t="str">
        <f>TRIM('APH KIC KIA PC'!R179)</f>
        <v/>
      </c>
      <c r="Q179" s="221"/>
      <c r="R179" s="269" t="str" cm="1">
        <f t="array" ref="R179">IFERROR(_xlfn.IFS('4. Inköpsdata'!M179=25%,41,'4. Inköpsdata'!M179=12%,42,'4. Inköpsdata'!M179=6%,43,'4. Inköpsdata'!M179="Momsfritt",38),"")</f>
        <v/>
      </c>
      <c r="S179" s="225" t="str">
        <f>'APH KIC KIA PC'!S179</f>
        <v xml:space="preserve">  Välj…</v>
      </c>
      <c r="T179" s="369" t="str">
        <f>'APH KIC KIA PC'!E179</f>
        <v/>
      </c>
      <c r="U179" s="225"/>
      <c r="V179" s="221"/>
      <c r="W179" s="221"/>
      <c r="X179" s="221"/>
      <c r="Y179" s="221"/>
      <c r="Z179" s="225" t="str">
        <f>TRIM(IF('1. Artikeldata Grund'!K179="","",IF('1. Artikeldata Grund'!K179=1,_xlfn.CONCAT('1. Artikeldata Grund'!K179," ","dag"),_xlfn.CONCAT('1. Artikeldata Grund'!K179," ","dagar"))))</f>
        <v/>
      </c>
      <c r="AA179" s="225" t="str">
        <f>TRIM(IF('1. Artikeldata Grund'!L179="","",IF('1. Artikeldata Grund'!L179=1,_xlfn.CONCAT('1. Artikeldata Grund'!L179," ","dag"),_xlfn.CONCAT('1. Artikeldata Grund'!L179," ","dagar"))))</f>
        <v/>
      </c>
      <c r="AB179" s="221"/>
      <c r="AC179" s="221"/>
      <c r="AD179" s="221"/>
      <c r="AE179" s="225">
        <v>1</v>
      </c>
      <c r="AF179" s="221"/>
      <c r="AG179" s="267" t="str">
        <f>TRIM('APH KIC KIA PC'!T179)</f>
        <v/>
      </c>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70" t="s">
        <v>1981</v>
      </c>
      <c r="BD179" s="270" t="str">
        <f>IF('2. Artikeldata Utökad'!G179="Välj…","",LEFT('2. Artikeldata Utökad'!G179,1))</f>
        <v xml:space="preserve"> </v>
      </c>
      <c r="BE179" s="221"/>
      <c r="BF179" s="221"/>
      <c r="BG179" s="221"/>
      <c r="BH179" s="221"/>
      <c r="BI179" s="221"/>
      <c r="BJ179" s="221"/>
      <c r="BK179" s="221"/>
      <c r="BL179" s="267" t="str">
        <f>TRIM(IF('APH KIC KIA PC'!S179="WEB","",'2. Artikeldata Utökad'!P179))</f>
        <v/>
      </c>
      <c r="BM179" s="267" t="str">
        <f>TRIM(IF('APH KIC KIA PC'!S179="WEB","",'2. Artikeldata Utökad'!Q179))</f>
        <v/>
      </c>
      <c r="BN179" s="267" t="str">
        <f>TRIM(IF('APH KIC KIA PC'!S179="WEB","",'2. Artikeldata Utökad'!R179))</f>
        <v/>
      </c>
      <c r="BO179" s="267" t="str">
        <f>IF('2. Artikeldata Utökad'!F179="","",'2. Artikeldata Utökad'!F179)</f>
        <v xml:space="preserve">  Välj…</v>
      </c>
      <c r="BP179" s="267" t="str">
        <f>TRIM(IF('2. Artikeldata Utökad'!E179="","",'2. Artikeldata Utökad'!E179))</f>
        <v/>
      </c>
      <c r="BQ179" s="267" t="str">
        <f>TRIM(IF('APH KIC KIA PC'!S179="WEB","",'2. Artikeldata Utökad'!S179))</f>
        <v/>
      </c>
      <c r="BR179" s="225">
        <v>1</v>
      </c>
      <c r="BS179" s="267" t="str">
        <f>TRIM(IF('APH KIC KIA PC'!S179="WEB","",'2. Artikeldata Utökad'!T179))</f>
        <v/>
      </c>
      <c r="BT179" s="221"/>
      <c r="BU179" s="221"/>
      <c r="BV179" s="267" t="str">
        <f>TRIM(IF('APH KIC KIA PC'!M179&lt;&gt;200,'APH KIC KIA PC'!D179,'2. Artikeldata Utökad'!I179))</f>
        <v/>
      </c>
      <c r="BW179" s="267" t="str">
        <f>TRIM('2. Artikeldata Utökad'!D179)</f>
        <v/>
      </c>
      <c r="BX179" s="224" t="str">
        <f>LEFT('2. Artikeldata Utökad'!H179,1)</f>
        <v xml:space="preserve"> </v>
      </c>
      <c r="BY179" s="224" t="str">
        <f>TRIM(LEFT('2. Artikeldata Utökad'!J179,2))</f>
        <v/>
      </c>
      <c r="BZ179" s="225" t="s">
        <v>1981</v>
      </c>
      <c r="CA179" s="221"/>
      <c r="CB179" s="221"/>
      <c r="CC179" s="221"/>
      <c r="CD179" s="221"/>
      <c r="CE179" s="221"/>
    </row>
    <row r="180" spans="1:83" x14ac:dyDescent="0.25">
      <c r="A180" s="226">
        <v>176</v>
      </c>
      <c r="B180" s="226" t="str">
        <f>'APH KIC KIA PC'!I180</f>
        <v>Välj…</v>
      </c>
      <c r="C180" s="226" t="str">
        <f>'APH KIC KIA PC'!K180</f>
        <v>Välj…</v>
      </c>
      <c r="D180" s="225">
        <v>1</v>
      </c>
      <c r="E180" s="267" t="str">
        <f>TRIM('APH KIC KIA PC'!D180)</f>
        <v/>
      </c>
      <c r="F180" s="224" t="str">
        <f>TRIM('1. Artikeldata Grund'!E180)</f>
        <v/>
      </c>
      <c r="G180" s="273" t="s">
        <v>1871</v>
      </c>
      <c r="H180" s="221"/>
      <c r="I180" s="221"/>
      <c r="J180" s="221"/>
      <c r="K180" s="221"/>
      <c r="L180" s="221"/>
      <c r="M180" s="2" cm="1">
        <f t="array" ref="M180">IF('APH KIC KIA PC'!S180&lt;&gt;"WEB",1,_xlfn.IFS('APH KIC KIA PC'!K180=Tabeller!$AI$4,'APH KIC KIA PC'!Q180,'APH KIC KIA PC'!K180=Tabeller!$AI$5,106628))</f>
        <v>1</v>
      </c>
      <c r="N180" s="270"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68" t="str">
        <f>'APH KIC KIA PC'!E180</f>
        <v/>
      </c>
      <c r="P180" s="267" t="str">
        <f>TRIM('APH KIC KIA PC'!R180)</f>
        <v/>
      </c>
      <c r="Q180" s="221"/>
      <c r="R180" s="269" t="str" cm="1">
        <f t="array" ref="R180">IFERROR(_xlfn.IFS('4. Inköpsdata'!M180=25%,41,'4. Inköpsdata'!M180=12%,42,'4. Inköpsdata'!M180=6%,43,'4. Inköpsdata'!M180="Momsfritt",38),"")</f>
        <v/>
      </c>
      <c r="S180" s="225" t="str">
        <f>'APH KIC KIA PC'!S180</f>
        <v xml:space="preserve">  Välj…</v>
      </c>
      <c r="T180" s="369" t="str">
        <f>'APH KIC KIA PC'!E180</f>
        <v/>
      </c>
      <c r="U180" s="225"/>
      <c r="V180" s="221"/>
      <c r="W180" s="221"/>
      <c r="X180" s="221"/>
      <c r="Y180" s="221"/>
      <c r="Z180" s="225" t="str">
        <f>TRIM(IF('1. Artikeldata Grund'!K180="","",IF('1. Artikeldata Grund'!K180=1,_xlfn.CONCAT('1. Artikeldata Grund'!K180," ","dag"),_xlfn.CONCAT('1. Artikeldata Grund'!K180," ","dagar"))))</f>
        <v/>
      </c>
      <c r="AA180" s="225" t="str">
        <f>TRIM(IF('1. Artikeldata Grund'!L180="","",IF('1. Artikeldata Grund'!L180=1,_xlfn.CONCAT('1. Artikeldata Grund'!L180," ","dag"),_xlfn.CONCAT('1. Artikeldata Grund'!L180," ","dagar"))))</f>
        <v/>
      </c>
      <c r="AB180" s="221"/>
      <c r="AC180" s="221"/>
      <c r="AD180" s="221"/>
      <c r="AE180" s="225">
        <v>1</v>
      </c>
      <c r="AF180" s="221"/>
      <c r="AG180" s="267" t="str">
        <f>TRIM('APH KIC KIA PC'!T180)</f>
        <v/>
      </c>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70" t="s">
        <v>1981</v>
      </c>
      <c r="BD180" s="270" t="str">
        <f>IF('2. Artikeldata Utökad'!G180="Välj…","",LEFT('2. Artikeldata Utökad'!G180,1))</f>
        <v xml:space="preserve"> </v>
      </c>
      <c r="BE180" s="221"/>
      <c r="BF180" s="221"/>
      <c r="BG180" s="221"/>
      <c r="BH180" s="221"/>
      <c r="BI180" s="221"/>
      <c r="BJ180" s="221"/>
      <c r="BK180" s="221"/>
      <c r="BL180" s="267" t="str">
        <f>TRIM(IF('APH KIC KIA PC'!S180="WEB","",'2. Artikeldata Utökad'!P180))</f>
        <v/>
      </c>
      <c r="BM180" s="267" t="str">
        <f>TRIM(IF('APH KIC KIA PC'!S180="WEB","",'2. Artikeldata Utökad'!Q180))</f>
        <v/>
      </c>
      <c r="BN180" s="267" t="str">
        <f>TRIM(IF('APH KIC KIA PC'!S180="WEB","",'2. Artikeldata Utökad'!R180))</f>
        <v/>
      </c>
      <c r="BO180" s="267" t="str">
        <f>IF('2. Artikeldata Utökad'!F180="","",'2. Artikeldata Utökad'!F180)</f>
        <v xml:space="preserve">  Välj…</v>
      </c>
      <c r="BP180" s="267" t="str">
        <f>TRIM(IF('2. Artikeldata Utökad'!E180="","",'2. Artikeldata Utökad'!E180))</f>
        <v/>
      </c>
      <c r="BQ180" s="267" t="str">
        <f>TRIM(IF('APH KIC KIA PC'!S180="WEB","",'2. Artikeldata Utökad'!S180))</f>
        <v/>
      </c>
      <c r="BR180" s="225">
        <v>1</v>
      </c>
      <c r="BS180" s="267" t="str">
        <f>TRIM(IF('APH KIC KIA PC'!S180="WEB","",'2. Artikeldata Utökad'!T180))</f>
        <v/>
      </c>
      <c r="BT180" s="221"/>
      <c r="BU180" s="221"/>
      <c r="BV180" s="267" t="str">
        <f>TRIM(IF('APH KIC KIA PC'!M180&lt;&gt;200,'APH KIC KIA PC'!D180,'2. Artikeldata Utökad'!I180))</f>
        <v/>
      </c>
      <c r="BW180" s="267" t="str">
        <f>TRIM('2. Artikeldata Utökad'!D180)</f>
        <v/>
      </c>
      <c r="BX180" s="224" t="str">
        <f>LEFT('2. Artikeldata Utökad'!H180,1)</f>
        <v xml:space="preserve"> </v>
      </c>
      <c r="BY180" s="224" t="str">
        <f>TRIM(LEFT('2. Artikeldata Utökad'!J180,2))</f>
        <v/>
      </c>
      <c r="BZ180" s="225" t="s">
        <v>1981</v>
      </c>
      <c r="CA180" s="221"/>
      <c r="CB180" s="221"/>
      <c r="CC180" s="221"/>
      <c r="CD180" s="221"/>
      <c r="CE180" s="221"/>
    </row>
    <row r="181" spans="1:83" x14ac:dyDescent="0.25">
      <c r="A181" s="226">
        <v>177</v>
      </c>
      <c r="B181" s="226" t="str">
        <f>'APH KIC KIA PC'!I181</f>
        <v>Välj…</v>
      </c>
      <c r="C181" s="226" t="str">
        <f>'APH KIC KIA PC'!K181</f>
        <v>Välj…</v>
      </c>
      <c r="D181" s="225">
        <v>1</v>
      </c>
      <c r="E181" s="267" t="str">
        <f>TRIM('APH KIC KIA PC'!D181)</f>
        <v/>
      </c>
      <c r="F181" s="224" t="str">
        <f>TRIM('1. Artikeldata Grund'!E181)</f>
        <v/>
      </c>
      <c r="G181" s="273" t="s">
        <v>1871</v>
      </c>
      <c r="H181" s="221"/>
      <c r="I181" s="221"/>
      <c r="J181" s="221"/>
      <c r="K181" s="221"/>
      <c r="L181" s="221"/>
      <c r="M181" s="2" cm="1">
        <f t="array" ref="M181">IF('APH KIC KIA PC'!S181&lt;&gt;"WEB",1,_xlfn.IFS('APH KIC KIA PC'!K181=Tabeller!$AI$4,'APH KIC KIA PC'!Q181,'APH KIC KIA PC'!K181=Tabeller!$AI$5,106628))</f>
        <v>1</v>
      </c>
      <c r="N181" s="270"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68" t="str">
        <f>'APH KIC KIA PC'!E181</f>
        <v/>
      </c>
      <c r="P181" s="267" t="str">
        <f>TRIM('APH KIC KIA PC'!R181)</f>
        <v/>
      </c>
      <c r="Q181" s="221"/>
      <c r="R181" s="269" t="str" cm="1">
        <f t="array" ref="R181">IFERROR(_xlfn.IFS('4. Inköpsdata'!M181=25%,41,'4. Inköpsdata'!M181=12%,42,'4. Inköpsdata'!M181=6%,43,'4. Inköpsdata'!M181="Momsfritt",38),"")</f>
        <v/>
      </c>
      <c r="S181" s="225" t="str">
        <f>'APH KIC KIA PC'!S181</f>
        <v xml:space="preserve">  Välj…</v>
      </c>
      <c r="T181" s="369" t="str">
        <f>'APH KIC KIA PC'!E181</f>
        <v/>
      </c>
      <c r="U181" s="225"/>
      <c r="V181" s="221"/>
      <c r="W181" s="221"/>
      <c r="X181" s="221"/>
      <c r="Y181" s="221"/>
      <c r="Z181" s="225" t="str">
        <f>TRIM(IF('1. Artikeldata Grund'!K181="","",IF('1. Artikeldata Grund'!K181=1,_xlfn.CONCAT('1. Artikeldata Grund'!K181," ","dag"),_xlfn.CONCAT('1. Artikeldata Grund'!K181," ","dagar"))))</f>
        <v/>
      </c>
      <c r="AA181" s="225" t="str">
        <f>TRIM(IF('1. Artikeldata Grund'!L181="","",IF('1. Artikeldata Grund'!L181=1,_xlfn.CONCAT('1. Artikeldata Grund'!L181," ","dag"),_xlfn.CONCAT('1. Artikeldata Grund'!L181," ","dagar"))))</f>
        <v/>
      </c>
      <c r="AB181" s="221"/>
      <c r="AC181" s="221"/>
      <c r="AD181" s="221"/>
      <c r="AE181" s="225">
        <v>1</v>
      </c>
      <c r="AF181" s="221"/>
      <c r="AG181" s="267" t="str">
        <f>TRIM('APH KIC KIA PC'!T181)</f>
        <v/>
      </c>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70" t="s">
        <v>1981</v>
      </c>
      <c r="BD181" s="270" t="str">
        <f>IF('2. Artikeldata Utökad'!G181="Välj…","",LEFT('2. Artikeldata Utökad'!G181,1))</f>
        <v xml:space="preserve"> </v>
      </c>
      <c r="BE181" s="221"/>
      <c r="BF181" s="221"/>
      <c r="BG181" s="221"/>
      <c r="BH181" s="221"/>
      <c r="BI181" s="221"/>
      <c r="BJ181" s="221"/>
      <c r="BK181" s="221"/>
      <c r="BL181" s="267" t="str">
        <f>TRIM(IF('APH KIC KIA PC'!S181="WEB","",'2. Artikeldata Utökad'!P181))</f>
        <v/>
      </c>
      <c r="BM181" s="267" t="str">
        <f>TRIM(IF('APH KIC KIA PC'!S181="WEB","",'2. Artikeldata Utökad'!Q181))</f>
        <v/>
      </c>
      <c r="BN181" s="267" t="str">
        <f>TRIM(IF('APH KIC KIA PC'!S181="WEB","",'2. Artikeldata Utökad'!R181))</f>
        <v/>
      </c>
      <c r="BO181" s="267" t="str">
        <f>IF('2. Artikeldata Utökad'!F181="","",'2. Artikeldata Utökad'!F181)</f>
        <v xml:space="preserve">  Välj…</v>
      </c>
      <c r="BP181" s="267" t="str">
        <f>TRIM(IF('2. Artikeldata Utökad'!E181="","",'2. Artikeldata Utökad'!E181))</f>
        <v/>
      </c>
      <c r="BQ181" s="267" t="str">
        <f>TRIM(IF('APH KIC KIA PC'!S181="WEB","",'2. Artikeldata Utökad'!S181))</f>
        <v/>
      </c>
      <c r="BR181" s="225">
        <v>1</v>
      </c>
      <c r="BS181" s="267" t="str">
        <f>TRIM(IF('APH KIC KIA PC'!S181="WEB","",'2. Artikeldata Utökad'!T181))</f>
        <v/>
      </c>
      <c r="BT181" s="221"/>
      <c r="BU181" s="221"/>
      <c r="BV181" s="267" t="str">
        <f>TRIM(IF('APH KIC KIA PC'!M181&lt;&gt;200,'APH KIC KIA PC'!D181,'2. Artikeldata Utökad'!I181))</f>
        <v/>
      </c>
      <c r="BW181" s="267" t="str">
        <f>TRIM('2. Artikeldata Utökad'!D181)</f>
        <v/>
      </c>
      <c r="BX181" s="224" t="str">
        <f>LEFT('2. Artikeldata Utökad'!H181,1)</f>
        <v xml:space="preserve"> </v>
      </c>
      <c r="BY181" s="224" t="str">
        <f>TRIM(LEFT('2. Artikeldata Utökad'!J181,2))</f>
        <v/>
      </c>
      <c r="BZ181" s="225" t="s">
        <v>1981</v>
      </c>
      <c r="CA181" s="221"/>
      <c r="CB181" s="221"/>
      <c r="CC181" s="221"/>
      <c r="CD181" s="221"/>
      <c r="CE181" s="221"/>
    </row>
    <row r="182" spans="1:83" x14ac:dyDescent="0.25">
      <c r="A182" s="226">
        <v>178</v>
      </c>
      <c r="B182" s="226" t="str">
        <f>'APH KIC KIA PC'!I182</f>
        <v>Välj…</v>
      </c>
      <c r="C182" s="226" t="str">
        <f>'APH KIC KIA PC'!K182</f>
        <v>Välj…</v>
      </c>
      <c r="D182" s="225">
        <v>1</v>
      </c>
      <c r="E182" s="267" t="str">
        <f>TRIM('APH KIC KIA PC'!D182)</f>
        <v/>
      </c>
      <c r="F182" s="224" t="str">
        <f>TRIM('1. Artikeldata Grund'!E182)</f>
        <v/>
      </c>
      <c r="G182" s="273" t="s">
        <v>1871</v>
      </c>
      <c r="H182" s="221"/>
      <c r="I182" s="221"/>
      <c r="J182" s="221"/>
      <c r="K182" s="221"/>
      <c r="L182" s="221"/>
      <c r="M182" s="2" cm="1">
        <f t="array" ref="M182">IF('APH KIC KIA PC'!S182&lt;&gt;"WEB",1,_xlfn.IFS('APH KIC KIA PC'!K182=Tabeller!$AI$4,'APH KIC KIA PC'!Q182,'APH KIC KIA PC'!K182=Tabeller!$AI$5,106628))</f>
        <v>1</v>
      </c>
      <c r="N182" s="270"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68" t="str">
        <f>'APH KIC KIA PC'!E182</f>
        <v/>
      </c>
      <c r="P182" s="267" t="str">
        <f>TRIM('APH KIC KIA PC'!R182)</f>
        <v/>
      </c>
      <c r="Q182" s="221"/>
      <c r="R182" s="269" t="str" cm="1">
        <f t="array" ref="R182">IFERROR(_xlfn.IFS('4. Inköpsdata'!M182=25%,41,'4. Inköpsdata'!M182=12%,42,'4. Inköpsdata'!M182=6%,43,'4. Inköpsdata'!M182="Momsfritt",38),"")</f>
        <v/>
      </c>
      <c r="S182" s="225" t="str">
        <f>'APH KIC KIA PC'!S182</f>
        <v xml:space="preserve">  Välj…</v>
      </c>
      <c r="T182" s="369" t="str">
        <f>'APH KIC KIA PC'!E182</f>
        <v/>
      </c>
      <c r="U182" s="225"/>
      <c r="V182" s="221"/>
      <c r="W182" s="221"/>
      <c r="X182" s="221"/>
      <c r="Y182" s="221"/>
      <c r="Z182" s="225" t="str">
        <f>TRIM(IF('1. Artikeldata Grund'!K182="","",IF('1. Artikeldata Grund'!K182=1,_xlfn.CONCAT('1. Artikeldata Grund'!K182," ","dag"),_xlfn.CONCAT('1. Artikeldata Grund'!K182," ","dagar"))))</f>
        <v/>
      </c>
      <c r="AA182" s="225" t="str">
        <f>TRIM(IF('1. Artikeldata Grund'!L182="","",IF('1. Artikeldata Grund'!L182=1,_xlfn.CONCAT('1. Artikeldata Grund'!L182," ","dag"),_xlfn.CONCAT('1. Artikeldata Grund'!L182," ","dagar"))))</f>
        <v/>
      </c>
      <c r="AB182" s="221"/>
      <c r="AC182" s="221"/>
      <c r="AD182" s="221"/>
      <c r="AE182" s="225">
        <v>1</v>
      </c>
      <c r="AF182" s="221"/>
      <c r="AG182" s="267" t="str">
        <f>TRIM('APH KIC KIA PC'!T182)</f>
        <v/>
      </c>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70" t="s">
        <v>1981</v>
      </c>
      <c r="BD182" s="270" t="str">
        <f>IF('2. Artikeldata Utökad'!G182="Välj…","",LEFT('2. Artikeldata Utökad'!G182,1))</f>
        <v xml:space="preserve"> </v>
      </c>
      <c r="BE182" s="221"/>
      <c r="BF182" s="221"/>
      <c r="BG182" s="221"/>
      <c r="BH182" s="221"/>
      <c r="BI182" s="221"/>
      <c r="BJ182" s="221"/>
      <c r="BK182" s="221"/>
      <c r="BL182" s="267" t="str">
        <f>TRIM(IF('APH KIC KIA PC'!S182="WEB","",'2. Artikeldata Utökad'!P182))</f>
        <v/>
      </c>
      <c r="BM182" s="267" t="str">
        <f>TRIM(IF('APH KIC KIA PC'!S182="WEB","",'2. Artikeldata Utökad'!Q182))</f>
        <v/>
      </c>
      <c r="BN182" s="267" t="str">
        <f>TRIM(IF('APH KIC KIA PC'!S182="WEB","",'2. Artikeldata Utökad'!R182))</f>
        <v/>
      </c>
      <c r="BO182" s="267" t="str">
        <f>IF('2. Artikeldata Utökad'!F182="","",'2. Artikeldata Utökad'!F182)</f>
        <v xml:space="preserve">  Välj…</v>
      </c>
      <c r="BP182" s="267" t="str">
        <f>TRIM(IF('2. Artikeldata Utökad'!E182="","",'2. Artikeldata Utökad'!E182))</f>
        <v/>
      </c>
      <c r="BQ182" s="267" t="str">
        <f>TRIM(IF('APH KIC KIA PC'!S182="WEB","",'2. Artikeldata Utökad'!S182))</f>
        <v/>
      </c>
      <c r="BR182" s="225">
        <v>1</v>
      </c>
      <c r="BS182" s="267" t="str">
        <f>TRIM(IF('APH KIC KIA PC'!S182="WEB","",'2. Artikeldata Utökad'!T182))</f>
        <v/>
      </c>
      <c r="BT182" s="221"/>
      <c r="BU182" s="221"/>
      <c r="BV182" s="267" t="str">
        <f>TRIM(IF('APH KIC KIA PC'!M182&lt;&gt;200,'APH KIC KIA PC'!D182,'2. Artikeldata Utökad'!I182))</f>
        <v/>
      </c>
      <c r="BW182" s="267" t="str">
        <f>TRIM('2. Artikeldata Utökad'!D182)</f>
        <v/>
      </c>
      <c r="BX182" s="224" t="str">
        <f>LEFT('2. Artikeldata Utökad'!H182,1)</f>
        <v xml:space="preserve"> </v>
      </c>
      <c r="BY182" s="224" t="str">
        <f>TRIM(LEFT('2. Artikeldata Utökad'!J182,2))</f>
        <v/>
      </c>
      <c r="BZ182" s="225" t="s">
        <v>1981</v>
      </c>
      <c r="CA182" s="221"/>
      <c r="CB182" s="221"/>
      <c r="CC182" s="221"/>
      <c r="CD182" s="221"/>
      <c r="CE182" s="221"/>
    </row>
    <row r="183" spans="1:83" x14ac:dyDescent="0.25">
      <c r="A183" s="226">
        <v>179</v>
      </c>
      <c r="B183" s="226" t="str">
        <f>'APH KIC KIA PC'!I183</f>
        <v>Välj…</v>
      </c>
      <c r="C183" s="226" t="str">
        <f>'APH KIC KIA PC'!K183</f>
        <v>Välj…</v>
      </c>
      <c r="D183" s="225">
        <v>1</v>
      </c>
      <c r="E183" s="267" t="str">
        <f>TRIM('APH KIC KIA PC'!D183)</f>
        <v/>
      </c>
      <c r="F183" s="224" t="str">
        <f>TRIM('1. Artikeldata Grund'!E183)</f>
        <v/>
      </c>
      <c r="G183" s="273" t="s">
        <v>1871</v>
      </c>
      <c r="H183" s="221"/>
      <c r="I183" s="221"/>
      <c r="J183" s="221"/>
      <c r="K183" s="221"/>
      <c r="L183" s="221"/>
      <c r="M183" s="2" cm="1">
        <f t="array" ref="M183">IF('APH KIC KIA PC'!S183&lt;&gt;"WEB",1,_xlfn.IFS('APH KIC KIA PC'!K183=Tabeller!$AI$4,'APH KIC KIA PC'!Q183,'APH KIC KIA PC'!K183=Tabeller!$AI$5,106628))</f>
        <v>1</v>
      </c>
      <c r="N183" s="270"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68" t="str">
        <f>'APH KIC KIA PC'!E183</f>
        <v/>
      </c>
      <c r="P183" s="267" t="str">
        <f>TRIM('APH KIC KIA PC'!R183)</f>
        <v/>
      </c>
      <c r="Q183" s="221"/>
      <c r="R183" s="269" t="str" cm="1">
        <f t="array" ref="R183">IFERROR(_xlfn.IFS('4. Inköpsdata'!M183=25%,41,'4. Inköpsdata'!M183=12%,42,'4. Inköpsdata'!M183=6%,43,'4. Inköpsdata'!M183="Momsfritt",38),"")</f>
        <v/>
      </c>
      <c r="S183" s="225" t="str">
        <f>'APH KIC KIA PC'!S183</f>
        <v xml:space="preserve">  Välj…</v>
      </c>
      <c r="T183" s="369" t="str">
        <f>'APH KIC KIA PC'!E183</f>
        <v/>
      </c>
      <c r="U183" s="225"/>
      <c r="V183" s="221"/>
      <c r="W183" s="221"/>
      <c r="X183" s="221"/>
      <c r="Y183" s="221"/>
      <c r="Z183" s="225" t="str">
        <f>TRIM(IF('1. Artikeldata Grund'!K183="","",IF('1. Artikeldata Grund'!K183=1,_xlfn.CONCAT('1. Artikeldata Grund'!K183," ","dag"),_xlfn.CONCAT('1. Artikeldata Grund'!K183," ","dagar"))))</f>
        <v/>
      </c>
      <c r="AA183" s="225" t="str">
        <f>TRIM(IF('1. Artikeldata Grund'!L183="","",IF('1. Artikeldata Grund'!L183=1,_xlfn.CONCAT('1. Artikeldata Grund'!L183," ","dag"),_xlfn.CONCAT('1. Artikeldata Grund'!L183," ","dagar"))))</f>
        <v/>
      </c>
      <c r="AB183" s="221"/>
      <c r="AC183" s="221"/>
      <c r="AD183" s="221"/>
      <c r="AE183" s="225">
        <v>1</v>
      </c>
      <c r="AF183" s="221"/>
      <c r="AG183" s="267" t="str">
        <f>TRIM('APH KIC KIA PC'!T183)</f>
        <v/>
      </c>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70" t="s">
        <v>1981</v>
      </c>
      <c r="BD183" s="270" t="str">
        <f>IF('2. Artikeldata Utökad'!G183="Välj…","",LEFT('2. Artikeldata Utökad'!G183,1))</f>
        <v xml:space="preserve"> </v>
      </c>
      <c r="BE183" s="221"/>
      <c r="BF183" s="221"/>
      <c r="BG183" s="221"/>
      <c r="BH183" s="221"/>
      <c r="BI183" s="221"/>
      <c r="BJ183" s="221"/>
      <c r="BK183" s="221"/>
      <c r="BL183" s="267" t="str">
        <f>TRIM(IF('APH KIC KIA PC'!S183="WEB","",'2. Artikeldata Utökad'!P183))</f>
        <v/>
      </c>
      <c r="BM183" s="267" t="str">
        <f>TRIM(IF('APH KIC KIA PC'!S183="WEB","",'2. Artikeldata Utökad'!Q183))</f>
        <v/>
      </c>
      <c r="BN183" s="267" t="str">
        <f>TRIM(IF('APH KIC KIA PC'!S183="WEB","",'2. Artikeldata Utökad'!R183))</f>
        <v/>
      </c>
      <c r="BO183" s="267" t="str">
        <f>IF('2. Artikeldata Utökad'!F183="","",'2. Artikeldata Utökad'!F183)</f>
        <v xml:space="preserve">  Välj…</v>
      </c>
      <c r="BP183" s="267" t="str">
        <f>TRIM(IF('2. Artikeldata Utökad'!E183="","",'2. Artikeldata Utökad'!E183))</f>
        <v/>
      </c>
      <c r="BQ183" s="267" t="str">
        <f>TRIM(IF('APH KIC KIA PC'!S183="WEB","",'2. Artikeldata Utökad'!S183))</f>
        <v/>
      </c>
      <c r="BR183" s="225">
        <v>1</v>
      </c>
      <c r="BS183" s="267" t="str">
        <f>TRIM(IF('APH KIC KIA PC'!S183="WEB","",'2. Artikeldata Utökad'!T183))</f>
        <v/>
      </c>
      <c r="BT183" s="221"/>
      <c r="BU183" s="221"/>
      <c r="BV183" s="267" t="str">
        <f>TRIM(IF('APH KIC KIA PC'!M183&lt;&gt;200,'APH KIC KIA PC'!D183,'2. Artikeldata Utökad'!I183))</f>
        <v/>
      </c>
      <c r="BW183" s="267" t="str">
        <f>TRIM('2. Artikeldata Utökad'!D183)</f>
        <v/>
      </c>
      <c r="BX183" s="224" t="str">
        <f>LEFT('2. Artikeldata Utökad'!H183,1)</f>
        <v xml:space="preserve"> </v>
      </c>
      <c r="BY183" s="224" t="str">
        <f>TRIM(LEFT('2. Artikeldata Utökad'!J183,2))</f>
        <v/>
      </c>
      <c r="BZ183" s="225" t="s">
        <v>1981</v>
      </c>
      <c r="CA183" s="221"/>
      <c r="CB183" s="221"/>
      <c r="CC183" s="221"/>
      <c r="CD183" s="221"/>
      <c r="CE183" s="221"/>
    </row>
    <row r="184" spans="1:83" x14ac:dyDescent="0.25">
      <c r="A184" s="223">
        <v>180</v>
      </c>
      <c r="B184" s="226" t="str">
        <f>'APH KIC KIA PC'!I184</f>
        <v>Välj…</v>
      </c>
      <c r="C184" s="226" t="str">
        <f>'APH KIC KIA PC'!K184</f>
        <v>Välj…</v>
      </c>
      <c r="D184" s="225">
        <v>1</v>
      </c>
      <c r="E184" s="267" t="str">
        <f>TRIM('APH KIC KIA PC'!D184)</f>
        <v/>
      </c>
      <c r="F184" s="224" t="str">
        <f>TRIM('1. Artikeldata Grund'!E184)</f>
        <v/>
      </c>
      <c r="G184" s="273" t="s">
        <v>1871</v>
      </c>
      <c r="H184" s="221"/>
      <c r="I184" s="221"/>
      <c r="J184" s="221"/>
      <c r="K184" s="221"/>
      <c r="L184" s="221"/>
      <c r="M184" s="2" cm="1">
        <f t="array" ref="M184">IF('APH KIC KIA PC'!S184&lt;&gt;"WEB",1,_xlfn.IFS('APH KIC KIA PC'!K184=Tabeller!$AI$4,'APH KIC KIA PC'!Q184,'APH KIC KIA PC'!K184=Tabeller!$AI$5,106628))</f>
        <v>1</v>
      </c>
      <c r="N184" s="270"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68" t="str">
        <f>'APH KIC KIA PC'!E184</f>
        <v/>
      </c>
      <c r="P184" s="267" t="str">
        <f>TRIM('APH KIC KIA PC'!R184)</f>
        <v/>
      </c>
      <c r="Q184" s="221"/>
      <c r="R184" s="269" t="str" cm="1">
        <f t="array" ref="R184">IFERROR(_xlfn.IFS('4. Inköpsdata'!M184=25%,41,'4. Inköpsdata'!M184=12%,42,'4. Inköpsdata'!M184=6%,43,'4. Inköpsdata'!M184="Momsfritt",38),"")</f>
        <v/>
      </c>
      <c r="S184" s="225" t="str">
        <f>'APH KIC KIA PC'!S184</f>
        <v xml:space="preserve">  Välj…</v>
      </c>
      <c r="T184" s="369" t="str">
        <f>'APH KIC KIA PC'!E184</f>
        <v/>
      </c>
      <c r="U184" s="225"/>
      <c r="V184" s="221"/>
      <c r="W184" s="221"/>
      <c r="X184" s="221"/>
      <c r="Y184" s="221"/>
      <c r="Z184" s="225" t="str">
        <f>TRIM(IF('1. Artikeldata Grund'!K184="","",IF('1. Artikeldata Grund'!K184=1,_xlfn.CONCAT('1. Artikeldata Grund'!K184," ","dag"),_xlfn.CONCAT('1. Artikeldata Grund'!K184," ","dagar"))))</f>
        <v/>
      </c>
      <c r="AA184" s="225" t="str">
        <f>TRIM(IF('1. Artikeldata Grund'!L184="","",IF('1. Artikeldata Grund'!L184=1,_xlfn.CONCAT('1. Artikeldata Grund'!L184," ","dag"),_xlfn.CONCAT('1. Artikeldata Grund'!L184," ","dagar"))))</f>
        <v/>
      </c>
      <c r="AB184" s="221"/>
      <c r="AC184" s="221"/>
      <c r="AD184" s="221"/>
      <c r="AE184" s="225">
        <v>1</v>
      </c>
      <c r="AF184" s="221"/>
      <c r="AG184" s="267" t="str">
        <f>TRIM('APH KIC KIA PC'!T184)</f>
        <v/>
      </c>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70" t="s">
        <v>1981</v>
      </c>
      <c r="BD184" s="270" t="str">
        <f>IF('2. Artikeldata Utökad'!G184="Välj…","",LEFT('2. Artikeldata Utökad'!G184,1))</f>
        <v xml:space="preserve"> </v>
      </c>
      <c r="BE184" s="221"/>
      <c r="BF184" s="221"/>
      <c r="BG184" s="221"/>
      <c r="BH184" s="221"/>
      <c r="BI184" s="221"/>
      <c r="BJ184" s="221"/>
      <c r="BK184" s="221"/>
      <c r="BL184" s="267" t="str">
        <f>TRIM(IF('APH KIC KIA PC'!S184="WEB","",'2. Artikeldata Utökad'!P184))</f>
        <v/>
      </c>
      <c r="BM184" s="267" t="str">
        <f>TRIM(IF('APH KIC KIA PC'!S184="WEB","",'2. Artikeldata Utökad'!Q184))</f>
        <v/>
      </c>
      <c r="BN184" s="267" t="str">
        <f>TRIM(IF('APH KIC KIA PC'!S184="WEB","",'2. Artikeldata Utökad'!R184))</f>
        <v/>
      </c>
      <c r="BO184" s="267" t="str">
        <f>IF('2. Artikeldata Utökad'!F184="","",'2. Artikeldata Utökad'!F184)</f>
        <v xml:space="preserve">  Välj…</v>
      </c>
      <c r="BP184" s="267" t="str">
        <f>TRIM(IF('2. Artikeldata Utökad'!E184="","",'2. Artikeldata Utökad'!E184))</f>
        <v/>
      </c>
      <c r="BQ184" s="267" t="str">
        <f>TRIM(IF('APH KIC KIA PC'!S184="WEB","",'2. Artikeldata Utökad'!S184))</f>
        <v/>
      </c>
      <c r="BR184" s="225">
        <v>1</v>
      </c>
      <c r="BS184" s="267" t="str">
        <f>TRIM(IF('APH KIC KIA PC'!S184="WEB","",'2. Artikeldata Utökad'!T184))</f>
        <v/>
      </c>
      <c r="BT184" s="221"/>
      <c r="BU184" s="221"/>
      <c r="BV184" s="267" t="str">
        <f>TRIM(IF('APH KIC KIA PC'!M184&lt;&gt;200,'APH KIC KIA PC'!D184,'2. Artikeldata Utökad'!I184))</f>
        <v/>
      </c>
      <c r="BW184" s="267" t="str">
        <f>TRIM('2. Artikeldata Utökad'!D184)</f>
        <v/>
      </c>
      <c r="BX184" s="224" t="str">
        <f>LEFT('2. Artikeldata Utökad'!H184,1)</f>
        <v xml:space="preserve"> </v>
      </c>
      <c r="BY184" s="224" t="str">
        <f>TRIM(LEFT('2. Artikeldata Utökad'!J184,2))</f>
        <v/>
      </c>
      <c r="BZ184" s="225" t="s">
        <v>1981</v>
      </c>
      <c r="CA184" s="221"/>
      <c r="CB184" s="221"/>
      <c r="CC184" s="221"/>
      <c r="CD184" s="221"/>
      <c r="CE184" s="221"/>
    </row>
    <row r="185" spans="1:83" x14ac:dyDescent="0.25">
      <c r="A185" s="226">
        <v>181</v>
      </c>
      <c r="B185" s="226" t="str">
        <f>'APH KIC KIA PC'!I185</f>
        <v>Välj…</v>
      </c>
      <c r="C185" s="226" t="str">
        <f>'APH KIC KIA PC'!K185</f>
        <v>Välj…</v>
      </c>
      <c r="D185" s="225">
        <v>1</v>
      </c>
      <c r="E185" s="267" t="str">
        <f>TRIM('APH KIC KIA PC'!D185)</f>
        <v/>
      </c>
      <c r="F185" s="224" t="str">
        <f>TRIM('1. Artikeldata Grund'!E185)</f>
        <v/>
      </c>
      <c r="G185" s="273" t="s">
        <v>1871</v>
      </c>
      <c r="H185" s="221"/>
      <c r="I185" s="221"/>
      <c r="J185" s="221"/>
      <c r="K185" s="221"/>
      <c r="L185" s="221"/>
      <c r="M185" s="2" cm="1">
        <f t="array" ref="M185">IF('APH KIC KIA PC'!S185&lt;&gt;"WEB",1,_xlfn.IFS('APH KIC KIA PC'!K185=Tabeller!$AI$4,'APH KIC KIA PC'!Q185,'APH KIC KIA PC'!K185=Tabeller!$AI$5,106628))</f>
        <v>1</v>
      </c>
      <c r="N185" s="270"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68" t="str">
        <f>'APH KIC KIA PC'!E185</f>
        <v/>
      </c>
      <c r="P185" s="267" t="str">
        <f>TRIM('APH KIC KIA PC'!R185)</f>
        <v/>
      </c>
      <c r="Q185" s="221"/>
      <c r="R185" s="269" t="str" cm="1">
        <f t="array" ref="R185">IFERROR(_xlfn.IFS('4. Inköpsdata'!M185=25%,41,'4. Inköpsdata'!M185=12%,42,'4. Inköpsdata'!M185=6%,43,'4. Inköpsdata'!M185="Momsfritt",38),"")</f>
        <v/>
      </c>
      <c r="S185" s="225" t="str">
        <f>'APH KIC KIA PC'!S185</f>
        <v xml:space="preserve">  Välj…</v>
      </c>
      <c r="T185" s="369" t="str">
        <f>'APH KIC KIA PC'!E185</f>
        <v/>
      </c>
      <c r="U185" s="225"/>
      <c r="V185" s="221"/>
      <c r="W185" s="221"/>
      <c r="X185" s="221"/>
      <c r="Y185" s="221"/>
      <c r="Z185" s="225" t="str">
        <f>TRIM(IF('1. Artikeldata Grund'!K185="","",IF('1. Artikeldata Grund'!K185=1,_xlfn.CONCAT('1. Artikeldata Grund'!K185," ","dag"),_xlfn.CONCAT('1. Artikeldata Grund'!K185," ","dagar"))))</f>
        <v/>
      </c>
      <c r="AA185" s="225" t="str">
        <f>TRIM(IF('1. Artikeldata Grund'!L185="","",IF('1. Artikeldata Grund'!L185=1,_xlfn.CONCAT('1. Artikeldata Grund'!L185," ","dag"),_xlfn.CONCAT('1. Artikeldata Grund'!L185," ","dagar"))))</f>
        <v/>
      </c>
      <c r="AB185" s="221"/>
      <c r="AC185" s="221"/>
      <c r="AD185" s="221"/>
      <c r="AE185" s="225">
        <v>1</v>
      </c>
      <c r="AF185" s="221"/>
      <c r="AG185" s="267" t="str">
        <f>TRIM('APH KIC KIA PC'!T185)</f>
        <v/>
      </c>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70" t="s">
        <v>1981</v>
      </c>
      <c r="BD185" s="270" t="str">
        <f>IF('2. Artikeldata Utökad'!G185="Välj…","",LEFT('2. Artikeldata Utökad'!G185,1))</f>
        <v xml:space="preserve"> </v>
      </c>
      <c r="BE185" s="221"/>
      <c r="BF185" s="221"/>
      <c r="BG185" s="221"/>
      <c r="BH185" s="221"/>
      <c r="BI185" s="221"/>
      <c r="BJ185" s="221"/>
      <c r="BK185" s="221"/>
      <c r="BL185" s="267" t="str">
        <f>TRIM(IF('APH KIC KIA PC'!S185="WEB","",'2. Artikeldata Utökad'!P185))</f>
        <v/>
      </c>
      <c r="BM185" s="267" t="str">
        <f>TRIM(IF('APH KIC KIA PC'!S185="WEB","",'2. Artikeldata Utökad'!Q185))</f>
        <v/>
      </c>
      <c r="BN185" s="267" t="str">
        <f>TRIM(IF('APH KIC KIA PC'!S185="WEB","",'2. Artikeldata Utökad'!R185))</f>
        <v/>
      </c>
      <c r="BO185" s="267" t="str">
        <f>IF('2. Artikeldata Utökad'!F185="","",'2. Artikeldata Utökad'!F185)</f>
        <v xml:space="preserve">  Välj…</v>
      </c>
      <c r="BP185" s="267" t="str">
        <f>TRIM(IF('2. Artikeldata Utökad'!E185="","",'2. Artikeldata Utökad'!E185))</f>
        <v/>
      </c>
      <c r="BQ185" s="267" t="str">
        <f>TRIM(IF('APH KIC KIA PC'!S185="WEB","",'2. Artikeldata Utökad'!S185))</f>
        <v/>
      </c>
      <c r="BR185" s="225">
        <v>1</v>
      </c>
      <c r="BS185" s="267" t="str">
        <f>TRIM(IF('APH KIC KIA PC'!S185="WEB","",'2. Artikeldata Utökad'!T185))</f>
        <v/>
      </c>
      <c r="BT185" s="221"/>
      <c r="BU185" s="221"/>
      <c r="BV185" s="267" t="str">
        <f>TRIM(IF('APH KIC KIA PC'!M185&lt;&gt;200,'APH KIC KIA PC'!D185,'2. Artikeldata Utökad'!I185))</f>
        <v/>
      </c>
      <c r="BW185" s="267" t="str">
        <f>TRIM('2. Artikeldata Utökad'!D185)</f>
        <v/>
      </c>
      <c r="BX185" s="224" t="str">
        <f>LEFT('2. Artikeldata Utökad'!H185,1)</f>
        <v xml:space="preserve"> </v>
      </c>
      <c r="BY185" s="224" t="str">
        <f>TRIM(LEFT('2. Artikeldata Utökad'!J185,2))</f>
        <v/>
      </c>
      <c r="BZ185" s="225" t="s">
        <v>1981</v>
      </c>
      <c r="CA185" s="221"/>
      <c r="CB185" s="221"/>
      <c r="CC185" s="221"/>
      <c r="CD185" s="221"/>
      <c r="CE185" s="221"/>
    </row>
    <row r="186" spans="1:83" x14ac:dyDescent="0.25">
      <c r="A186" s="226">
        <v>182</v>
      </c>
      <c r="B186" s="226" t="str">
        <f>'APH KIC KIA PC'!I186</f>
        <v>Välj…</v>
      </c>
      <c r="C186" s="226" t="str">
        <f>'APH KIC KIA PC'!K186</f>
        <v>Välj…</v>
      </c>
      <c r="D186" s="225">
        <v>1</v>
      </c>
      <c r="E186" s="267" t="str">
        <f>TRIM('APH KIC KIA PC'!D186)</f>
        <v/>
      </c>
      <c r="F186" s="224" t="str">
        <f>TRIM('1. Artikeldata Grund'!E186)</f>
        <v/>
      </c>
      <c r="G186" s="273" t="s">
        <v>1871</v>
      </c>
      <c r="H186" s="221"/>
      <c r="I186" s="221"/>
      <c r="J186" s="221"/>
      <c r="K186" s="221"/>
      <c r="L186" s="221"/>
      <c r="M186" s="2" cm="1">
        <f t="array" ref="M186">IF('APH KIC KIA PC'!S186&lt;&gt;"WEB",1,_xlfn.IFS('APH KIC KIA PC'!K186=Tabeller!$AI$4,'APH KIC KIA PC'!Q186,'APH KIC KIA PC'!K186=Tabeller!$AI$5,106628))</f>
        <v>1</v>
      </c>
      <c r="N186" s="270"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68" t="str">
        <f>'APH KIC KIA PC'!E186</f>
        <v/>
      </c>
      <c r="P186" s="267" t="str">
        <f>TRIM('APH KIC KIA PC'!R186)</f>
        <v/>
      </c>
      <c r="Q186" s="221"/>
      <c r="R186" s="269" t="str" cm="1">
        <f t="array" ref="R186">IFERROR(_xlfn.IFS('4. Inköpsdata'!M186=25%,41,'4. Inköpsdata'!M186=12%,42,'4. Inköpsdata'!M186=6%,43,'4. Inköpsdata'!M186="Momsfritt",38),"")</f>
        <v/>
      </c>
      <c r="S186" s="225" t="str">
        <f>'APH KIC KIA PC'!S186</f>
        <v xml:space="preserve">  Välj…</v>
      </c>
      <c r="T186" s="369" t="str">
        <f>'APH KIC KIA PC'!E186</f>
        <v/>
      </c>
      <c r="U186" s="225"/>
      <c r="V186" s="221"/>
      <c r="W186" s="221"/>
      <c r="X186" s="221"/>
      <c r="Y186" s="221"/>
      <c r="Z186" s="225" t="str">
        <f>TRIM(IF('1. Artikeldata Grund'!K186="","",IF('1. Artikeldata Grund'!K186=1,_xlfn.CONCAT('1. Artikeldata Grund'!K186," ","dag"),_xlfn.CONCAT('1. Artikeldata Grund'!K186," ","dagar"))))</f>
        <v/>
      </c>
      <c r="AA186" s="225" t="str">
        <f>TRIM(IF('1. Artikeldata Grund'!L186="","",IF('1. Artikeldata Grund'!L186=1,_xlfn.CONCAT('1. Artikeldata Grund'!L186," ","dag"),_xlfn.CONCAT('1. Artikeldata Grund'!L186," ","dagar"))))</f>
        <v/>
      </c>
      <c r="AB186" s="221"/>
      <c r="AC186" s="221"/>
      <c r="AD186" s="221"/>
      <c r="AE186" s="225">
        <v>1</v>
      </c>
      <c r="AF186" s="221"/>
      <c r="AG186" s="267" t="str">
        <f>TRIM('APH KIC KIA PC'!T186)</f>
        <v/>
      </c>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70" t="s">
        <v>1981</v>
      </c>
      <c r="BD186" s="270" t="str">
        <f>IF('2. Artikeldata Utökad'!G186="Välj…","",LEFT('2. Artikeldata Utökad'!G186,1))</f>
        <v xml:space="preserve"> </v>
      </c>
      <c r="BE186" s="221"/>
      <c r="BF186" s="221"/>
      <c r="BG186" s="221"/>
      <c r="BH186" s="221"/>
      <c r="BI186" s="221"/>
      <c r="BJ186" s="221"/>
      <c r="BK186" s="221"/>
      <c r="BL186" s="267" t="str">
        <f>TRIM(IF('APH KIC KIA PC'!S186="WEB","",'2. Artikeldata Utökad'!P186))</f>
        <v/>
      </c>
      <c r="BM186" s="267" t="str">
        <f>TRIM(IF('APH KIC KIA PC'!S186="WEB","",'2. Artikeldata Utökad'!Q186))</f>
        <v/>
      </c>
      <c r="BN186" s="267" t="str">
        <f>TRIM(IF('APH KIC KIA PC'!S186="WEB","",'2. Artikeldata Utökad'!R186))</f>
        <v/>
      </c>
      <c r="BO186" s="267" t="str">
        <f>IF('2. Artikeldata Utökad'!F186="","",'2. Artikeldata Utökad'!F186)</f>
        <v xml:space="preserve">  Välj…</v>
      </c>
      <c r="BP186" s="267" t="str">
        <f>TRIM(IF('2. Artikeldata Utökad'!E186="","",'2. Artikeldata Utökad'!E186))</f>
        <v/>
      </c>
      <c r="BQ186" s="267" t="str">
        <f>TRIM(IF('APH KIC KIA PC'!S186="WEB","",'2. Artikeldata Utökad'!S186))</f>
        <v/>
      </c>
      <c r="BR186" s="225">
        <v>1</v>
      </c>
      <c r="BS186" s="267" t="str">
        <f>TRIM(IF('APH KIC KIA PC'!S186="WEB","",'2. Artikeldata Utökad'!T186))</f>
        <v/>
      </c>
      <c r="BT186" s="221"/>
      <c r="BU186" s="221"/>
      <c r="BV186" s="267" t="str">
        <f>TRIM(IF('APH KIC KIA PC'!M186&lt;&gt;200,'APH KIC KIA PC'!D186,'2. Artikeldata Utökad'!I186))</f>
        <v/>
      </c>
      <c r="BW186" s="267" t="str">
        <f>TRIM('2. Artikeldata Utökad'!D186)</f>
        <v/>
      </c>
      <c r="BX186" s="224" t="str">
        <f>LEFT('2. Artikeldata Utökad'!H186,1)</f>
        <v xml:space="preserve"> </v>
      </c>
      <c r="BY186" s="224" t="str">
        <f>TRIM(LEFT('2. Artikeldata Utökad'!J186,2))</f>
        <v/>
      </c>
      <c r="BZ186" s="225" t="s">
        <v>1981</v>
      </c>
      <c r="CA186" s="221"/>
      <c r="CB186" s="221"/>
      <c r="CC186" s="221"/>
      <c r="CD186" s="221"/>
      <c r="CE186" s="221"/>
    </row>
    <row r="187" spans="1:83" x14ac:dyDescent="0.25">
      <c r="A187" s="226">
        <v>183</v>
      </c>
      <c r="B187" s="226" t="str">
        <f>'APH KIC KIA PC'!I187</f>
        <v>Välj…</v>
      </c>
      <c r="C187" s="226" t="str">
        <f>'APH KIC KIA PC'!K187</f>
        <v>Välj…</v>
      </c>
      <c r="D187" s="225">
        <v>1</v>
      </c>
      <c r="E187" s="267" t="str">
        <f>TRIM('APH KIC KIA PC'!D187)</f>
        <v/>
      </c>
      <c r="F187" s="224" t="str">
        <f>TRIM('1. Artikeldata Grund'!E187)</f>
        <v/>
      </c>
      <c r="G187" s="273" t="s">
        <v>1871</v>
      </c>
      <c r="H187" s="221"/>
      <c r="I187" s="221"/>
      <c r="J187" s="221"/>
      <c r="K187" s="221"/>
      <c r="L187" s="221"/>
      <c r="M187" s="2" cm="1">
        <f t="array" ref="M187">IF('APH KIC KIA PC'!S187&lt;&gt;"WEB",1,_xlfn.IFS('APH KIC KIA PC'!K187=Tabeller!$AI$4,'APH KIC KIA PC'!Q187,'APH KIC KIA PC'!K187=Tabeller!$AI$5,106628))</f>
        <v>1</v>
      </c>
      <c r="N187" s="270"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68" t="str">
        <f>'APH KIC KIA PC'!E187</f>
        <v/>
      </c>
      <c r="P187" s="267" t="str">
        <f>TRIM('APH KIC KIA PC'!R187)</f>
        <v/>
      </c>
      <c r="Q187" s="221"/>
      <c r="R187" s="269" t="str" cm="1">
        <f t="array" ref="R187">IFERROR(_xlfn.IFS('4. Inköpsdata'!M187=25%,41,'4. Inköpsdata'!M187=12%,42,'4. Inköpsdata'!M187=6%,43,'4. Inköpsdata'!M187="Momsfritt",38),"")</f>
        <v/>
      </c>
      <c r="S187" s="225" t="str">
        <f>'APH KIC KIA PC'!S187</f>
        <v xml:space="preserve">  Välj…</v>
      </c>
      <c r="T187" s="369" t="str">
        <f>'APH KIC KIA PC'!E187</f>
        <v/>
      </c>
      <c r="U187" s="225"/>
      <c r="V187" s="221"/>
      <c r="W187" s="221"/>
      <c r="X187" s="221"/>
      <c r="Y187" s="221"/>
      <c r="Z187" s="225" t="str">
        <f>TRIM(IF('1. Artikeldata Grund'!K187="","",IF('1. Artikeldata Grund'!K187=1,_xlfn.CONCAT('1. Artikeldata Grund'!K187," ","dag"),_xlfn.CONCAT('1. Artikeldata Grund'!K187," ","dagar"))))</f>
        <v/>
      </c>
      <c r="AA187" s="225" t="str">
        <f>TRIM(IF('1. Artikeldata Grund'!L187="","",IF('1. Artikeldata Grund'!L187=1,_xlfn.CONCAT('1. Artikeldata Grund'!L187," ","dag"),_xlfn.CONCAT('1. Artikeldata Grund'!L187," ","dagar"))))</f>
        <v/>
      </c>
      <c r="AB187" s="221"/>
      <c r="AC187" s="221"/>
      <c r="AD187" s="221"/>
      <c r="AE187" s="225">
        <v>1</v>
      </c>
      <c r="AF187" s="221"/>
      <c r="AG187" s="267" t="str">
        <f>TRIM('APH KIC KIA PC'!T187)</f>
        <v/>
      </c>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70" t="s">
        <v>1981</v>
      </c>
      <c r="BD187" s="270" t="str">
        <f>IF('2. Artikeldata Utökad'!G187="Välj…","",LEFT('2. Artikeldata Utökad'!G187,1))</f>
        <v xml:space="preserve"> </v>
      </c>
      <c r="BE187" s="221"/>
      <c r="BF187" s="221"/>
      <c r="BG187" s="221"/>
      <c r="BH187" s="221"/>
      <c r="BI187" s="221"/>
      <c r="BJ187" s="221"/>
      <c r="BK187" s="221"/>
      <c r="BL187" s="267" t="str">
        <f>TRIM(IF('APH KIC KIA PC'!S187="WEB","",'2. Artikeldata Utökad'!P187))</f>
        <v/>
      </c>
      <c r="BM187" s="267" t="str">
        <f>TRIM(IF('APH KIC KIA PC'!S187="WEB","",'2. Artikeldata Utökad'!Q187))</f>
        <v/>
      </c>
      <c r="BN187" s="267" t="str">
        <f>TRIM(IF('APH KIC KIA PC'!S187="WEB","",'2. Artikeldata Utökad'!R187))</f>
        <v/>
      </c>
      <c r="BO187" s="267" t="str">
        <f>IF('2. Artikeldata Utökad'!F187="","",'2. Artikeldata Utökad'!F187)</f>
        <v xml:space="preserve">  Välj…</v>
      </c>
      <c r="BP187" s="267" t="str">
        <f>TRIM(IF('2. Artikeldata Utökad'!E187="","",'2. Artikeldata Utökad'!E187))</f>
        <v/>
      </c>
      <c r="BQ187" s="267" t="str">
        <f>TRIM(IF('APH KIC KIA PC'!S187="WEB","",'2. Artikeldata Utökad'!S187))</f>
        <v/>
      </c>
      <c r="BR187" s="225">
        <v>1</v>
      </c>
      <c r="BS187" s="267" t="str">
        <f>TRIM(IF('APH KIC KIA PC'!S187="WEB","",'2. Artikeldata Utökad'!T187))</f>
        <v/>
      </c>
      <c r="BT187" s="221"/>
      <c r="BU187" s="221"/>
      <c r="BV187" s="267" t="str">
        <f>TRIM(IF('APH KIC KIA PC'!M187&lt;&gt;200,'APH KIC KIA PC'!D187,'2. Artikeldata Utökad'!I187))</f>
        <v/>
      </c>
      <c r="BW187" s="267" t="str">
        <f>TRIM('2. Artikeldata Utökad'!D187)</f>
        <v/>
      </c>
      <c r="BX187" s="224" t="str">
        <f>LEFT('2. Artikeldata Utökad'!H187,1)</f>
        <v xml:space="preserve"> </v>
      </c>
      <c r="BY187" s="224" t="str">
        <f>TRIM(LEFT('2. Artikeldata Utökad'!J187,2))</f>
        <v/>
      </c>
      <c r="BZ187" s="225" t="s">
        <v>1981</v>
      </c>
      <c r="CA187" s="221"/>
      <c r="CB187" s="221"/>
      <c r="CC187" s="221"/>
      <c r="CD187" s="221"/>
      <c r="CE187" s="221"/>
    </row>
    <row r="188" spans="1:83" x14ac:dyDescent="0.25">
      <c r="A188" s="226">
        <v>184</v>
      </c>
      <c r="B188" s="226" t="str">
        <f>'APH KIC KIA PC'!I188</f>
        <v>Välj…</v>
      </c>
      <c r="C188" s="226" t="str">
        <f>'APH KIC KIA PC'!K188</f>
        <v>Välj…</v>
      </c>
      <c r="D188" s="225">
        <v>1</v>
      </c>
      <c r="E188" s="267" t="str">
        <f>TRIM('APH KIC KIA PC'!D188)</f>
        <v/>
      </c>
      <c r="F188" s="224" t="str">
        <f>TRIM('1. Artikeldata Grund'!E188)</f>
        <v/>
      </c>
      <c r="G188" s="273" t="s">
        <v>1871</v>
      </c>
      <c r="H188" s="221"/>
      <c r="I188" s="221"/>
      <c r="J188" s="221"/>
      <c r="K188" s="221"/>
      <c r="L188" s="221"/>
      <c r="M188" s="2" cm="1">
        <f t="array" ref="M188">IF('APH KIC KIA PC'!S188&lt;&gt;"WEB",1,_xlfn.IFS('APH KIC KIA PC'!K188=Tabeller!$AI$4,'APH KIC KIA PC'!Q188,'APH KIC KIA PC'!K188=Tabeller!$AI$5,106628))</f>
        <v>1</v>
      </c>
      <c r="N188" s="270"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68" t="str">
        <f>'APH KIC KIA PC'!E188</f>
        <v/>
      </c>
      <c r="P188" s="267" t="str">
        <f>TRIM('APH KIC KIA PC'!R188)</f>
        <v/>
      </c>
      <c r="Q188" s="221"/>
      <c r="R188" s="269" t="str" cm="1">
        <f t="array" ref="R188">IFERROR(_xlfn.IFS('4. Inköpsdata'!M188=25%,41,'4. Inköpsdata'!M188=12%,42,'4. Inköpsdata'!M188=6%,43,'4. Inköpsdata'!M188="Momsfritt",38),"")</f>
        <v/>
      </c>
      <c r="S188" s="225" t="str">
        <f>'APH KIC KIA PC'!S188</f>
        <v xml:space="preserve">  Välj…</v>
      </c>
      <c r="T188" s="369" t="str">
        <f>'APH KIC KIA PC'!E188</f>
        <v/>
      </c>
      <c r="U188" s="225"/>
      <c r="V188" s="221"/>
      <c r="W188" s="221"/>
      <c r="X188" s="221"/>
      <c r="Y188" s="221"/>
      <c r="Z188" s="225" t="str">
        <f>TRIM(IF('1. Artikeldata Grund'!K188="","",IF('1. Artikeldata Grund'!K188=1,_xlfn.CONCAT('1. Artikeldata Grund'!K188," ","dag"),_xlfn.CONCAT('1. Artikeldata Grund'!K188," ","dagar"))))</f>
        <v/>
      </c>
      <c r="AA188" s="225" t="str">
        <f>TRIM(IF('1. Artikeldata Grund'!L188="","",IF('1. Artikeldata Grund'!L188=1,_xlfn.CONCAT('1. Artikeldata Grund'!L188," ","dag"),_xlfn.CONCAT('1. Artikeldata Grund'!L188," ","dagar"))))</f>
        <v/>
      </c>
      <c r="AB188" s="221"/>
      <c r="AC188" s="221"/>
      <c r="AD188" s="221"/>
      <c r="AE188" s="225">
        <v>1</v>
      </c>
      <c r="AF188" s="221"/>
      <c r="AG188" s="267" t="str">
        <f>TRIM('APH KIC KIA PC'!T188)</f>
        <v/>
      </c>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70" t="s">
        <v>1981</v>
      </c>
      <c r="BD188" s="270" t="str">
        <f>IF('2. Artikeldata Utökad'!G188="Välj…","",LEFT('2. Artikeldata Utökad'!G188,1))</f>
        <v xml:space="preserve"> </v>
      </c>
      <c r="BE188" s="221"/>
      <c r="BF188" s="221"/>
      <c r="BG188" s="221"/>
      <c r="BH188" s="221"/>
      <c r="BI188" s="221"/>
      <c r="BJ188" s="221"/>
      <c r="BK188" s="221"/>
      <c r="BL188" s="267" t="str">
        <f>TRIM(IF('APH KIC KIA PC'!S188="WEB","",'2. Artikeldata Utökad'!P188))</f>
        <v/>
      </c>
      <c r="BM188" s="267" t="str">
        <f>TRIM(IF('APH KIC KIA PC'!S188="WEB","",'2. Artikeldata Utökad'!Q188))</f>
        <v/>
      </c>
      <c r="BN188" s="267" t="str">
        <f>TRIM(IF('APH KIC KIA PC'!S188="WEB","",'2. Artikeldata Utökad'!R188))</f>
        <v/>
      </c>
      <c r="BO188" s="267" t="str">
        <f>IF('2. Artikeldata Utökad'!F188="","",'2. Artikeldata Utökad'!F188)</f>
        <v xml:space="preserve">  Välj…</v>
      </c>
      <c r="BP188" s="267" t="str">
        <f>TRIM(IF('2. Artikeldata Utökad'!E188="","",'2. Artikeldata Utökad'!E188))</f>
        <v/>
      </c>
      <c r="BQ188" s="267" t="str">
        <f>TRIM(IF('APH KIC KIA PC'!S188="WEB","",'2. Artikeldata Utökad'!S188))</f>
        <v/>
      </c>
      <c r="BR188" s="225">
        <v>1</v>
      </c>
      <c r="BS188" s="267" t="str">
        <f>TRIM(IF('APH KIC KIA PC'!S188="WEB","",'2. Artikeldata Utökad'!T188))</f>
        <v/>
      </c>
      <c r="BT188" s="221"/>
      <c r="BU188" s="221"/>
      <c r="BV188" s="267" t="str">
        <f>TRIM(IF('APH KIC KIA PC'!M188&lt;&gt;200,'APH KIC KIA PC'!D188,'2. Artikeldata Utökad'!I188))</f>
        <v/>
      </c>
      <c r="BW188" s="267" t="str">
        <f>TRIM('2. Artikeldata Utökad'!D188)</f>
        <v/>
      </c>
      <c r="BX188" s="224" t="str">
        <f>LEFT('2. Artikeldata Utökad'!H188,1)</f>
        <v xml:space="preserve"> </v>
      </c>
      <c r="BY188" s="224" t="str">
        <f>TRIM(LEFT('2. Artikeldata Utökad'!J188,2))</f>
        <v/>
      </c>
      <c r="BZ188" s="225" t="s">
        <v>1981</v>
      </c>
      <c r="CA188" s="221"/>
      <c r="CB188" s="221"/>
      <c r="CC188" s="221"/>
      <c r="CD188" s="221"/>
      <c r="CE188" s="221"/>
    </row>
    <row r="189" spans="1:83" x14ac:dyDescent="0.25">
      <c r="A189" s="226">
        <v>185</v>
      </c>
      <c r="B189" s="226" t="str">
        <f>'APH KIC KIA PC'!I189</f>
        <v>Välj…</v>
      </c>
      <c r="C189" s="226" t="str">
        <f>'APH KIC KIA PC'!K189</f>
        <v>Välj…</v>
      </c>
      <c r="D189" s="225">
        <v>1</v>
      </c>
      <c r="E189" s="267" t="str">
        <f>TRIM('APH KIC KIA PC'!D189)</f>
        <v/>
      </c>
      <c r="F189" s="224" t="str">
        <f>TRIM('1. Artikeldata Grund'!E189)</f>
        <v/>
      </c>
      <c r="G189" s="273" t="s">
        <v>1871</v>
      </c>
      <c r="H189" s="221"/>
      <c r="I189" s="221"/>
      <c r="J189" s="221"/>
      <c r="K189" s="221"/>
      <c r="L189" s="221"/>
      <c r="M189" s="2" cm="1">
        <f t="array" ref="M189">IF('APH KIC KIA PC'!S189&lt;&gt;"WEB",1,_xlfn.IFS('APH KIC KIA PC'!K189=Tabeller!$AI$4,'APH KIC KIA PC'!Q189,'APH KIC KIA PC'!K189=Tabeller!$AI$5,106628))</f>
        <v>1</v>
      </c>
      <c r="N189" s="270"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68" t="str">
        <f>'APH KIC KIA PC'!E189</f>
        <v/>
      </c>
      <c r="P189" s="267" t="str">
        <f>TRIM('APH KIC KIA PC'!R189)</f>
        <v/>
      </c>
      <c r="Q189" s="221"/>
      <c r="R189" s="269" t="str" cm="1">
        <f t="array" ref="R189">IFERROR(_xlfn.IFS('4. Inköpsdata'!M189=25%,41,'4. Inköpsdata'!M189=12%,42,'4. Inköpsdata'!M189=6%,43,'4. Inköpsdata'!M189="Momsfritt",38),"")</f>
        <v/>
      </c>
      <c r="S189" s="225" t="str">
        <f>'APH KIC KIA PC'!S189</f>
        <v xml:space="preserve">  Välj…</v>
      </c>
      <c r="T189" s="369" t="str">
        <f>'APH KIC KIA PC'!E189</f>
        <v/>
      </c>
      <c r="U189" s="225"/>
      <c r="V189" s="221"/>
      <c r="W189" s="221"/>
      <c r="X189" s="221"/>
      <c r="Y189" s="221"/>
      <c r="Z189" s="225" t="str">
        <f>TRIM(IF('1. Artikeldata Grund'!K189="","",IF('1. Artikeldata Grund'!K189=1,_xlfn.CONCAT('1. Artikeldata Grund'!K189," ","dag"),_xlfn.CONCAT('1. Artikeldata Grund'!K189," ","dagar"))))</f>
        <v/>
      </c>
      <c r="AA189" s="225" t="str">
        <f>TRIM(IF('1. Artikeldata Grund'!L189="","",IF('1. Artikeldata Grund'!L189=1,_xlfn.CONCAT('1. Artikeldata Grund'!L189," ","dag"),_xlfn.CONCAT('1. Artikeldata Grund'!L189," ","dagar"))))</f>
        <v/>
      </c>
      <c r="AB189" s="221"/>
      <c r="AC189" s="221"/>
      <c r="AD189" s="221"/>
      <c r="AE189" s="225">
        <v>1</v>
      </c>
      <c r="AF189" s="221"/>
      <c r="AG189" s="267" t="str">
        <f>TRIM('APH KIC KIA PC'!T189)</f>
        <v/>
      </c>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70" t="s">
        <v>1981</v>
      </c>
      <c r="BD189" s="270" t="str">
        <f>IF('2. Artikeldata Utökad'!G189="Välj…","",LEFT('2. Artikeldata Utökad'!G189,1))</f>
        <v xml:space="preserve"> </v>
      </c>
      <c r="BE189" s="221"/>
      <c r="BF189" s="221"/>
      <c r="BG189" s="221"/>
      <c r="BH189" s="221"/>
      <c r="BI189" s="221"/>
      <c r="BJ189" s="221"/>
      <c r="BK189" s="221"/>
      <c r="BL189" s="267" t="str">
        <f>TRIM(IF('APH KIC KIA PC'!S189="WEB","",'2. Artikeldata Utökad'!P189))</f>
        <v/>
      </c>
      <c r="BM189" s="267" t="str">
        <f>TRIM(IF('APH KIC KIA PC'!S189="WEB","",'2. Artikeldata Utökad'!Q189))</f>
        <v/>
      </c>
      <c r="BN189" s="267" t="str">
        <f>TRIM(IF('APH KIC KIA PC'!S189="WEB","",'2. Artikeldata Utökad'!R189))</f>
        <v/>
      </c>
      <c r="BO189" s="267" t="str">
        <f>IF('2. Artikeldata Utökad'!F189="","",'2. Artikeldata Utökad'!F189)</f>
        <v xml:space="preserve">  Välj…</v>
      </c>
      <c r="BP189" s="267" t="str">
        <f>TRIM(IF('2. Artikeldata Utökad'!E189="","",'2. Artikeldata Utökad'!E189))</f>
        <v/>
      </c>
      <c r="BQ189" s="267" t="str">
        <f>TRIM(IF('APH KIC KIA PC'!S189="WEB","",'2. Artikeldata Utökad'!S189))</f>
        <v/>
      </c>
      <c r="BR189" s="225">
        <v>1</v>
      </c>
      <c r="BS189" s="267" t="str">
        <f>TRIM(IF('APH KIC KIA PC'!S189="WEB","",'2. Artikeldata Utökad'!T189))</f>
        <v/>
      </c>
      <c r="BT189" s="221"/>
      <c r="BU189" s="221"/>
      <c r="BV189" s="267" t="str">
        <f>TRIM(IF('APH KIC KIA PC'!M189&lt;&gt;200,'APH KIC KIA PC'!D189,'2. Artikeldata Utökad'!I189))</f>
        <v/>
      </c>
      <c r="BW189" s="267" t="str">
        <f>TRIM('2. Artikeldata Utökad'!D189)</f>
        <v/>
      </c>
      <c r="BX189" s="224" t="str">
        <f>LEFT('2. Artikeldata Utökad'!H189,1)</f>
        <v xml:space="preserve"> </v>
      </c>
      <c r="BY189" s="224" t="str">
        <f>TRIM(LEFT('2. Artikeldata Utökad'!J189,2))</f>
        <v/>
      </c>
      <c r="BZ189" s="225" t="s">
        <v>1981</v>
      </c>
      <c r="CA189" s="221"/>
      <c r="CB189" s="221"/>
      <c r="CC189" s="221"/>
      <c r="CD189" s="221"/>
      <c r="CE189" s="221"/>
    </row>
    <row r="190" spans="1:83" x14ac:dyDescent="0.25">
      <c r="A190" s="226">
        <v>186</v>
      </c>
      <c r="B190" s="226" t="str">
        <f>'APH KIC KIA PC'!I190</f>
        <v>Välj…</v>
      </c>
      <c r="C190" s="226" t="str">
        <f>'APH KIC KIA PC'!K190</f>
        <v>Välj…</v>
      </c>
      <c r="D190" s="225">
        <v>1</v>
      </c>
      <c r="E190" s="267" t="str">
        <f>TRIM('APH KIC KIA PC'!D190)</f>
        <v/>
      </c>
      <c r="F190" s="224" t="str">
        <f>TRIM('1. Artikeldata Grund'!E190)</f>
        <v/>
      </c>
      <c r="G190" s="273" t="s">
        <v>1871</v>
      </c>
      <c r="H190" s="221"/>
      <c r="I190" s="221"/>
      <c r="J190" s="221"/>
      <c r="K190" s="221"/>
      <c r="L190" s="221"/>
      <c r="M190" s="2" cm="1">
        <f t="array" ref="M190">IF('APH KIC KIA PC'!S190&lt;&gt;"WEB",1,_xlfn.IFS('APH KIC KIA PC'!K190=Tabeller!$AI$4,'APH KIC KIA PC'!Q190,'APH KIC KIA PC'!K190=Tabeller!$AI$5,106628))</f>
        <v>1</v>
      </c>
      <c r="N190" s="270"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68" t="str">
        <f>'APH KIC KIA PC'!E190</f>
        <v/>
      </c>
      <c r="P190" s="267" t="str">
        <f>TRIM('APH KIC KIA PC'!R190)</f>
        <v/>
      </c>
      <c r="Q190" s="221"/>
      <c r="R190" s="269" t="str" cm="1">
        <f t="array" ref="R190">IFERROR(_xlfn.IFS('4. Inköpsdata'!M190=25%,41,'4. Inköpsdata'!M190=12%,42,'4. Inköpsdata'!M190=6%,43,'4. Inköpsdata'!M190="Momsfritt",38),"")</f>
        <v/>
      </c>
      <c r="S190" s="225" t="str">
        <f>'APH KIC KIA PC'!S190</f>
        <v xml:space="preserve">  Välj…</v>
      </c>
      <c r="T190" s="369" t="str">
        <f>'APH KIC KIA PC'!E190</f>
        <v/>
      </c>
      <c r="U190" s="225"/>
      <c r="V190" s="221"/>
      <c r="W190" s="221"/>
      <c r="X190" s="221"/>
      <c r="Y190" s="221"/>
      <c r="Z190" s="225" t="str">
        <f>TRIM(IF('1. Artikeldata Grund'!K190="","",IF('1. Artikeldata Grund'!K190=1,_xlfn.CONCAT('1. Artikeldata Grund'!K190," ","dag"),_xlfn.CONCAT('1. Artikeldata Grund'!K190," ","dagar"))))</f>
        <v/>
      </c>
      <c r="AA190" s="225" t="str">
        <f>TRIM(IF('1. Artikeldata Grund'!L190="","",IF('1. Artikeldata Grund'!L190=1,_xlfn.CONCAT('1. Artikeldata Grund'!L190," ","dag"),_xlfn.CONCAT('1. Artikeldata Grund'!L190," ","dagar"))))</f>
        <v/>
      </c>
      <c r="AB190" s="221"/>
      <c r="AC190" s="221"/>
      <c r="AD190" s="221"/>
      <c r="AE190" s="225">
        <v>1</v>
      </c>
      <c r="AF190" s="221"/>
      <c r="AG190" s="267" t="str">
        <f>TRIM('APH KIC KIA PC'!T190)</f>
        <v/>
      </c>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70" t="s">
        <v>1981</v>
      </c>
      <c r="BD190" s="270" t="str">
        <f>IF('2. Artikeldata Utökad'!G190="Välj…","",LEFT('2. Artikeldata Utökad'!G190,1))</f>
        <v xml:space="preserve"> </v>
      </c>
      <c r="BE190" s="221"/>
      <c r="BF190" s="221"/>
      <c r="BG190" s="221"/>
      <c r="BH190" s="221"/>
      <c r="BI190" s="221"/>
      <c r="BJ190" s="221"/>
      <c r="BK190" s="221"/>
      <c r="BL190" s="267" t="str">
        <f>TRIM(IF('APH KIC KIA PC'!S190="WEB","",'2. Artikeldata Utökad'!P190))</f>
        <v/>
      </c>
      <c r="BM190" s="267" t="str">
        <f>TRIM(IF('APH KIC KIA PC'!S190="WEB","",'2. Artikeldata Utökad'!Q190))</f>
        <v/>
      </c>
      <c r="BN190" s="267" t="str">
        <f>TRIM(IF('APH KIC KIA PC'!S190="WEB","",'2. Artikeldata Utökad'!R190))</f>
        <v/>
      </c>
      <c r="BO190" s="267" t="str">
        <f>IF('2. Artikeldata Utökad'!F190="","",'2. Artikeldata Utökad'!F190)</f>
        <v xml:space="preserve">  Välj…</v>
      </c>
      <c r="BP190" s="267" t="str">
        <f>TRIM(IF('2. Artikeldata Utökad'!E190="","",'2. Artikeldata Utökad'!E190))</f>
        <v/>
      </c>
      <c r="BQ190" s="267" t="str">
        <f>TRIM(IF('APH KIC KIA PC'!S190="WEB","",'2. Artikeldata Utökad'!S190))</f>
        <v/>
      </c>
      <c r="BR190" s="225">
        <v>1</v>
      </c>
      <c r="BS190" s="267" t="str">
        <f>TRIM(IF('APH KIC KIA PC'!S190="WEB","",'2. Artikeldata Utökad'!T190))</f>
        <v/>
      </c>
      <c r="BT190" s="221"/>
      <c r="BU190" s="221"/>
      <c r="BV190" s="267" t="str">
        <f>TRIM(IF('APH KIC KIA PC'!M190&lt;&gt;200,'APH KIC KIA PC'!D190,'2. Artikeldata Utökad'!I190))</f>
        <v/>
      </c>
      <c r="BW190" s="267" t="str">
        <f>TRIM('2. Artikeldata Utökad'!D190)</f>
        <v/>
      </c>
      <c r="BX190" s="224" t="str">
        <f>LEFT('2. Artikeldata Utökad'!H190,1)</f>
        <v xml:space="preserve"> </v>
      </c>
      <c r="BY190" s="224" t="str">
        <f>TRIM(LEFT('2. Artikeldata Utökad'!J190,2))</f>
        <v/>
      </c>
      <c r="BZ190" s="225" t="s">
        <v>1981</v>
      </c>
      <c r="CA190" s="221"/>
      <c r="CB190" s="221"/>
      <c r="CC190" s="221"/>
      <c r="CD190" s="221"/>
      <c r="CE190" s="221"/>
    </row>
    <row r="191" spans="1:83" x14ac:dyDescent="0.25">
      <c r="A191" s="223">
        <v>187</v>
      </c>
      <c r="B191" s="226" t="str">
        <f>'APH KIC KIA PC'!I191</f>
        <v>Välj…</v>
      </c>
      <c r="C191" s="226" t="str">
        <f>'APH KIC KIA PC'!K191</f>
        <v>Välj…</v>
      </c>
      <c r="D191" s="225">
        <v>1</v>
      </c>
      <c r="E191" s="267" t="str">
        <f>TRIM('APH KIC KIA PC'!D191)</f>
        <v/>
      </c>
      <c r="F191" s="224" t="str">
        <f>TRIM('1. Artikeldata Grund'!E191)</f>
        <v/>
      </c>
      <c r="G191" s="273" t="s">
        <v>1871</v>
      </c>
      <c r="H191" s="221"/>
      <c r="I191" s="221"/>
      <c r="J191" s="221"/>
      <c r="K191" s="221"/>
      <c r="L191" s="221"/>
      <c r="M191" s="2" cm="1">
        <f t="array" ref="M191">IF('APH KIC KIA PC'!S191&lt;&gt;"WEB",1,_xlfn.IFS('APH KIC KIA PC'!K191=Tabeller!$AI$4,'APH KIC KIA PC'!Q191,'APH KIC KIA PC'!K191=Tabeller!$AI$5,106628))</f>
        <v>1</v>
      </c>
      <c r="N191" s="270"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68" t="str">
        <f>'APH KIC KIA PC'!E191</f>
        <v/>
      </c>
      <c r="P191" s="267" t="str">
        <f>TRIM('APH KIC KIA PC'!R191)</f>
        <v/>
      </c>
      <c r="Q191" s="221"/>
      <c r="R191" s="269" t="str" cm="1">
        <f t="array" ref="R191">IFERROR(_xlfn.IFS('4. Inköpsdata'!M191=25%,41,'4. Inköpsdata'!M191=12%,42,'4. Inköpsdata'!M191=6%,43,'4. Inköpsdata'!M191="Momsfritt",38),"")</f>
        <v/>
      </c>
      <c r="S191" s="225" t="str">
        <f>'APH KIC KIA PC'!S191</f>
        <v xml:space="preserve">  Välj…</v>
      </c>
      <c r="T191" s="369" t="str">
        <f>'APH KIC KIA PC'!E191</f>
        <v/>
      </c>
      <c r="U191" s="225"/>
      <c r="V191" s="221"/>
      <c r="W191" s="221"/>
      <c r="X191" s="221"/>
      <c r="Y191" s="221"/>
      <c r="Z191" s="225" t="str">
        <f>TRIM(IF('1. Artikeldata Grund'!K191="","",IF('1. Artikeldata Grund'!K191=1,_xlfn.CONCAT('1. Artikeldata Grund'!K191," ","dag"),_xlfn.CONCAT('1. Artikeldata Grund'!K191," ","dagar"))))</f>
        <v/>
      </c>
      <c r="AA191" s="225" t="str">
        <f>TRIM(IF('1. Artikeldata Grund'!L191="","",IF('1. Artikeldata Grund'!L191=1,_xlfn.CONCAT('1. Artikeldata Grund'!L191," ","dag"),_xlfn.CONCAT('1. Artikeldata Grund'!L191," ","dagar"))))</f>
        <v/>
      </c>
      <c r="AB191" s="221"/>
      <c r="AC191" s="221"/>
      <c r="AD191" s="221"/>
      <c r="AE191" s="225">
        <v>1</v>
      </c>
      <c r="AF191" s="221"/>
      <c r="AG191" s="267" t="str">
        <f>TRIM('APH KIC KIA PC'!T191)</f>
        <v/>
      </c>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70" t="s">
        <v>1981</v>
      </c>
      <c r="BD191" s="270" t="str">
        <f>IF('2. Artikeldata Utökad'!G191="Välj…","",LEFT('2. Artikeldata Utökad'!G191,1))</f>
        <v xml:space="preserve"> </v>
      </c>
      <c r="BE191" s="221"/>
      <c r="BF191" s="221"/>
      <c r="BG191" s="221"/>
      <c r="BH191" s="221"/>
      <c r="BI191" s="221"/>
      <c r="BJ191" s="221"/>
      <c r="BK191" s="221"/>
      <c r="BL191" s="267" t="str">
        <f>TRIM(IF('APH KIC KIA PC'!S191="WEB","",'2. Artikeldata Utökad'!P191))</f>
        <v/>
      </c>
      <c r="BM191" s="267" t="str">
        <f>TRIM(IF('APH KIC KIA PC'!S191="WEB","",'2. Artikeldata Utökad'!Q191))</f>
        <v/>
      </c>
      <c r="BN191" s="267" t="str">
        <f>TRIM(IF('APH KIC KIA PC'!S191="WEB","",'2. Artikeldata Utökad'!R191))</f>
        <v/>
      </c>
      <c r="BO191" s="267" t="str">
        <f>IF('2. Artikeldata Utökad'!F191="","",'2. Artikeldata Utökad'!F191)</f>
        <v xml:space="preserve">  Välj…</v>
      </c>
      <c r="BP191" s="267" t="str">
        <f>TRIM(IF('2. Artikeldata Utökad'!E191="","",'2. Artikeldata Utökad'!E191))</f>
        <v/>
      </c>
      <c r="BQ191" s="267" t="str">
        <f>TRIM(IF('APH KIC KIA PC'!S191="WEB","",'2. Artikeldata Utökad'!S191))</f>
        <v/>
      </c>
      <c r="BR191" s="225">
        <v>1</v>
      </c>
      <c r="BS191" s="267" t="str">
        <f>TRIM(IF('APH KIC KIA PC'!S191="WEB","",'2. Artikeldata Utökad'!T191))</f>
        <v/>
      </c>
      <c r="BT191" s="221"/>
      <c r="BU191" s="221"/>
      <c r="BV191" s="267" t="str">
        <f>TRIM(IF('APH KIC KIA PC'!M191&lt;&gt;200,'APH KIC KIA PC'!D191,'2. Artikeldata Utökad'!I191))</f>
        <v/>
      </c>
      <c r="BW191" s="267" t="str">
        <f>TRIM('2. Artikeldata Utökad'!D191)</f>
        <v/>
      </c>
      <c r="BX191" s="224" t="str">
        <f>LEFT('2. Artikeldata Utökad'!H191,1)</f>
        <v xml:space="preserve"> </v>
      </c>
      <c r="BY191" s="224" t="str">
        <f>TRIM(LEFT('2. Artikeldata Utökad'!J191,2))</f>
        <v/>
      </c>
      <c r="BZ191" s="225" t="s">
        <v>1981</v>
      </c>
      <c r="CA191" s="221"/>
      <c r="CB191" s="221"/>
      <c r="CC191" s="221"/>
      <c r="CD191" s="221"/>
      <c r="CE191" s="221"/>
    </row>
    <row r="192" spans="1:83" x14ac:dyDescent="0.25">
      <c r="A192" s="226">
        <v>188</v>
      </c>
      <c r="B192" s="226" t="str">
        <f>'APH KIC KIA PC'!I192</f>
        <v>Välj…</v>
      </c>
      <c r="C192" s="226" t="str">
        <f>'APH KIC KIA PC'!K192</f>
        <v>Välj…</v>
      </c>
      <c r="D192" s="225">
        <v>1</v>
      </c>
      <c r="E192" s="267" t="str">
        <f>TRIM('APH KIC KIA PC'!D192)</f>
        <v/>
      </c>
      <c r="F192" s="224" t="str">
        <f>TRIM('1. Artikeldata Grund'!E192)</f>
        <v/>
      </c>
      <c r="G192" s="273" t="s">
        <v>1871</v>
      </c>
      <c r="H192" s="221"/>
      <c r="I192" s="221"/>
      <c r="J192" s="221"/>
      <c r="K192" s="221"/>
      <c r="L192" s="221"/>
      <c r="M192" s="2" cm="1">
        <f t="array" ref="M192">IF('APH KIC KIA PC'!S192&lt;&gt;"WEB",1,_xlfn.IFS('APH KIC KIA PC'!K192=Tabeller!$AI$4,'APH KIC KIA PC'!Q192,'APH KIC KIA PC'!K192=Tabeller!$AI$5,106628))</f>
        <v>1</v>
      </c>
      <c r="N192" s="270"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68" t="str">
        <f>'APH KIC KIA PC'!E192</f>
        <v/>
      </c>
      <c r="P192" s="267" t="str">
        <f>TRIM('APH KIC KIA PC'!R192)</f>
        <v/>
      </c>
      <c r="Q192" s="221"/>
      <c r="R192" s="269" t="str" cm="1">
        <f t="array" ref="R192">IFERROR(_xlfn.IFS('4. Inköpsdata'!M192=25%,41,'4. Inköpsdata'!M192=12%,42,'4. Inköpsdata'!M192=6%,43,'4. Inköpsdata'!M192="Momsfritt",38),"")</f>
        <v/>
      </c>
      <c r="S192" s="225" t="str">
        <f>'APH KIC KIA PC'!S192</f>
        <v xml:space="preserve">  Välj…</v>
      </c>
      <c r="T192" s="369" t="str">
        <f>'APH KIC KIA PC'!E192</f>
        <v/>
      </c>
      <c r="U192" s="225"/>
      <c r="V192" s="221"/>
      <c r="W192" s="221"/>
      <c r="X192" s="221"/>
      <c r="Y192" s="221"/>
      <c r="Z192" s="225" t="str">
        <f>TRIM(IF('1. Artikeldata Grund'!K192="","",IF('1. Artikeldata Grund'!K192=1,_xlfn.CONCAT('1. Artikeldata Grund'!K192," ","dag"),_xlfn.CONCAT('1. Artikeldata Grund'!K192," ","dagar"))))</f>
        <v/>
      </c>
      <c r="AA192" s="225" t="str">
        <f>TRIM(IF('1. Artikeldata Grund'!L192="","",IF('1. Artikeldata Grund'!L192=1,_xlfn.CONCAT('1. Artikeldata Grund'!L192," ","dag"),_xlfn.CONCAT('1. Artikeldata Grund'!L192," ","dagar"))))</f>
        <v/>
      </c>
      <c r="AB192" s="221"/>
      <c r="AC192" s="221"/>
      <c r="AD192" s="221"/>
      <c r="AE192" s="225">
        <v>1</v>
      </c>
      <c r="AF192" s="221"/>
      <c r="AG192" s="267" t="str">
        <f>TRIM('APH KIC KIA PC'!T192)</f>
        <v/>
      </c>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70" t="s">
        <v>1981</v>
      </c>
      <c r="BD192" s="270" t="str">
        <f>IF('2. Artikeldata Utökad'!G192="Välj…","",LEFT('2. Artikeldata Utökad'!G192,1))</f>
        <v xml:space="preserve"> </v>
      </c>
      <c r="BE192" s="221"/>
      <c r="BF192" s="221"/>
      <c r="BG192" s="221"/>
      <c r="BH192" s="221"/>
      <c r="BI192" s="221"/>
      <c r="BJ192" s="221"/>
      <c r="BK192" s="221"/>
      <c r="BL192" s="267" t="str">
        <f>TRIM(IF('APH KIC KIA PC'!S192="WEB","",'2. Artikeldata Utökad'!P192))</f>
        <v/>
      </c>
      <c r="BM192" s="267" t="str">
        <f>TRIM(IF('APH KIC KIA PC'!S192="WEB","",'2. Artikeldata Utökad'!Q192))</f>
        <v/>
      </c>
      <c r="BN192" s="267" t="str">
        <f>TRIM(IF('APH KIC KIA PC'!S192="WEB","",'2. Artikeldata Utökad'!R192))</f>
        <v/>
      </c>
      <c r="BO192" s="267" t="str">
        <f>IF('2. Artikeldata Utökad'!F192="","",'2. Artikeldata Utökad'!F192)</f>
        <v xml:space="preserve">  Välj…</v>
      </c>
      <c r="BP192" s="267" t="str">
        <f>TRIM(IF('2. Artikeldata Utökad'!E192="","",'2. Artikeldata Utökad'!E192))</f>
        <v/>
      </c>
      <c r="BQ192" s="267" t="str">
        <f>TRIM(IF('APH KIC KIA PC'!S192="WEB","",'2. Artikeldata Utökad'!S192))</f>
        <v/>
      </c>
      <c r="BR192" s="225">
        <v>1</v>
      </c>
      <c r="BS192" s="267" t="str">
        <f>TRIM(IF('APH KIC KIA PC'!S192="WEB","",'2. Artikeldata Utökad'!T192))</f>
        <v/>
      </c>
      <c r="BT192" s="221"/>
      <c r="BU192" s="221"/>
      <c r="BV192" s="267" t="str">
        <f>TRIM(IF('APH KIC KIA PC'!M192&lt;&gt;200,'APH KIC KIA PC'!D192,'2. Artikeldata Utökad'!I192))</f>
        <v/>
      </c>
      <c r="BW192" s="267" t="str">
        <f>TRIM('2. Artikeldata Utökad'!D192)</f>
        <v/>
      </c>
      <c r="BX192" s="224" t="str">
        <f>LEFT('2. Artikeldata Utökad'!H192,1)</f>
        <v xml:space="preserve"> </v>
      </c>
      <c r="BY192" s="224" t="str">
        <f>TRIM(LEFT('2. Artikeldata Utökad'!J192,2))</f>
        <v/>
      </c>
      <c r="BZ192" s="225" t="s">
        <v>1981</v>
      </c>
      <c r="CA192" s="221"/>
      <c r="CB192" s="221"/>
      <c r="CC192" s="221"/>
      <c r="CD192" s="221"/>
      <c r="CE192" s="221"/>
    </row>
    <row r="193" spans="1:83" x14ac:dyDescent="0.25">
      <c r="A193" s="226">
        <v>189</v>
      </c>
      <c r="B193" s="226" t="str">
        <f>'APH KIC KIA PC'!I193</f>
        <v>Välj…</v>
      </c>
      <c r="C193" s="226" t="str">
        <f>'APH KIC KIA PC'!K193</f>
        <v>Välj…</v>
      </c>
      <c r="D193" s="225">
        <v>1</v>
      </c>
      <c r="E193" s="267" t="str">
        <f>TRIM('APH KIC KIA PC'!D193)</f>
        <v/>
      </c>
      <c r="F193" s="224" t="str">
        <f>TRIM('1. Artikeldata Grund'!E193)</f>
        <v/>
      </c>
      <c r="G193" s="273" t="s">
        <v>1871</v>
      </c>
      <c r="H193" s="221"/>
      <c r="I193" s="221"/>
      <c r="J193" s="221"/>
      <c r="K193" s="221"/>
      <c r="L193" s="221"/>
      <c r="M193" s="2" cm="1">
        <f t="array" ref="M193">IF('APH KIC KIA PC'!S193&lt;&gt;"WEB",1,_xlfn.IFS('APH KIC KIA PC'!K193=Tabeller!$AI$4,'APH KIC KIA PC'!Q193,'APH KIC KIA PC'!K193=Tabeller!$AI$5,106628))</f>
        <v>1</v>
      </c>
      <c r="N193" s="270"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68" t="str">
        <f>'APH KIC KIA PC'!E193</f>
        <v/>
      </c>
      <c r="P193" s="267" t="str">
        <f>TRIM('APH KIC KIA PC'!R193)</f>
        <v/>
      </c>
      <c r="Q193" s="221"/>
      <c r="R193" s="269" t="str" cm="1">
        <f t="array" ref="R193">IFERROR(_xlfn.IFS('4. Inköpsdata'!M193=25%,41,'4. Inköpsdata'!M193=12%,42,'4. Inköpsdata'!M193=6%,43,'4. Inköpsdata'!M193="Momsfritt",38),"")</f>
        <v/>
      </c>
      <c r="S193" s="225" t="str">
        <f>'APH KIC KIA PC'!S193</f>
        <v xml:space="preserve">  Välj…</v>
      </c>
      <c r="T193" s="369" t="str">
        <f>'APH KIC KIA PC'!E193</f>
        <v/>
      </c>
      <c r="U193" s="225"/>
      <c r="V193" s="221"/>
      <c r="W193" s="221"/>
      <c r="X193" s="221"/>
      <c r="Y193" s="221"/>
      <c r="Z193" s="225" t="str">
        <f>TRIM(IF('1. Artikeldata Grund'!K193="","",IF('1. Artikeldata Grund'!K193=1,_xlfn.CONCAT('1. Artikeldata Grund'!K193," ","dag"),_xlfn.CONCAT('1. Artikeldata Grund'!K193," ","dagar"))))</f>
        <v/>
      </c>
      <c r="AA193" s="225" t="str">
        <f>TRIM(IF('1. Artikeldata Grund'!L193="","",IF('1. Artikeldata Grund'!L193=1,_xlfn.CONCAT('1. Artikeldata Grund'!L193," ","dag"),_xlfn.CONCAT('1. Artikeldata Grund'!L193," ","dagar"))))</f>
        <v/>
      </c>
      <c r="AB193" s="221"/>
      <c r="AC193" s="221"/>
      <c r="AD193" s="221"/>
      <c r="AE193" s="225">
        <v>1</v>
      </c>
      <c r="AF193" s="221"/>
      <c r="AG193" s="267" t="str">
        <f>TRIM('APH KIC KIA PC'!T193)</f>
        <v/>
      </c>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70" t="s">
        <v>1981</v>
      </c>
      <c r="BD193" s="270" t="str">
        <f>IF('2. Artikeldata Utökad'!G193="Välj…","",LEFT('2. Artikeldata Utökad'!G193,1))</f>
        <v xml:space="preserve"> </v>
      </c>
      <c r="BE193" s="221"/>
      <c r="BF193" s="221"/>
      <c r="BG193" s="221"/>
      <c r="BH193" s="221"/>
      <c r="BI193" s="221"/>
      <c r="BJ193" s="221"/>
      <c r="BK193" s="221"/>
      <c r="BL193" s="267" t="str">
        <f>TRIM(IF('APH KIC KIA PC'!S193="WEB","",'2. Artikeldata Utökad'!P193))</f>
        <v/>
      </c>
      <c r="BM193" s="267" t="str">
        <f>TRIM(IF('APH KIC KIA PC'!S193="WEB","",'2. Artikeldata Utökad'!Q193))</f>
        <v/>
      </c>
      <c r="BN193" s="267" t="str">
        <f>TRIM(IF('APH KIC KIA PC'!S193="WEB","",'2. Artikeldata Utökad'!R193))</f>
        <v/>
      </c>
      <c r="BO193" s="267" t="str">
        <f>IF('2. Artikeldata Utökad'!F193="","",'2. Artikeldata Utökad'!F193)</f>
        <v xml:space="preserve">  Välj…</v>
      </c>
      <c r="BP193" s="267" t="str">
        <f>TRIM(IF('2. Artikeldata Utökad'!E193="","",'2. Artikeldata Utökad'!E193))</f>
        <v/>
      </c>
      <c r="BQ193" s="267" t="str">
        <f>TRIM(IF('APH KIC KIA PC'!S193="WEB","",'2. Artikeldata Utökad'!S193))</f>
        <v/>
      </c>
      <c r="BR193" s="225">
        <v>1</v>
      </c>
      <c r="BS193" s="267" t="str">
        <f>TRIM(IF('APH KIC KIA PC'!S193="WEB","",'2. Artikeldata Utökad'!T193))</f>
        <v/>
      </c>
      <c r="BT193" s="221"/>
      <c r="BU193" s="221"/>
      <c r="BV193" s="267" t="str">
        <f>TRIM(IF('APH KIC KIA PC'!M193&lt;&gt;200,'APH KIC KIA PC'!D193,'2. Artikeldata Utökad'!I193))</f>
        <v/>
      </c>
      <c r="BW193" s="267" t="str">
        <f>TRIM('2. Artikeldata Utökad'!D193)</f>
        <v/>
      </c>
      <c r="BX193" s="224" t="str">
        <f>LEFT('2. Artikeldata Utökad'!H193,1)</f>
        <v xml:space="preserve"> </v>
      </c>
      <c r="BY193" s="224" t="str">
        <f>TRIM(LEFT('2. Artikeldata Utökad'!J193,2))</f>
        <v/>
      </c>
      <c r="BZ193" s="225" t="s">
        <v>1981</v>
      </c>
      <c r="CA193" s="221"/>
      <c r="CB193" s="221"/>
      <c r="CC193" s="221"/>
      <c r="CD193" s="221"/>
      <c r="CE193" s="221"/>
    </row>
    <row r="194" spans="1:83" x14ac:dyDescent="0.25">
      <c r="A194" s="226">
        <v>190</v>
      </c>
      <c r="B194" s="226" t="str">
        <f>'APH KIC KIA PC'!I194</f>
        <v>Välj…</v>
      </c>
      <c r="C194" s="226" t="str">
        <f>'APH KIC KIA PC'!K194</f>
        <v>Välj…</v>
      </c>
      <c r="D194" s="225">
        <v>1</v>
      </c>
      <c r="E194" s="267" t="str">
        <f>TRIM('APH KIC KIA PC'!D194)</f>
        <v/>
      </c>
      <c r="F194" s="224" t="str">
        <f>TRIM('1. Artikeldata Grund'!E194)</f>
        <v/>
      </c>
      <c r="G194" s="273" t="s">
        <v>1871</v>
      </c>
      <c r="H194" s="221"/>
      <c r="I194" s="221"/>
      <c r="J194" s="221"/>
      <c r="K194" s="221"/>
      <c r="L194" s="221"/>
      <c r="M194" s="2" cm="1">
        <f t="array" ref="M194">IF('APH KIC KIA PC'!S194&lt;&gt;"WEB",1,_xlfn.IFS('APH KIC KIA PC'!K194=Tabeller!$AI$4,'APH KIC KIA PC'!Q194,'APH KIC KIA PC'!K194=Tabeller!$AI$5,106628))</f>
        <v>1</v>
      </c>
      <c r="N194" s="270"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68" t="str">
        <f>'APH KIC KIA PC'!E194</f>
        <v/>
      </c>
      <c r="P194" s="267" t="str">
        <f>TRIM('APH KIC KIA PC'!R194)</f>
        <v/>
      </c>
      <c r="Q194" s="221"/>
      <c r="R194" s="269" t="str" cm="1">
        <f t="array" ref="R194">IFERROR(_xlfn.IFS('4. Inköpsdata'!M194=25%,41,'4. Inköpsdata'!M194=12%,42,'4. Inköpsdata'!M194=6%,43,'4. Inköpsdata'!M194="Momsfritt",38),"")</f>
        <v/>
      </c>
      <c r="S194" s="225" t="str">
        <f>'APH KIC KIA PC'!S194</f>
        <v xml:space="preserve">  Välj…</v>
      </c>
      <c r="T194" s="369" t="str">
        <f>'APH KIC KIA PC'!E194</f>
        <v/>
      </c>
      <c r="U194" s="225"/>
      <c r="V194" s="221"/>
      <c r="W194" s="221"/>
      <c r="X194" s="221"/>
      <c r="Y194" s="221"/>
      <c r="Z194" s="225" t="str">
        <f>TRIM(IF('1. Artikeldata Grund'!K194="","",IF('1. Artikeldata Grund'!K194=1,_xlfn.CONCAT('1. Artikeldata Grund'!K194," ","dag"),_xlfn.CONCAT('1. Artikeldata Grund'!K194," ","dagar"))))</f>
        <v/>
      </c>
      <c r="AA194" s="225" t="str">
        <f>TRIM(IF('1. Artikeldata Grund'!L194="","",IF('1. Artikeldata Grund'!L194=1,_xlfn.CONCAT('1. Artikeldata Grund'!L194," ","dag"),_xlfn.CONCAT('1. Artikeldata Grund'!L194," ","dagar"))))</f>
        <v/>
      </c>
      <c r="AB194" s="221"/>
      <c r="AC194" s="221"/>
      <c r="AD194" s="221"/>
      <c r="AE194" s="225">
        <v>1</v>
      </c>
      <c r="AF194" s="221"/>
      <c r="AG194" s="267" t="str">
        <f>TRIM('APH KIC KIA PC'!T194)</f>
        <v/>
      </c>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70" t="s">
        <v>1981</v>
      </c>
      <c r="BD194" s="270" t="str">
        <f>IF('2. Artikeldata Utökad'!G194="Välj…","",LEFT('2. Artikeldata Utökad'!G194,1))</f>
        <v xml:space="preserve"> </v>
      </c>
      <c r="BE194" s="221"/>
      <c r="BF194" s="221"/>
      <c r="BG194" s="221"/>
      <c r="BH194" s="221"/>
      <c r="BI194" s="221"/>
      <c r="BJ194" s="221"/>
      <c r="BK194" s="221"/>
      <c r="BL194" s="267" t="str">
        <f>TRIM(IF('APH KIC KIA PC'!S194="WEB","",'2. Artikeldata Utökad'!P194))</f>
        <v/>
      </c>
      <c r="BM194" s="267" t="str">
        <f>TRIM(IF('APH KIC KIA PC'!S194="WEB","",'2. Artikeldata Utökad'!Q194))</f>
        <v/>
      </c>
      <c r="BN194" s="267" t="str">
        <f>TRIM(IF('APH KIC KIA PC'!S194="WEB","",'2. Artikeldata Utökad'!R194))</f>
        <v/>
      </c>
      <c r="BO194" s="267" t="str">
        <f>IF('2. Artikeldata Utökad'!F194="","",'2. Artikeldata Utökad'!F194)</f>
        <v xml:space="preserve">  Välj…</v>
      </c>
      <c r="BP194" s="267" t="str">
        <f>TRIM(IF('2. Artikeldata Utökad'!E194="","",'2. Artikeldata Utökad'!E194))</f>
        <v/>
      </c>
      <c r="BQ194" s="267" t="str">
        <f>TRIM(IF('APH KIC KIA PC'!S194="WEB","",'2. Artikeldata Utökad'!S194))</f>
        <v/>
      </c>
      <c r="BR194" s="225">
        <v>1</v>
      </c>
      <c r="BS194" s="267" t="str">
        <f>TRIM(IF('APH KIC KIA PC'!S194="WEB","",'2. Artikeldata Utökad'!T194))</f>
        <v/>
      </c>
      <c r="BT194" s="221"/>
      <c r="BU194" s="221"/>
      <c r="BV194" s="267" t="str">
        <f>TRIM(IF('APH KIC KIA PC'!M194&lt;&gt;200,'APH KIC KIA PC'!D194,'2. Artikeldata Utökad'!I194))</f>
        <v/>
      </c>
      <c r="BW194" s="267" t="str">
        <f>TRIM('2. Artikeldata Utökad'!D194)</f>
        <v/>
      </c>
      <c r="BX194" s="224" t="str">
        <f>LEFT('2. Artikeldata Utökad'!H194,1)</f>
        <v xml:space="preserve"> </v>
      </c>
      <c r="BY194" s="224" t="str">
        <f>TRIM(LEFT('2. Artikeldata Utökad'!J194,2))</f>
        <v/>
      </c>
      <c r="BZ194" s="225" t="s">
        <v>1981</v>
      </c>
      <c r="CA194" s="221"/>
      <c r="CB194" s="221"/>
      <c r="CC194" s="221"/>
      <c r="CD194" s="221"/>
      <c r="CE194" s="221"/>
    </row>
    <row r="195" spans="1:83" x14ac:dyDescent="0.25">
      <c r="A195" s="226">
        <v>191</v>
      </c>
      <c r="B195" s="226" t="str">
        <f>'APH KIC KIA PC'!I195</f>
        <v>Välj…</v>
      </c>
      <c r="C195" s="226" t="str">
        <f>'APH KIC KIA PC'!K195</f>
        <v>Välj…</v>
      </c>
      <c r="D195" s="225">
        <v>1</v>
      </c>
      <c r="E195" s="267" t="str">
        <f>TRIM('APH KIC KIA PC'!D195)</f>
        <v/>
      </c>
      <c r="F195" s="224" t="str">
        <f>TRIM('1. Artikeldata Grund'!E195)</f>
        <v/>
      </c>
      <c r="G195" s="273" t="s">
        <v>1871</v>
      </c>
      <c r="H195" s="221"/>
      <c r="I195" s="221"/>
      <c r="J195" s="221"/>
      <c r="K195" s="221"/>
      <c r="L195" s="221"/>
      <c r="M195" s="2" cm="1">
        <f t="array" ref="M195">IF('APH KIC KIA PC'!S195&lt;&gt;"WEB",1,_xlfn.IFS('APH KIC KIA PC'!K195=Tabeller!$AI$4,'APH KIC KIA PC'!Q195,'APH KIC KIA PC'!K195=Tabeller!$AI$5,106628))</f>
        <v>1</v>
      </c>
      <c r="N195" s="270"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68" t="str">
        <f>'APH KIC KIA PC'!E195</f>
        <v/>
      </c>
      <c r="P195" s="267" t="str">
        <f>TRIM('APH KIC KIA PC'!R195)</f>
        <v/>
      </c>
      <c r="Q195" s="221"/>
      <c r="R195" s="269" t="str" cm="1">
        <f t="array" ref="R195">IFERROR(_xlfn.IFS('4. Inköpsdata'!M195=25%,41,'4. Inköpsdata'!M195=12%,42,'4. Inköpsdata'!M195=6%,43,'4. Inköpsdata'!M195="Momsfritt",38),"")</f>
        <v/>
      </c>
      <c r="S195" s="225" t="str">
        <f>'APH KIC KIA PC'!S195</f>
        <v xml:space="preserve">  Välj…</v>
      </c>
      <c r="T195" s="369" t="str">
        <f>'APH KIC KIA PC'!E195</f>
        <v/>
      </c>
      <c r="U195" s="225"/>
      <c r="V195" s="221"/>
      <c r="W195" s="221"/>
      <c r="X195" s="221"/>
      <c r="Y195" s="221"/>
      <c r="Z195" s="225" t="str">
        <f>TRIM(IF('1. Artikeldata Grund'!K195="","",IF('1. Artikeldata Grund'!K195=1,_xlfn.CONCAT('1. Artikeldata Grund'!K195," ","dag"),_xlfn.CONCAT('1. Artikeldata Grund'!K195," ","dagar"))))</f>
        <v/>
      </c>
      <c r="AA195" s="225" t="str">
        <f>TRIM(IF('1. Artikeldata Grund'!L195="","",IF('1. Artikeldata Grund'!L195=1,_xlfn.CONCAT('1. Artikeldata Grund'!L195," ","dag"),_xlfn.CONCAT('1. Artikeldata Grund'!L195," ","dagar"))))</f>
        <v/>
      </c>
      <c r="AB195" s="221"/>
      <c r="AC195" s="221"/>
      <c r="AD195" s="221"/>
      <c r="AE195" s="225">
        <v>1</v>
      </c>
      <c r="AF195" s="221"/>
      <c r="AG195" s="267" t="str">
        <f>TRIM('APH KIC KIA PC'!T195)</f>
        <v/>
      </c>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70" t="s">
        <v>1981</v>
      </c>
      <c r="BD195" s="270" t="str">
        <f>IF('2. Artikeldata Utökad'!G195="Välj…","",LEFT('2. Artikeldata Utökad'!G195,1))</f>
        <v xml:space="preserve"> </v>
      </c>
      <c r="BE195" s="221"/>
      <c r="BF195" s="221"/>
      <c r="BG195" s="221"/>
      <c r="BH195" s="221"/>
      <c r="BI195" s="221"/>
      <c r="BJ195" s="221"/>
      <c r="BK195" s="221"/>
      <c r="BL195" s="267" t="str">
        <f>TRIM(IF('APH KIC KIA PC'!S195="WEB","",'2. Artikeldata Utökad'!P195))</f>
        <v/>
      </c>
      <c r="BM195" s="267" t="str">
        <f>TRIM(IF('APH KIC KIA PC'!S195="WEB","",'2. Artikeldata Utökad'!Q195))</f>
        <v/>
      </c>
      <c r="BN195" s="267" t="str">
        <f>TRIM(IF('APH KIC KIA PC'!S195="WEB","",'2. Artikeldata Utökad'!R195))</f>
        <v/>
      </c>
      <c r="BO195" s="267" t="str">
        <f>IF('2. Artikeldata Utökad'!F195="","",'2. Artikeldata Utökad'!F195)</f>
        <v xml:space="preserve">  Välj…</v>
      </c>
      <c r="BP195" s="267" t="str">
        <f>TRIM(IF('2. Artikeldata Utökad'!E195="","",'2. Artikeldata Utökad'!E195))</f>
        <v/>
      </c>
      <c r="BQ195" s="267" t="str">
        <f>TRIM(IF('APH KIC KIA PC'!S195="WEB","",'2. Artikeldata Utökad'!S195))</f>
        <v/>
      </c>
      <c r="BR195" s="225">
        <v>1</v>
      </c>
      <c r="BS195" s="267" t="str">
        <f>TRIM(IF('APH KIC KIA PC'!S195="WEB","",'2. Artikeldata Utökad'!T195))</f>
        <v/>
      </c>
      <c r="BT195" s="221"/>
      <c r="BU195" s="221"/>
      <c r="BV195" s="267" t="str">
        <f>TRIM(IF('APH KIC KIA PC'!M195&lt;&gt;200,'APH KIC KIA PC'!D195,'2. Artikeldata Utökad'!I195))</f>
        <v/>
      </c>
      <c r="BW195" s="267" t="str">
        <f>TRIM('2. Artikeldata Utökad'!D195)</f>
        <v/>
      </c>
      <c r="BX195" s="224" t="str">
        <f>LEFT('2. Artikeldata Utökad'!H195,1)</f>
        <v xml:space="preserve"> </v>
      </c>
      <c r="BY195" s="224" t="str">
        <f>TRIM(LEFT('2. Artikeldata Utökad'!J195,2))</f>
        <v/>
      </c>
      <c r="BZ195" s="225" t="s">
        <v>1981</v>
      </c>
      <c r="CA195" s="221"/>
      <c r="CB195" s="221"/>
      <c r="CC195" s="221"/>
      <c r="CD195" s="221"/>
      <c r="CE195" s="221"/>
    </row>
    <row r="196" spans="1:83" x14ac:dyDescent="0.25">
      <c r="A196" s="226">
        <v>192</v>
      </c>
      <c r="B196" s="226" t="str">
        <f>'APH KIC KIA PC'!I196</f>
        <v>Välj…</v>
      </c>
      <c r="C196" s="226" t="str">
        <f>'APH KIC KIA PC'!K196</f>
        <v>Välj…</v>
      </c>
      <c r="D196" s="225">
        <v>1</v>
      </c>
      <c r="E196" s="267" t="str">
        <f>TRIM('APH KIC KIA PC'!D196)</f>
        <v/>
      </c>
      <c r="F196" s="224" t="str">
        <f>TRIM('1. Artikeldata Grund'!E196)</f>
        <v/>
      </c>
      <c r="G196" s="273" t="s">
        <v>1871</v>
      </c>
      <c r="H196" s="221"/>
      <c r="I196" s="221"/>
      <c r="J196" s="221"/>
      <c r="K196" s="221"/>
      <c r="L196" s="221"/>
      <c r="M196" s="2" cm="1">
        <f t="array" ref="M196">IF('APH KIC KIA PC'!S196&lt;&gt;"WEB",1,_xlfn.IFS('APH KIC KIA PC'!K196=Tabeller!$AI$4,'APH KIC KIA PC'!Q196,'APH KIC KIA PC'!K196=Tabeller!$AI$5,106628))</f>
        <v>1</v>
      </c>
      <c r="N196" s="270"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68" t="str">
        <f>'APH KIC KIA PC'!E196</f>
        <v/>
      </c>
      <c r="P196" s="267" t="str">
        <f>TRIM('APH KIC KIA PC'!R196)</f>
        <v/>
      </c>
      <c r="Q196" s="221"/>
      <c r="R196" s="269" t="str" cm="1">
        <f t="array" ref="R196">IFERROR(_xlfn.IFS('4. Inköpsdata'!M196=25%,41,'4. Inköpsdata'!M196=12%,42,'4. Inköpsdata'!M196=6%,43,'4. Inköpsdata'!M196="Momsfritt",38),"")</f>
        <v/>
      </c>
      <c r="S196" s="225" t="str">
        <f>'APH KIC KIA PC'!S196</f>
        <v xml:space="preserve">  Välj…</v>
      </c>
      <c r="T196" s="369" t="str">
        <f>'APH KIC KIA PC'!E196</f>
        <v/>
      </c>
      <c r="U196" s="225"/>
      <c r="V196" s="221"/>
      <c r="W196" s="221"/>
      <c r="X196" s="221"/>
      <c r="Y196" s="221"/>
      <c r="Z196" s="225" t="str">
        <f>TRIM(IF('1. Artikeldata Grund'!K196="","",IF('1. Artikeldata Grund'!K196=1,_xlfn.CONCAT('1. Artikeldata Grund'!K196," ","dag"),_xlfn.CONCAT('1. Artikeldata Grund'!K196," ","dagar"))))</f>
        <v/>
      </c>
      <c r="AA196" s="225" t="str">
        <f>TRIM(IF('1. Artikeldata Grund'!L196="","",IF('1. Artikeldata Grund'!L196=1,_xlfn.CONCAT('1. Artikeldata Grund'!L196," ","dag"),_xlfn.CONCAT('1. Artikeldata Grund'!L196," ","dagar"))))</f>
        <v/>
      </c>
      <c r="AB196" s="221"/>
      <c r="AC196" s="221"/>
      <c r="AD196" s="221"/>
      <c r="AE196" s="225">
        <v>1</v>
      </c>
      <c r="AF196" s="221"/>
      <c r="AG196" s="267" t="str">
        <f>TRIM('APH KIC KIA PC'!T196)</f>
        <v/>
      </c>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70" t="s">
        <v>1981</v>
      </c>
      <c r="BD196" s="270" t="str">
        <f>IF('2. Artikeldata Utökad'!G196="Välj…","",LEFT('2. Artikeldata Utökad'!G196,1))</f>
        <v xml:space="preserve"> </v>
      </c>
      <c r="BE196" s="221"/>
      <c r="BF196" s="221"/>
      <c r="BG196" s="221"/>
      <c r="BH196" s="221"/>
      <c r="BI196" s="221"/>
      <c r="BJ196" s="221"/>
      <c r="BK196" s="221"/>
      <c r="BL196" s="267" t="str">
        <f>TRIM(IF('APH KIC KIA PC'!S196="WEB","",'2. Artikeldata Utökad'!P196))</f>
        <v/>
      </c>
      <c r="BM196" s="267" t="str">
        <f>TRIM(IF('APH KIC KIA PC'!S196="WEB","",'2. Artikeldata Utökad'!Q196))</f>
        <v/>
      </c>
      <c r="BN196" s="267" t="str">
        <f>TRIM(IF('APH KIC KIA PC'!S196="WEB","",'2. Artikeldata Utökad'!R196))</f>
        <v/>
      </c>
      <c r="BO196" s="267" t="str">
        <f>IF('2. Artikeldata Utökad'!F196="","",'2. Artikeldata Utökad'!F196)</f>
        <v xml:space="preserve">  Välj…</v>
      </c>
      <c r="BP196" s="267" t="str">
        <f>TRIM(IF('2. Artikeldata Utökad'!E196="","",'2. Artikeldata Utökad'!E196))</f>
        <v/>
      </c>
      <c r="BQ196" s="267" t="str">
        <f>TRIM(IF('APH KIC KIA PC'!S196="WEB","",'2. Artikeldata Utökad'!S196))</f>
        <v/>
      </c>
      <c r="BR196" s="225">
        <v>1</v>
      </c>
      <c r="BS196" s="267" t="str">
        <f>TRIM(IF('APH KIC KIA PC'!S196="WEB","",'2. Artikeldata Utökad'!T196))</f>
        <v/>
      </c>
      <c r="BT196" s="221"/>
      <c r="BU196" s="221"/>
      <c r="BV196" s="267" t="str">
        <f>TRIM(IF('APH KIC KIA PC'!M196&lt;&gt;200,'APH KIC KIA PC'!D196,'2. Artikeldata Utökad'!I196))</f>
        <v/>
      </c>
      <c r="BW196" s="267" t="str">
        <f>TRIM('2. Artikeldata Utökad'!D196)</f>
        <v/>
      </c>
      <c r="BX196" s="224" t="str">
        <f>LEFT('2. Artikeldata Utökad'!H196,1)</f>
        <v xml:space="preserve"> </v>
      </c>
      <c r="BY196" s="224" t="str">
        <f>TRIM(LEFT('2. Artikeldata Utökad'!J196,2))</f>
        <v/>
      </c>
      <c r="BZ196" s="225" t="s">
        <v>1981</v>
      </c>
      <c r="CA196" s="221"/>
      <c r="CB196" s="221"/>
      <c r="CC196" s="221"/>
      <c r="CD196" s="221"/>
      <c r="CE196" s="221"/>
    </row>
    <row r="197" spans="1:83" x14ac:dyDescent="0.25">
      <c r="A197" s="226">
        <v>193</v>
      </c>
      <c r="B197" s="226" t="str">
        <f>'APH KIC KIA PC'!I197</f>
        <v>Välj…</v>
      </c>
      <c r="C197" s="226" t="str">
        <f>'APH KIC KIA PC'!K197</f>
        <v>Välj…</v>
      </c>
      <c r="D197" s="225">
        <v>1</v>
      </c>
      <c r="E197" s="267" t="str">
        <f>TRIM('APH KIC KIA PC'!D197)</f>
        <v/>
      </c>
      <c r="F197" s="224" t="str">
        <f>TRIM('1. Artikeldata Grund'!E197)</f>
        <v/>
      </c>
      <c r="G197" s="273" t="s">
        <v>1871</v>
      </c>
      <c r="H197" s="221"/>
      <c r="I197" s="221"/>
      <c r="J197" s="221"/>
      <c r="K197" s="221"/>
      <c r="L197" s="221"/>
      <c r="M197" s="2" cm="1">
        <f t="array" ref="M197">IF('APH KIC KIA PC'!S197&lt;&gt;"WEB",1,_xlfn.IFS('APH KIC KIA PC'!K197=Tabeller!$AI$4,'APH KIC KIA PC'!Q197,'APH KIC KIA PC'!K197=Tabeller!$AI$5,106628))</f>
        <v>1</v>
      </c>
      <c r="N197" s="270"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68" t="str">
        <f>'APH KIC KIA PC'!E197</f>
        <v/>
      </c>
      <c r="P197" s="267" t="str">
        <f>TRIM('APH KIC KIA PC'!R197)</f>
        <v/>
      </c>
      <c r="Q197" s="221"/>
      <c r="R197" s="269" t="str" cm="1">
        <f t="array" ref="R197">IFERROR(_xlfn.IFS('4. Inköpsdata'!M197=25%,41,'4. Inköpsdata'!M197=12%,42,'4. Inköpsdata'!M197=6%,43,'4. Inköpsdata'!M197="Momsfritt",38),"")</f>
        <v/>
      </c>
      <c r="S197" s="225" t="str">
        <f>'APH KIC KIA PC'!S197</f>
        <v xml:space="preserve">  Välj…</v>
      </c>
      <c r="T197" s="369" t="str">
        <f>'APH KIC KIA PC'!E197</f>
        <v/>
      </c>
      <c r="U197" s="225"/>
      <c r="V197" s="221"/>
      <c r="W197" s="221"/>
      <c r="X197" s="221"/>
      <c r="Y197" s="221"/>
      <c r="Z197" s="225" t="str">
        <f>TRIM(IF('1. Artikeldata Grund'!K197="","",IF('1. Artikeldata Grund'!K197=1,_xlfn.CONCAT('1. Artikeldata Grund'!K197," ","dag"),_xlfn.CONCAT('1. Artikeldata Grund'!K197," ","dagar"))))</f>
        <v/>
      </c>
      <c r="AA197" s="225" t="str">
        <f>TRIM(IF('1. Artikeldata Grund'!L197="","",IF('1. Artikeldata Grund'!L197=1,_xlfn.CONCAT('1. Artikeldata Grund'!L197," ","dag"),_xlfn.CONCAT('1. Artikeldata Grund'!L197," ","dagar"))))</f>
        <v/>
      </c>
      <c r="AB197" s="221"/>
      <c r="AC197" s="221"/>
      <c r="AD197" s="221"/>
      <c r="AE197" s="225">
        <v>1</v>
      </c>
      <c r="AF197" s="221"/>
      <c r="AG197" s="267" t="str">
        <f>TRIM('APH KIC KIA PC'!T197)</f>
        <v/>
      </c>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70" t="s">
        <v>1981</v>
      </c>
      <c r="BD197" s="270" t="str">
        <f>IF('2. Artikeldata Utökad'!G197="Välj…","",LEFT('2. Artikeldata Utökad'!G197,1))</f>
        <v xml:space="preserve"> </v>
      </c>
      <c r="BE197" s="221"/>
      <c r="BF197" s="221"/>
      <c r="BG197" s="221"/>
      <c r="BH197" s="221"/>
      <c r="BI197" s="221"/>
      <c r="BJ197" s="221"/>
      <c r="BK197" s="221"/>
      <c r="BL197" s="267" t="str">
        <f>TRIM(IF('APH KIC KIA PC'!S197="WEB","",'2. Artikeldata Utökad'!P197))</f>
        <v/>
      </c>
      <c r="BM197" s="267" t="str">
        <f>TRIM(IF('APH KIC KIA PC'!S197="WEB","",'2. Artikeldata Utökad'!Q197))</f>
        <v/>
      </c>
      <c r="BN197" s="267" t="str">
        <f>TRIM(IF('APH KIC KIA PC'!S197="WEB","",'2. Artikeldata Utökad'!R197))</f>
        <v/>
      </c>
      <c r="BO197" s="267" t="str">
        <f>IF('2. Artikeldata Utökad'!F197="","",'2. Artikeldata Utökad'!F197)</f>
        <v xml:space="preserve">  Välj…</v>
      </c>
      <c r="BP197" s="267" t="str">
        <f>TRIM(IF('2. Artikeldata Utökad'!E197="","",'2. Artikeldata Utökad'!E197))</f>
        <v/>
      </c>
      <c r="BQ197" s="267" t="str">
        <f>TRIM(IF('APH KIC KIA PC'!S197="WEB","",'2. Artikeldata Utökad'!S197))</f>
        <v/>
      </c>
      <c r="BR197" s="225">
        <v>1</v>
      </c>
      <c r="BS197" s="267" t="str">
        <f>TRIM(IF('APH KIC KIA PC'!S197="WEB","",'2. Artikeldata Utökad'!T197))</f>
        <v/>
      </c>
      <c r="BT197" s="221"/>
      <c r="BU197" s="221"/>
      <c r="BV197" s="267" t="str">
        <f>TRIM(IF('APH KIC KIA PC'!M197&lt;&gt;200,'APH KIC KIA PC'!D197,'2. Artikeldata Utökad'!I197))</f>
        <v/>
      </c>
      <c r="BW197" s="267" t="str">
        <f>TRIM('2. Artikeldata Utökad'!D197)</f>
        <v/>
      </c>
      <c r="BX197" s="224" t="str">
        <f>LEFT('2. Artikeldata Utökad'!H197,1)</f>
        <v xml:space="preserve"> </v>
      </c>
      <c r="BY197" s="224" t="str">
        <f>TRIM(LEFT('2. Artikeldata Utökad'!J197,2))</f>
        <v/>
      </c>
      <c r="BZ197" s="225" t="s">
        <v>1981</v>
      </c>
      <c r="CA197" s="221"/>
      <c r="CB197" s="221"/>
      <c r="CC197" s="221"/>
      <c r="CD197" s="221"/>
      <c r="CE197" s="221"/>
    </row>
    <row r="198" spans="1:83" x14ac:dyDescent="0.25">
      <c r="A198" s="223">
        <v>194</v>
      </c>
      <c r="B198" s="226" t="str">
        <f>'APH KIC KIA PC'!I198</f>
        <v>Välj…</v>
      </c>
      <c r="C198" s="226" t="str">
        <f>'APH KIC KIA PC'!K198</f>
        <v>Välj…</v>
      </c>
      <c r="D198" s="225">
        <v>1</v>
      </c>
      <c r="E198" s="267" t="str">
        <f>TRIM('APH KIC KIA PC'!D198)</f>
        <v/>
      </c>
      <c r="F198" s="224" t="str">
        <f>TRIM('1. Artikeldata Grund'!E198)</f>
        <v/>
      </c>
      <c r="G198" s="273" t="s">
        <v>1871</v>
      </c>
      <c r="H198" s="221"/>
      <c r="I198" s="221"/>
      <c r="J198" s="221"/>
      <c r="K198" s="221"/>
      <c r="L198" s="221"/>
      <c r="M198" s="2" cm="1">
        <f t="array" ref="M198">IF('APH KIC KIA PC'!S198&lt;&gt;"WEB",1,_xlfn.IFS('APH KIC KIA PC'!K198=Tabeller!$AI$4,'APH KIC KIA PC'!Q198,'APH KIC KIA PC'!K198=Tabeller!$AI$5,106628))</f>
        <v>1</v>
      </c>
      <c r="N198" s="270"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68" t="str">
        <f>'APH KIC KIA PC'!E198</f>
        <v/>
      </c>
      <c r="P198" s="267" t="str">
        <f>TRIM('APH KIC KIA PC'!R198)</f>
        <v/>
      </c>
      <c r="Q198" s="221"/>
      <c r="R198" s="269" t="str" cm="1">
        <f t="array" ref="R198">IFERROR(_xlfn.IFS('4. Inköpsdata'!M198=25%,41,'4. Inköpsdata'!M198=12%,42,'4. Inköpsdata'!M198=6%,43,'4. Inköpsdata'!M198="Momsfritt",38),"")</f>
        <v/>
      </c>
      <c r="S198" s="225" t="str">
        <f>'APH KIC KIA PC'!S198</f>
        <v xml:space="preserve">  Välj…</v>
      </c>
      <c r="T198" s="369" t="str">
        <f>'APH KIC KIA PC'!E198</f>
        <v/>
      </c>
      <c r="U198" s="225"/>
      <c r="V198" s="221"/>
      <c r="W198" s="221"/>
      <c r="X198" s="221"/>
      <c r="Y198" s="221"/>
      <c r="Z198" s="225" t="str">
        <f>TRIM(IF('1. Artikeldata Grund'!K198="","",IF('1. Artikeldata Grund'!K198=1,_xlfn.CONCAT('1. Artikeldata Grund'!K198," ","dag"),_xlfn.CONCAT('1. Artikeldata Grund'!K198," ","dagar"))))</f>
        <v/>
      </c>
      <c r="AA198" s="225" t="str">
        <f>TRIM(IF('1. Artikeldata Grund'!L198="","",IF('1. Artikeldata Grund'!L198=1,_xlfn.CONCAT('1. Artikeldata Grund'!L198," ","dag"),_xlfn.CONCAT('1. Artikeldata Grund'!L198," ","dagar"))))</f>
        <v/>
      </c>
      <c r="AB198" s="221"/>
      <c r="AC198" s="221"/>
      <c r="AD198" s="221"/>
      <c r="AE198" s="225">
        <v>1</v>
      </c>
      <c r="AF198" s="221"/>
      <c r="AG198" s="267" t="str">
        <f>TRIM('APH KIC KIA PC'!T198)</f>
        <v/>
      </c>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70" t="s">
        <v>1981</v>
      </c>
      <c r="BD198" s="270" t="str">
        <f>IF('2. Artikeldata Utökad'!G198="Välj…","",LEFT('2. Artikeldata Utökad'!G198,1))</f>
        <v xml:space="preserve"> </v>
      </c>
      <c r="BE198" s="221"/>
      <c r="BF198" s="221"/>
      <c r="BG198" s="221"/>
      <c r="BH198" s="221"/>
      <c r="BI198" s="221"/>
      <c r="BJ198" s="221"/>
      <c r="BK198" s="221"/>
      <c r="BL198" s="267" t="str">
        <f>TRIM(IF('APH KIC KIA PC'!S198="WEB","",'2. Artikeldata Utökad'!P198))</f>
        <v/>
      </c>
      <c r="BM198" s="267" t="str">
        <f>TRIM(IF('APH KIC KIA PC'!S198="WEB","",'2. Artikeldata Utökad'!Q198))</f>
        <v/>
      </c>
      <c r="BN198" s="267" t="str">
        <f>TRIM(IF('APH KIC KIA PC'!S198="WEB","",'2. Artikeldata Utökad'!R198))</f>
        <v/>
      </c>
      <c r="BO198" s="267" t="str">
        <f>IF('2. Artikeldata Utökad'!F198="","",'2. Artikeldata Utökad'!F198)</f>
        <v xml:space="preserve">  Välj…</v>
      </c>
      <c r="BP198" s="267" t="str">
        <f>TRIM(IF('2. Artikeldata Utökad'!E198="","",'2. Artikeldata Utökad'!E198))</f>
        <v/>
      </c>
      <c r="BQ198" s="267" t="str">
        <f>TRIM(IF('APH KIC KIA PC'!S198="WEB","",'2. Artikeldata Utökad'!S198))</f>
        <v/>
      </c>
      <c r="BR198" s="225">
        <v>1</v>
      </c>
      <c r="BS198" s="267" t="str">
        <f>TRIM(IF('APH KIC KIA PC'!S198="WEB","",'2. Artikeldata Utökad'!T198))</f>
        <v/>
      </c>
      <c r="BT198" s="221"/>
      <c r="BU198" s="221"/>
      <c r="BV198" s="267" t="str">
        <f>TRIM(IF('APH KIC KIA PC'!M198&lt;&gt;200,'APH KIC KIA PC'!D198,'2. Artikeldata Utökad'!I198))</f>
        <v/>
      </c>
      <c r="BW198" s="267" t="str">
        <f>TRIM('2. Artikeldata Utökad'!D198)</f>
        <v/>
      </c>
      <c r="BX198" s="224" t="str">
        <f>LEFT('2. Artikeldata Utökad'!H198,1)</f>
        <v xml:space="preserve"> </v>
      </c>
      <c r="BY198" s="224" t="str">
        <f>TRIM(LEFT('2. Artikeldata Utökad'!J198,2))</f>
        <v/>
      </c>
      <c r="BZ198" s="225" t="s">
        <v>1981</v>
      </c>
      <c r="CA198" s="221"/>
      <c r="CB198" s="221"/>
      <c r="CC198" s="221"/>
      <c r="CD198" s="221"/>
      <c r="CE198" s="221"/>
    </row>
    <row r="199" spans="1:83" x14ac:dyDescent="0.25">
      <c r="A199" s="226">
        <v>195</v>
      </c>
      <c r="B199" s="226" t="str">
        <f>'APH KIC KIA PC'!I199</f>
        <v>Välj…</v>
      </c>
      <c r="C199" s="226" t="str">
        <f>'APH KIC KIA PC'!K199</f>
        <v>Välj…</v>
      </c>
      <c r="D199" s="225">
        <v>1</v>
      </c>
      <c r="E199" s="267" t="str">
        <f>TRIM('APH KIC KIA PC'!D199)</f>
        <v/>
      </c>
      <c r="F199" s="224" t="str">
        <f>TRIM('1. Artikeldata Grund'!E199)</f>
        <v/>
      </c>
      <c r="G199" s="273" t="s">
        <v>1871</v>
      </c>
      <c r="H199" s="221"/>
      <c r="I199" s="221"/>
      <c r="J199" s="221"/>
      <c r="K199" s="221"/>
      <c r="L199" s="221"/>
      <c r="M199" s="2" cm="1">
        <f t="array" ref="M199">IF('APH KIC KIA PC'!S199&lt;&gt;"WEB",1,_xlfn.IFS('APH KIC KIA PC'!K199=Tabeller!$AI$4,'APH KIC KIA PC'!Q199,'APH KIC KIA PC'!K199=Tabeller!$AI$5,106628))</f>
        <v>1</v>
      </c>
      <c r="N199" s="270"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68" t="str">
        <f>'APH KIC KIA PC'!E199</f>
        <v/>
      </c>
      <c r="P199" s="267" t="str">
        <f>TRIM('APH KIC KIA PC'!R199)</f>
        <v/>
      </c>
      <c r="Q199" s="221"/>
      <c r="R199" s="269" t="str" cm="1">
        <f t="array" ref="R199">IFERROR(_xlfn.IFS('4. Inköpsdata'!M199=25%,41,'4. Inköpsdata'!M199=12%,42,'4. Inköpsdata'!M199=6%,43,'4. Inköpsdata'!M199="Momsfritt",38),"")</f>
        <v/>
      </c>
      <c r="S199" s="225" t="str">
        <f>'APH KIC KIA PC'!S199</f>
        <v xml:space="preserve">  Välj…</v>
      </c>
      <c r="T199" s="369" t="str">
        <f>'APH KIC KIA PC'!E199</f>
        <v/>
      </c>
      <c r="U199" s="225"/>
      <c r="V199" s="221"/>
      <c r="W199" s="221"/>
      <c r="X199" s="221"/>
      <c r="Y199" s="221"/>
      <c r="Z199" s="225" t="str">
        <f>TRIM(IF('1. Artikeldata Grund'!K199="","",IF('1. Artikeldata Grund'!K199=1,_xlfn.CONCAT('1. Artikeldata Grund'!K199," ","dag"),_xlfn.CONCAT('1. Artikeldata Grund'!K199," ","dagar"))))</f>
        <v/>
      </c>
      <c r="AA199" s="225" t="str">
        <f>TRIM(IF('1. Artikeldata Grund'!L199="","",IF('1. Artikeldata Grund'!L199=1,_xlfn.CONCAT('1. Artikeldata Grund'!L199," ","dag"),_xlfn.CONCAT('1. Artikeldata Grund'!L199," ","dagar"))))</f>
        <v/>
      </c>
      <c r="AB199" s="221"/>
      <c r="AC199" s="221"/>
      <c r="AD199" s="221"/>
      <c r="AE199" s="225">
        <v>1</v>
      </c>
      <c r="AF199" s="221"/>
      <c r="AG199" s="267" t="str">
        <f>TRIM('APH KIC KIA PC'!T199)</f>
        <v/>
      </c>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70" t="s">
        <v>1981</v>
      </c>
      <c r="BD199" s="270" t="str">
        <f>IF('2. Artikeldata Utökad'!G199="Välj…","",LEFT('2. Artikeldata Utökad'!G199,1))</f>
        <v xml:space="preserve"> </v>
      </c>
      <c r="BE199" s="221"/>
      <c r="BF199" s="221"/>
      <c r="BG199" s="221"/>
      <c r="BH199" s="221"/>
      <c r="BI199" s="221"/>
      <c r="BJ199" s="221"/>
      <c r="BK199" s="221"/>
      <c r="BL199" s="267" t="str">
        <f>TRIM(IF('APH KIC KIA PC'!S199="WEB","",'2. Artikeldata Utökad'!P199))</f>
        <v/>
      </c>
      <c r="BM199" s="267" t="str">
        <f>TRIM(IF('APH KIC KIA PC'!S199="WEB","",'2. Artikeldata Utökad'!Q199))</f>
        <v/>
      </c>
      <c r="BN199" s="267" t="str">
        <f>TRIM(IF('APH KIC KIA PC'!S199="WEB","",'2. Artikeldata Utökad'!R199))</f>
        <v/>
      </c>
      <c r="BO199" s="267" t="str">
        <f>IF('2. Artikeldata Utökad'!F199="","",'2. Artikeldata Utökad'!F199)</f>
        <v xml:space="preserve">  Välj…</v>
      </c>
      <c r="BP199" s="267" t="str">
        <f>TRIM(IF('2. Artikeldata Utökad'!E199="","",'2. Artikeldata Utökad'!E199))</f>
        <v/>
      </c>
      <c r="BQ199" s="267" t="str">
        <f>TRIM(IF('APH KIC KIA PC'!S199="WEB","",'2. Artikeldata Utökad'!S199))</f>
        <v/>
      </c>
      <c r="BR199" s="225">
        <v>1</v>
      </c>
      <c r="BS199" s="267" t="str">
        <f>TRIM(IF('APH KIC KIA PC'!S199="WEB","",'2. Artikeldata Utökad'!T199))</f>
        <v/>
      </c>
      <c r="BT199" s="221"/>
      <c r="BU199" s="221"/>
      <c r="BV199" s="267" t="str">
        <f>TRIM(IF('APH KIC KIA PC'!M199&lt;&gt;200,'APH KIC KIA PC'!D199,'2. Artikeldata Utökad'!I199))</f>
        <v/>
      </c>
      <c r="BW199" s="267" t="str">
        <f>TRIM('2. Artikeldata Utökad'!D199)</f>
        <v/>
      </c>
      <c r="BX199" s="224" t="str">
        <f>LEFT('2. Artikeldata Utökad'!H199,1)</f>
        <v xml:space="preserve"> </v>
      </c>
      <c r="BY199" s="224" t="str">
        <f>TRIM(LEFT('2. Artikeldata Utökad'!J199,2))</f>
        <v/>
      </c>
      <c r="BZ199" s="225" t="s">
        <v>1981</v>
      </c>
      <c r="CA199" s="221"/>
      <c r="CB199" s="221"/>
      <c r="CC199" s="221"/>
      <c r="CD199" s="221"/>
      <c r="CE199" s="221"/>
    </row>
    <row r="200" spans="1:83" x14ac:dyDescent="0.25">
      <c r="A200" s="226">
        <v>196</v>
      </c>
      <c r="B200" s="226" t="str">
        <f>'APH KIC KIA PC'!I200</f>
        <v>Välj…</v>
      </c>
      <c r="C200" s="226" t="str">
        <f>'APH KIC KIA PC'!K200</f>
        <v>Välj…</v>
      </c>
      <c r="D200" s="225">
        <v>1</v>
      </c>
      <c r="E200" s="267" t="str">
        <f>TRIM('APH KIC KIA PC'!D200)</f>
        <v/>
      </c>
      <c r="F200" s="224" t="str">
        <f>TRIM('1. Artikeldata Grund'!E200)</f>
        <v/>
      </c>
      <c r="G200" s="273" t="s">
        <v>1871</v>
      </c>
      <c r="H200" s="221"/>
      <c r="I200" s="221"/>
      <c r="J200" s="221"/>
      <c r="K200" s="221"/>
      <c r="L200" s="221"/>
      <c r="M200" s="2" cm="1">
        <f t="array" ref="M200">IF('APH KIC KIA PC'!S200&lt;&gt;"WEB",1,_xlfn.IFS('APH KIC KIA PC'!K200=Tabeller!$AI$4,'APH KIC KIA PC'!Q200,'APH KIC KIA PC'!K200=Tabeller!$AI$5,106628))</f>
        <v>1</v>
      </c>
      <c r="N200" s="270"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68" t="str">
        <f>'APH KIC KIA PC'!E200</f>
        <v/>
      </c>
      <c r="P200" s="267" t="str">
        <f>TRIM('APH KIC KIA PC'!R200)</f>
        <v/>
      </c>
      <c r="Q200" s="221"/>
      <c r="R200" s="269" t="str" cm="1">
        <f t="array" ref="R200">IFERROR(_xlfn.IFS('4. Inköpsdata'!M200=25%,41,'4. Inköpsdata'!M200=12%,42,'4. Inköpsdata'!M200=6%,43,'4. Inköpsdata'!M200="Momsfritt",38),"")</f>
        <v/>
      </c>
      <c r="S200" s="225" t="str">
        <f>'APH KIC KIA PC'!S200</f>
        <v xml:space="preserve">  Välj…</v>
      </c>
      <c r="T200" s="369" t="str">
        <f>'APH KIC KIA PC'!E200</f>
        <v/>
      </c>
      <c r="U200" s="225"/>
      <c r="V200" s="221"/>
      <c r="W200" s="221"/>
      <c r="X200" s="221"/>
      <c r="Y200" s="221"/>
      <c r="Z200" s="225" t="str">
        <f>TRIM(IF('1. Artikeldata Grund'!K200="","",IF('1. Artikeldata Grund'!K200=1,_xlfn.CONCAT('1. Artikeldata Grund'!K200," ","dag"),_xlfn.CONCAT('1. Artikeldata Grund'!K200," ","dagar"))))</f>
        <v/>
      </c>
      <c r="AA200" s="225" t="str">
        <f>TRIM(IF('1. Artikeldata Grund'!L200="","",IF('1. Artikeldata Grund'!L200=1,_xlfn.CONCAT('1. Artikeldata Grund'!L200," ","dag"),_xlfn.CONCAT('1. Artikeldata Grund'!L200," ","dagar"))))</f>
        <v/>
      </c>
      <c r="AB200" s="221"/>
      <c r="AC200" s="221"/>
      <c r="AD200" s="221"/>
      <c r="AE200" s="225">
        <v>1</v>
      </c>
      <c r="AF200" s="221"/>
      <c r="AG200" s="267" t="str">
        <f>TRIM('APH KIC KIA PC'!T200)</f>
        <v/>
      </c>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70" t="s">
        <v>1981</v>
      </c>
      <c r="BD200" s="270" t="str">
        <f>IF('2. Artikeldata Utökad'!G200="Välj…","",LEFT('2. Artikeldata Utökad'!G200,1))</f>
        <v xml:space="preserve"> </v>
      </c>
      <c r="BE200" s="221"/>
      <c r="BF200" s="221"/>
      <c r="BG200" s="221"/>
      <c r="BH200" s="221"/>
      <c r="BI200" s="221"/>
      <c r="BJ200" s="221"/>
      <c r="BK200" s="221"/>
      <c r="BL200" s="267" t="str">
        <f>TRIM(IF('APH KIC KIA PC'!S200="WEB","",'2. Artikeldata Utökad'!P200))</f>
        <v/>
      </c>
      <c r="BM200" s="267" t="str">
        <f>TRIM(IF('APH KIC KIA PC'!S200="WEB","",'2. Artikeldata Utökad'!Q200))</f>
        <v/>
      </c>
      <c r="BN200" s="267" t="str">
        <f>TRIM(IF('APH KIC KIA PC'!S200="WEB","",'2. Artikeldata Utökad'!R200))</f>
        <v/>
      </c>
      <c r="BO200" s="267" t="str">
        <f>IF('2. Artikeldata Utökad'!F200="","",'2. Artikeldata Utökad'!F200)</f>
        <v xml:space="preserve">  Välj…</v>
      </c>
      <c r="BP200" s="267" t="str">
        <f>TRIM(IF('2. Artikeldata Utökad'!E200="","",'2. Artikeldata Utökad'!E200))</f>
        <v/>
      </c>
      <c r="BQ200" s="267" t="str">
        <f>TRIM(IF('APH KIC KIA PC'!S200="WEB","",'2. Artikeldata Utökad'!S200))</f>
        <v/>
      </c>
      <c r="BR200" s="225">
        <v>1</v>
      </c>
      <c r="BS200" s="267" t="str">
        <f>TRIM(IF('APH KIC KIA PC'!S200="WEB","",'2. Artikeldata Utökad'!T200))</f>
        <v/>
      </c>
      <c r="BT200" s="221"/>
      <c r="BU200" s="221"/>
      <c r="BV200" s="267" t="str">
        <f>TRIM(IF('APH KIC KIA PC'!M200&lt;&gt;200,'APH KIC KIA PC'!D200,'2. Artikeldata Utökad'!I200))</f>
        <v/>
      </c>
      <c r="BW200" s="267" t="str">
        <f>TRIM('2. Artikeldata Utökad'!D200)</f>
        <v/>
      </c>
      <c r="BX200" s="224" t="str">
        <f>LEFT('2. Artikeldata Utökad'!H200,1)</f>
        <v xml:space="preserve"> </v>
      </c>
      <c r="BY200" s="224" t="str">
        <f>TRIM(LEFT('2. Artikeldata Utökad'!J200,2))</f>
        <v/>
      </c>
      <c r="BZ200" s="225" t="s">
        <v>1981</v>
      </c>
      <c r="CA200" s="221"/>
      <c r="CB200" s="221"/>
      <c r="CC200" s="221"/>
      <c r="CD200" s="221"/>
      <c r="CE200" s="221"/>
    </row>
    <row r="201" spans="1:83" x14ac:dyDescent="0.25">
      <c r="A201" s="226">
        <v>197</v>
      </c>
      <c r="B201" s="226" t="str">
        <f>'APH KIC KIA PC'!I201</f>
        <v>Välj…</v>
      </c>
      <c r="C201" s="226" t="str">
        <f>'APH KIC KIA PC'!K201</f>
        <v>Välj…</v>
      </c>
      <c r="D201" s="225">
        <v>1</v>
      </c>
      <c r="E201" s="267" t="str">
        <f>TRIM('APH KIC KIA PC'!D201)</f>
        <v/>
      </c>
      <c r="F201" s="224" t="str">
        <f>TRIM('1. Artikeldata Grund'!E201)</f>
        <v/>
      </c>
      <c r="G201" s="273" t="s">
        <v>1871</v>
      </c>
      <c r="H201" s="221"/>
      <c r="I201" s="221"/>
      <c r="J201" s="221"/>
      <c r="K201" s="221"/>
      <c r="L201" s="221"/>
      <c r="M201" s="2" cm="1">
        <f t="array" ref="M201">IF('APH KIC KIA PC'!S201&lt;&gt;"WEB",1,_xlfn.IFS('APH KIC KIA PC'!K201=Tabeller!$AI$4,'APH KIC KIA PC'!Q201,'APH KIC KIA PC'!K201=Tabeller!$AI$5,106628))</f>
        <v>1</v>
      </c>
      <c r="N201" s="270"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68" t="str">
        <f>'APH KIC KIA PC'!E201</f>
        <v/>
      </c>
      <c r="P201" s="267" t="str">
        <f>TRIM('APH KIC KIA PC'!R201)</f>
        <v/>
      </c>
      <c r="Q201" s="221"/>
      <c r="R201" s="269" t="str" cm="1">
        <f t="array" ref="R201">IFERROR(_xlfn.IFS('4. Inköpsdata'!M201=25%,41,'4. Inköpsdata'!M201=12%,42,'4. Inköpsdata'!M201=6%,43,'4. Inköpsdata'!M201="Momsfritt",38),"")</f>
        <v/>
      </c>
      <c r="S201" s="225" t="str">
        <f>'APH KIC KIA PC'!S201</f>
        <v xml:space="preserve">  Välj…</v>
      </c>
      <c r="T201" s="369" t="str">
        <f>'APH KIC KIA PC'!E201</f>
        <v/>
      </c>
      <c r="U201" s="225"/>
      <c r="V201" s="221"/>
      <c r="W201" s="221"/>
      <c r="X201" s="221"/>
      <c r="Y201" s="221"/>
      <c r="Z201" s="225" t="str">
        <f>TRIM(IF('1. Artikeldata Grund'!K201="","",IF('1. Artikeldata Grund'!K201=1,_xlfn.CONCAT('1. Artikeldata Grund'!K201," ","dag"),_xlfn.CONCAT('1. Artikeldata Grund'!K201," ","dagar"))))</f>
        <v/>
      </c>
      <c r="AA201" s="225" t="str">
        <f>TRIM(IF('1. Artikeldata Grund'!L201="","",IF('1. Artikeldata Grund'!L201=1,_xlfn.CONCAT('1. Artikeldata Grund'!L201," ","dag"),_xlfn.CONCAT('1. Artikeldata Grund'!L201," ","dagar"))))</f>
        <v/>
      </c>
      <c r="AB201" s="221"/>
      <c r="AC201" s="221"/>
      <c r="AD201" s="221"/>
      <c r="AE201" s="225">
        <v>1</v>
      </c>
      <c r="AF201" s="221"/>
      <c r="AG201" s="267" t="str">
        <f>TRIM('APH KIC KIA PC'!T201)</f>
        <v/>
      </c>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70" t="s">
        <v>1981</v>
      </c>
      <c r="BD201" s="270" t="str">
        <f>IF('2. Artikeldata Utökad'!G201="Välj…","",LEFT('2. Artikeldata Utökad'!G201,1))</f>
        <v xml:space="preserve"> </v>
      </c>
      <c r="BE201" s="221"/>
      <c r="BF201" s="221"/>
      <c r="BG201" s="221"/>
      <c r="BH201" s="221"/>
      <c r="BI201" s="221"/>
      <c r="BJ201" s="221"/>
      <c r="BK201" s="221"/>
      <c r="BL201" s="267" t="str">
        <f>TRIM(IF('APH KIC KIA PC'!S201="WEB","",'2. Artikeldata Utökad'!P201))</f>
        <v/>
      </c>
      <c r="BM201" s="267" t="str">
        <f>TRIM(IF('APH KIC KIA PC'!S201="WEB","",'2. Artikeldata Utökad'!Q201))</f>
        <v/>
      </c>
      <c r="BN201" s="267" t="str">
        <f>TRIM(IF('APH KIC KIA PC'!S201="WEB","",'2. Artikeldata Utökad'!R201))</f>
        <v/>
      </c>
      <c r="BO201" s="267" t="str">
        <f>IF('2. Artikeldata Utökad'!F201="","",'2. Artikeldata Utökad'!F201)</f>
        <v xml:space="preserve">  Välj…</v>
      </c>
      <c r="BP201" s="267" t="str">
        <f>TRIM(IF('2. Artikeldata Utökad'!E201="","",'2. Artikeldata Utökad'!E201))</f>
        <v/>
      </c>
      <c r="BQ201" s="267" t="str">
        <f>TRIM(IF('APH KIC KIA PC'!S201="WEB","",'2. Artikeldata Utökad'!S201))</f>
        <v/>
      </c>
      <c r="BR201" s="225">
        <v>1</v>
      </c>
      <c r="BS201" s="267" t="str">
        <f>TRIM(IF('APH KIC KIA PC'!S201="WEB","",'2. Artikeldata Utökad'!T201))</f>
        <v/>
      </c>
      <c r="BT201" s="221"/>
      <c r="BU201" s="221"/>
      <c r="BV201" s="267" t="str">
        <f>TRIM(IF('APH KIC KIA PC'!M201&lt;&gt;200,'APH KIC KIA PC'!D201,'2. Artikeldata Utökad'!I201))</f>
        <v/>
      </c>
      <c r="BW201" s="267" t="str">
        <f>TRIM('2. Artikeldata Utökad'!D201)</f>
        <v/>
      </c>
      <c r="BX201" s="224" t="str">
        <f>LEFT('2. Artikeldata Utökad'!H201,1)</f>
        <v xml:space="preserve"> </v>
      </c>
      <c r="BY201" s="224" t="str">
        <f>TRIM(LEFT('2. Artikeldata Utökad'!J201,2))</f>
        <v/>
      </c>
      <c r="BZ201" s="225" t="s">
        <v>1981</v>
      </c>
      <c r="CA201" s="221"/>
      <c r="CB201" s="221"/>
      <c r="CC201" s="221"/>
      <c r="CD201" s="221"/>
      <c r="CE201" s="221"/>
    </row>
    <row r="202" spans="1:83" x14ac:dyDescent="0.25">
      <c r="A202" s="226">
        <v>198</v>
      </c>
      <c r="B202" s="226" t="str">
        <f>'APH KIC KIA PC'!I202</f>
        <v>Välj…</v>
      </c>
      <c r="C202" s="226" t="str">
        <f>'APH KIC KIA PC'!K202</f>
        <v>Välj…</v>
      </c>
      <c r="D202" s="225">
        <v>1</v>
      </c>
      <c r="E202" s="267" t="str">
        <f>TRIM('APH KIC KIA PC'!D202)</f>
        <v/>
      </c>
      <c r="F202" s="224" t="str">
        <f>TRIM('1. Artikeldata Grund'!E202)</f>
        <v/>
      </c>
      <c r="G202" s="273" t="s">
        <v>1871</v>
      </c>
      <c r="H202" s="221"/>
      <c r="I202" s="221"/>
      <c r="J202" s="221"/>
      <c r="K202" s="221"/>
      <c r="L202" s="221"/>
      <c r="M202" s="2" cm="1">
        <f t="array" ref="M202">IF('APH KIC KIA PC'!S202&lt;&gt;"WEB",1,_xlfn.IFS('APH KIC KIA PC'!K202=Tabeller!$AI$4,'APH KIC KIA PC'!Q202,'APH KIC KIA PC'!K202=Tabeller!$AI$5,106628))</f>
        <v>1</v>
      </c>
      <c r="N202" s="270"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68" t="str">
        <f>'APH KIC KIA PC'!E202</f>
        <v/>
      </c>
      <c r="P202" s="267" t="str">
        <f>TRIM('APH KIC KIA PC'!R202)</f>
        <v/>
      </c>
      <c r="Q202" s="221"/>
      <c r="R202" s="269" t="str" cm="1">
        <f t="array" ref="R202">IFERROR(_xlfn.IFS('4. Inköpsdata'!M202=25%,41,'4. Inköpsdata'!M202=12%,42,'4. Inköpsdata'!M202=6%,43,'4. Inköpsdata'!M202="Momsfritt",38),"")</f>
        <v/>
      </c>
      <c r="S202" s="225" t="str">
        <f>'APH KIC KIA PC'!S202</f>
        <v xml:space="preserve">  Välj…</v>
      </c>
      <c r="T202" s="369" t="str">
        <f>'APH KIC KIA PC'!E202</f>
        <v/>
      </c>
      <c r="U202" s="225"/>
      <c r="V202" s="221"/>
      <c r="W202" s="221"/>
      <c r="X202" s="221"/>
      <c r="Y202" s="221"/>
      <c r="Z202" s="225" t="str">
        <f>TRIM(IF('1. Artikeldata Grund'!K202="","",IF('1. Artikeldata Grund'!K202=1,_xlfn.CONCAT('1. Artikeldata Grund'!K202," ","dag"),_xlfn.CONCAT('1. Artikeldata Grund'!K202," ","dagar"))))</f>
        <v/>
      </c>
      <c r="AA202" s="225" t="str">
        <f>TRIM(IF('1. Artikeldata Grund'!L202="","",IF('1. Artikeldata Grund'!L202=1,_xlfn.CONCAT('1. Artikeldata Grund'!L202," ","dag"),_xlfn.CONCAT('1. Artikeldata Grund'!L202," ","dagar"))))</f>
        <v/>
      </c>
      <c r="AB202" s="221"/>
      <c r="AC202" s="221"/>
      <c r="AD202" s="221"/>
      <c r="AE202" s="225">
        <v>1</v>
      </c>
      <c r="AF202" s="221"/>
      <c r="AG202" s="267" t="str">
        <f>TRIM('APH KIC KIA PC'!T202)</f>
        <v/>
      </c>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70" t="s">
        <v>1981</v>
      </c>
      <c r="BD202" s="270" t="str">
        <f>IF('2. Artikeldata Utökad'!G202="Välj…","",LEFT('2. Artikeldata Utökad'!G202,1))</f>
        <v xml:space="preserve"> </v>
      </c>
      <c r="BE202" s="221"/>
      <c r="BF202" s="221"/>
      <c r="BG202" s="221"/>
      <c r="BH202" s="221"/>
      <c r="BI202" s="221"/>
      <c r="BJ202" s="221"/>
      <c r="BK202" s="221"/>
      <c r="BL202" s="267" t="str">
        <f>TRIM(IF('APH KIC KIA PC'!S202="WEB","",'2. Artikeldata Utökad'!P202))</f>
        <v/>
      </c>
      <c r="BM202" s="267" t="str">
        <f>TRIM(IF('APH KIC KIA PC'!S202="WEB","",'2. Artikeldata Utökad'!Q202))</f>
        <v/>
      </c>
      <c r="BN202" s="267" t="str">
        <f>TRIM(IF('APH KIC KIA PC'!S202="WEB","",'2. Artikeldata Utökad'!R202))</f>
        <v/>
      </c>
      <c r="BO202" s="267" t="str">
        <f>IF('2. Artikeldata Utökad'!F202="","",'2. Artikeldata Utökad'!F202)</f>
        <v xml:space="preserve">  Välj…</v>
      </c>
      <c r="BP202" s="267" t="str">
        <f>TRIM(IF('2. Artikeldata Utökad'!E202="","",'2. Artikeldata Utökad'!E202))</f>
        <v/>
      </c>
      <c r="BQ202" s="267" t="str">
        <f>TRIM(IF('APH KIC KIA PC'!S202="WEB","",'2. Artikeldata Utökad'!S202))</f>
        <v/>
      </c>
      <c r="BR202" s="225">
        <v>1</v>
      </c>
      <c r="BS202" s="267" t="str">
        <f>TRIM(IF('APH KIC KIA PC'!S202="WEB","",'2. Artikeldata Utökad'!T202))</f>
        <v/>
      </c>
      <c r="BT202" s="221"/>
      <c r="BU202" s="221"/>
      <c r="BV202" s="267" t="str">
        <f>TRIM(IF('APH KIC KIA PC'!M202&lt;&gt;200,'APH KIC KIA PC'!D202,'2. Artikeldata Utökad'!I202))</f>
        <v/>
      </c>
      <c r="BW202" s="267" t="str">
        <f>TRIM('2. Artikeldata Utökad'!D202)</f>
        <v/>
      </c>
      <c r="BX202" s="224" t="str">
        <f>LEFT('2. Artikeldata Utökad'!H202,1)</f>
        <v xml:space="preserve"> </v>
      </c>
      <c r="BY202" s="224" t="str">
        <f>TRIM(LEFT('2. Artikeldata Utökad'!J202,2))</f>
        <v/>
      </c>
      <c r="BZ202" s="225" t="s">
        <v>1981</v>
      </c>
      <c r="CA202" s="221"/>
      <c r="CB202" s="221"/>
      <c r="CC202" s="221"/>
      <c r="CD202" s="221"/>
      <c r="CE202" s="221"/>
    </row>
    <row r="203" spans="1:83" x14ac:dyDescent="0.25">
      <c r="A203" s="226">
        <v>199</v>
      </c>
      <c r="B203" s="226" t="str">
        <f>'APH KIC KIA PC'!I203</f>
        <v>Välj…</v>
      </c>
      <c r="C203" s="226" t="str">
        <f>'APH KIC KIA PC'!K203</f>
        <v>Välj…</v>
      </c>
      <c r="D203" s="222">
        <v>1</v>
      </c>
      <c r="E203" s="455" t="str">
        <f>TRIM('APH KIC KIA PC'!D203)</f>
        <v/>
      </c>
      <c r="F203" s="221" t="str">
        <f>TRIM('1. Artikeldata Grund'!E203)</f>
        <v/>
      </c>
      <c r="G203" s="456" t="s">
        <v>1871</v>
      </c>
      <c r="H203" s="221"/>
      <c r="I203" s="221"/>
      <c r="J203" s="221"/>
      <c r="K203" s="221"/>
      <c r="L203" s="221"/>
      <c r="M203" s="2" cm="1">
        <f t="array" ref="M203">IF('APH KIC KIA PC'!S203&lt;&gt;"WEB",1,_xlfn.IFS('APH KIC KIA PC'!K203=Tabeller!$AI$4,'APH KIC KIA PC'!Q203,'APH KIC KIA PC'!K203=Tabeller!$AI$5,106628))</f>
        <v>1</v>
      </c>
      <c r="N203" s="457"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58" t="str">
        <f>'APH KIC KIA PC'!E203</f>
        <v/>
      </c>
      <c r="P203" s="455" t="str">
        <f>TRIM('APH KIC KIA PC'!R203)</f>
        <v/>
      </c>
      <c r="Q203" s="221"/>
      <c r="R203" s="269" t="str" cm="1">
        <f t="array" ref="R203">IFERROR(_xlfn.IFS('4. Inköpsdata'!M203=25%,41,'4. Inköpsdata'!M203=12%,42,'4. Inköpsdata'!M203=6%,43,'4. Inköpsdata'!M203="Momsfritt",38),"")</f>
        <v/>
      </c>
      <c r="S203" s="222" t="str">
        <f>'APH KIC KIA PC'!S203</f>
        <v xml:space="preserve">  Välj…</v>
      </c>
      <c r="T203" s="459" t="str">
        <f>'APH KIC KIA PC'!E203</f>
        <v/>
      </c>
      <c r="U203" s="222"/>
      <c r="V203" s="221"/>
      <c r="W203" s="221"/>
      <c r="X203" s="221"/>
      <c r="Y203" s="221"/>
      <c r="Z203" s="225" t="str">
        <f>TRIM(IF('1. Artikeldata Grund'!K203="","",IF('1. Artikeldata Grund'!K203=1,_xlfn.CONCAT('1. Artikeldata Grund'!K203," ","dag"),_xlfn.CONCAT('1. Artikeldata Grund'!K203," ","dagar"))))</f>
        <v/>
      </c>
      <c r="AA203" s="225" t="str">
        <f>TRIM(IF('1. Artikeldata Grund'!L203="","",IF('1. Artikeldata Grund'!L203=1,_xlfn.CONCAT('1. Artikeldata Grund'!L203," ","dag"),_xlfn.CONCAT('1. Artikeldata Grund'!L203," ","dagar"))))</f>
        <v/>
      </c>
      <c r="AB203" s="221"/>
      <c r="AC203" s="221"/>
      <c r="AD203" s="221"/>
      <c r="AE203" s="222">
        <v>1</v>
      </c>
      <c r="AF203" s="221"/>
      <c r="AG203" s="455" t="str">
        <f>TRIM('APH KIC KIA PC'!T203)</f>
        <v/>
      </c>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70" t="s">
        <v>1981</v>
      </c>
      <c r="BD203" s="457" t="str">
        <f>IF('2. Artikeldata Utökad'!G203="Välj…","",LEFT('2. Artikeldata Utökad'!G203,1))</f>
        <v xml:space="preserve"> </v>
      </c>
      <c r="BE203" s="221"/>
      <c r="BF203" s="221"/>
      <c r="BG203" s="221"/>
      <c r="BH203" s="221"/>
      <c r="BI203" s="221"/>
      <c r="BJ203" s="221"/>
      <c r="BK203" s="221"/>
      <c r="BL203" s="455" t="str">
        <f>TRIM(IF('APH KIC KIA PC'!S203="WEB","",'2. Artikeldata Utökad'!P203))</f>
        <v/>
      </c>
      <c r="BM203" s="455" t="str">
        <f>TRIM(IF('APH KIC KIA PC'!S203="WEB","",'2. Artikeldata Utökad'!Q203))</f>
        <v/>
      </c>
      <c r="BN203" s="455" t="str">
        <f>TRIM(IF('APH KIC KIA PC'!S203="WEB","",'2. Artikeldata Utökad'!R203))</f>
        <v/>
      </c>
      <c r="BO203" s="455" t="str">
        <f>IF('2. Artikeldata Utökad'!F203="","",'2. Artikeldata Utökad'!F203)</f>
        <v xml:space="preserve">  Välj…</v>
      </c>
      <c r="BP203" s="455" t="str">
        <f>TRIM(IF('2. Artikeldata Utökad'!E203="","",'2. Artikeldata Utökad'!E203))</f>
        <v/>
      </c>
      <c r="BQ203" s="455" t="str">
        <f>TRIM(IF('APH KIC KIA PC'!S203="WEB","",'2. Artikeldata Utökad'!S203))</f>
        <v/>
      </c>
      <c r="BR203" s="222">
        <v>1</v>
      </c>
      <c r="BS203" s="455" t="str">
        <f>TRIM(IF('APH KIC KIA PC'!S203="WEB","",'2. Artikeldata Utökad'!T203))</f>
        <v/>
      </c>
      <c r="BT203" s="221"/>
      <c r="BU203" s="221"/>
      <c r="BV203" s="455" t="str">
        <f>TRIM(IF('APH KIC KIA PC'!M203&lt;&gt;200,'APH KIC KIA PC'!D203,'2. Artikeldata Utökad'!I203))</f>
        <v/>
      </c>
      <c r="BW203" s="455" t="str">
        <f>TRIM('2. Artikeldata Utökad'!D203)</f>
        <v/>
      </c>
      <c r="BX203" s="221" t="str">
        <f>LEFT('2. Artikeldata Utökad'!H203,1)</f>
        <v xml:space="preserve"> </v>
      </c>
      <c r="BY203" s="221" t="str">
        <f>TRIM(LEFT('2. Artikeldata Utökad'!J203,2))</f>
        <v/>
      </c>
      <c r="BZ203" s="222" t="s">
        <v>1981</v>
      </c>
      <c r="CA203" s="221"/>
      <c r="CB203" s="221"/>
      <c r="CC203" s="221"/>
      <c r="CD203" s="221"/>
      <c r="CE203" s="221"/>
    </row>
    <row r="204" spans="1:83" x14ac:dyDescent="0.25">
      <c r="A204" s="226">
        <v>200</v>
      </c>
      <c r="B204" s="226" t="str">
        <f>'APH KIC KIA PC'!I204</f>
        <v>Välj…</v>
      </c>
      <c r="C204" s="226" t="str">
        <f>'APH KIC KIA PC'!K204</f>
        <v>Välj…</v>
      </c>
      <c r="D204" s="225">
        <v>1</v>
      </c>
      <c r="E204" s="267" t="str">
        <f>TRIM('APH KIC KIA PC'!D204)</f>
        <v/>
      </c>
      <c r="F204" s="224" t="str">
        <f>TRIM('1. Artikeldata Grund'!E204)</f>
        <v/>
      </c>
      <c r="G204" s="273" t="s">
        <v>1871</v>
      </c>
      <c r="H204" s="224"/>
      <c r="I204" s="224"/>
      <c r="J204" s="224"/>
      <c r="K204" s="224"/>
      <c r="L204" s="224"/>
      <c r="M204" s="2" cm="1">
        <f t="array" ref="M204">IF('APH KIC KIA PC'!S204&lt;&gt;"WEB",1,_xlfn.IFS('APH KIC KIA PC'!K204=Tabeller!$AI$4,'APH KIC KIA PC'!Q204,'APH KIC KIA PC'!K204=Tabeller!$AI$5,106628))</f>
        <v>1</v>
      </c>
      <c r="N204" s="270"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68" t="str">
        <f>'APH KIC KIA PC'!E204</f>
        <v/>
      </c>
      <c r="P204" s="267" t="str">
        <f>TRIM('APH KIC KIA PC'!R204)</f>
        <v/>
      </c>
      <c r="Q204" s="224"/>
      <c r="R204" s="269" t="str" cm="1">
        <f t="array" ref="R204">IFERROR(_xlfn.IFS('4. Inköpsdata'!M204=25%,41,'4. Inköpsdata'!M204=12%,42,'4. Inköpsdata'!M204=6%,43,'4. Inköpsdata'!M204="Momsfritt",38),"")</f>
        <v/>
      </c>
      <c r="S204" s="225" t="str">
        <f>'APH KIC KIA PC'!S204</f>
        <v xml:space="preserve">  Välj…</v>
      </c>
      <c r="T204" s="369" t="str">
        <f>'APH KIC KIA PC'!E204</f>
        <v/>
      </c>
      <c r="U204" s="225"/>
      <c r="V204" s="224"/>
      <c r="W204" s="224"/>
      <c r="X204" s="224"/>
      <c r="Y204" s="224"/>
      <c r="Z204" s="225" t="str">
        <f>TRIM(IF('1. Artikeldata Grund'!K204="","",IF('1. Artikeldata Grund'!K204=1,_xlfn.CONCAT('1. Artikeldata Grund'!K204," ","dag"),_xlfn.CONCAT('1. Artikeldata Grund'!K204," ","dagar"))))</f>
        <v/>
      </c>
      <c r="AA204" s="225" t="str">
        <f>TRIM(IF('1. Artikeldata Grund'!L204="","",IF('1. Artikeldata Grund'!L204=1,_xlfn.CONCAT('1. Artikeldata Grund'!L204," ","dag"),_xlfn.CONCAT('1. Artikeldata Grund'!L204," ","dagar"))))</f>
        <v/>
      </c>
      <c r="AB204" s="224"/>
      <c r="AC204" s="224"/>
      <c r="AD204" s="224"/>
      <c r="AE204" s="225">
        <v>1</v>
      </c>
      <c r="AF204" s="224"/>
      <c r="AG204" s="267" t="str">
        <f>TRIM('APH KIC KIA PC'!T204)</f>
        <v/>
      </c>
      <c r="AH204" s="224"/>
      <c r="AI204" s="224"/>
      <c r="AJ204" s="224"/>
      <c r="AK204" s="224"/>
      <c r="AL204" s="224"/>
      <c r="AM204" s="224"/>
      <c r="AN204" s="224"/>
      <c r="AO204" s="224"/>
      <c r="AP204" s="224"/>
      <c r="AQ204" s="224"/>
      <c r="AR204" s="224"/>
      <c r="AS204" s="224"/>
      <c r="AT204" s="224"/>
      <c r="AU204" s="224"/>
      <c r="AV204" s="224"/>
      <c r="AW204" s="224"/>
      <c r="AX204" s="224"/>
      <c r="AY204" s="224"/>
      <c r="AZ204" s="224"/>
      <c r="BA204" s="224"/>
      <c r="BB204" s="224"/>
      <c r="BC204" s="270" t="s">
        <v>1981</v>
      </c>
      <c r="BD204" s="270" t="str">
        <f>IF('2. Artikeldata Utökad'!G204="Välj…","",LEFT('2. Artikeldata Utökad'!G204,1))</f>
        <v xml:space="preserve"> </v>
      </c>
      <c r="BE204" s="224"/>
      <c r="BF204" s="224"/>
      <c r="BG204" s="224"/>
      <c r="BH204" s="224"/>
      <c r="BI204" s="224"/>
      <c r="BJ204" s="224"/>
      <c r="BK204" s="224"/>
      <c r="BL204" s="267" t="str">
        <f>TRIM(IF('APH KIC KIA PC'!S204="WEB","",'2. Artikeldata Utökad'!P204))</f>
        <v/>
      </c>
      <c r="BM204" s="267" t="str">
        <f>TRIM(IF('APH KIC KIA PC'!S204="WEB","",'2. Artikeldata Utökad'!Q204))</f>
        <v/>
      </c>
      <c r="BN204" s="267" t="str">
        <f>TRIM(IF('APH KIC KIA PC'!S204="WEB","",'2. Artikeldata Utökad'!R204))</f>
        <v/>
      </c>
      <c r="BO204" s="267" t="str">
        <f>IF('2. Artikeldata Utökad'!F204="","",'2. Artikeldata Utökad'!F204)</f>
        <v xml:space="preserve">  Välj…</v>
      </c>
      <c r="BP204" s="267" t="str">
        <f>TRIM(IF('2. Artikeldata Utökad'!E204="","",'2. Artikeldata Utökad'!E204))</f>
        <v/>
      </c>
      <c r="BQ204" s="267" t="str">
        <f>TRIM(IF('APH KIC KIA PC'!S204="WEB","",'2. Artikeldata Utökad'!S204))</f>
        <v/>
      </c>
      <c r="BR204" s="225">
        <v>1</v>
      </c>
      <c r="BS204" s="267" t="str">
        <f>TRIM(IF('APH KIC KIA PC'!S204="WEB","",'2. Artikeldata Utökad'!T204))</f>
        <v/>
      </c>
      <c r="BT204" s="224"/>
      <c r="BU204" s="224"/>
      <c r="BV204" s="267" t="str">
        <f>TRIM(IF('APH KIC KIA PC'!M204&lt;&gt;200,'APH KIC KIA PC'!D204,'2. Artikeldata Utökad'!I204))</f>
        <v/>
      </c>
      <c r="BW204" s="267" t="str">
        <f>TRIM('2. Artikeldata Utökad'!D204)</f>
        <v/>
      </c>
      <c r="BX204" s="224" t="str">
        <f>LEFT('2. Artikeldata Utökad'!H204,1)</f>
        <v xml:space="preserve"> </v>
      </c>
      <c r="BY204" s="224" t="str">
        <f>TRIM(LEFT('2. Artikeldata Utökad'!J204,2))</f>
        <v/>
      </c>
      <c r="BZ204" s="225" t="s">
        <v>1981</v>
      </c>
      <c r="CA204" s="224"/>
      <c r="CB204" s="224"/>
      <c r="CC204" s="224"/>
      <c r="CD204" s="224"/>
      <c r="CE204" s="224"/>
    </row>
  </sheetData>
  <sheetProtection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211" bestFit="1" customWidth="1"/>
    <col min="5" max="5" width="13.85546875" style="172" bestFit="1" customWidth="1"/>
    <col min="6" max="6" width="9.42578125" style="172" bestFit="1" customWidth="1"/>
    <col min="7" max="7" width="12.85546875" style="208" bestFit="1" customWidth="1"/>
    <col min="8" max="8" width="10" style="171" bestFit="1" customWidth="1"/>
    <col min="9" max="9" width="13.140625" style="181" bestFit="1" customWidth="1"/>
    <col min="10" max="10" width="11.7109375" style="175" bestFit="1" customWidth="1"/>
    <col min="11" max="11" width="11.7109375" style="173" bestFit="1" customWidth="1"/>
    <col min="12" max="13" width="12" style="189" bestFit="1" customWidth="1"/>
    <col min="14" max="14" width="9.85546875" style="171"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74" t="s">
        <v>2151</v>
      </c>
      <c r="B1" s="674"/>
      <c r="C1" s="674"/>
      <c r="D1" s="674"/>
      <c r="E1" s="674"/>
      <c r="F1" s="674"/>
      <c r="G1" s="674"/>
      <c r="H1" s="674"/>
      <c r="I1" s="674"/>
      <c r="J1" s="674"/>
      <c r="K1" s="674"/>
      <c r="L1" s="674"/>
      <c r="M1" s="674"/>
      <c r="N1" s="674"/>
      <c r="O1" s="38"/>
      <c r="P1" s="674" t="s">
        <v>2152</v>
      </c>
      <c r="Q1" s="674"/>
      <c r="R1" s="674"/>
      <c r="S1" s="674"/>
      <c r="T1" s="674"/>
      <c r="U1" s="674"/>
      <c r="V1" s="674"/>
      <c r="W1" s="674"/>
      <c r="X1" s="674"/>
      <c r="Y1" s="674"/>
      <c r="Z1" s="674"/>
      <c r="AB1" s="674" t="s">
        <v>2153</v>
      </c>
      <c r="AC1" s="674"/>
      <c r="AD1" s="674"/>
      <c r="AE1" s="674"/>
      <c r="AF1" s="674"/>
      <c r="AG1" s="674"/>
      <c r="AH1" s="674"/>
      <c r="AI1" s="674"/>
      <c r="AJ1" s="674"/>
      <c r="AK1" s="674"/>
      <c r="AL1" s="674"/>
    </row>
    <row r="2" spans="1:38" s="1" customFormat="1" x14ac:dyDescent="0.25">
      <c r="A2" s="38"/>
      <c r="B2" s="38"/>
      <c r="C2" s="38"/>
      <c r="D2" s="212"/>
      <c r="E2" s="151"/>
      <c r="F2" s="151"/>
      <c r="G2" s="213"/>
      <c r="H2" s="150"/>
      <c r="I2" s="176"/>
      <c r="J2" s="154"/>
      <c r="K2" s="152"/>
      <c r="L2" s="184"/>
      <c r="M2" s="184"/>
      <c r="N2" s="150"/>
      <c r="O2" s="38"/>
      <c r="P2" s="38"/>
      <c r="Q2" s="38"/>
      <c r="R2" s="38"/>
      <c r="S2" s="38"/>
      <c r="T2" s="38"/>
      <c r="U2" s="38"/>
      <c r="V2" s="38"/>
      <c r="W2" s="38"/>
      <c r="X2" s="38"/>
      <c r="Y2" s="38"/>
      <c r="Z2" s="38"/>
    </row>
    <row r="3" spans="1:38" s="8" customFormat="1" ht="71.25" customHeight="1" x14ac:dyDescent="0.25">
      <c r="A3" s="5" t="s">
        <v>1864</v>
      </c>
      <c r="B3" s="5" t="s">
        <v>1864</v>
      </c>
      <c r="C3" s="5" t="s">
        <v>1864</v>
      </c>
      <c r="D3" s="17" t="s">
        <v>1941</v>
      </c>
      <c r="E3" s="17" t="s">
        <v>1941</v>
      </c>
      <c r="F3" s="17" t="s">
        <v>1941</v>
      </c>
      <c r="G3" s="49" t="s">
        <v>1990</v>
      </c>
      <c r="H3" s="17" t="s">
        <v>1941</v>
      </c>
      <c r="I3" s="4" t="s">
        <v>1867</v>
      </c>
      <c r="J3" s="19" t="s">
        <v>1865</v>
      </c>
      <c r="K3" s="304" t="s">
        <v>1865</v>
      </c>
      <c r="L3" s="4" t="s">
        <v>1867</v>
      </c>
      <c r="M3" s="4" t="s">
        <v>1867</v>
      </c>
      <c r="N3" s="17" t="s">
        <v>1941</v>
      </c>
      <c r="O3" s="55"/>
      <c r="P3" s="17" t="s">
        <v>1941</v>
      </c>
      <c r="Q3" s="17" t="s">
        <v>1941</v>
      </c>
      <c r="R3" s="17" t="s">
        <v>1941</v>
      </c>
      <c r="S3" s="49" t="s">
        <v>1990</v>
      </c>
      <c r="T3" s="17" t="s">
        <v>1941</v>
      </c>
      <c r="U3" s="4" t="s">
        <v>1867</v>
      </c>
      <c r="V3" s="19" t="s">
        <v>1865</v>
      </c>
      <c r="W3" s="18" t="s">
        <v>1865</v>
      </c>
      <c r="X3" s="4" t="s">
        <v>1867</v>
      </c>
      <c r="Y3" s="4" t="s">
        <v>1867</v>
      </c>
      <c r="Z3" s="17" t="s">
        <v>1941</v>
      </c>
      <c r="AB3" s="17" t="s">
        <v>1941</v>
      </c>
      <c r="AC3" s="17" t="s">
        <v>1941</v>
      </c>
      <c r="AD3" s="17" t="s">
        <v>1941</v>
      </c>
      <c r="AE3" s="49" t="s">
        <v>1990</v>
      </c>
      <c r="AF3" s="17" t="s">
        <v>1941</v>
      </c>
      <c r="AG3" s="4" t="s">
        <v>1867</v>
      </c>
      <c r="AH3" s="18" t="s">
        <v>1865</v>
      </c>
      <c r="AI3" s="18" t="s">
        <v>1865</v>
      </c>
      <c r="AJ3" s="4" t="s">
        <v>1867</v>
      </c>
      <c r="AK3" s="4" t="s">
        <v>1867</v>
      </c>
      <c r="AL3" s="17" t="s">
        <v>1941</v>
      </c>
    </row>
    <row r="4" spans="1:38" s="8" customFormat="1" ht="12.75" x14ac:dyDescent="0.25">
      <c r="A4" s="4" t="s">
        <v>70</v>
      </c>
      <c r="B4" s="4" t="s">
        <v>1877</v>
      </c>
      <c r="C4" s="4" t="s">
        <v>1878</v>
      </c>
      <c r="D4" s="59" t="s">
        <v>2154</v>
      </c>
      <c r="E4" s="60" t="s">
        <v>2155</v>
      </c>
      <c r="F4" s="60" t="s">
        <v>1962</v>
      </c>
      <c r="G4" s="86"/>
      <c r="H4" s="59" t="s">
        <v>1973</v>
      </c>
      <c r="I4" s="62" t="s">
        <v>2156</v>
      </c>
      <c r="J4" s="20" t="s">
        <v>1879</v>
      </c>
      <c r="K4" s="61" t="s">
        <v>2157</v>
      </c>
      <c r="L4" s="63" t="s">
        <v>2158</v>
      </c>
      <c r="M4" s="63" t="s">
        <v>2159</v>
      </c>
      <c r="N4" s="64" t="s">
        <v>1977</v>
      </c>
      <c r="O4" s="55"/>
      <c r="P4" s="59" t="s">
        <v>2154</v>
      </c>
      <c r="Q4" s="60" t="s">
        <v>2155</v>
      </c>
      <c r="R4" s="60" t="s">
        <v>1962</v>
      </c>
      <c r="S4" s="86"/>
      <c r="T4" s="59" t="s">
        <v>1973</v>
      </c>
      <c r="U4" s="62" t="s">
        <v>2156</v>
      </c>
      <c r="V4" s="20" t="s">
        <v>1879</v>
      </c>
      <c r="W4" s="61" t="s">
        <v>2157</v>
      </c>
      <c r="X4" s="63" t="s">
        <v>2158</v>
      </c>
      <c r="Y4" s="63" t="s">
        <v>2159</v>
      </c>
      <c r="Z4" s="64" t="s">
        <v>1977</v>
      </c>
      <c r="AB4" s="59" t="s">
        <v>2154</v>
      </c>
      <c r="AC4" s="60" t="s">
        <v>2155</v>
      </c>
      <c r="AD4" s="60" t="s">
        <v>1962</v>
      </c>
      <c r="AE4" s="86"/>
      <c r="AF4" s="59" t="s">
        <v>1973</v>
      </c>
      <c r="AG4" s="62" t="s">
        <v>2156</v>
      </c>
      <c r="AH4" s="20" t="s">
        <v>1879</v>
      </c>
      <c r="AI4" s="61" t="s">
        <v>2157</v>
      </c>
      <c r="AJ4" s="63" t="s">
        <v>2158</v>
      </c>
      <c r="AK4" s="63" t="s">
        <v>2159</v>
      </c>
      <c r="AL4" s="64" t="s">
        <v>1977</v>
      </c>
    </row>
    <row r="5" spans="1:38" s="7" customFormat="1" ht="12.75" x14ac:dyDescent="0.2">
      <c r="A5" s="21">
        <v>1</v>
      </c>
      <c r="B5" s="21" t="str">
        <f>'APH KIC KIA PC'!I5</f>
        <v>Välj…</v>
      </c>
      <c r="C5" s="21" t="str">
        <f>'APH KIC KIA PC'!K5</f>
        <v>Välj…</v>
      </c>
      <c r="D5" s="30">
        <v>100</v>
      </c>
      <c r="E5" s="28">
        <v>4</v>
      </c>
      <c r="F5" s="28">
        <v>1</v>
      </c>
      <c r="G5" s="25" t="str">
        <f>'APH KIC KIA PC'!E5</f>
        <v/>
      </c>
      <c r="H5" s="35" t="s">
        <v>104</v>
      </c>
      <c r="I5" s="29"/>
      <c r="J5" s="27" t="str">
        <f>TRIM('APH KIC KIA PC'!D5)</f>
        <v/>
      </c>
      <c r="K5" s="26" t="e">
        <f>IF('APH KIC KIA PC'!K5=Tabeller!$AI$4,'4. Inköpsdata'!J5,ROUND('APH KIC KIA PC'!AB5,2))</f>
        <v>#VALUE!</v>
      </c>
      <c r="L5" s="22"/>
      <c r="M5" s="22"/>
      <c r="N5" s="35" t="s">
        <v>103</v>
      </c>
      <c r="O5" s="41"/>
      <c r="P5" s="34" t="s">
        <v>2160</v>
      </c>
      <c r="Q5" s="28">
        <v>1</v>
      </c>
      <c r="R5" s="28">
        <v>1</v>
      </c>
      <c r="S5" s="25" t="str">
        <f>'APH KIC KIA PC'!E5</f>
        <v/>
      </c>
      <c r="T5" s="35" t="s">
        <v>104</v>
      </c>
      <c r="U5" s="29"/>
      <c r="V5" s="27" t="str">
        <f>TRIM('APH KIC KIA PC'!D5)</f>
        <v/>
      </c>
      <c r="W5" s="26" t="str">
        <f>IF('APH KIC KIA PC'!AC5="",'APH KIC KIA PC'!AD5,'APH KIC KIA PC'!AC5)</f>
        <v/>
      </c>
      <c r="X5" s="22"/>
      <c r="Y5" s="22"/>
      <c r="Z5" s="35" t="s">
        <v>103</v>
      </c>
      <c r="AB5" s="30" t="s">
        <v>2161</v>
      </c>
      <c r="AC5" s="28">
        <v>1</v>
      </c>
      <c r="AD5" s="28">
        <v>1</v>
      </c>
      <c r="AE5" s="25" t="str">
        <f>'APH KIC KIA PC'!E5</f>
        <v/>
      </c>
      <c r="AF5" s="35" t="s">
        <v>104</v>
      </c>
      <c r="AG5" s="29"/>
      <c r="AH5" s="27" t="str">
        <f>TRIM('APH KIC KIA PC'!D5)</f>
        <v/>
      </c>
      <c r="AI5" s="26">
        <f>'APH KIC KIA PC'!AK5</f>
        <v>0</v>
      </c>
      <c r="AJ5" s="22"/>
      <c r="AK5" s="22"/>
      <c r="AL5" s="35" t="s">
        <v>103</v>
      </c>
    </row>
    <row r="6" spans="1:38" s="7" customFormat="1" ht="12.75" x14ac:dyDescent="0.2">
      <c r="A6" s="21">
        <v>2</v>
      </c>
      <c r="B6" s="21" t="str">
        <f>'APH KIC KIA PC'!I6</f>
        <v>Välj…</v>
      </c>
      <c r="C6" s="21" t="str">
        <f>'APH KIC KIA PC'!K6</f>
        <v>Välj…</v>
      </c>
      <c r="D6" s="30">
        <v>100</v>
      </c>
      <c r="E6" s="28">
        <v>4</v>
      </c>
      <c r="F6" s="28">
        <v>1</v>
      </c>
      <c r="G6" s="25" t="str">
        <f>'APH KIC KIA PC'!E6</f>
        <v/>
      </c>
      <c r="H6" s="35" t="s">
        <v>104</v>
      </c>
      <c r="I6" s="29"/>
      <c r="J6" s="27" t="str">
        <f>TRIM('APH KIC KIA PC'!D6)</f>
        <v/>
      </c>
      <c r="K6" s="26" t="e">
        <f>IF('APH KIC KIA PC'!K6=Tabeller!$AI$4,'4. Inköpsdata'!J6,ROUND('APH KIC KIA PC'!AB6,2))</f>
        <v>#VALUE!</v>
      </c>
      <c r="L6" s="22"/>
      <c r="M6" s="22"/>
      <c r="N6" s="35" t="s">
        <v>103</v>
      </c>
      <c r="O6" s="41"/>
      <c r="P6" s="34" t="s">
        <v>2160</v>
      </c>
      <c r="Q6" s="28">
        <v>1</v>
      </c>
      <c r="R6" s="28">
        <v>1</v>
      </c>
      <c r="S6" s="25" t="str">
        <f>'APH KIC KIA PC'!E6</f>
        <v/>
      </c>
      <c r="T6" s="35" t="s">
        <v>104</v>
      </c>
      <c r="U6" s="29"/>
      <c r="V6" s="27" t="str">
        <f>TRIM('APH KIC KIA PC'!D6)</f>
        <v/>
      </c>
      <c r="W6" s="26" t="str">
        <f>IF('APH KIC KIA PC'!AC6="",'APH KIC KIA PC'!AD6,'APH KIC KIA PC'!AC6)</f>
        <v/>
      </c>
      <c r="X6" s="22"/>
      <c r="Y6" s="22"/>
      <c r="Z6" s="35" t="s">
        <v>103</v>
      </c>
      <c r="AB6" s="30" t="s">
        <v>2161</v>
      </c>
      <c r="AC6" s="28">
        <v>1</v>
      </c>
      <c r="AD6" s="28">
        <v>1</v>
      </c>
      <c r="AE6" s="25" t="str">
        <f>'APH KIC KIA PC'!E6</f>
        <v/>
      </c>
      <c r="AF6" s="35" t="s">
        <v>104</v>
      </c>
      <c r="AG6" s="29"/>
      <c r="AH6" s="27" t="str">
        <f>TRIM('APH KIC KIA PC'!D6)</f>
        <v/>
      </c>
      <c r="AI6" s="26">
        <f>'APH KIC KIA PC'!AK6</f>
        <v>0</v>
      </c>
      <c r="AJ6" s="22"/>
      <c r="AK6" s="22"/>
      <c r="AL6" s="35" t="s">
        <v>103</v>
      </c>
    </row>
    <row r="7" spans="1:38" s="7" customFormat="1" ht="12.75" x14ac:dyDescent="0.2">
      <c r="A7" s="21">
        <v>3</v>
      </c>
      <c r="B7" s="21" t="str">
        <f>'APH KIC KIA PC'!I7</f>
        <v>Välj…</v>
      </c>
      <c r="C7" s="21" t="str">
        <f>'APH KIC KIA PC'!K7</f>
        <v>Välj…</v>
      </c>
      <c r="D7" s="30">
        <v>100</v>
      </c>
      <c r="E7" s="28">
        <v>4</v>
      </c>
      <c r="F7" s="28">
        <v>1</v>
      </c>
      <c r="G7" s="25" t="str">
        <f>'APH KIC KIA PC'!E7</f>
        <v/>
      </c>
      <c r="H7" s="35" t="s">
        <v>104</v>
      </c>
      <c r="I7" s="29"/>
      <c r="J7" s="27" t="str">
        <f>TRIM('APH KIC KIA PC'!D7)</f>
        <v/>
      </c>
      <c r="K7" s="26" t="e">
        <f>IF('APH KIC KIA PC'!K7=Tabeller!$AI$4,'4. Inköpsdata'!J7,ROUND('APH KIC KIA PC'!AB7,2))</f>
        <v>#VALUE!</v>
      </c>
      <c r="L7" s="22"/>
      <c r="M7" s="22"/>
      <c r="N7" s="35" t="s">
        <v>103</v>
      </c>
      <c r="O7" s="41"/>
      <c r="P7" s="34" t="s">
        <v>2160</v>
      </c>
      <c r="Q7" s="28">
        <v>1</v>
      </c>
      <c r="R7" s="28">
        <v>1</v>
      </c>
      <c r="S7" s="25" t="str">
        <f>'APH KIC KIA PC'!E7</f>
        <v/>
      </c>
      <c r="T7" s="35" t="s">
        <v>104</v>
      </c>
      <c r="U7" s="29"/>
      <c r="V7" s="27" t="str">
        <f>TRIM('APH KIC KIA PC'!D7)</f>
        <v/>
      </c>
      <c r="W7" s="26" t="str">
        <f>IF('APH KIC KIA PC'!AC7="",'APH KIC KIA PC'!AD7,'APH KIC KIA PC'!AC7)</f>
        <v/>
      </c>
      <c r="X7" s="22"/>
      <c r="Y7" s="22"/>
      <c r="Z7" s="35" t="s">
        <v>103</v>
      </c>
      <c r="AB7" s="30" t="s">
        <v>2161</v>
      </c>
      <c r="AC7" s="28">
        <v>1</v>
      </c>
      <c r="AD7" s="28">
        <v>1</v>
      </c>
      <c r="AE7" s="25" t="str">
        <f>'APH KIC KIA PC'!E7</f>
        <v/>
      </c>
      <c r="AF7" s="35" t="s">
        <v>104</v>
      </c>
      <c r="AG7" s="29"/>
      <c r="AH7" s="27" t="str">
        <f>TRIM('APH KIC KIA PC'!D7)</f>
        <v/>
      </c>
      <c r="AI7" s="26">
        <f>'APH KIC KIA PC'!AK7</f>
        <v>0</v>
      </c>
      <c r="AJ7" s="22"/>
      <c r="AK7" s="22"/>
      <c r="AL7" s="35" t="s">
        <v>103</v>
      </c>
    </row>
    <row r="8" spans="1:38" s="7" customFormat="1" ht="12.75" x14ac:dyDescent="0.2">
      <c r="A8" s="21">
        <v>4</v>
      </c>
      <c r="B8" s="21" t="str">
        <f>'APH KIC KIA PC'!I8</f>
        <v>Välj…</v>
      </c>
      <c r="C8" s="21" t="str">
        <f>'APH KIC KIA PC'!K8</f>
        <v>Välj…</v>
      </c>
      <c r="D8" s="30">
        <v>100</v>
      </c>
      <c r="E8" s="28">
        <v>4</v>
      </c>
      <c r="F8" s="28">
        <v>1</v>
      </c>
      <c r="G8" s="25" t="str">
        <f>'APH KIC KIA PC'!E8</f>
        <v/>
      </c>
      <c r="H8" s="35" t="s">
        <v>104</v>
      </c>
      <c r="I8" s="29"/>
      <c r="J8" s="27" t="str">
        <f>TRIM('APH KIC KIA PC'!D8)</f>
        <v/>
      </c>
      <c r="K8" s="26" t="e">
        <f>IF('APH KIC KIA PC'!K8=Tabeller!$AI$4,'4. Inköpsdata'!J8,ROUND('APH KIC KIA PC'!AB8,2))</f>
        <v>#VALUE!</v>
      </c>
      <c r="L8" s="22"/>
      <c r="M8" s="22"/>
      <c r="N8" s="35" t="s">
        <v>103</v>
      </c>
      <c r="O8" s="41"/>
      <c r="P8" s="34" t="s">
        <v>2160</v>
      </c>
      <c r="Q8" s="28">
        <v>1</v>
      </c>
      <c r="R8" s="28">
        <v>1</v>
      </c>
      <c r="S8" s="25" t="str">
        <f>'APH KIC KIA PC'!E8</f>
        <v/>
      </c>
      <c r="T8" s="35" t="s">
        <v>104</v>
      </c>
      <c r="U8" s="29"/>
      <c r="V8" s="27" t="str">
        <f>TRIM('APH KIC KIA PC'!D8)</f>
        <v/>
      </c>
      <c r="W8" s="26" t="str">
        <f>IF('APH KIC KIA PC'!AC8="",'APH KIC KIA PC'!AD8,'APH KIC KIA PC'!AC8)</f>
        <v/>
      </c>
      <c r="X8" s="22"/>
      <c r="Y8" s="22"/>
      <c r="Z8" s="35" t="s">
        <v>103</v>
      </c>
      <c r="AB8" s="30" t="s">
        <v>2161</v>
      </c>
      <c r="AC8" s="28">
        <v>1</v>
      </c>
      <c r="AD8" s="28">
        <v>1</v>
      </c>
      <c r="AE8" s="25" t="str">
        <f>'APH KIC KIA PC'!E8</f>
        <v/>
      </c>
      <c r="AF8" s="35" t="s">
        <v>104</v>
      </c>
      <c r="AG8" s="29"/>
      <c r="AH8" s="27" t="str">
        <f>TRIM('APH KIC KIA PC'!D8)</f>
        <v/>
      </c>
      <c r="AI8" s="26">
        <f>'APH KIC KIA PC'!AK8</f>
        <v>0</v>
      </c>
      <c r="AJ8" s="22"/>
      <c r="AK8" s="22"/>
      <c r="AL8" s="35" t="s">
        <v>103</v>
      </c>
    </row>
    <row r="9" spans="1:38" s="7" customFormat="1" ht="12.75" x14ac:dyDescent="0.2">
      <c r="A9" s="21">
        <v>5</v>
      </c>
      <c r="B9" s="21" t="str">
        <f>'APH KIC KIA PC'!I9</f>
        <v>Välj…</v>
      </c>
      <c r="C9" s="21" t="str">
        <f>'APH KIC KIA PC'!K9</f>
        <v>Välj…</v>
      </c>
      <c r="D9" s="30">
        <v>100</v>
      </c>
      <c r="E9" s="28">
        <v>4</v>
      </c>
      <c r="F9" s="28">
        <v>1</v>
      </c>
      <c r="G9" s="25" t="str">
        <f>'APH KIC KIA PC'!E9</f>
        <v/>
      </c>
      <c r="H9" s="35" t="s">
        <v>104</v>
      </c>
      <c r="I9" s="29"/>
      <c r="J9" s="27" t="str">
        <f>TRIM('APH KIC KIA PC'!D9)</f>
        <v/>
      </c>
      <c r="K9" s="26" t="e">
        <f>IF('APH KIC KIA PC'!K9=Tabeller!$AI$4,'4. Inköpsdata'!J9,ROUND('APH KIC KIA PC'!AB9,2))</f>
        <v>#VALUE!</v>
      </c>
      <c r="L9" s="22"/>
      <c r="M9" s="22"/>
      <c r="N9" s="35" t="s">
        <v>103</v>
      </c>
      <c r="O9" s="41"/>
      <c r="P9" s="34" t="s">
        <v>2160</v>
      </c>
      <c r="Q9" s="28">
        <v>1</v>
      </c>
      <c r="R9" s="28">
        <v>1</v>
      </c>
      <c r="S9" s="25" t="str">
        <f>'APH KIC KIA PC'!E9</f>
        <v/>
      </c>
      <c r="T9" s="35" t="s">
        <v>104</v>
      </c>
      <c r="U9" s="29"/>
      <c r="V9" s="27" t="str">
        <f>TRIM('APH KIC KIA PC'!D9)</f>
        <v/>
      </c>
      <c r="W9" s="26" t="str">
        <f>IF('APH KIC KIA PC'!AC9="",'APH KIC KIA PC'!AD9,'APH KIC KIA PC'!AC9)</f>
        <v/>
      </c>
      <c r="X9" s="22"/>
      <c r="Y9" s="22"/>
      <c r="Z9" s="35" t="s">
        <v>103</v>
      </c>
      <c r="AB9" s="30" t="s">
        <v>2161</v>
      </c>
      <c r="AC9" s="28">
        <v>1</v>
      </c>
      <c r="AD9" s="28">
        <v>1</v>
      </c>
      <c r="AE9" s="25" t="str">
        <f>'APH KIC KIA PC'!E9</f>
        <v/>
      </c>
      <c r="AF9" s="35" t="s">
        <v>104</v>
      </c>
      <c r="AG9" s="29"/>
      <c r="AH9" s="27" t="str">
        <f>TRIM('APH KIC KIA PC'!D9)</f>
        <v/>
      </c>
      <c r="AI9" s="26">
        <f>'APH KIC KIA PC'!AK9</f>
        <v>0</v>
      </c>
      <c r="AJ9" s="22"/>
      <c r="AK9" s="22"/>
      <c r="AL9" s="35" t="s">
        <v>103</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104</v>
      </c>
      <c r="I10" s="29"/>
      <c r="J10" s="27" t="str">
        <f>TRIM('APH KIC KIA PC'!D10)</f>
        <v/>
      </c>
      <c r="K10" s="26" t="e">
        <f>IF('APH KIC KIA PC'!K10=Tabeller!$AI$4,'4. Inköpsdata'!J10,ROUND('APH KIC KIA PC'!AB10,2))</f>
        <v>#VALUE!</v>
      </c>
      <c r="L10" s="22"/>
      <c r="M10" s="22"/>
      <c r="N10" s="35" t="s">
        <v>103</v>
      </c>
      <c r="O10" s="41"/>
      <c r="P10" s="34" t="s">
        <v>2160</v>
      </c>
      <c r="Q10" s="28">
        <v>1</v>
      </c>
      <c r="R10" s="28">
        <v>1</v>
      </c>
      <c r="S10" s="25" t="str">
        <f>'APH KIC KIA PC'!E10</f>
        <v/>
      </c>
      <c r="T10" s="35" t="s">
        <v>104</v>
      </c>
      <c r="U10" s="29"/>
      <c r="V10" s="27" t="str">
        <f>TRIM('APH KIC KIA PC'!D10)</f>
        <v/>
      </c>
      <c r="W10" s="26" t="str">
        <f>IF('APH KIC KIA PC'!AC10="",'APH KIC KIA PC'!AD10,'APH KIC KIA PC'!AC10)</f>
        <v/>
      </c>
      <c r="X10" s="22"/>
      <c r="Y10" s="22"/>
      <c r="Z10" s="35" t="s">
        <v>103</v>
      </c>
      <c r="AB10" s="30" t="s">
        <v>2161</v>
      </c>
      <c r="AC10" s="28">
        <v>1</v>
      </c>
      <c r="AD10" s="28">
        <v>1</v>
      </c>
      <c r="AE10" s="25" t="str">
        <f>'APH KIC KIA PC'!E10</f>
        <v/>
      </c>
      <c r="AF10" s="35" t="s">
        <v>104</v>
      </c>
      <c r="AG10" s="29"/>
      <c r="AH10" s="27" t="str">
        <f>TRIM('APH KIC KIA PC'!D10)</f>
        <v/>
      </c>
      <c r="AI10" s="26">
        <f>'APH KIC KIA PC'!AK10</f>
        <v>0</v>
      </c>
      <c r="AJ10" s="22"/>
      <c r="AK10" s="22"/>
      <c r="AL10" s="35" t="s">
        <v>103</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104</v>
      </c>
      <c r="I11" s="29"/>
      <c r="J11" s="27" t="str">
        <f>TRIM('APH KIC KIA PC'!D11)</f>
        <v/>
      </c>
      <c r="K11" s="26" t="e">
        <f>IF('APH KIC KIA PC'!K11=Tabeller!$AI$4,'4. Inköpsdata'!J11,ROUND('APH KIC KIA PC'!AB11,2))</f>
        <v>#VALUE!</v>
      </c>
      <c r="L11" s="22"/>
      <c r="M11" s="22"/>
      <c r="N11" s="35" t="s">
        <v>103</v>
      </c>
      <c r="O11" s="41"/>
      <c r="P11" s="34" t="s">
        <v>2160</v>
      </c>
      <c r="Q11" s="28">
        <v>1</v>
      </c>
      <c r="R11" s="28">
        <v>1</v>
      </c>
      <c r="S11" s="25" t="str">
        <f>'APH KIC KIA PC'!E11</f>
        <v/>
      </c>
      <c r="T11" s="35" t="s">
        <v>104</v>
      </c>
      <c r="U11" s="29"/>
      <c r="V11" s="27" t="str">
        <f>TRIM('APH KIC KIA PC'!D11)</f>
        <v/>
      </c>
      <c r="W11" s="26" t="str">
        <f>IF('APH KIC KIA PC'!AC11="",'APH KIC KIA PC'!AD11,'APH KIC KIA PC'!AC11)</f>
        <v/>
      </c>
      <c r="X11" s="22"/>
      <c r="Y11" s="22"/>
      <c r="Z11" s="35" t="s">
        <v>103</v>
      </c>
      <c r="AB11" s="30" t="s">
        <v>2161</v>
      </c>
      <c r="AC11" s="28">
        <v>1</v>
      </c>
      <c r="AD11" s="28">
        <v>1</v>
      </c>
      <c r="AE11" s="25" t="str">
        <f>'APH KIC KIA PC'!E11</f>
        <v/>
      </c>
      <c r="AF11" s="35" t="s">
        <v>104</v>
      </c>
      <c r="AG11" s="29"/>
      <c r="AH11" s="27" t="str">
        <f>TRIM('APH KIC KIA PC'!D11)</f>
        <v/>
      </c>
      <c r="AI11" s="26">
        <f>'APH KIC KIA PC'!AK11</f>
        <v>0</v>
      </c>
      <c r="AJ11" s="22"/>
      <c r="AK11" s="22"/>
      <c r="AL11" s="35" t="s">
        <v>103</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104</v>
      </c>
      <c r="I12" s="29"/>
      <c r="J12" s="27" t="str">
        <f>TRIM('APH KIC KIA PC'!D12)</f>
        <v/>
      </c>
      <c r="K12" s="26" t="e">
        <f>IF('APH KIC KIA PC'!K12=Tabeller!$AI$4,'4. Inköpsdata'!J12,ROUND('APH KIC KIA PC'!AB12,2))</f>
        <v>#VALUE!</v>
      </c>
      <c r="L12" s="22"/>
      <c r="M12" s="22"/>
      <c r="N12" s="35" t="s">
        <v>103</v>
      </c>
      <c r="O12" s="41"/>
      <c r="P12" s="34" t="s">
        <v>2160</v>
      </c>
      <c r="Q12" s="28">
        <v>1</v>
      </c>
      <c r="R12" s="28">
        <v>1</v>
      </c>
      <c r="S12" s="25" t="str">
        <f>'APH KIC KIA PC'!E12</f>
        <v/>
      </c>
      <c r="T12" s="35" t="s">
        <v>104</v>
      </c>
      <c r="U12" s="29"/>
      <c r="V12" s="27" t="str">
        <f>TRIM('APH KIC KIA PC'!D12)</f>
        <v/>
      </c>
      <c r="W12" s="26" t="str">
        <f>IF('APH KIC KIA PC'!AC12="",'APH KIC KIA PC'!AD12,'APH KIC KIA PC'!AC12)</f>
        <v/>
      </c>
      <c r="X12" s="22"/>
      <c r="Y12" s="22"/>
      <c r="Z12" s="35" t="s">
        <v>103</v>
      </c>
      <c r="AB12" s="30" t="s">
        <v>2161</v>
      </c>
      <c r="AC12" s="28">
        <v>1</v>
      </c>
      <c r="AD12" s="28">
        <v>1</v>
      </c>
      <c r="AE12" s="25" t="str">
        <f>'APH KIC KIA PC'!E12</f>
        <v/>
      </c>
      <c r="AF12" s="35" t="s">
        <v>104</v>
      </c>
      <c r="AG12" s="29"/>
      <c r="AH12" s="27" t="str">
        <f>TRIM('APH KIC KIA PC'!D12)</f>
        <v/>
      </c>
      <c r="AI12" s="26">
        <f>'APH KIC KIA PC'!AK12</f>
        <v>0</v>
      </c>
      <c r="AJ12" s="22"/>
      <c r="AK12" s="22"/>
      <c r="AL12" s="35" t="s">
        <v>103</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104</v>
      </c>
      <c r="I13" s="29"/>
      <c r="J13" s="27" t="str">
        <f>TRIM('APH KIC KIA PC'!D13)</f>
        <v/>
      </c>
      <c r="K13" s="26" t="e">
        <f>IF('APH KIC KIA PC'!K13=Tabeller!$AI$4,'4. Inköpsdata'!J13,ROUND('APH KIC KIA PC'!AB13,2))</f>
        <v>#VALUE!</v>
      </c>
      <c r="L13" s="22"/>
      <c r="M13" s="22"/>
      <c r="N13" s="35" t="s">
        <v>103</v>
      </c>
      <c r="O13" s="41"/>
      <c r="P13" s="34" t="s">
        <v>2160</v>
      </c>
      <c r="Q13" s="28">
        <v>1</v>
      </c>
      <c r="R13" s="28">
        <v>1</v>
      </c>
      <c r="S13" s="25" t="str">
        <f>'APH KIC KIA PC'!E13</f>
        <v/>
      </c>
      <c r="T13" s="35" t="s">
        <v>104</v>
      </c>
      <c r="U13" s="29"/>
      <c r="V13" s="27" t="str">
        <f>TRIM('APH KIC KIA PC'!D13)</f>
        <v/>
      </c>
      <c r="W13" s="26" t="str">
        <f>IF('APH KIC KIA PC'!AC13="",'APH KIC KIA PC'!AD13,'APH KIC KIA PC'!AC13)</f>
        <v/>
      </c>
      <c r="X13" s="22"/>
      <c r="Y13" s="22"/>
      <c r="Z13" s="35" t="s">
        <v>103</v>
      </c>
      <c r="AB13" s="30" t="s">
        <v>2161</v>
      </c>
      <c r="AC13" s="28">
        <v>1</v>
      </c>
      <c r="AD13" s="28">
        <v>1</v>
      </c>
      <c r="AE13" s="25" t="str">
        <f>'APH KIC KIA PC'!E13</f>
        <v/>
      </c>
      <c r="AF13" s="35" t="s">
        <v>104</v>
      </c>
      <c r="AG13" s="29"/>
      <c r="AH13" s="27" t="str">
        <f>TRIM('APH KIC KIA PC'!D13)</f>
        <v/>
      </c>
      <c r="AI13" s="26">
        <f>'APH KIC KIA PC'!AK13</f>
        <v>0</v>
      </c>
      <c r="AJ13" s="22"/>
      <c r="AK13" s="22"/>
      <c r="AL13" s="35" t="s">
        <v>103</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104</v>
      </c>
      <c r="I14" s="29"/>
      <c r="J14" s="27" t="str">
        <f>TRIM('APH KIC KIA PC'!D14)</f>
        <v/>
      </c>
      <c r="K14" s="26" t="e">
        <f>IF('APH KIC KIA PC'!K14=Tabeller!$AI$4,'4. Inköpsdata'!J14,ROUND('APH KIC KIA PC'!AB14,2))</f>
        <v>#VALUE!</v>
      </c>
      <c r="L14" s="22"/>
      <c r="M14" s="22"/>
      <c r="N14" s="35" t="s">
        <v>103</v>
      </c>
      <c r="O14" s="41"/>
      <c r="P14" s="34" t="s">
        <v>2160</v>
      </c>
      <c r="Q14" s="28">
        <v>1</v>
      </c>
      <c r="R14" s="28">
        <v>1</v>
      </c>
      <c r="S14" s="25" t="str">
        <f>'APH KIC KIA PC'!E14</f>
        <v/>
      </c>
      <c r="T14" s="35" t="s">
        <v>104</v>
      </c>
      <c r="U14" s="29"/>
      <c r="V14" s="27" t="str">
        <f>TRIM('APH KIC KIA PC'!D14)</f>
        <v/>
      </c>
      <c r="W14" s="26" t="str">
        <f>IF('APH KIC KIA PC'!AC14="",'APH KIC KIA PC'!AD14,'APH KIC KIA PC'!AC14)</f>
        <v/>
      </c>
      <c r="X14" s="22"/>
      <c r="Y14" s="22"/>
      <c r="Z14" s="35" t="s">
        <v>103</v>
      </c>
      <c r="AB14" s="30" t="s">
        <v>2161</v>
      </c>
      <c r="AC14" s="28">
        <v>1</v>
      </c>
      <c r="AD14" s="28">
        <v>1</v>
      </c>
      <c r="AE14" s="25" t="str">
        <f>'APH KIC KIA PC'!E14</f>
        <v/>
      </c>
      <c r="AF14" s="35" t="s">
        <v>104</v>
      </c>
      <c r="AG14" s="29"/>
      <c r="AH14" s="27" t="str">
        <f>TRIM('APH KIC KIA PC'!D14)</f>
        <v/>
      </c>
      <c r="AI14" s="26">
        <f>'APH KIC KIA PC'!AK14</f>
        <v>0</v>
      </c>
      <c r="AJ14" s="22"/>
      <c r="AK14" s="22"/>
      <c r="AL14" s="35" t="s">
        <v>103</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104</v>
      </c>
      <c r="I15" s="29"/>
      <c r="J15" s="27" t="str">
        <f>TRIM('APH KIC KIA PC'!D15)</f>
        <v/>
      </c>
      <c r="K15" s="26" t="e">
        <f>IF('APH KIC KIA PC'!K15=Tabeller!$AI$4,'4. Inköpsdata'!J15,ROUND('APH KIC KIA PC'!AB15,2))</f>
        <v>#VALUE!</v>
      </c>
      <c r="L15" s="22"/>
      <c r="M15" s="22"/>
      <c r="N15" s="35" t="s">
        <v>103</v>
      </c>
      <c r="O15" s="41"/>
      <c r="P15" s="34" t="s">
        <v>2160</v>
      </c>
      <c r="Q15" s="28">
        <v>1</v>
      </c>
      <c r="R15" s="28">
        <v>1</v>
      </c>
      <c r="S15" s="25" t="str">
        <f>'APH KIC KIA PC'!E15</f>
        <v/>
      </c>
      <c r="T15" s="35" t="s">
        <v>104</v>
      </c>
      <c r="U15" s="29"/>
      <c r="V15" s="27" t="str">
        <f>TRIM('APH KIC KIA PC'!D15)</f>
        <v/>
      </c>
      <c r="W15" s="26" t="str">
        <f>IF('APH KIC KIA PC'!AC15="",'APH KIC KIA PC'!AD15,'APH KIC KIA PC'!AC15)</f>
        <v/>
      </c>
      <c r="X15" s="22"/>
      <c r="Y15" s="22"/>
      <c r="Z15" s="35" t="s">
        <v>103</v>
      </c>
      <c r="AB15" s="30" t="s">
        <v>2161</v>
      </c>
      <c r="AC15" s="28">
        <v>1</v>
      </c>
      <c r="AD15" s="28">
        <v>1</v>
      </c>
      <c r="AE15" s="25" t="str">
        <f>'APH KIC KIA PC'!E15</f>
        <v/>
      </c>
      <c r="AF15" s="35" t="s">
        <v>104</v>
      </c>
      <c r="AG15" s="29"/>
      <c r="AH15" s="27" t="str">
        <f>TRIM('APH KIC KIA PC'!D15)</f>
        <v/>
      </c>
      <c r="AI15" s="26">
        <f>'APH KIC KIA PC'!AK15</f>
        <v>0</v>
      </c>
      <c r="AJ15" s="22"/>
      <c r="AK15" s="22"/>
      <c r="AL15" s="35" t="s">
        <v>103</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104</v>
      </c>
      <c r="I16" s="29"/>
      <c r="J16" s="27" t="str">
        <f>TRIM('APH KIC KIA PC'!D16)</f>
        <v/>
      </c>
      <c r="K16" s="26" t="e">
        <f>IF('APH KIC KIA PC'!K16=Tabeller!$AI$4,'4. Inköpsdata'!J16,ROUND('APH KIC KIA PC'!AB16,2))</f>
        <v>#VALUE!</v>
      </c>
      <c r="L16" s="22"/>
      <c r="M16" s="22"/>
      <c r="N16" s="35" t="s">
        <v>103</v>
      </c>
      <c r="O16" s="41"/>
      <c r="P16" s="34" t="s">
        <v>2160</v>
      </c>
      <c r="Q16" s="28">
        <v>1</v>
      </c>
      <c r="R16" s="28">
        <v>1</v>
      </c>
      <c r="S16" s="25" t="str">
        <f>'APH KIC KIA PC'!E16</f>
        <v/>
      </c>
      <c r="T16" s="35" t="s">
        <v>104</v>
      </c>
      <c r="U16" s="29"/>
      <c r="V16" s="27" t="str">
        <f>TRIM('APH KIC KIA PC'!D16)</f>
        <v/>
      </c>
      <c r="W16" s="26" t="str">
        <f>IF('APH KIC KIA PC'!AC16="",'APH KIC KIA PC'!AD16,'APH KIC KIA PC'!AC16)</f>
        <v/>
      </c>
      <c r="X16" s="22"/>
      <c r="Y16" s="22"/>
      <c r="Z16" s="35" t="s">
        <v>103</v>
      </c>
      <c r="AB16" s="30" t="s">
        <v>2161</v>
      </c>
      <c r="AC16" s="28">
        <v>1</v>
      </c>
      <c r="AD16" s="28">
        <v>1</v>
      </c>
      <c r="AE16" s="25" t="str">
        <f>'APH KIC KIA PC'!E16</f>
        <v/>
      </c>
      <c r="AF16" s="35" t="s">
        <v>104</v>
      </c>
      <c r="AG16" s="29"/>
      <c r="AH16" s="27" t="str">
        <f>TRIM('APH KIC KIA PC'!D16)</f>
        <v/>
      </c>
      <c r="AI16" s="26">
        <f>'APH KIC KIA PC'!AK16</f>
        <v>0</v>
      </c>
      <c r="AJ16" s="22"/>
      <c r="AK16" s="22"/>
      <c r="AL16" s="35" t="s">
        <v>103</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104</v>
      </c>
      <c r="I17" s="29"/>
      <c r="J17" s="27" t="str">
        <f>TRIM('APH KIC KIA PC'!D17)</f>
        <v/>
      </c>
      <c r="K17" s="26" t="e">
        <f>IF('APH KIC KIA PC'!K17=Tabeller!$AI$4,'4. Inköpsdata'!J17,ROUND('APH KIC KIA PC'!AB17,2))</f>
        <v>#VALUE!</v>
      </c>
      <c r="L17" s="22"/>
      <c r="M17" s="22"/>
      <c r="N17" s="35" t="s">
        <v>103</v>
      </c>
      <c r="O17" s="41"/>
      <c r="P17" s="34" t="s">
        <v>2160</v>
      </c>
      <c r="Q17" s="28">
        <v>1</v>
      </c>
      <c r="R17" s="28">
        <v>1</v>
      </c>
      <c r="S17" s="25" t="str">
        <f>'APH KIC KIA PC'!E17</f>
        <v/>
      </c>
      <c r="T17" s="35" t="s">
        <v>104</v>
      </c>
      <c r="U17" s="29"/>
      <c r="V17" s="27" t="str">
        <f>TRIM('APH KIC KIA PC'!D17)</f>
        <v/>
      </c>
      <c r="W17" s="26" t="str">
        <f>IF('APH KIC KIA PC'!AC17="",'APH KIC KIA PC'!AD17,'APH KIC KIA PC'!AC17)</f>
        <v/>
      </c>
      <c r="X17" s="22"/>
      <c r="Y17" s="22"/>
      <c r="Z17" s="35" t="s">
        <v>103</v>
      </c>
      <c r="AB17" s="30" t="s">
        <v>2161</v>
      </c>
      <c r="AC17" s="28">
        <v>1</v>
      </c>
      <c r="AD17" s="28">
        <v>1</v>
      </c>
      <c r="AE17" s="25" t="str">
        <f>'APH KIC KIA PC'!E17</f>
        <v/>
      </c>
      <c r="AF17" s="35" t="s">
        <v>104</v>
      </c>
      <c r="AG17" s="29"/>
      <c r="AH17" s="27" t="str">
        <f>TRIM('APH KIC KIA PC'!D17)</f>
        <v/>
      </c>
      <c r="AI17" s="26">
        <f>'APH KIC KIA PC'!AK17</f>
        <v>0</v>
      </c>
      <c r="AJ17" s="22"/>
      <c r="AK17" s="22"/>
      <c r="AL17" s="35" t="s">
        <v>103</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104</v>
      </c>
      <c r="I18" s="29"/>
      <c r="J18" s="27" t="str">
        <f>TRIM('APH KIC KIA PC'!D18)</f>
        <v/>
      </c>
      <c r="K18" s="26" t="e">
        <f>IF('APH KIC KIA PC'!K18=Tabeller!$AI$4,'4. Inköpsdata'!J18,ROUND('APH KIC KIA PC'!AB18,2))</f>
        <v>#VALUE!</v>
      </c>
      <c r="L18" s="22"/>
      <c r="M18" s="22"/>
      <c r="N18" s="35" t="s">
        <v>103</v>
      </c>
      <c r="O18" s="41"/>
      <c r="P18" s="34" t="s">
        <v>2160</v>
      </c>
      <c r="Q18" s="28">
        <v>1</v>
      </c>
      <c r="R18" s="28">
        <v>1</v>
      </c>
      <c r="S18" s="25" t="str">
        <f>'APH KIC KIA PC'!E18</f>
        <v/>
      </c>
      <c r="T18" s="35" t="s">
        <v>104</v>
      </c>
      <c r="U18" s="29"/>
      <c r="V18" s="27" t="str">
        <f>TRIM('APH KIC KIA PC'!D18)</f>
        <v/>
      </c>
      <c r="W18" s="26" t="str">
        <f>IF('APH KIC KIA PC'!AC18="",'APH KIC KIA PC'!AD18,'APH KIC KIA PC'!AC18)</f>
        <v/>
      </c>
      <c r="X18" s="22"/>
      <c r="Y18" s="22"/>
      <c r="Z18" s="35" t="s">
        <v>103</v>
      </c>
      <c r="AB18" s="30" t="s">
        <v>2161</v>
      </c>
      <c r="AC18" s="28">
        <v>1</v>
      </c>
      <c r="AD18" s="28">
        <v>1</v>
      </c>
      <c r="AE18" s="25" t="str">
        <f>'APH KIC KIA PC'!E18</f>
        <v/>
      </c>
      <c r="AF18" s="35" t="s">
        <v>104</v>
      </c>
      <c r="AG18" s="29"/>
      <c r="AH18" s="27" t="str">
        <f>TRIM('APH KIC KIA PC'!D18)</f>
        <v/>
      </c>
      <c r="AI18" s="26">
        <f>'APH KIC KIA PC'!AK18</f>
        <v>0</v>
      </c>
      <c r="AJ18" s="22"/>
      <c r="AK18" s="22"/>
      <c r="AL18" s="35" t="s">
        <v>103</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104</v>
      </c>
      <c r="I19" s="29"/>
      <c r="J19" s="27" t="str">
        <f>TRIM('APH KIC KIA PC'!D19)</f>
        <v/>
      </c>
      <c r="K19" s="26" t="e">
        <f>IF('APH KIC KIA PC'!K19=Tabeller!$AI$4,'4. Inköpsdata'!J19,ROUND('APH KIC KIA PC'!AB19,2))</f>
        <v>#VALUE!</v>
      </c>
      <c r="L19" s="22"/>
      <c r="M19" s="22"/>
      <c r="N19" s="35" t="s">
        <v>103</v>
      </c>
      <c r="O19" s="41"/>
      <c r="P19" s="34" t="s">
        <v>2160</v>
      </c>
      <c r="Q19" s="28">
        <v>1</v>
      </c>
      <c r="R19" s="28">
        <v>1</v>
      </c>
      <c r="S19" s="25" t="str">
        <f>'APH KIC KIA PC'!E19</f>
        <v/>
      </c>
      <c r="T19" s="35" t="s">
        <v>104</v>
      </c>
      <c r="U19" s="29"/>
      <c r="V19" s="27" t="str">
        <f>TRIM('APH KIC KIA PC'!D19)</f>
        <v/>
      </c>
      <c r="W19" s="26" t="str">
        <f>IF('APH KIC KIA PC'!AC19="",'APH KIC KIA PC'!AD19,'APH KIC KIA PC'!AC19)</f>
        <v/>
      </c>
      <c r="X19" s="22"/>
      <c r="Y19" s="22"/>
      <c r="Z19" s="35" t="s">
        <v>103</v>
      </c>
      <c r="AB19" s="30" t="s">
        <v>2161</v>
      </c>
      <c r="AC19" s="28">
        <v>1</v>
      </c>
      <c r="AD19" s="28">
        <v>1</v>
      </c>
      <c r="AE19" s="25" t="str">
        <f>'APH KIC KIA PC'!E19</f>
        <v/>
      </c>
      <c r="AF19" s="35" t="s">
        <v>104</v>
      </c>
      <c r="AG19" s="29"/>
      <c r="AH19" s="27" t="str">
        <f>TRIM('APH KIC KIA PC'!D19)</f>
        <v/>
      </c>
      <c r="AI19" s="26">
        <f>'APH KIC KIA PC'!AK19</f>
        <v>0</v>
      </c>
      <c r="AJ19" s="22"/>
      <c r="AK19" s="22"/>
      <c r="AL19" s="35" t="s">
        <v>103</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104</v>
      </c>
      <c r="I20" s="29"/>
      <c r="J20" s="27" t="str">
        <f>TRIM('APH KIC KIA PC'!D20)</f>
        <v/>
      </c>
      <c r="K20" s="26" t="e">
        <f>IF('APH KIC KIA PC'!K20=Tabeller!$AI$4,'4. Inköpsdata'!J20,ROUND('APH KIC KIA PC'!AB20,2))</f>
        <v>#VALUE!</v>
      </c>
      <c r="L20" s="22"/>
      <c r="M20" s="22"/>
      <c r="N20" s="35" t="s">
        <v>103</v>
      </c>
      <c r="O20" s="41"/>
      <c r="P20" s="34" t="s">
        <v>2160</v>
      </c>
      <c r="Q20" s="28">
        <v>1</v>
      </c>
      <c r="R20" s="28">
        <v>1</v>
      </c>
      <c r="S20" s="25" t="str">
        <f>'APH KIC KIA PC'!E20</f>
        <v/>
      </c>
      <c r="T20" s="35" t="s">
        <v>104</v>
      </c>
      <c r="U20" s="29"/>
      <c r="V20" s="27" t="str">
        <f>TRIM('APH KIC KIA PC'!D20)</f>
        <v/>
      </c>
      <c r="W20" s="26" t="str">
        <f>IF('APH KIC KIA PC'!AC20="",'APH KIC KIA PC'!AD20,'APH KIC KIA PC'!AC20)</f>
        <v/>
      </c>
      <c r="X20" s="22"/>
      <c r="Y20" s="22"/>
      <c r="Z20" s="35" t="s">
        <v>103</v>
      </c>
      <c r="AB20" s="30" t="s">
        <v>2161</v>
      </c>
      <c r="AC20" s="28">
        <v>1</v>
      </c>
      <c r="AD20" s="28">
        <v>1</v>
      </c>
      <c r="AE20" s="25" t="str">
        <f>'APH KIC KIA PC'!E20</f>
        <v/>
      </c>
      <c r="AF20" s="35" t="s">
        <v>104</v>
      </c>
      <c r="AG20" s="29"/>
      <c r="AH20" s="27" t="str">
        <f>TRIM('APH KIC KIA PC'!D20)</f>
        <v/>
      </c>
      <c r="AI20" s="26">
        <f>'APH KIC KIA PC'!AK20</f>
        <v>0</v>
      </c>
      <c r="AJ20" s="22"/>
      <c r="AK20" s="22"/>
      <c r="AL20" s="35" t="s">
        <v>103</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104</v>
      </c>
      <c r="I21" s="29"/>
      <c r="J21" s="27" t="str">
        <f>TRIM('APH KIC KIA PC'!D21)</f>
        <v/>
      </c>
      <c r="K21" s="26" t="e">
        <f>IF('APH KIC KIA PC'!K21=Tabeller!$AI$4,'4. Inköpsdata'!J21,ROUND('APH KIC KIA PC'!AB21,2))</f>
        <v>#VALUE!</v>
      </c>
      <c r="L21" s="22"/>
      <c r="M21" s="22"/>
      <c r="N21" s="35" t="s">
        <v>103</v>
      </c>
      <c r="O21" s="41"/>
      <c r="P21" s="34" t="s">
        <v>2160</v>
      </c>
      <c r="Q21" s="28">
        <v>1</v>
      </c>
      <c r="R21" s="28">
        <v>1</v>
      </c>
      <c r="S21" s="25" t="str">
        <f>'APH KIC KIA PC'!E21</f>
        <v/>
      </c>
      <c r="T21" s="35" t="s">
        <v>104</v>
      </c>
      <c r="U21" s="29"/>
      <c r="V21" s="27" t="str">
        <f>TRIM('APH KIC KIA PC'!D21)</f>
        <v/>
      </c>
      <c r="W21" s="26" t="str">
        <f>IF('APH KIC KIA PC'!AC21="",'APH KIC KIA PC'!AD21,'APH KIC KIA PC'!AC21)</f>
        <v/>
      </c>
      <c r="X21" s="22"/>
      <c r="Y21" s="22"/>
      <c r="Z21" s="35" t="s">
        <v>103</v>
      </c>
      <c r="AB21" s="30" t="s">
        <v>2161</v>
      </c>
      <c r="AC21" s="28">
        <v>1</v>
      </c>
      <c r="AD21" s="28">
        <v>1</v>
      </c>
      <c r="AE21" s="25" t="str">
        <f>'APH KIC KIA PC'!E21</f>
        <v/>
      </c>
      <c r="AF21" s="35" t="s">
        <v>104</v>
      </c>
      <c r="AG21" s="29"/>
      <c r="AH21" s="27" t="str">
        <f>TRIM('APH KIC KIA PC'!D21)</f>
        <v/>
      </c>
      <c r="AI21" s="26">
        <f>'APH KIC KIA PC'!AK21</f>
        <v>0</v>
      </c>
      <c r="AJ21" s="22"/>
      <c r="AK21" s="22"/>
      <c r="AL21" s="35" t="s">
        <v>103</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104</v>
      </c>
      <c r="I22" s="29"/>
      <c r="J22" s="27" t="str">
        <f>TRIM('APH KIC KIA PC'!D22)</f>
        <v/>
      </c>
      <c r="K22" s="26" t="e">
        <f>IF('APH KIC KIA PC'!K22=Tabeller!$AI$4,'4. Inköpsdata'!J22,ROUND('APH KIC KIA PC'!AB22,2))</f>
        <v>#VALUE!</v>
      </c>
      <c r="L22" s="22"/>
      <c r="M22" s="22"/>
      <c r="N22" s="35" t="s">
        <v>103</v>
      </c>
      <c r="O22" s="41"/>
      <c r="P22" s="34" t="s">
        <v>2160</v>
      </c>
      <c r="Q22" s="28">
        <v>1</v>
      </c>
      <c r="R22" s="28">
        <v>1</v>
      </c>
      <c r="S22" s="25" t="str">
        <f>'APH KIC KIA PC'!E22</f>
        <v/>
      </c>
      <c r="T22" s="35" t="s">
        <v>104</v>
      </c>
      <c r="U22" s="29"/>
      <c r="V22" s="27" t="str">
        <f>TRIM('APH KIC KIA PC'!D22)</f>
        <v/>
      </c>
      <c r="W22" s="26" t="str">
        <f>IF('APH KIC KIA PC'!AC22="",'APH KIC KIA PC'!AD22,'APH KIC KIA PC'!AC22)</f>
        <v/>
      </c>
      <c r="X22" s="22"/>
      <c r="Y22" s="22"/>
      <c r="Z22" s="35" t="s">
        <v>103</v>
      </c>
      <c r="AB22" s="30" t="s">
        <v>2161</v>
      </c>
      <c r="AC22" s="28">
        <v>1</v>
      </c>
      <c r="AD22" s="28">
        <v>1</v>
      </c>
      <c r="AE22" s="25" t="str">
        <f>'APH KIC KIA PC'!E22</f>
        <v/>
      </c>
      <c r="AF22" s="35" t="s">
        <v>104</v>
      </c>
      <c r="AG22" s="29"/>
      <c r="AH22" s="27" t="str">
        <f>TRIM('APH KIC KIA PC'!D22)</f>
        <v/>
      </c>
      <c r="AI22" s="26">
        <f>'APH KIC KIA PC'!AK22</f>
        <v>0</v>
      </c>
      <c r="AJ22" s="22"/>
      <c r="AK22" s="22"/>
      <c r="AL22" s="35" t="s">
        <v>103</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104</v>
      </c>
      <c r="I23" s="29"/>
      <c r="J23" s="27" t="str">
        <f>TRIM('APH KIC KIA PC'!D23)</f>
        <v/>
      </c>
      <c r="K23" s="26" t="e">
        <f>IF('APH KIC KIA PC'!K23=Tabeller!$AI$4,'4. Inköpsdata'!J23,ROUND('APH KIC KIA PC'!AB23,2))</f>
        <v>#VALUE!</v>
      </c>
      <c r="L23" s="22"/>
      <c r="M23" s="22"/>
      <c r="N23" s="35" t="s">
        <v>103</v>
      </c>
      <c r="O23" s="41"/>
      <c r="P23" s="34" t="s">
        <v>2160</v>
      </c>
      <c r="Q23" s="28">
        <v>1</v>
      </c>
      <c r="R23" s="28">
        <v>1</v>
      </c>
      <c r="S23" s="25" t="str">
        <f>'APH KIC KIA PC'!E23</f>
        <v/>
      </c>
      <c r="T23" s="35" t="s">
        <v>104</v>
      </c>
      <c r="U23" s="29"/>
      <c r="V23" s="27" t="str">
        <f>TRIM('APH KIC KIA PC'!D23)</f>
        <v/>
      </c>
      <c r="W23" s="26" t="str">
        <f>IF('APH KIC KIA PC'!AC23="",'APH KIC KIA PC'!AD23,'APH KIC KIA PC'!AC23)</f>
        <v/>
      </c>
      <c r="X23" s="22"/>
      <c r="Y23" s="22"/>
      <c r="Z23" s="35" t="s">
        <v>103</v>
      </c>
      <c r="AB23" s="30" t="s">
        <v>2161</v>
      </c>
      <c r="AC23" s="28">
        <v>1</v>
      </c>
      <c r="AD23" s="28">
        <v>1</v>
      </c>
      <c r="AE23" s="25" t="str">
        <f>'APH KIC KIA PC'!E23</f>
        <v/>
      </c>
      <c r="AF23" s="35" t="s">
        <v>104</v>
      </c>
      <c r="AG23" s="29"/>
      <c r="AH23" s="27" t="str">
        <f>TRIM('APH KIC KIA PC'!D23)</f>
        <v/>
      </c>
      <c r="AI23" s="26">
        <f>'APH KIC KIA PC'!AK23</f>
        <v>0</v>
      </c>
      <c r="AJ23" s="22"/>
      <c r="AK23" s="22"/>
      <c r="AL23" s="35" t="s">
        <v>103</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104</v>
      </c>
      <c r="I24" s="29"/>
      <c r="J24" s="27" t="str">
        <f>TRIM('APH KIC KIA PC'!D24)</f>
        <v/>
      </c>
      <c r="K24" s="26" t="e">
        <f>IF('APH KIC KIA PC'!K24=Tabeller!$AI$4,'4. Inköpsdata'!J24,ROUND('APH KIC KIA PC'!AB24,2))</f>
        <v>#VALUE!</v>
      </c>
      <c r="L24" s="22"/>
      <c r="M24" s="22"/>
      <c r="N24" s="35" t="s">
        <v>103</v>
      </c>
      <c r="O24" s="41"/>
      <c r="P24" s="34" t="s">
        <v>2160</v>
      </c>
      <c r="Q24" s="28">
        <v>1</v>
      </c>
      <c r="R24" s="28">
        <v>1</v>
      </c>
      <c r="S24" s="25" t="str">
        <f>'APH KIC KIA PC'!E24</f>
        <v/>
      </c>
      <c r="T24" s="35" t="s">
        <v>104</v>
      </c>
      <c r="U24" s="29"/>
      <c r="V24" s="27" t="str">
        <f>TRIM('APH KIC KIA PC'!D24)</f>
        <v/>
      </c>
      <c r="W24" s="26" t="str">
        <f>IF('APH KIC KIA PC'!AC24="",'APH KIC KIA PC'!AD24,'APH KIC KIA PC'!AC24)</f>
        <v/>
      </c>
      <c r="X24" s="22"/>
      <c r="Y24" s="22"/>
      <c r="Z24" s="35" t="s">
        <v>103</v>
      </c>
      <c r="AB24" s="30" t="s">
        <v>2161</v>
      </c>
      <c r="AC24" s="28">
        <v>1</v>
      </c>
      <c r="AD24" s="28">
        <v>1</v>
      </c>
      <c r="AE24" s="25" t="str">
        <f>'APH KIC KIA PC'!E24</f>
        <v/>
      </c>
      <c r="AF24" s="35" t="s">
        <v>104</v>
      </c>
      <c r="AG24" s="29"/>
      <c r="AH24" s="27" t="str">
        <f>TRIM('APH KIC KIA PC'!D24)</f>
        <v/>
      </c>
      <c r="AI24" s="26">
        <f>'APH KIC KIA PC'!AK24</f>
        <v>0</v>
      </c>
      <c r="AJ24" s="22"/>
      <c r="AK24" s="22"/>
      <c r="AL24" s="35" t="s">
        <v>103</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104</v>
      </c>
      <c r="I25" s="29"/>
      <c r="J25" s="27" t="str">
        <f>TRIM('APH KIC KIA PC'!D25)</f>
        <v/>
      </c>
      <c r="K25" s="26" t="e">
        <f>IF('APH KIC KIA PC'!K25=Tabeller!$AI$4,'4. Inköpsdata'!J25,ROUND('APH KIC KIA PC'!AB25,2))</f>
        <v>#VALUE!</v>
      </c>
      <c r="L25" s="22"/>
      <c r="M25" s="22"/>
      <c r="N25" s="35" t="s">
        <v>103</v>
      </c>
      <c r="O25" s="41"/>
      <c r="P25" s="34" t="s">
        <v>2160</v>
      </c>
      <c r="Q25" s="28">
        <v>1</v>
      </c>
      <c r="R25" s="28">
        <v>1</v>
      </c>
      <c r="S25" s="25" t="str">
        <f>'APH KIC KIA PC'!E25</f>
        <v/>
      </c>
      <c r="T25" s="35" t="s">
        <v>104</v>
      </c>
      <c r="U25" s="29"/>
      <c r="V25" s="27" t="str">
        <f>TRIM('APH KIC KIA PC'!D25)</f>
        <v/>
      </c>
      <c r="W25" s="26" t="str">
        <f>IF('APH KIC KIA PC'!AC25="",'APH KIC KIA PC'!AD25,'APH KIC KIA PC'!AC25)</f>
        <v/>
      </c>
      <c r="X25" s="22"/>
      <c r="Y25" s="22"/>
      <c r="Z25" s="35" t="s">
        <v>103</v>
      </c>
      <c r="AB25" s="30" t="s">
        <v>2161</v>
      </c>
      <c r="AC25" s="28">
        <v>1</v>
      </c>
      <c r="AD25" s="28">
        <v>1</v>
      </c>
      <c r="AE25" s="25" t="str">
        <f>'APH KIC KIA PC'!E25</f>
        <v/>
      </c>
      <c r="AF25" s="35" t="s">
        <v>104</v>
      </c>
      <c r="AG25" s="29"/>
      <c r="AH25" s="27" t="str">
        <f>TRIM('APH KIC KIA PC'!D25)</f>
        <v/>
      </c>
      <c r="AI25" s="26">
        <f>'APH KIC KIA PC'!AK25</f>
        <v>0</v>
      </c>
      <c r="AJ25" s="22"/>
      <c r="AK25" s="22"/>
      <c r="AL25" s="35" t="s">
        <v>103</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104</v>
      </c>
      <c r="I26" s="29"/>
      <c r="J26" s="27" t="str">
        <f>TRIM('APH KIC KIA PC'!D26)</f>
        <v/>
      </c>
      <c r="K26" s="26" t="e">
        <f>IF('APH KIC KIA PC'!K26=Tabeller!$AI$4,'4. Inköpsdata'!J26,ROUND('APH KIC KIA PC'!AB26,2))</f>
        <v>#VALUE!</v>
      </c>
      <c r="L26" s="22"/>
      <c r="M26" s="22"/>
      <c r="N26" s="35" t="s">
        <v>103</v>
      </c>
      <c r="O26" s="41"/>
      <c r="P26" s="34" t="s">
        <v>2160</v>
      </c>
      <c r="Q26" s="28">
        <v>1</v>
      </c>
      <c r="R26" s="28">
        <v>1</v>
      </c>
      <c r="S26" s="25" t="str">
        <f>'APH KIC KIA PC'!E26</f>
        <v/>
      </c>
      <c r="T26" s="35" t="s">
        <v>104</v>
      </c>
      <c r="U26" s="29"/>
      <c r="V26" s="27" t="str">
        <f>TRIM('APH KIC KIA PC'!D26)</f>
        <v/>
      </c>
      <c r="W26" s="26" t="str">
        <f>IF('APH KIC KIA PC'!AC26="",'APH KIC KIA PC'!AD26,'APH KIC KIA PC'!AC26)</f>
        <v/>
      </c>
      <c r="X26" s="22"/>
      <c r="Y26" s="22"/>
      <c r="Z26" s="35" t="s">
        <v>103</v>
      </c>
      <c r="AB26" s="30" t="s">
        <v>2161</v>
      </c>
      <c r="AC26" s="28">
        <v>1</v>
      </c>
      <c r="AD26" s="28">
        <v>1</v>
      </c>
      <c r="AE26" s="25" t="str">
        <f>'APH KIC KIA PC'!E26</f>
        <v/>
      </c>
      <c r="AF26" s="35" t="s">
        <v>104</v>
      </c>
      <c r="AG26" s="29"/>
      <c r="AH26" s="27" t="str">
        <f>TRIM('APH KIC KIA PC'!D26)</f>
        <v/>
      </c>
      <c r="AI26" s="26">
        <f>'APH KIC KIA PC'!AK26</f>
        <v>0</v>
      </c>
      <c r="AJ26" s="22"/>
      <c r="AK26" s="22"/>
      <c r="AL26" s="35" t="s">
        <v>103</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104</v>
      </c>
      <c r="I27" s="29"/>
      <c r="J27" s="27" t="str">
        <f>TRIM('APH KIC KIA PC'!D27)</f>
        <v/>
      </c>
      <c r="K27" s="26" t="e">
        <f>IF('APH KIC KIA PC'!K27=Tabeller!$AI$4,'4. Inköpsdata'!J27,ROUND('APH KIC KIA PC'!AB27,2))</f>
        <v>#VALUE!</v>
      </c>
      <c r="L27" s="22"/>
      <c r="M27" s="22"/>
      <c r="N27" s="35" t="s">
        <v>103</v>
      </c>
      <c r="O27" s="41"/>
      <c r="P27" s="34" t="s">
        <v>2160</v>
      </c>
      <c r="Q27" s="28">
        <v>1</v>
      </c>
      <c r="R27" s="28">
        <v>1</v>
      </c>
      <c r="S27" s="25" t="str">
        <f>'APH KIC KIA PC'!E27</f>
        <v/>
      </c>
      <c r="T27" s="35" t="s">
        <v>104</v>
      </c>
      <c r="U27" s="29"/>
      <c r="V27" s="27" t="str">
        <f>TRIM('APH KIC KIA PC'!D27)</f>
        <v/>
      </c>
      <c r="W27" s="26" t="str">
        <f>IF('APH KIC KIA PC'!AC27="",'APH KIC KIA PC'!AD27,'APH KIC KIA PC'!AC27)</f>
        <v/>
      </c>
      <c r="X27" s="22"/>
      <c r="Y27" s="22"/>
      <c r="Z27" s="35" t="s">
        <v>103</v>
      </c>
      <c r="AB27" s="30" t="s">
        <v>2161</v>
      </c>
      <c r="AC27" s="28">
        <v>1</v>
      </c>
      <c r="AD27" s="28">
        <v>1</v>
      </c>
      <c r="AE27" s="25" t="str">
        <f>'APH KIC KIA PC'!E27</f>
        <v/>
      </c>
      <c r="AF27" s="35" t="s">
        <v>104</v>
      </c>
      <c r="AG27" s="29"/>
      <c r="AH27" s="27" t="str">
        <f>TRIM('APH KIC KIA PC'!D27)</f>
        <v/>
      </c>
      <c r="AI27" s="26">
        <f>'APH KIC KIA PC'!AK27</f>
        <v>0</v>
      </c>
      <c r="AJ27" s="22"/>
      <c r="AK27" s="22"/>
      <c r="AL27" s="35" t="s">
        <v>103</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104</v>
      </c>
      <c r="I28" s="29"/>
      <c r="J28" s="27" t="str">
        <f>TRIM('APH KIC KIA PC'!D28)</f>
        <v/>
      </c>
      <c r="K28" s="26" t="e">
        <f>IF('APH KIC KIA PC'!K28=Tabeller!$AI$4,'4. Inköpsdata'!J28,ROUND('APH KIC KIA PC'!AB28,2))</f>
        <v>#VALUE!</v>
      </c>
      <c r="L28" s="22"/>
      <c r="M28" s="22"/>
      <c r="N28" s="35" t="s">
        <v>103</v>
      </c>
      <c r="O28" s="41"/>
      <c r="P28" s="34" t="s">
        <v>2160</v>
      </c>
      <c r="Q28" s="28">
        <v>1</v>
      </c>
      <c r="R28" s="28">
        <v>1</v>
      </c>
      <c r="S28" s="25" t="str">
        <f>'APH KIC KIA PC'!E28</f>
        <v/>
      </c>
      <c r="T28" s="35" t="s">
        <v>104</v>
      </c>
      <c r="U28" s="29"/>
      <c r="V28" s="27" t="str">
        <f>TRIM('APH KIC KIA PC'!D28)</f>
        <v/>
      </c>
      <c r="W28" s="26" t="str">
        <f>IF('APH KIC KIA PC'!AC28="",'APH KIC KIA PC'!AD28,'APH KIC KIA PC'!AC28)</f>
        <v/>
      </c>
      <c r="X28" s="22"/>
      <c r="Y28" s="22"/>
      <c r="Z28" s="35" t="s">
        <v>103</v>
      </c>
      <c r="AB28" s="30" t="s">
        <v>2161</v>
      </c>
      <c r="AC28" s="28">
        <v>1</v>
      </c>
      <c r="AD28" s="28">
        <v>1</v>
      </c>
      <c r="AE28" s="25" t="str">
        <f>'APH KIC KIA PC'!E28</f>
        <v/>
      </c>
      <c r="AF28" s="35" t="s">
        <v>104</v>
      </c>
      <c r="AG28" s="29"/>
      <c r="AH28" s="27" t="str">
        <f>TRIM('APH KIC KIA PC'!D28)</f>
        <v/>
      </c>
      <c r="AI28" s="26">
        <f>'APH KIC KIA PC'!AK28</f>
        <v>0</v>
      </c>
      <c r="AJ28" s="22"/>
      <c r="AK28" s="22"/>
      <c r="AL28" s="35" t="s">
        <v>103</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104</v>
      </c>
      <c r="I29" s="29"/>
      <c r="J29" s="27" t="str">
        <f>TRIM('APH KIC KIA PC'!D29)</f>
        <v/>
      </c>
      <c r="K29" s="26" t="e">
        <f>IF('APH KIC KIA PC'!K29=Tabeller!$AI$4,'4. Inköpsdata'!J29,ROUND('APH KIC KIA PC'!AB29,2))</f>
        <v>#VALUE!</v>
      </c>
      <c r="L29" s="22"/>
      <c r="M29" s="22"/>
      <c r="N29" s="35" t="s">
        <v>103</v>
      </c>
      <c r="O29" s="41"/>
      <c r="P29" s="34" t="s">
        <v>2160</v>
      </c>
      <c r="Q29" s="28">
        <v>1</v>
      </c>
      <c r="R29" s="28">
        <v>1</v>
      </c>
      <c r="S29" s="25" t="str">
        <f>'APH KIC KIA PC'!E29</f>
        <v/>
      </c>
      <c r="T29" s="35" t="s">
        <v>104</v>
      </c>
      <c r="U29" s="29"/>
      <c r="V29" s="27" t="str">
        <f>TRIM('APH KIC KIA PC'!D29)</f>
        <v/>
      </c>
      <c r="W29" s="26" t="str">
        <f>IF('APH KIC KIA PC'!AC29="",'APH KIC KIA PC'!AD29,'APH KIC KIA PC'!AC29)</f>
        <v/>
      </c>
      <c r="X29" s="22"/>
      <c r="Y29" s="22"/>
      <c r="Z29" s="35" t="s">
        <v>103</v>
      </c>
      <c r="AB29" s="30" t="s">
        <v>2161</v>
      </c>
      <c r="AC29" s="28">
        <v>1</v>
      </c>
      <c r="AD29" s="28">
        <v>1</v>
      </c>
      <c r="AE29" s="25" t="str">
        <f>'APH KIC KIA PC'!E29</f>
        <v/>
      </c>
      <c r="AF29" s="35" t="s">
        <v>104</v>
      </c>
      <c r="AG29" s="29"/>
      <c r="AH29" s="27" t="str">
        <f>TRIM('APH KIC KIA PC'!D29)</f>
        <v/>
      </c>
      <c r="AI29" s="26">
        <f>'APH KIC KIA PC'!AK29</f>
        <v>0</v>
      </c>
      <c r="AJ29" s="22"/>
      <c r="AK29" s="22"/>
      <c r="AL29" s="35" t="s">
        <v>103</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104</v>
      </c>
      <c r="I30" s="29"/>
      <c r="J30" s="27" t="str">
        <f>TRIM('APH KIC KIA PC'!D30)</f>
        <v/>
      </c>
      <c r="K30" s="26" t="e">
        <f>IF('APH KIC KIA PC'!K30=Tabeller!$AI$4,'4. Inköpsdata'!J30,ROUND('APH KIC KIA PC'!AB30,2))</f>
        <v>#VALUE!</v>
      </c>
      <c r="L30" s="22"/>
      <c r="M30" s="22"/>
      <c r="N30" s="35" t="s">
        <v>103</v>
      </c>
      <c r="O30" s="41"/>
      <c r="P30" s="34" t="s">
        <v>2160</v>
      </c>
      <c r="Q30" s="28">
        <v>1</v>
      </c>
      <c r="R30" s="28">
        <v>1</v>
      </c>
      <c r="S30" s="25" t="str">
        <f>'APH KIC KIA PC'!E30</f>
        <v/>
      </c>
      <c r="T30" s="35" t="s">
        <v>104</v>
      </c>
      <c r="U30" s="29"/>
      <c r="V30" s="27" t="str">
        <f>TRIM('APH KIC KIA PC'!D30)</f>
        <v/>
      </c>
      <c r="W30" s="26" t="str">
        <f>IF('APH KIC KIA PC'!AC30="",'APH KIC KIA PC'!AD30,'APH KIC KIA PC'!AC30)</f>
        <v/>
      </c>
      <c r="X30" s="22"/>
      <c r="Y30" s="22"/>
      <c r="Z30" s="35" t="s">
        <v>103</v>
      </c>
      <c r="AB30" s="30" t="s">
        <v>2161</v>
      </c>
      <c r="AC30" s="28">
        <v>1</v>
      </c>
      <c r="AD30" s="28">
        <v>1</v>
      </c>
      <c r="AE30" s="25" t="str">
        <f>'APH KIC KIA PC'!E30</f>
        <v/>
      </c>
      <c r="AF30" s="35" t="s">
        <v>104</v>
      </c>
      <c r="AG30" s="29"/>
      <c r="AH30" s="27" t="str">
        <f>TRIM('APH KIC KIA PC'!D30)</f>
        <v/>
      </c>
      <c r="AI30" s="26">
        <f>'APH KIC KIA PC'!AK30</f>
        <v>0</v>
      </c>
      <c r="AJ30" s="22"/>
      <c r="AK30" s="22"/>
      <c r="AL30" s="35" t="s">
        <v>103</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104</v>
      </c>
      <c r="I31" s="29"/>
      <c r="J31" s="27" t="str">
        <f>TRIM('APH KIC KIA PC'!D31)</f>
        <v/>
      </c>
      <c r="K31" s="26" t="e">
        <f>IF('APH KIC KIA PC'!K31=Tabeller!$AI$4,'4. Inköpsdata'!J31,ROUND('APH KIC KIA PC'!AB31,2))</f>
        <v>#VALUE!</v>
      </c>
      <c r="L31" s="22"/>
      <c r="M31" s="22"/>
      <c r="N31" s="35" t="s">
        <v>103</v>
      </c>
      <c r="O31" s="41"/>
      <c r="P31" s="34" t="s">
        <v>2160</v>
      </c>
      <c r="Q31" s="28">
        <v>1</v>
      </c>
      <c r="R31" s="28">
        <v>1</v>
      </c>
      <c r="S31" s="25" t="str">
        <f>'APH KIC KIA PC'!E31</f>
        <v/>
      </c>
      <c r="T31" s="35" t="s">
        <v>104</v>
      </c>
      <c r="U31" s="29"/>
      <c r="V31" s="27" t="str">
        <f>TRIM('APH KIC KIA PC'!D31)</f>
        <v/>
      </c>
      <c r="W31" s="26" t="str">
        <f>IF('APH KIC KIA PC'!AC31="",'APH KIC KIA PC'!AD31,'APH KIC KIA PC'!AC31)</f>
        <v/>
      </c>
      <c r="X31" s="22"/>
      <c r="Y31" s="22"/>
      <c r="Z31" s="35" t="s">
        <v>103</v>
      </c>
      <c r="AB31" s="30" t="s">
        <v>2161</v>
      </c>
      <c r="AC31" s="28">
        <v>1</v>
      </c>
      <c r="AD31" s="28">
        <v>1</v>
      </c>
      <c r="AE31" s="25" t="str">
        <f>'APH KIC KIA PC'!E31</f>
        <v/>
      </c>
      <c r="AF31" s="35" t="s">
        <v>104</v>
      </c>
      <c r="AG31" s="29"/>
      <c r="AH31" s="27" t="str">
        <f>TRIM('APH KIC KIA PC'!D31)</f>
        <v/>
      </c>
      <c r="AI31" s="26">
        <f>'APH KIC KIA PC'!AK31</f>
        <v>0</v>
      </c>
      <c r="AJ31" s="22"/>
      <c r="AK31" s="22"/>
      <c r="AL31" s="35" t="s">
        <v>103</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104</v>
      </c>
      <c r="I32" s="29"/>
      <c r="J32" s="27" t="str">
        <f>TRIM('APH KIC KIA PC'!D32)</f>
        <v/>
      </c>
      <c r="K32" s="26" t="e">
        <f>IF('APH KIC KIA PC'!K32=Tabeller!$AI$4,'4. Inköpsdata'!J32,ROUND('APH KIC KIA PC'!AB32,2))</f>
        <v>#VALUE!</v>
      </c>
      <c r="L32" s="22"/>
      <c r="M32" s="22"/>
      <c r="N32" s="35" t="s">
        <v>103</v>
      </c>
      <c r="O32" s="41"/>
      <c r="P32" s="34" t="s">
        <v>2160</v>
      </c>
      <c r="Q32" s="28">
        <v>1</v>
      </c>
      <c r="R32" s="28">
        <v>1</v>
      </c>
      <c r="S32" s="25" t="str">
        <f>'APH KIC KIA PC'!E32</f>
        <v/>
      </c>
      <c r="T32" s="35" t="s">
        <v>104</v>
      </c>
      <c r="U32" s="29"/>
      <c r="V32" s="27" t="str">
        <f>TRIM('APH KIC KIA PC'!D32)</f>
        <v/>
      </c>
      <c r="W32" s="26" t="str">
        <f>IF('APH KIC KIA PC'!AC32="",'APH KIC KIA PC'!AD32,'APH KIC KIA PC'!AC32)</f>
        <v/>
      </c>
      <c r="X32" s="22"/>
      <c r="Y32" s="22"/>
      <c r="Z32" s="35" t="s">
        <v>103</v>
      </c>
      <c r="AB32" s="30" t="s">
        <v>2161</v>
      </c>
      <c r="AC32" s="28">
        <v>1</v>
      </c>
      <c r="AD32" s="28">
        <v>1</v>
      </c>
      <c r="AE32" s="25" t="str">
        <f>'APH KIC KIA PC'!E32</f>
        <v/>
      </c>
      <c r="AF32" s="35" t="s">
        <v>104</v>
      </c>
      <c r="AG32" s="29"/>
      <c r="AH32" s="27" t="str">
        <f>TRIM('APH KIC KIA PC'!D32)</f>
        <v/>
      </c>
      <c r="AI32" s="26">
        <f>'APH KIC KIA PC'!AK32</f>
        <v>0</v>
      </c>
      <c r="AJ32" s="22"/>
      <c r="AK32" s="22"/>
      <c r="AL32" s="35" t="s">
        <v>103</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104</v>
      </c>
      <c r="I33" s="29"/>
      <c r="J33" s="27" t="str">
        <f>TRIM('APH KIC KIA PC'!D33)</f>
        <v/>
      </c>
      <c r="K33" s="26" t="e">
        <f>IF('APH KIC KIA PC'!K33=Tabeller!$AI$4,'4. Inköpsdata'!J33,ROUND('APH KIC KIA PC'!AB33,2))</f>
        <v>#VALUE!</v>
      </c>
      <c r="L33" s="22"/>
      <c r="M33" s="22"/>
      <c r="N33" s="35" t="s">
        <v>103</v>
      </c>
      <c r="O33" s="41"/>
      <c r="P33" s="34" t="s">
        <v>2160</v>
      </c>
      <c r="Q33" s="28">
        <v>1</v>
      </c>
      <c r="R33" s="28">
        <v>1</v>
      </c>
      <c r="S33" s="25" t="str">
        <f>'APH KIC KIA PC'!E33</f>
        <v/>
      </c>
      <c r="T33" s="35" t="s">
        <v>104</v>
      </c>
      <c r="U33" s="29"/>
      <c r="V33" s="27" t="str">
        <f>TRIM('APH KIC KIA PC'!D33)</f>
        <v/>
      </c>
      <c r="W33" s="26" t="str">
        <f>IF('APH KIC KIA PC'!AC33="",'APH KIC KIA PC'!AD33,'APH KIC KIA PC'!AC33)</f>
        <v/>
      </c>
      <c r="X33" s="22"/>
      <c r="Y33" s="22"/>
      <c r="Z33" s="35" t="s">
        <v>103</v>
      </c>
      <c r="AB33" s="30" t="s">
        <v>2161</v>
      </c>
      <c r="AC33" s="28">
        <v>1</v>
      </c>
      <c r="AD33" s="28">
        <v>1</v>
      </c>
      <c r="AE33" s="25" t="str">
        <f>'APH KIC KIA PC'!E33</f>
        <v/>
      </c>
      <c r="AF33" s="35" t="s">
        <v>104</v>
      </c>
      <c r="AG33" s="29"/>
      <c r="AH33" s="27" t="str">
        <f>TRIM('APH KIC KIA PC'!D33)</f>
        <v/>
      </c>
      <c r="AI33" s="26">
        <f>'APH KIC KIA PC'!AK33</f>
        <v>0</v>
      </c>
      <c r="AJ33" s="22"/>
      <c r="AK33" s="22"/>
      <c r="AL33" s="35" t="s">
        <v>103</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104</v>
      </c>
      <c r="I34" s="29"/>
      <c r="J34" s="27" t="str">
        <f>TRIM('APH KIC KIA PC'!D34)</f>
        <v/>
      </c>
      <c r="K34" s="26" t="e">
        <f>IF('APH KIC KIA PC'!K34=Tabeller!$AI$4,'4. Inköpsdata'!J34,ROUND('APH KIC KIA PC'!AB34,2))</f>
        <v>#VALUE!</v>
      </c>
      <c r="L34" s="22"/>
      <c r="M34" s="22"/>
      <c r="N34" s="35" t="s">
        <v>103</v>
      </c>
      <c r="O34" s="41"/>
      <c r="P34" s="34" t="s">
        <v>2160</v>
      </c>
      <c r="Q34" s="28">
        <v>1</v>
      </c>
      <c r="R34" s="28">
        <v>1</v>
      </c>
      <c r="S34" s="25" t="str">
        <f>'APH KIC KIA PC'!E34</f>
        <v/>
      </c>
      <c r="T34" s="35" t="s">
        <v>104</v>
      </c>
      <c r="U34" s="29"/>
      <c r="V34" s="27" t="str">
        <f>TRIM('APH KIC KIA PC'!D34)</f>
        <v/>
      </c>
      <c r="W34" s="26" t="str">
        <f>IF('APH KIC KIA PC'!AC34="",'APH KIC KIA PC'!AD34,'APH KIC KIA PC'!AC34)</f>
        <v/>
      </c>
      <c r="X34" s="22"/>
      <c r="Y34" s="22"/>
      <c r="Z34" s="35" t="s">
        <v>103</v>
      </c>
      <c r="AB34" s="30" t="s">
        <v>2161</v>
      </c>
      <c r="AC34" s="28">
        <v>1</v>
      </c>
      <c r="AD34" s="28">
        <v>1</v>
      </c>
      <c r="AE34" s="25" t="str">
        <f>'APH KIC KIA PC'!E34</f>
        <v/>
      </c>
      <c r="AF34" s="35" t="s">
        <v>104</v>
      </c>
      <c r="AG34" s="29"/>
      <c r="AH34" s="27" t="str">
        <f>TRIM('APH KIC KIA PC'!D34)</f>
        <v/>
      </c>
      <c r="AI34" s="26">
        <f>'APH KIC KIA PC'!AK34</f>
        <v>0</v>
      </c>
      <c r="AJ34" s="22"/>
      <c r="AK34" s="22"/>
      <c r="AL34" s="35" t="s">
        <v>103</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104</v>
      </c>
      <c r="I35" s="29"/>
      <c r="J35" s="27" t="str">
        <f>TRIM('APH KIC KIA PC'!D35)</f>
        <v/>
      </c>
      <c r="K35" s="26" t="e">
        <f>IF('APH KIC KIA PC'!K35=Tabeller!$AI$4,'4. Inköpsdata'!J35,ROUND('APH KIC KIA PC'!AB35,2))</f>
        <v>#VALUE!</v>
      </c>
      <c r="L35" s="22"/>
      <c r="M35" s="22"/>
      <c r="N35" s="35" t="s">
        <v>103</v>
      </c>
      <c r="O35" s="41"/>
      <c r="P35" s="34" t="s">
        <v>2160</v>
      </c>
      <c r="Q35" s="28">
        <v>1</v>
      </c>
      <c r="R35" s="28">
        <v>1</v>
      </c>
      <c r="S35" s="25" t="str">
        <f>'APH KIC KIA PC'!E35</f>
        <v/>
      </c>
      <c r="T35" s="35" t="s">
        <v>104</v>
      </c>
      <c r="U35" s="29"/>
      <c r="V35" s="27" t="str">
        <f>TRIM('APH KIC KIA PC'!D35)</f>
        <v/>
      </c>
      <c r="W35" s="26" t="str">
        <f>IF('APH KIC KIA PC'!AC35="",'APH KIC KIA PC'!AD35,'APH KIC KIA PC'!AC35)</f>
        <v/>
      </c>
      <c r="X35" s="22"/>
      <c r="Y35" s="22"/>
      <c r="Z35" s="35" t="s">
        <v>103</v>
      </c>
      <c r="AB35" s="30" t="s">
        <v>2161</v>
      </c>
      <c r="AC35" s="28">
        <v>1</v>
      </c>
      <c r="AD35" s="28">
        <v>1</v>
      </c>
      <c r="AE35" s="25" t="str">
        <f>'APH KIC KIA PC'!E35</f>
        <v/>
      </c>
      <c r="AF35" s="35" t="s">
        <v>104</v>
      </c>
      <c r="AG35" s="29"/>
      <c r="AH35" s="27" t="str">
        <f>TRIM('APH KIC KIA PC'!D35)</f>
        <v/>
      </c>
      <c r="AI35" s="26">
        <f>'APH KIC KIA PC'!AK35</f>
        <v>0</v>
      </c>
      <c r="AJ35" s="22"/>
      <c r="AK35" s="22"/>
      <c r="AL35" s="35" t="s">
        <v>103</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104</v>
      </c>
      <c r="I36" s="29"/>
      <c r="J36" s="27" t="str">
        <f>TRIM('APH KIC KIA PC'!D36)</f>
        <v/>
      </c>
      <c r="K36" s="26" t="e">
        <f>IF('APH KIC KIA PC'!K36=Tabeller!$AI$4,'4. Inköpsdata'!J36,ROUND('APH KIC KIA PC'!AB36,2))</f>
        <v>#VALUE!</v>
      </c>
      <c r="L36" s="22"/>
      <c r="M36" s="22"/>
      <c r="N36" s="35" t="s">
        <v>103</v>
      </c>
      <c r="O36" s="41"/>
      <c r="P36" s="34" t="s">
        <v>2160</v>
      </c>
      <c r="Q36" s="28">
        <v>1</v>
      </c>
      <c r="R36" s="28">
        <v>1</v>
      </c>
      <c r="S36" s="25" t="str">
        <f>'APH KIC KIA PC'!E36</f>
        <v/>
      </c>
      <c r="T36" s="35" t="s">
        <v>104</v>
      </c>
      <c r="U36" s="29"/>
      <c r="V36" s="27" t="str">
        <f>TRIM('APH KIC KIA PC'!D36)</f>
        <v/>
      </c>
      <c r="W36" s="26" t="str">
        <f>IF('APH KIC KIA PC'!AC36="",'APH KIC KIA PC'!AD36,'APH KIC KIA PC'!AC36)</f>
        <v/>
      </c>
      <c r="X36" s="22"/>
      <c r="Y36" s="22"/>
      <c r="Z36" s="35" t="s">
        <v>103</v>
      </c>
      <c r="AB36" s="30" t="s">
        <v>2161</v>
      </c>
      <c r="AC36" s="28">
        <v>1</v>
      </c>
      <c r="AD36" s="28">
        <v>1</v>
      </c>
      <c r="AE36" s="25" t="str">
        <f>'APH KIC KIA PC'!E36</f>
        <v/>
      </c>
      <c r="AF36" s="35" t="s">
        <v>104</v>
      </c>
      <c r="AG36" s="29"/>
      <c r="AH36" s="27" t="str">
        <f>TRIM('APH KIC KIA PC'!D36)</f>
        <v/>
      </c>
      <c r="AI36" s="26">
        <f>'APH KIC KIA PC'!AK36</f>
        <v>0</v>
      </c>
      <c r="AJ36" s="22"/>
      <c r="AK36" s="22"/>
      <c r="AL36" s="35" t="s">
        <v>103</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104</v>
      </c>
      <c r="I37" s="29"/>
      <c r="J37" s="27" t="str">
        <f>TRIM('APH KIC KIA PC'!D37)</f>
        <v/>
      </c>
      <c r="K37" s="26" t="e">
        <f>IF('APH KIC KIA PC'!K37=Tabeller!$AI$4,'4. Inköpsdata'!J37,ROUND('APH KIC KIA PC'!AB37,2))</f>
        <v>#VALUE!</v>
      </c>
      <c r="L37" s="22"/>
      <c r="M37" s="22"/>
      <c r="N37" s="35" t="s">
        <v>103</v>
      </c>
      <c r="O37" s="41"/>
      <c r="P37" s="34" t="s">
        <v>2160</v>
      </c>
      <c r="Q37" s="28">
        <v>1</v>
      </c>
      <c r="R37" s="28">
        <v>1</v>
      </c>
      <c r="S37" s="25" t="str">
        <f>'APH KIC KIA PC'!E37</f>
        <v/>
      </c>
      <c r="T37" s="35" t="s">
        <v>104</v>
      </c>
      <c r="U37" s="29"/>
      <c r="V37" s="27" t="str">
        <f>TRIM('APH KIC KIA PC'!D37)</f>
        <v/>
      </c>
      <c r="W37" s="26" t="str">
        <f>IF('APH KIC KIA PC'!AC37="",'APH KIC KIA PC'!AD37,'APH KIC KIA PC'!AC37)</f>
        <v/>
      </c>
      <c r="X37" s="22"/>
      <c r="Y37" s="22"/>
      <c r="Z37" s="35" t="s">
        <v>103</v>
      </c>
      <c r="AB37" s="30" t="s">
        <v>2161</v>
      </c>
      <c r="AC37" s="28">
        <v>1</v>
      </c>
      <c r="AD37" s="28">
        <v>1</v>
      </c>
      <c r="AE37" s="25" t="str">
        <f>'APH KIC KIA PC'!E37</f>
        <v/>
      </c>
      <c r="AF37" s="35" t="s">
        <v>104</v>
      </c>
      <c r="AG37" s="29"/>
      <c r="AH37" s="27" t="str">
        <f>TRIM('APH KIC KIA PC'!D37)</f>
        <v/>
      </c>
      <c r="AI37" s="26">
        <f>'APH KIC KIA PC'!AK37</f>
        <v>0</v>
      </c>
      <c r="AJ37" s="22"/>
      <c r="AK37" s="22"/>
      <c r="AL37" s="35" t="s">
        <v>103</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104</v>
      </c>
      <c r="I38" s="29"/>
      <c r="J38" s="27" t="str">
        <f>TRIM('APH KIC KIA PC'!D38)</f>
        <v/>
      </c>
      <c r="K38" s="26" t="e">
        <f>IF('APH KIC KIA PC'!K38=Tabeller!$AI$4,'4. Inköpsdata'!J38,ROUND('APH KIC KIA PC'!AB38,2))</f>
        <v>#VALUE!</v>
      </c>
      <c r="L38" s="22"/>
      <c r="M38" s="22"/>
      <c r="N38" s="35" t="s">
        <v>103</v>
      </c>
      <c r="O38" s="41"/>
      <c r="P38" s="34" t="s">
        <v>2160</v>
      </c>
      <c r="Q38" s="28">
        <v>1</v>
      </c>
      <c r="R38" s="28">
        <v>1</v>
      </c>
      <c r="S38" s="25" t="str">
        <f>'APH KIC KIA PC'!E38</f>
        <v/>
      </c>
      <c r="T38" s="35" t="s">
        <v>104</v>
      </c>
      <c r="U38" s="29"/>
      <c r="V38" s="27" t="str">
        <f>TRIM('APH KIC KIA PC'!D38)</f>
        <v/>
      </c>
      <c r="W38" s="26" t="str">
        <f>IF('APH KIC KIA PC'!AC38="",'APH KIC KIA PC'!AD38,'APH KIC KIA PC'!AC38)</f>
        <v/>
      </c>
      <c r="X38" s="22"/>
      <c r="Y38" s="22"/>
      <c r="Z38" s="35" t="s">
        <v>103</v>
      </c>
      <c r="AB38" s="30" t="s">
        <v>2161</v>
      </c>
      <c r="AC38" s="28">
        <v>1</v>
      </c>
      <c r="AD38" s="28">
        <v>1</v>
      </c>
      <c r="AE38" s="25" t="str">
        <f>'APH KIC KIA PC'!E38</f>
        <v/>
      </c>
      <c r="AF38" s="35" t="s">
        <v>104</v>
      </c>
      <c r="AG38" s="29"/>
      <c r="AH38" s="27" t="str">
        <f>TRIM('APH KIC KIA PC'!D38)</f>
        <v/>
      </c>
      <c r="AI38" s="26">
        <f>'APH KIC KIA PC'!AK38</f>
        <v>0</v>
      </c>
      <c r="AJ38" s="22"/>
      <c r="AK38" s="22"/>
      <c r="AL38" s="35" t="s">
        <v>103</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104</v>
      </c>
      <c r="I39" s="29"/>
      <c r="J39" s="27" t="str">
        <f>TRIM('APH KIC KIA PC'!D39)</f>
        <v/>
      </c>
      <c r="K39" s="26" t="e">
        <f>IF('APH KIC KIA PC'!K39=Tabeller!$AI$4,'4. Inköpsdata'!J39,ROUND('APH KIC KIA PC'!AB39,2))</f>
        <v>#VALUE!</v>
      </c>
      <c r="L39" s="22"/>
      <c r="M39" s="22"/>
      <c r="N39" s="35" t="s">
        <v>103</v>
      </c>
      <c r="O39" s="41"/>
      <c r="P39" s="34" t="s">
        <v>2160</v>
      </c>
      <c r="Q39" s="28">
        <v>1</v>
      </c>
      <c r="R39" s="28">
        <v>1</v>
      </c>
      <c r="S39" s="25" t="str">
        <f>'APH KIC KIA PC'!E39</f>
        <v/>
      </c>
      <c r="T39" s="35" t="s">
        <v>104</v>
      </c>
      <c r="U39" s="29"/>
      <c r="V39" s="27" t="str">
        <f>TRIM('APH KIC KIA PC'!D39)</f>
        <v/>
      </c>
      <c r="W39" s="26" t="str">
        <f>IF('APH KIC KIA PC'!AC39="",'APH KIC KIA PC'!AD39,'APH KIC KIA PC'!AC39)</f>
        <v/>
      </c>
      <c r="X39" s="22"/>
      <c r="Y39" s="22"/>
      <c r="Z39" s="35" t="s">
        <v>103</v>
      </c>
      <c r="AB39" s="30" t="s">
        <v>2161</v>
      </c>
      <c r="AC39" s="28">
        <v>1</v>
      </c>
      <c r="AD39" s="28">
        <v>1</v>
      </c>
      <c r="AE39" s="25" t="str">
        <f>'APH KIC KIA PC'!E39</f>
        <v/>
      </c>
      <c r="AF39" s="35" t="s">
        <v>104</v>
      </c>
      <c r="AG39" s="29"/>
      <c r="AH39" s="27" t="str">
        <f>TRIM('APH KIC KIA PC'!D39)</f>
        <v/>
      </c>
      <c r="AI39" s="26">
        <f>'APH KIC KIA PC'!AK39</f>
        <v>0</v>
      </c>
      <c r="AJ39" s="22"/>
      <c r="AK39" s="22"/>
      <c r="AL39" s="35" t="s">
        <v>103</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104</v>
      </c>
      <c r="I40" s="29"/>
      <c r="J40" s="27" t="str">
        <f>TRIM('APH KIC KIA PC'!D40)</f>
        <v/>
      </c>
      <c r="K40" s="26" t="e">
        <f>IF('APH KIC KIA PC'!K40=Tabeller!$AI$4,'4. Inköpsdata'!J40,ROUND('APH KIC KIA PC'!AB40,2))</f>
        <v>#VALUE!</v>
      </c>
      <c r="L40" s="22"/>
      <c r="M40" s="22"/>
      <c r="N40" s="35" t="s">
        <v>103</v>
      </c>
      <c r="O40" s="41"/>
      <c r="P40" s="34" t="s">
        <v>2160</v>
      </c>
      <c r="Q40" s="28">
        <v>1</v>
      </c>
      <c r="R40" s="28">
        <v>1</v>
      </c>
      <c r="S40" s="25" t="str">
        <f>'APH KIC KIA PC'!E40</f>
        <v/>
      </c>
      <c r="T40" s="35" t="s">
        <v>104</v>
      </c>
      <c r="U40" s="29"/>
      <c r="V40" s="27" t="str">
        <f>TRIM('APH KIC KIA PC'!D40)</f>
        <v/>
      </c>
      <c r="W40" s="26" t="str">
        <f>IF('APH KIC KIA PC'!AC40="",'APH KIC KIA PC'!AD40,'APH KIC KIA PC'!AC40)</f>
        <v/>
      </c>
      <c r="X40" s="22"/>
      <c r="Y40" s="22"/>
      <c r="Z40" s="35" t="s">
        <v>103</v>
      </c>
      <c r="AB40" s="30" t="s">
        <v>2161</v>
      </c>
      <c r="AC40" s="28">
        <v>1</v>
      </c>
      <c r="AD40" s="28">
        <v>1</v>
      </c>
      <c r="AE40" s="25" t="str">
        <f>'APH KIC KIA PC'!E40</f>
        <v/>
      </c>
      <c r="AF40" s="35" t="s">
        <v>104</v>
      </c>
      <c r="AG40" s="29"/>
      <c r="AH40" s="27" t="str">
        <f>TRIM('APH KIC KIA PC'!D40)</f>
        <v/>
      </c>
      <c r="AI40" s="26">
        <f>'APH KIC KIA PC'!AK40</f>
        <v>0</v>
      </c>
      <c r="AJ40" s="22"/>
      <c r="AK40" s="22"/>
      <c r="AL40" s="35" t="s">
        <v>103</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104</v>
      </c>
      <c r="I41" s="29"/>
      <c r="J41" s="27" t="str">
        <f>TRIM('APH KIC KIA PC'!D41)</f>
        <v/>
      </c>
      <c r="K41" s="26" t="e">
        <f>IF('APH KIC KIA PC'!K41=Tabeller!$AI$4,'4. Inköpsdata'!J41,ROUND('APH KIC KIA PC'!AB41,2))</f>
        <v>#VALUE!</v>
      </c>
      <c r="L41" s="22"/>
      <c r="M41" s="22"/>
      <c r="N41" s="35" t="s">
        <v>103</v>
      </c>
      <c r="O41" s="41"/>
      <c r="P41" s="34" t="s">
        <v>2160</v>
      </c>
      <c r="Q41" s="28">
        <v>1</v>
      </c>
      <c r="R41" s="28">
        <v>1</v>
      </c>
      <c r="S41" s="25" t="str">
        <f>'APH KIC KIA PC'!E41</f>
        <v/>
      </c>
      <c r="T41" s="35" t="s">
        <v>104</v>
      </c>
      <c r="U41" s="29"/>
      <c r="V41" s="27" t="str">
        <f>TRIM('APH KIC KIA PC'!D41)</f>
        <v/>
      </c>
      <c r="W41" s="26" t="str">
        <f>IF('APH KIC KIA PC'!AC41="",'APH KIC KIA PC'!AD41,'APH KIC KIA PC'!AC41)</f>
        <v/>
      </c>
      <c r="X41" s="22"/>
      <c r="Y41" s="22"/>
      <c r="Z41" s="35" t="s">
        <v>103</v>
      </c>
      <c r="AB41" s="30" t="s">
        <v>2161</v>
      </c>
      <c r="AC41" s="28">
        <v>1</v>
      </c>
      <c r="AD41" s="28">
        <v>1</v>
      </c>
      <c r="AE41" s="25" t="str">
        <f>'APH KIC KIA PC'!E41</f>
        <v/>
      </c>
      <c r="AF41" s="35" t="s">
        <v>104</v>
      </c>
      <c r="AG41" s="29"/>
      <c r="AH41" s="27" t="str">
        <f>TRIM('APH KIC KIA PC'!D41)</f>
        <v/>
      </c>
      <c r="AI41" s="26">
        <f>'APH KIC KIA PC'!AK41</f>
        <v>0</v>
      </c>
      <c r="AJ41" s="22"/>
      <c r="AK41" s="22"/>
      <c r="AL41" s="35" t="s">
        <v>103</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104</v>
      </c>
      <c r="I42" s="29"/>
      <c r="J42" s="27" t="str">
        <f>TRIM('APH KIC KIA PC'!D42)</f>
        <v/>
      </c>
      <c r="K42" s="26" t="e">
        <f>IF('APH KIC KIA PC'!K42=Tabeller!$AI$4,'4. Inköpsdata'!J42,ROUND('APH KIC KIA PC'!AB42,2))</f>
        <v>#VALUE!</v>
      </c>
      <c r="L42" s="22"/>
      <c r="M42" s="22"/>
      <c r="N42" s="35" t="s">
        <v>103</v>
      </c>
      <c r="O42" s="41"/>
      <c r="P42" s="34" t="s">
        <v>2160</v>
      </c>
      <c r="Q42" s="28">
        <v>1</v>
      </c>
      <c r="R42" s="28">
        <v>1</v>
      </c>
      <c r="S42" s="25" t="str">
        <f>'APH KIC KIA PC'!E42</f>
        <v/>
      </c>
      <c r="T42" s="35" t="s">
        <v>104</v>
      </c>
      <c r="U42" s="29"/>
      <c r="V42" s="27" t="str">
        <f>TRIM('APH KIC KIA PC'!D42)</f>
        <v/>
      </c>
      <c r="W42" s="26" t="str">
        <f>IF('APH KIC KIA PC'!AC42="",'APH KIC KIA PC'!AD42,'APH KIC KIA PC'!AC42)</f>
        <v/>
      </c>
      <c r="X42" s="22"/>
      <c r="Y42" s="22"/>
      <c r="Z42" s="35" t="s">
        <v>103</v>
      </c>
      <c r="AB42" s="30" t="s">
        <v>2161</v>
      </c>
      <c r="AC42" s="28">
        <v>1</v>
      </c>
      <c r="AD42" s="28">
        <v>1</v>
      </c>
      <c r="AE42" s="25" t="str">
        <f>'APH KIC KIA PC'!E42</f>
        <v/>
      </c>
      <c r="AF42" s="35" t="s">
        <v>104</v>
      </c>
      <c r="AG42" s="29"/>
      <c r="AH42" s="27" t="str">
        <f>TRIM('APH KIC KIA PC'!D42)</f>
        <v/>
      </c>
      <c r="AI42" s="26">
        <f>'APH KIC KIA PC'!AK42</f>
        <v>0</v>
      </c>
      <c r="AJ42" s="22"/>
      <c r="AK42" s="22"/>
      <c r="AL42" s="35" t="s">
        <v>103</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104</v>
      </c>
      <c r="I43" s="29"/>
      <c r="J43" s="27" t="str">
        <f>TRIM('APH KIC KIA PC'!D43)</f>
        <v/>
      </c>
      <c r="K43" s="26" t="e">
        <f>IF('APH KIC KIA PC'!K43=Tabeller!$AI$4,'4. Inköpsdata'!J43,ROUND('APH KIC KIA PC'!AB43,2))</f>
        <v>#VALUE!</v>
      </c>
      <c r="L43" s="22"/>
      <c r="M43" s="22"/>
      <c r="N43" s="35" t="s">
        <v>103</v>
      </c>
      <c r="O43" s="41"/>
      <c r="P43" s="34" t="s">
        <v>2160</v>
      </c>
      <c r="Q43" s="28">
        <v>1</v>
      </c>
      <c r="R43" s="28">
        <v>1</v>
      </c>
      <c r="S43" s="25" t="str">
        <f>'APH KIC KIA PC'!E43</f>
        <v/>
      </c>
      <c r="T43" s="35" t="s">
        <v>104</v>
      </c>
      <c r="U43" s="29"/>
      <c r="V43" s="27" t="str">
        <f>TRIM('APH KIC KIA PC'!D43)</f>
        <v/>
      </c>
      <c r="W43" s="26" t="str">
        <f>IF('APH KIC KIA PC'!AC43="",'APH KIC KIA PC'!AD43,'APH KIC KIA PC'!AC43)</f>
        <v/>
      </c>
      <c r="X43" s="22"/>
      <c r="Y43" s="22"/>
      <c r="Z43" s="35" t="s">
        <v>103</v>
      </c>
      <c r="AB43" s="30" t="s">
        <v>2161</v>
      </c>
      <c r="AC43" s="28">
        <v>1</v>
      </c>
      <c r="AD43" s="28">
        <v>1</v>
      </c>
      <c r="AE43" s="25" t="str">
        <f>'APH KIC KIA PC'!E43</f>
        <v/>
      </c>
      <c r="AF43" s="35" t="s">
        <v>104</v>
      </c>
      <c r="AG43" s="29"/>
      <c r="AH43" s="27" t="str">
        <f>TRIM('APH KIC KIA PC'!D43)</f>
        <v/>
      </c>
      <c r="AI43" s="26">
        <f>'APH KIC KIA PC'!AK43</f>
        <v>0</v>
      </c>
      <c r="AJ43" s="22"/>
      <c r="AK43" s="22"/>
      <c r="AL43" s="35" t="s">
        <v>103</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104</v>
      </c>
      <c r="I44" s="29"/>
      <c r="J44" s="27" t="str">
        <f>TRIM('APH KIC KIA PC'!D44)</f>
        <v/>
      </c>
      <c r="K44" s="26" t="e">
        <f>IF('APH KIC KIA PC'!K44=Tabeller!$AI$4,'4. Inköpsdata'!J44,ROUND('APH KIC KIA PC'!AB44,2))</f>
        <v>#VALUE!</v>
      </c>
      <c r="L44" s="22"/>
      <c r="M44" s="22"/>
      <c r="N44" s="35" t="s">
        <v>103</v>
      </c>
      <c r="O44" s="41"/>
      <c r="P44" s="34" t="s">
        <v>2160</v>
      </c>
      <c r="Q44" s="28">
        <v>1</v>
      </c>
      <c r="R44" s="28">
        <v>1</v>
      </c>
      <c r="S44" s="25" t="str">
        <f>'APH KIC KIA PC'!E44</f>
        <v/>
      </c>
      <c r="T44" s="35" t="s">
        <v>104</v>
      </c>
      <c r="U44" s="29"/>
      <c r="V44" s="444" t="str">
        <f>TRIM('APH KIC KIA PC'!D44)</f>
        <v/>
      </c>
      <c r="W44" s="26" t="str">
        <f>IF('APH KIC KIA PC'!AC44="",'APH KIC KIA PC'!AD44,'APH KIC KIA PC'!AC44)</f>
        <v/>
      </c>
      <c r="X44" s="22"/>
      <c r="Y44" s="22"/>
      <c r="Z44" s="35" t="s">
        <v>103</v>
      </c>
      <c r="AB44" s="30" t="s">
        <v>2161</v>
      </c>
      <c r="AC44" s="28">
        <v>1</v>
      </c>
      <c r="AD44" s="28">
        <v>1</v>
      </c>
      <c r="AE44" s="25" t="str">
        <f>'APH KIC KIA PC'!E44</f>
        <v/>
      </c>
      <c r="AF44" s="35" t="s">
        <v>104</v>
      </c>
      <c r="AG44" s="29"/>
      <c r="AH44" s="27" t="str">
        <f>TRIM('APH KIC KIA PC'!D44)</f>
        <v/>
      </c>
      <c r="AI44" s="26">
        <f>'APH KIC KIA PC'!AK44</f>
        <v>0</v>
      </c>
      <c r="AJ44" s="22"/>
      <c r="AK44" s="22"/>
      <c r="AL44" s="35" t="s">
        <v>103</v>
      </c>
    </row>
    <row r="45" spans="1:38" ht="15" x14ac:dyDescent="0.25">
      <c r="A45" s="21">
        <v>41</v>
      </c>
      <c r="B45" s="21" t="str">
        <f>'APH KIC KIA PC'!I45</f>
        <v>Välj…</v>
      </c>
      <c r="C45" s="21" t="str">
        <f>'APH KIC KIA PC'!K45</f>
        <v>Välj…</v>
      </c>
      <c r="D45" s="30">
        <v>100</v>
      </c>
      <c r="E45" s="28">
        <v>4</v>
      </c>
      <c r="F45" s="28">
        <v>1</v>
      </c>
      <c r="G45" s="25" t="str">
        <f>'APH KIC KIA PC'!E45</f>
        <v/>
      </c>
      <c r="H45" s="35" t="s">
        <v>104</v>
      </c>
      <c r="I45" s="29"/>
      <c r="J45" s="27" t="str">
        <f>TRIM('APH KIC KIA PC'!D45)</f>
        <v/>
      </c>
      <c r="K45" s="26" t="e">
        <f>IF('APH KIC KIA PC'!K45=Tabeller!$AI$4,'4. Inköpsdata'!J45,ROUND('APH KIC KIA PC'!AB45,2))</f>
        <v>#VALUE!</v>
      </c>
      <c r="L45" s="22"/>
      <c r="M45" s="22"/>
      <c r="N45" s="35" t="s">
        <v>103</v>
      </c>
      <c r="O45" s="41"/>
      <c r="P45" s="34" t="s">
        <v>2160</v>
      </c>
      <c r="Q45" s="28">
        <v>1</v>
      </c>
      <c r="R45" s="28">
        <v>1</v>
      </c>
      <c r="S45" s="25" t="str">
        <f>'APH KIC KIA PC'!E45</f>
        <v/>
      </c>
      <c r="T45" s="35" t="s">
        <v>104</v>
      </c>
      <c r="U45" s="29"/>
      <c r="V45" s="444" t="str">
        <f>TRIM('APH KIC KIA PC'!D45)</f>
        <v/>
      </c>
      <c r="W45" s="26" t="str">
        <f>IF('APH KIC KIA PC'!AC45="",'APH KIC KIA PC'!AD45,'APH KIC KIA PC'!AC45)</f>
        <v/>
      </c>
      <c r="X45" s="22"/>
      <c r="Y45" s="22"/>
      <c r="Z45" s="35" t="s">
        <v>103</v>
      </c>
      <c r="AA45" s="7"/>
      <c r="AB45" s="30" t="s">
        <v>2161</v>
      </c>
      <c r="AC45" s="28">
        <v>1</v>
      </c>
      <c r="AD45" s="28">
        <v>1</v>
      </c>
      <c r="AE45" s="25" t="str">
        <f>'APH KIC KIA PC'!E45</f>
        <v/>
      </c>
      <c r="AF45" s="35" t="s">
        <v>104</v>
      </c>
      <c r="AG45" s="29"/>
      <c r="AH45" s="27" t="str">
        <f>TRIM('APH KIC KIA PC'!D45)</f>
        <v/>
      </c>
      <c r="AI45" s="26">
        <f>'APH KIC KIA PC'!AK45</f>
        <v>0</v>
      </c>
      <c r="AJ45" s="22"/>
      <c r="AK45" s="22"/>
      <c r="AL45" s="35" t="s">
        <v>103</v>
      </c>
    </row>
    <row r="46" spans="1:38" ht="15" x14ac:dyDescent="0.25">
      <c r="A46" s="21">
        <v>42</v>
      </c>
      <c r="B46" s="21" t="str">
        <f>'APH KIC KIA PC'!I46</f>
        <v>Välj…</v>
      </c>
      <c r="C46" s="21" t="str">
        <f>'APH KIC KIA PC'!K46</f>
        <v>Välj…</v>
      </c>
      <c r="D46" s="30">
        <v>100</v>
      </c>
      <c r="E46" s="28">
        <v>4</v>
      </c>
      <c r="F46" s="28">
        <v>1</v>
      </c>
      <c r="G46" s="25" t="str">
        <f>'APH KIC KIA PC'!E46</f>
        <v/>
      </c>
      <c r="H46" s="35" t="s">
        <v>104</v>
      </c>
      <c r="I46" s="29"/>
      <c r="J46" s="27" t="str">
        <f>TRIM('APH KIC KIA PC'!D46)</f>
        <v/>
      </c>
      <c r="K46" s="26" t="e">
        <f>IF('APH KIC KIA PC'!K46=Tabeller!$AI$4,'4. Inköpsdata'!J46,ROUND('APH KIC KIA PC'!AB46,2))</f>
        <v>#VALUE!</v>
      </c>
      <c r="L46" s="22"/>
      <c r="M46" s="22"/>
      <c r="N46" s="35" t="s">
        <v>103</v>
      </c>
      <c r="O46" s="41"/>
      <c r="P46" s="34" t="s">
        <v>2160</v>
      </c>
      <c r="Q46" s="28">
        <v>1</v>
      </c>
      <c r="R46" s="28">
        <v>1</v>
      </c>
      <c r="S46" s="25" t="str">
        <f>'APH KIC KIA PC'!E46</f>
        <v/>
      </c>
      <c r="T46" s="35" t="s">
        <v>104</v>
      </c>
      <c r="U46" s="29"/>
      <c r="V46" s="444" t="str">
        <f>TRIM('APH KIC KIA PC'!D46)</f>
        <v/>
      </c>
      <c r="W46" s="26" t="str">
        <f>IF('APH KIC KIA PC'!AC46="",'APH KIC KIA PC'!AD46,'APH KIC KIA PC'!AC46)</f>
        <v/>
      </c>
      <c r="X46" s="22"/>
      <c r="Y46" s="22"/>
      <c r="Z46" s="35" t="s">
        <v>103</v>
      </c>
      <c r="AA46" s="7"/>
      <c r="AB46" s="30" t="s">
        <v>2161</v>
      </c>
      <c r="AC46" s="28">
        <v>1</v>
      </c>
      <c r="AD46" s="28">
        <v>1</v>
      </c>
      <c r="AE46" s="25" t="str">
        <f>'APH KIC KIA PC'!E46</f>
        <v/>
      </c>
      <c r="AF46" s="35" t="s">
        <v>104</v>
      </c>
      <c r="AG46" s="29"/>
      <c r="AH46" s="27" t="str">
        <f>TRIM('APH KIC KIA PC'!D46)</f>
        <v/>
      </c>
      <c r="AI46" s="26">
        <f>'APH KIC KIA PC'!AK46</f>
        <v>0</v>
      </c>
      <c r="AJ46" s="22"/>
      <c r="AK46" s="22"/>
      <c r="AL46" s="35" t="s">
        <v>103</v>
      </c>
    </row>
    <row r="47" spans="1:38" ht="15" x14ac:dyDescent="0.25">
      <c r="A47" s="21">
        <v>43</v>
      </c>
      <c r="B47" s="21" t="str">
        <f>'APH KIC KIA PC'!I47</f>
        <v>Välj…</v>
      </c>
      <c r="C47" s="21" t="str">
        <f>'APH KIC KIA PC'!K47</f>
        <v>Välj…</v>
      </c>
      <c r="D47" s="30">
        <v>100</v>
      </c>
      <c r="E47" s="28">
        <v>4</v>
      </c>
      <c r="F47" s="28">
        <v>1</v>
      </c>
      <c r="G47" s="25" t="str">
        <f>'APH KIC KIA PC'!E47</f>
        <v/>
      </c>
      <c r="H47" s="35" t="s">
        <v>104</v>
      </c>
      <c r="I47" s="29"/>
      <c r="J47" s="27" t="str">
        <f>TRIM('APH KIC KIA PC'!D47)</f>
        <v/>
      </c>
      <c r="K47" s="26" t="e">
        <f>IF('APH KIC KIA PC'!K47=Tabeller!$AI$4,'4. Inköpsdata'!J47,ROUND('APH KIC KIA PC'!AB47,2))</f>
        <v>#VALUE!</v>
      </c>
      <c r="L47" s="22"/>
      <c r="M47" s="22"/>
      <c r="N47" s="35" t="s">
        <v>103</v>
      </c>
      <c r="O47" s="41"/>
      <c r="P47" s="34" t="s">
        <v>2160</v>
      </c>
      <c r="Q47" s="28">
        <v>1</v>
      </c>
      <c r="R47" s="28">
        <v>1</v>
      </c>
      <c r="S47" s="25" t="str">
        <f>'APH KIC KIA PC'!E47</f>
        <v/>
      </c>
      <c r="T47" s="35" t="s">
        <v>104</v>
      </c>
      <c r="U47" s="29"/>
      <c r="V47" s="444" t="str">
        <f>TRIM('APH KIC KIA PC'!D47)</f>
        <v/>
      </c>
      <c r="W47" s="26" t="str">
        <f>IF('APH KIC KIA PC'!AC47="",'APH KIC KIA PC'!AD47,'APH KIC KIA PC'!AC47)</f>
        <v/>
      </c>
      <c r="X47" s="22"/>
      <c r="Y47" s="22"/>
      <c r="Z47" s="35" t="s">
        <v>103</v>
      </c>
      <c r="AA47" s="7"/>
      <c r="AB47" s="30" t="s">
        <v>2161</v>
      </c>
      <c r="AC47" s="28">
        <v>1</v>
      </c>
      <c r="AD47" s="28">
        <v>1</v>
      </c>
      <c r="AE47" s="25" t="str">
        <f>'APH KIC KIA PC'!E47</f>
        <v/>
      </c>
      <c r="AF47" s="35" t="s">
        <v>104</v>
      </c>
      <c r="AG47" s="29"/>
      <c r="AH47" s="27" t="str">
        <f>TRIM('APH KIC KIA PC'!D47)</f>
        <v/>
      </c>
      <c r="AI47" s="26">
        <f>'APH KIC KIA PC'!AK47</f>
        <v>0</v>
      </c>
      <c r="AJ47" s="22"/>
      <c r="AK47" s="22"/>
      <c r="AL47" s="35" t="s">
        <v>103</v>
      </c>
    </row>
    <row r="48" spans="1:38" ht="15" x14ac:dyDescent="0.25">
      <c r="A48" s="21">
        <v>44</v>
      </c>
      <c r="B48" s="21" t="str">
        <f>'APH KIC KIA PC'!I48</f>
        <v>Välj…</v>
      </c>
      <c r="C48" s="21" t="str">
        <f>'APH KIC KIA PC'!K48</f>
        <v>Välj…</v>
      </c>
      <c r="D48" s="30">
        <v>100</v>
      </c>
      <c r="E48" s="28">
        <v>4</v>
      </c>
      <c r="F48" s="28">
        <v>1</v>
      </c>
      <c r="G48" s="25" t="str">
        <f>'APH KIC KIA PC'!E48</f>
        <v/>
      </c>
      <c r="H48" s="35" t="s">
        <v>104</v>
      </c>
      <c r="I48" s="29"/>
      <c r="J48" s="27" t="str">
        <f>TRIM('APH KIC KIA PC'!D48)</f>
        <v/>
      </c>
      <c r="K48" s="26" t="e">
        <f>IF('APH KIC KIA PC'!K48=Tabeller!$AI$4,'4. Inköpsdata'!J48,ROUND('APH KIC KIA PC'!AB48,2))</f>
        <v>#VALUE!</v>
      </c>
      <c r="L48" s="22"/>
      <c r="M48" s="22"/>
      <c r="N48" s="35" t="s">
        <v>103</v>
      </c>
      <c r="O48" s="41"/>
      <c r="P48" s="34" t="s">
        <v>2160</v>
      </c>
      <c r="Q48" s="28">
        <v>1</v>
      </c>
      <c r="R48" s="28">
        <v>1</v>
      </c>
      <c r="S48" s="25" t="str">
        <f>'APH KIC KIA PC'!E48</f>
        <v/>
      </c>
      <c r="T48" s="35" t="s">
        <v>104</v>
      </c>
      <c r="U48" s="29"/>
      <c r="V48" s="444" t="str">
        <f>TRIM('APH KIC KIA PC'!D48)</f>
        <v/>
      </c>
      <c r="W48" s="26" t="str">
        <f>IF('APH KIC KIA PC'!AC48="",'APH KIC KIA PC'!AD48,'APH KIC KIA PC'!AC48)</f>
        <v/>
      </c>
      <c r="X48" s="22"/>
      <c r="Y48" s="22"/>
      <c r="Z48" s="35" t="s">
        <v>103</v>
      </c>
      <c r="AA48" s="7"/>
      <c r="AB48" s="30" t="s">
        <v>2161</v>
      </c>
      <c r="AC48" s="28">
        <v>1</v>
      </c>
      <c r="AD48" s="28">
        <v>1</v>
      </c>
      <c r="AE48" s="25" t="str">
        <f>'APH KIC KIA PC'!E48</f>
        <v/>
      </c>
      <c r="AF48" s="35" t="s">
        <v>104</v>
      </c>
      <c r="AG48" s="29"/>
      <c r="AH48" s="27" t="str">
        <f>TRIM('APH KIC KIA PC'!D48)</f>
        <v/>
      </c>
      <c r="AI48" s="26">
        <f>'APH KIC KIA PC'!AK48</f>
        <v>0</v>
      </c>
      <c r="AJ48" s="22"/>
      <c r="AK48" s="22"/>
      <c r="AL48" s="35" t="s">
        <v>103</v>
      </c>
    </row>
    <row r="49" spans="1:38" ht="15" x14ac:dyDescent="0.25">
      <c r="A49" s="21">
        <v>45</v>
      </c>
      <c r="B49" s="21" t="str">
        <f>'APH KIC KIA PC'!I49</f>
        <v>Välj…</v>
      </c>
      <c r="C49" s="21" t="str">
        <f>'APH KIC KIA PC'!K49</f>
        <v>Välj…</v>
      </c>
      <c r="D49" s="30">
        <v>100</v>
      </c>
      <c r="E49" s="28">
        <v>4</v>
      </c>
      <c r="F49" s="28">
        <v>1</v>
      </c>
      <c r="G49" s="25" t="str">
        <f>'APH KIC KIA PC'!E49</f>
        <v/>
      </c>
      <c r="H49" s="35" t="s">
        <v>104</v>
      </c>
      <c r="I49" s="29"/>
      <c r="J49" s="27" t="str">
        <f>TRIM('APH KIC KIA PC'!D49)</f>
        <v/>
      </c>
      <c r="K49" s="26" t="e">
        <f>IF('APH KIC KIA PC'!K49=Tabeller!$AI$4,'4. Inköpsdata'!J49,ROUND('APH KIC KIA PC'!AB49,2))</f>
        <v>#VALUE!</v>
      </c>
      <c r="L49" s="22"/>
      <c r="M49" s="22"/>
      <c r="N49" s="35" t="s">
        <v>103</v>
      </c>
      <c r="O49" s="41"/>
      <c r="P49" s="34" t="s">
        <v>2160</v>
      </c>
      <c r="Q49" s="28">
        <v>1</v>
      </c>
      <c r="R49" s="28">
        <v>1</v>
      </c>
      <c r="S49" s="25" t="str">
        <f>'APH KIC KIA PC'!E49</f>
        <v/>
      </c>
      <c r="T49" s="35" t="s">
        <v>104</v>
      </c>
      <c r="U49" s="29"/>
      <c r="V49" s="444" t="str">
        <f>TRIM('APH KIC KIA PC'!D49)</f>
        <v/>
      </c>
      <c r="W49" s="26" t="str">
        <f>IF('APH KIC KIA PC'!AC49="",'APH KIC KIA PC'!AD49,'APH KIC KIA PC'!AC49)</f>
        <v/>
      </c>
      <c r="X49" s="22"/>
      <c r="Y49" s="22"/>
      <c r="Z49" s="35" t="s">
        <v>103</v>
      </c>
      <c r="AA49" s="7"/>
      <c r="AB49" s="30" t="s">
        <v>2161</v>
      </c>
      <c r="AC49" s="28">
        <v>1</v>
      </c>
      <c r="AD49" s="28">
        <v>1</v>
      </c>
      <c r="AE49" s="25" t="str">
        <f>'APH KIC KIA PC'!E49</f>
        <v/>
      </c>
      <c r="AF49" s="35" t="s">
        <v>104</v>
      </c>
      <c r="AG49" s="29"/>
      <c r="AH49" s="27" t="str">
        <f>TRIM('APH KIC KIA PC'!D49)</f>
        <v/>
      </c>
      <c r="AI49" s="26">
        <f>'APH KIC KIA PC'!AK49</f>
        <v>0</v>
      </c>
      <c r="AJ49" s="22"/>
      <c r="AK49" s="22"/>
      <c r="AL49" s="35" t="s">
        <v>103</v>
      </c>
    </row>
    <row r="50" spans="1:38" ht="15" x14ac:dyDescent="0.25">
      <c r="A50" s="21">
        <v>46</v>
      </c>
      <c r="B50" s="21" t="str">
        <f>'APH KIC KIA PC'!I50</f>
        <v>Välj…</v>
      </c>
      <c r="C50" s="21" t="str">
        <f>'APH KIC KIA PC'!K50</f>
        <v>Välj…</v>
      </c>
      <c r="D50" s="30">
        <v>100</v>
      </c>
      <c r="E50" s="28">
        <v>4</v>
      </c>
      <c r="F50" s="28">
        <v>1</v>
      </c>
      <c r="G50" s="25" t="str">
        <f>'APH KIC KIA PC'!E50</f>
        <v/>
      </c>
      <c r="H50" s="35" t="s">
        <v>104</v>
      </c>
      <c r="I50" s="29"/>
      <c r="J50" s="27" t="str">
        <f>TRIM('APH KIC KIA PC'!D50)</f>
        <v/>
      </c>
      <c r="K50" s="26" t="e">
        <f>IF('APH KIC KIA PC'!K50=Tabeller!$AI$4,'4. Inköpsdata'!J50,ROUND('APH KIC KIA PC'!AB50,2))</f>
        <v>#VALUE!</v>
      </c>
      <c r="L50" s="22"/>
      <c r="M50" s="22"/>
      <c r="N50" s="35" t="s">
        <v>103</v>
      </c>
      <c r="O50" s="41"/>
      <c r="P50" s="34" t="s">
        <v>2160</v>
      </c>
      <c r="Q50" s="28">
        <v>1</v>
      </c>
      <c r="R50" s="28">
        <v>1</v>
      </c>
      <c r="S50" s="25" t="str">
        <f>'APH KIC KIA PC'!E50</f>
        <v/>
      </c>
      <c r="T50" s="35" t="s">
        <v>104</v>
      </c>
      <c r="U50" s="29"/>
      <c r="V50" s="444" t="str">
        <f>TRIM('APH KIC KIA PC'!D50)</f>
        <v/>
      </c>
      <c r="W50" s="26" t="str">
        <f>IF('APH KIC KIA PC'!AC50="",'APH KIC KIA PC'!AD50,'APH KIC KIA PC'!AC50)</f>
        <v/>
      </c>
      <c r="X50" s="22"/>
      <c r="Y50" s="22"/>
      <c r="Z50" s="35" t="s">
        <v>103</v>
      </c>
      <c r="AA50" s="7"/>
      <c r="AB50" s="30" t="s">
        <v>2161</v>
      </c>
      <c r="AC50" s="28">
        <v>1</v>
      </c>
      <c r="AD50" s="28">
        <v>1</v>
      </c>
      <c r="AE50" s="25" t="str">
        <f>'APH KIC KIA PC'!E50</f>
        <v/>
      </c>
      <c r="AF50" s="35" t="s">
        <v>104</v>
      </c>
      <c r="AG50" s="29"/>
      <c r="AH50" s="27" t="str">
        <f>TRIM('APH KIC KIA PC'!D50)</f>
        <v/>
      </c>
      <c r="AI50" s="26">
        <f>'APH KIC KIA PC'!AK50</f>
        <v>0</v>
      </c>
      <c r="AJ50" s="22"/>
      <c r="AK50" s="22"/>
      <c r="AL50" s="35" t="s">
        <v>103</v>
      </c>
    </row>
    <row r="51" spans="1:38" ht="15" x14ac:dyDescent="0.25">
      <c r="A51" s="21">
        <v>47</v>
      </c>
      <c r="B51" s="21" t="str">
        <f>'APH KIC KIA PC'!I51</f>
        <v>Välj…</v>
      </c>
      <c r="C51" s="21" t="str">
        <f>'APH KIC KIA PC'!K51</f>
        <v>Välj…</v>
      </c>
      <c r="D51" s="30">
        <v>100</v>
      </c>
      <c r="E51" s="28">
        <v>4</v>
      </c>
      <c r="F51" s="28">
        <v>1</v>
      </c>
      <c r="G51" s="25" t="str">
        <f>'APH KIC KIA PC'!E51</f>
        <v/>
      </c>
      <c r="H51" s="35" t="s">
        <v>104</v>
      </c>
      <c r="I51" s="29"/>
      <c r="J51" s="27" t="str">
        <f>TRIM('APH KIC KIA PC'!D51)</f>
        <v/>
      </c>
      <c r="K51" s="26" t="e">
        <f>IF('APH KIC KIA PC'!K51=Tabeller!$AI$4,'4. Inköpsdata'!J51,ROUND('APH KIC KIA PC'!AB51,2))</f>
        <v>#VALUE!</v>
      </c>
      <c r="L51" s="22"/>
      <c r="M51" s="22"/>
      <c r="N51" s="35" t="s">
        <v>103</v>
      </c>
      <c r="O51" s="41"/>
      <c r="P51" s="34" t="s">
        <v>2160</v>
      </c>
      <c r="Q51" s="28">
        <v>1</v>
      </c>
      <c r="R51" s="28">
        <v>1</v>
      </c>
      <c r="S51" s="25" t="str">
        <f>'APH KIC KIA PC'!E51</f>
        <v/>
      </c>
      <c r="T51" s="35" t="s">
        <v>104</v>
      </c>
      <c r="U51" s="29"/>
      <c r="V51" s="444" t="str">
        <f>TRIM('APH KIC KIA PC'!D51)</f>
        <v/>
      </c>
      <c r="W51" s="26" t="str">
        <f>IF('APH KIC KIA PC'!AC51="",'APH KIC KIA PC'!AD51,'APH KIC KIA PC'!AC51)</f>
        <v/>
      </c>
      <c r="X51" s="22"/>
      <c r="Y51" s="22"/>
      <c r="Z51" s="35" t="s">
        <v>103</v>
      </c>
      <c r="AA51" s="7"/>
      <c r="AB51" s="30" t="s">
        <v>2161</v>
      </c>
      <c r="AC51" s="28">
        <v>1</v>
      </c>
      <c r="AD51" s="28">
        <v>1</v>
      </c>
      <c r="AE51" s="25" t="str">
        <f>'APH KIC KIA PC'!E51</f>
        <v/>
      </c>
      <c r="AF51" s="35" t="s">
        <v>104</v>
      </c>
      <c r="AG51" s="29"/>
      <c r="AH51" s="27" t="str">
        <f>TRIM('APH KIC KIA PC'!D51)</f>
        <v/>
      </c>
      <c r="AI51" s="26">
        <f>'APH KIC KIA PC'!AK51</f>
        <v>0</v>
      </c>
      <c r="AJ51" s="22"/>
      <c r="AK51" s="22"/>
      <c r="AL51" s="35" t="s">
        <v>103</v>
      </c>
    </row>
    <row r="52" spans="1:38" ht="15" x14ac:dyDescent="0.25">
      <c r="A52" s="21">
        <v>48</v>
      </c>
      <c r="B52" s="21" t="str">
        <f>'APH KIC KIA PC'!I52</f>
        <v>Välj…</v>
      </c>
      <c r="C52" s="21" t="str">
        <f>'APH KIC KIA PC'!K52</f>
        <v>Välj…</v>
      </c>
      <c r="D52" s="30">
        <v>100</v>
      </c>
      <c r="E52" s="28">
        <v>4</v>
      </c>
      <c r="F52" s="28">
        <v>1</v>
      </c>
      <c r="G52" s="25" t="str">
        <f>'APH KIC KIA PC'!E52</f>
        <v/>
      </c>
      <c r="H52" s="35" t="s">
        <v>104</v>
      </c>
      <c r="I52" s="29"/>
      <c r="J52" s="27" t="str">
        <f>TRIM('APH KIC KIA PC'!D52)</f>
        <v/>
      </c>
      <c r="K52" s="26" t="e">
        <f>IF('APH KIC KIA PC'!K52=Tabeller!$AI$4,'4. Inköpsdata'!J52,ROUND('APH KIC KIA PC'!AB52,2))</f>
        <v>#VALUE!</v>
      </c>
      <c r="L52" s="22"/>
      <c r="M52" s="22"/>
      <c r="N52" s="35" t="s">
        <v>103</v>
      </c>
      <c r="O52" s="41"/>
      <c r="P52" s="34" t="s">
        <v>2160</v>
      </c>
      <c r="Q52" s="28">
        <v>1</v>
      </c>
      <c r="R52" s="28">
        <v>1</v>
      </c>
      <c r="S52" s="25" t="str">
        <f>'APH KIC KIA PC'!E52</f>
        <v/>
      </c>
      <c r="T52" s="35" t="s">
        <v>104</v>
      </c>
      <c r="U52" s="29"/>
      <c r="V52" s="444" t="str">
        <f>TRIM('APH KIC KIA PC'!D52)</f>
        <v/>
      </c>
      <c r="W52" s="26" t="str">
        <f>IF('APH KIC KIA PC'!AC52="",'APH KIC KIA PC'!AD52,'APH KIC KIA PC'!AC52)</f>
        <v/>
      </c>
      <c r="X52" s="22"/>
      <c r="Y52" s="22"/>
      <c r="Z52" s="35" t="s">
        <v>103</v>
      </c>
      <c r="AA52" s="7"/>
      <c r="AB52" s="30" t="s">
        <v>2161</v>
      </c>
      <c r="AC52" s="28">
        <v>1</v>
      </c>
      <c r="AD52" s="28">
        <v>1</v>
      </c>
      <c r="AE52" s="25" t="str">
        <f>'APH KIC KIA PC'!E52</f>
        <v/>
      </c>
      <c r="AF52" s="35" t="s">
        <v>104</v>
      </c>
      <c r="AG52" s="29"/>
      <c r="AH52" s="27" t="str">
        <f>TRIM('APH KIC KIA PC'!D52)</f>
        <v/>
      </c>
      <c r="AI52" s="26">
        <f>'APH KIC KIA PC'!AK52</f>
        <v>0</v>
      </c>
      <c r="AJ52" s="22"/>
      <c r="AK52" s="22"/>
      <c r="AL52" s="35" t="s">
        <v>103</v>
      </c>
    </row>
    <row r="53" spans="1:38" ht="15" x14ac:dyDescent="0.25">
      <c r="A53" s="21">
        <v>49</v>
      </c>
      <c r="B53" s="21" t="str">
        <f>'APH KIC KIA PC'!I53</f>
        <v>Välj…</v>
      </c>
      <c r="C53" s="21" t="str">
        <f>'APH KIC KIA PC'!K53</f>
        <v>Välj…</v>
      </c>
      <c r="D53" s="30">
        <v>100</v>
      </c>
      <c r="E53" s="28">
        <v>4</v>
      </c>
      <c r="F53" s="28">
        <v>1</v>
      </c>
      <c r="G53" s="25" t="str">
        <f>'APH KIC KIA PC'!E53</f>
        <v/>
      </c>
      <c r="H53" s="35" t="s">
        <v>104</v>
      </c>
      <c r="I53" s="29"/>
      <c r="J53" s="27" t="str">
        <f>TRIM('APH KIC KIA PC'!D53)</f>
        <v/>
      </c>
      <c r="K53" s="26" t="e">
        <f>IF('APH KIC KIA PC'!K53=Tabeller!$AI$4,'4. Inköpsdata'!J53,ROUND('APH KIC KIA PC'!AB53,2))</f>
        <v>#VALUE!</v>
      </c>
      <c r="L53" s="22"/>
      <c r="M53" s="22"/>
      <c r="N53" s="35" t="s">
        <v>103</v>
      </c>
      <c r="O53" s="41"/>
      <c r="P53" s="34" t="s">
        <v>2160</v>
      </c>
      <c r="Q53" s="28">
        <v>1</v>
      </c>
      <c r="R53" s="28">
        <v>1</v>
      </c>
      <c r="S53" s="25" t="str">
        <f>'APH KIC KIA PC'!E53</f>
        <v/>
      </c>
      <c r="T53" s="35" t="s">
        <v>104</v>
      </c>
      <c r="U53" s="29"/>
      <c r="V53" s="444" t="str">
        <f>TRIM('APH KIC KIA PC'!D53)</f>
        <v/>
      </c>
      <c r="W53" s="26" t="str">
        <f>IF('APH KIC KIA PC'!AC53="",'APH KIC KIA PC'!AD53,'APH KIC KIA PC'!AC53)</f>
        <v/>
      </c>
      <c r="X53" s="22"/>
      <c r="Y53" s="22"/>
      <c r="Z53" s="35" t="s">
        <v>103</v>
      </c>
      <c r="AA53" s="7"/>
      <c r="AB53" s="30" t="s">
        <v>2161</v>
      </c>
      <c r="AC53" s="28">
        <v>1</v>
      </c>
      <c r="AD53" s="28">
        <v>1</v>
      </c>
      <c r="AE53" s="25" t="str">
        <f>'APH KIC KIA PC'!E53</f>
        <v/>
      </c>
      <c r="AF53" s="35" t="s">
        <v>104</v>
      </c>
      <c r="AG53" s="29"/>
      <c r="AH53" s="27" t="str">
        <f>TRIM('APH KIC KIA PC'!D53)</f>
        <v/>
      </c>
      <c r="AI53" s="26">
        <f>'APH KIC KIA PC'!AK53</f>
        <v>0</v>
      </c>
      <c r="AJ53" s="22"/>
      <c r="AK53" s="22"/>
      <c r="AL53" s="35" t="s">
        <v>103</v>
      </c>
    </row>
    <row r="54" spans="1:38" ht="15" x14ac:dyDescent="0.25">
      <c r="A54" s="21">
        <v>50</v>
      </c>
      <c r="B54" s="21" t="str">
        <f>'APH KIC KIA PC'!I54</f>
        <v>Välj…</v>
      </c>
      <c r="C54" s="21" t="str">
        <f>'APH KIC KIA PC'!K54</f>
        <v>Välj…</v>
      </c>
      <c r="D54" s="30">
        <v>100</v>
      </c>
      <c r="E54" s="28">
        <v>4</v>
      </c>
      <c r="F54" s="28">
        <v>1</v>
      </c>
      <c r="G54" s="25" t="str">
        <f>'APH KIC KIA PC'!E54</f>
        <v/>
      </c>
      <c r="H54" s="35" t="s">
        <v>104</v>
      </c>
      <c r="I54" s="29"/>
      <c r="J54" s="27" t="str">
        <f>TRIM('APH KIC KIA PC'!D54)</f>
        <v/>
      </c>
      <c r="K54" s="26" t="e">
        <f>IF('APH KIC KIA PC'!K54=Tabeller!$AI$4,'4. Inköpsdata'!J54,ROUND('APH KIC KIA PC'!AB54,2))</f>
        <v>#VALUE!</v>
      </c>
      <c r="L54" s="22"/>
      <c r="M54" s="22"/>
      <c r="N54" s="35" t="s">
        <v>103</v>
      </c>
      <c r="O54" s="41"/>
      <c r="P54" s="34" t="s">
        <v>2160</v>
      </c>
      <c r="Q54" s="28">
        <v>1</v>
      </c>
      <c r="R54" s="28">
        <v>1</v>
      </c>
      <c r="S54" s="25" t="str">
        <f>'APH KIC KIA PC'!E54</f>
        <v/>
      </c>
      <c r="T54" s="35" t="s">
        <v>104</v>
      </c>
      <c r="U54" s="29"/>
      <c r="V54" s="444" t="str">
        <f>TRIM('APH KIC KIA PC'!D54)</f>
        <v/>
      </c>
      <c r="W54" s="26" t="str">
        <f>IF('APH KIC KIA PC'!AC54="",'APH KIC KIA PC'!AD54,'APH KIC KIA PC'!AC54)</f>
        <v/>
      </c>
      <c r="X54" s="22"/>
      <c r="Y54" s="22"/>
      <c r="Z54" s="35" t="s">
        <v>103</v>
      </c>
      <c r="AA54" s="7"/>
      <c r="AB54" s="30" t="s">
        <v>2161</v>
      </c>
      <c r="AC54" s="28">
        <v>1</v>
      </c>
      <c r="AD54" s="28">
        <v>1</v>
      </c>
      <c r="AE54" s="25" t="str">
        <f>'APH KIC KIA PC'!E54</f>
        <v/>
      </c>
      <c r="AF54" s="35" t="s">
        <v>104</v>
      </c>
      <c r="AG54" s="29"/>
      <c r="AH54" s="27" t="str">
        <f>TRIM('APH KIC KIA PC'!D54)</f>
        <v/>
      </c>
      <c r="AI54" s="26">
        <f>'APH KIC KIA PC'!AK54</f>
        <v>0</v>
      </c>
      <c r="AJ54" s="22"/>
      <c r="AK54" s="22"/>
      <c r="AL54" s="35" t="s">
        <v>103</v>
      </c>
    </row>
    <row r="55" spans="1:38" ht="15" x14ac:dyDescent="0.25">
      <c r="A55" s="21">
        <v>51</v>
      </c>
      <c r="B55" s="21" t="str">
        <f>'APH KIC KIA PC'!I55</f>
        <v>Välj…</v>
      </c>
      <c r="C55" s="21" t="str">
        <f>'APH KIC KIA PC'!K55</f>
        <v>Välj…</v>
      </c>
      <c r="D55" s="30">
        <v>100</v>
      </c>
      <c r="E55" s="28">
        <v>4</v>
      </c>
      <c r="F55" s="28">
        <v>1</v>
      </c>
      <c r="G55" s="25" t="str">
        <f>'APH KIC KIA PC'!E55</f>
        <v/>
      </c>
      <c r="H55" s="35" t="s">
        <v>104</v>
      </c>
      <c r="I55" s="29"/>
      <c r="J55" s="27" t="str">
        <f>TRIM('APH KIC KIA PC'!D55)</f>
        <v/>
      </c>
      <c r="K55" s="26" t="e">
        <f>IF('APH KIC KIA PC'!K55=Tabeller!$AI$4,'4. Inköpsdata'!J55,ROUND('APH KIC KIA PC'!AB55,2))</f>
        <v>#VALUE!</v>
      </c>
      <c r="L55" s="22"/>
      <c r="M55" s="22"/>
      <c r="N55" s="35" t="s">
        <v>103</v>
      </c>
      <c r="O55" s="41"/>
      <c r="P55" s="34" t="s">
        <v>2160</v>
      </c>
      <c r="Q55" s="28">
        <v>1</v>
      </c>
      <c r="R55" s="28">
        <v>1</v>
      </c>
      <c r="S55" s="25" t="str">
        <f>'APH KIC KIA PC'!E55</f>
        <v/>
      </c>
      <c r="T55" s="35" t="s">
        <v>104</v>
      </c>
      <c r="U55" s="29"/>
      <c r="V55" s="444" t="str">
        <f>TRIM('APH KIC KIA PC'!D55)</f>
        <v/>
      </c>
      <c r="W55" s="26" t="str">
        <f>IF('APH KIC KIA PC'!AC55="",'APH KIC KIA PC'!AD55,'APH KIC KIA PC'!AC55)</f>
        <v/>
      </c>
      <c r="X55" s="22"/>
      <c r="Y55" s="22"/>
      <c r="Z55" s="35" t="s">
        <v>103</v>
      </c>
      <c r="AA55" s="7"/>
      <c r="AB55" s="30" t="s">
        <v>2161</v>
      </c>
      <c r="AC55" s="28">
        <v>1</v>
      </c>
      <c r="AD55" s="28">
        <v>1</v>
      </c>
      <c r="AE55" s="25" t="str">
        <f>'APH KIC KIA PC'!E55</f>
        <v/>
      </c>
      <c r="AF55" s="35" t="s">
        <v>104</v>
      </c>
      <c r="AG55" s="29"/>
      <c r="AH55" s="27" t="str">
        <f>TRIM('APH KIC KIA PC'!D55)</f>
        <v/>
      </c>
      <c r="AI55" s="26">
        <f>'APH KIC KIA PC'!AK55</f>
        <v>0</v>
      </c>
      <c r="AJ55" s="22"/>
      <c r="AK55" s="22"/>
      <c r="AL55" s="35" t="s">
        <v>103</v>
      </c>
    </row>
    <row r="56" spans="1:38" ht="15" x14ac:dyDescent="0.25">
      <c r="A56" s="21">
        <v>52</v>
      </c>
      <c r="B56" s="21" t="str">
        <f>'APH KIC KIA PC'!I56</f>
        <v>Välj…</v>
      </c>
      <c r="C56" s="21" t="str">
        <f>'APH KIC KIA PC'!K56</f>
        <v>Välj…</v>
      </c>
      <c r="D56" s="30">
        <v>100</v>
      </c>
      <c r="E56" s="28">
        <v>4</v>
      </c>
      <c r="F56" s="28">
        <v>1</v>
      </c>
      <c r="G56" s="25" t="str">
        <f>'APH KIC KIA PC'!E56</f>
        <v/>
      </c>
      <c r="H56" s="35" t="s">
        <v>104</v>
      </c>
      <c r="I56" s="29"/>
      <c r="J56" s="27" t="str">
        <f>TRIM('APH KIC KIA PC'!D56)</f>
        <v/>
      </c>
      <c r="K56" s="26" t="e">
        <f>IF('APH KIC KIA PC'!K56=Tabeller!$AI$4,'4. Inköpsdata'!J56,ROUND('APH KIC KIA PC'!AB56,2))</f>
        <v>#VALUE!</v>
      </c>
      <c r="L56" s="22"/>
      <c r="M56" s="22"/>
      <c r="N56" s="35" t="s">
        <v>103</v>
      </c>
      <c r="O56" s="41"/>
      <c r="P56" s="34" t="s">
        <v>2160</v>
      </c>
      <c r="Q56" s="28">
        <v>1</v>
      </c>
      <c r="R56" s="28">
        <v>1</v>
      </c>
      <c r="S56" s="25" t="str">
        <f>'APH KIC KIA PC'!E56</f>
        <v/>
      </c>
      <c r="T56" s="35" t="s">
        <v>104</v>
      </c>
      <c r="U56" s="29"/>
      <c r="V56" s="444" t="str">
        <f>TRIM('APH KIC KIA PC'!D56)</f>
        <v/>
      </c>
      <c r="W56" s="26" t="str">
        <f>IF('APH KIC KIA PC'!AC56="",'APH KIC KIA PC'!AD56,'APH KIC KIA PC'!AC56)</f>
        <v/>
      </c>
      <c r="X56" s="22"/>
      <c r="Y56" s="22"/>
      <c r="Z56" s="35" t="s">
        <v>103</v>
      </c>
      <c r="AA56" s="7"/>
      <c r="AB56" s="30" t="s">
        <v>2161</v>
      </c>
      <c r="AC56" s="28">
        <v>1</v>
      </c>
      <c r="AD56" s="28">
        <v>1</v>
      </c>
      <c r="AE56" s="25" t="str">
        <f>'APH KIC KIA PC'!E56</f>
        <v/>
      </c>
      <c r="AF56" s="35" t="s">
        <v>104</v>
      </c>
      <c r="AG56" s="29"/>
      <c r="AH56" s="27" t="str">
        <f>TRIM('APH KIC KIA PC'!D56)</f>
        <v/>
      </c>
      <c r="AI56" s="26">
        <f>'APH KIC KIA PC'!AK56</f>
        <v>0</v>
      </c>
      <c r="AJ56" s="22"/>
      <c r="AK56" s="22"/>
      <c r="AL56" s="35" t="s">
        <v>103</v>
      </c>
    </row>
    <row r="57" spans="1:38" ht="15" x14ac:dyDescent="0.25">
      <c r="A57" s="21">
        <v>53</v>
      </c>
      <c r="B57" s="21" t="str">
        <f>'APH KIC KIA PC'!I57</f>
        <v>Välj…</v>
      </c>
      <c r="C57" s="21" t="str">
        <f>'APH KIC KIA PC'!K57</f>
        <v>Välj…</v>
      </c>
      <c r="D57" s="30">
        <v>100</v>
      </c>
      <c r="E57" s="28">
        <v>4</v>
      </c>
      <c r="F57" s="28">
        <v>1</v>
      </c>
      <c r="G57" s="25" t="str">
        <f>'APH KIC KIA PC'!E57</f>
        <v/>
      </c>
      <c r="H57" s="35" t="s">
        <v>104</v>
      </c>
      <c r="I57" s="29"/>
      <c r="J57" s="27" t="str">
        <f>TRIM('APH KIC KIA PC'!D57)</f>
        <v/>
      </c>
      <c r="K57" s="26" t="e">
        <f>IF('APH KIC KIA PC'!K57=Tabeller!$AI$4,'4. Inköpsdata'!J57,ROUND('APH KIC KIA PC'!AB57,2))</f>
        <v>#VALUE!</v>
      </c>
      <c r="L57" s="22"/>
      <c r="M57" s="22"/>
      <c r="N57" s="35" t="s">
        <v>103</v>
      </c>
      <c r="O57" s="41"/>
      <c r="P57" s="34" t="s">
        <v>2160</v>
      </c>
      <c r="Q57" s="28">
        <v>1</v>
      </c>
      <c r="R57" s="28">
        <v>1</v>
      </c>
      <c r="S57" s="25" t="str">
        <f>'APH KIC KIA PC'!E57</f>
        <v/>
      </c>
      <c r="T57" s="35" t="s">
        <v>104</v>
      </c>
      <c r="U57" s="29"/>
      <c r="V57" s="444" t="str">
        <f>TRIM('APH KIC KIA PC'!D57)</f>
        <v/>
      </c>
      <c r="W57" s="26" t="str">
        <f>IF('APH KIC KIA PC'!AC57="",'APH KIC KIA PC'!AD57,'APH KIC KIA PC'!AC57)</f>
        <v/>
      </c>
      <c r="X57" s="22"/>
      <c r="Y57" s="22"/>
      <c r="Z57" s="35" t="s">
        <v>103</v>
      </c>
      <c r="AA57" s="7"/>
      <c r="AB57" s="30" t="s">
        <v>2161</v>
      </c>
      <c r="AC57" s="28">
        <v>1</v>
      </c>
      <c r="AD57" s="28">
        <v>1</v>
      </c>
      <c r="AE57" s="25" t="str">
        <f>'APH KIC KIA PC'!E57</f>
        <v/>
      </c>
      <c r="AF57" s="35" t="s">
        <v>104</v>
      </c>
      <c r="AG57" s="29"/>
      <c r="AH57" s="27" t="str">
        <f>TRIM('APH KIC KIA PC'!D57)</f>
        <v/>
      </c>
      <c r="AI57" s="26">
        <f>'APH KIC KIA PC'!AK57</f>
        <v>0</v>
      </c>
      <c r="AJ57" s="22"/>
      <c r="AK57" s="22"/>
      <c r="AL57" s="35" t="s">
        <v>103</v>
      </c>
    </row>
    <row r="58" spans="1:38" ht="15" x14ac:dyDescent="0.25">
      <c r="A58" s="21">
        <v>54</v>
      </c>
      <c r="B58" s="21" t="str">
        <f>'APH KIC KIA PC'!I58</f>
        <v>Välj…</v>
      </c>
      <c r="C58" s="21" t="str">
        <f>'APH KIC KIA PC'!K58</f>
        <v>Välj…</v>
      </c>
      <c r="D58" s="30">
        <v>100</v>
      </c>
      <c r="E58" s="28">
        <v>4</v>
      </c>
      <c r="F58" s="28">
        <v>1</v>
      </c>
      <c r="G58" s="25" t="str">
        <f>'APH KIC KIA PC'!E58</f>
        <v/>
      </c>
      <c r="H58" s="35" t="s">
        <v>104</v>
      </c>
      <c r="I58" s="29"/>
      <c r="J58" s="27" t="str">
        <f>TRIM('APH KIC KIA PC'!D58)</f>
        <v/>
      </c>
      <c r="K58" s="26" t="e">
        <f>IF('APH KIC KIA PC'!K58=Tabeller!$AI$4,'4. Inköpsdata'!J58,ROUND('APH KIC KIA PC'!AB58,2))</f>
        <v>#VALUE!</v>
      </c>
      <c r="L58" s="22"/>
      <c r="M58" s="22"/>
      <c r="N58" s="35" t="s">
        <v>103</v>
      </c>
      <c r="O58" s="41"/>
      <c r="P58" s="34" t="s">
        <v>2160</v>
      </c>
      <c r="Q58" s="28">
        <v>1</v>
      </c>
      <c r="R58" s="28">
        <v>1</v>
      </c>
      <c r="S58" s="25" t="str">
        <f>'APH KIC KIA PC'!E58</f>
        <v/>
      </c>
      <c r="T58" s="35" t="s">
        <v>104</v>
      </c>
      <c r="U58" s="29"/>
      <c r="V58" s="444" t="str">
        <f>TRIM('APH KIC KIA PC'!D58)</f>
        <v/>
      </c>
      <c r="W58" s="26" t="str">
        <f>IF('APH KIC KIA PC'!AC58="",'APH KIC KIA PC'!AD58,'APH KIC KIA PC'!AC58)</f>
        <v/>
      </c>
      <c r="X58" s="22"/>
      <c r="Y58" s="22"/>
      <c r="Z58" s="35" t="s">
        <v>103</v>
      </c>
      <c r="AA58" s="7"/>
      <c r="AB58" s="30" t="s">
        <v>2161</v>
      </c>
      <c r="AC58" s="28">
        <v>1</v>
      </c>
      <c r="AD58" s="28">
        <v>1</v>
      </c>
      <c r="AE58" s="25" t="str">
        <f>'APH KIC KIA PC'!E58</f>
        <v/>
      </c>
      <c r="AF58" s="35" t="s">
        <v>104</v>
      </c>
      <c r="AG58" s="29"/>
      <c r="AH58" s="27" t="str">
        <f>TRIM('APH KIC KIA PC'!D58)</f>
        <v/>
      </c>
      <c r="AI58" s="26">
        <f>'APH KIC KIA PC'!AK58</f>
        <v>0</v>
      </c>
      <c r="AJ58" s="22"/>
      <c r="AK58" s="22"/>
      <c r="AL58" s="35" t="s">
        <v>103</v>
      </c>
    </row>
    <row r="59" spans="1:38" ht="15" x14ac:dyDescent="0.25">
      <c r="A59" s="21">
        <v>55</v>
      </c>
      <c r="B59" s="21" t="str">
        <f>'APH KIC KIA PC'!I59</f>
        <v>Välj…</v>
      </c>
      <c r="C59" s="21" t="str">
        <f>'APH KIC KIA PC'!K59</f>
        <v>Välj…</v>
      </c>
      <c r="D59" s="30">
        <v>100</v>
      </c>
      <c r="E59" s="28">
        <v>4</v>
      </c>
      <c r="F59" s="28">
        <v>1</v>
      </c>
      <c r="G59" s="25" t="str">
        <f>'APH KIC KIA PC'!E59</f>
        <v/>
      </c>
      <c r="H59" s="35" t="s">
        <v>104</v>
      </c>
      <c r="I59" s="29"/>
      <c r="J59" s="27" t="str">
        <f>TRIM('APH KIC KIA PC'!D59)</f>
        <v/>
      </c>
      <c r="K59" s="26" t="e">
        <f>IF('APH KIC KIA PC'!K59=Tabeller!$AI$4,'4. Inköpsdata'!J59,ROUND('APH KIC KIA PC'!AB59,2))</f>
        <v>#VALUE!</v>
      </c>
      <c r="L59" s="22"/>
      <c r="M59" s="22"/>
      <c r="N59" s="35" t="s">
        <v>103</v>
      </c>
      <c r="O59" s="41"/>
      <c r="P59" s="34" t="s">
        <v>2160</v>
      </c>
      <c r="Q59" s="28">
        <v>1</v>
      </c>
      <c r="R59" s="28">
        <v>1</v>
      </c>
      <c r="S59" s="25" t="str">
        <f>'APH KIC KIA PC'!E59</f>
        <v/>
      </c>
      <c r="T59" s="35" t="s">
        <v>104</v>
      </c>
      <c r="U59" s="29"/>
      <c r="V59" s="444" t="str">
        <f>TRIM('APH KIC KIA PC'!D59)</f>
        <v/>
      </c>
      <c r="W59" s="26" t="str">
        <f>IF('APH KIC KIA PC'!AC59="",'APH KIC KIA PC'!AD59,'APH KIC KIA PC'!AC59)</f>
        <v/>
      </c>
      <c r="X59" s="22"/>
      <c r="Y59" s="22"/>
      <c r="Z59" s="35" t="s">
        <v>103</v>
      </c>
      <c r="AA59" s="7"/>
      <c r="AB59" s="30" t="s">
        <v>2161</v>
      </c>
      <c r="AC59" s="28">
        <v>1</v>
      </c>
      <c r="AD59" s="28">
        <v>1</v>
      </c>
      <c r="AE59" s="25" t="str">
        <f>'APH KIC KIA PC'!E59</f>
        <v/>
      </c>
      <c r="AF59" s="35" t="s">
        <v>104</v>
      </c>
      <c r="AG59" s="29"/>
      <c r="AH59" s="27" t="str">
        <f>TRIM('APH KIC KIA PC'!D59)</f>
        <v/>
      </c>
      <c r="AI59" s="26">
        <f>'APH KIC KIA PC'!AK59</f>
        <v>0</v>
      </c>
      <c r="AJ59" s="22"/>
      <c r="AK59" s="22"/>
      <c r="AL59" s="35" t="s">
        <v>103</v>
      </c>
    </row>
    <row r="60" spans="1:38" ht="15" x14ac:dyDescent="0.25">
      <c r="A60" s="21">
        <v>56</v>
      </c>
      <c r="B60" s="21" t="str">
        <f>'APH KIC KIA PC'!I60</f>
        <v>Välj…</v>
      </c>
      <c r="C60" s="21" t="str">
        <f>'APH KIC KIA PC'!K60</f>
        <v>Välj…</v>
      </c>
      <c r="D60" s="30">
        <v>100</v>
      </c>
      <c r="E60" s="28">
        <v>4</v>
      </c>
      <c r="F60" s="28">
        <v>1</v>
      </c>
      <c r="G60" s="25" t="str">
        <f>'APH KIC KIA PC'!E60</f>
        <v/>
      </c>
      <c r="H60" s="35" t="s">
        <v>104</v>
      </c>
      <c r="I60" s="29"/>
      <c r="J60" s="27" t="str">
        <f>TRIM('APH KIC KIA PC'!D60)</f>
        <v/>
      </c>
      <c r="K60" s="26" t="e">
        <f>IF('APH KIC KIA PC'!K60=Tabeller!$AI$4,'4. Inköpsdata'!J60,ROUND('APH KIC KIA PC'!AB60,2))</f>
        <v>#VALUE!</v>
      </c>
      <c r="L60" s="22"/>
      <c r="M60" s="22"/>
      <c r="N60" s="35" t="s">
        <v>103</v>
      </c>
      <c r="O60" s="41"/>
      <c r="P60" s="34" t="s">
        <v>2160</v>
      </c>
      <c r="Q60" s="28">
        <v>1</v>
      </c>
      <c r="R60" s="28">
        <v>1</v>
      </c>
      <c r="S60" s="25" t="str">
        <f>'APH KIC KIA PC'!E60</f>
        <v/>
      </c>
      <c r="T60" s="35" t="s">
        <v>104</v>
      </c>
      <c r="U60" s="29"/>
      <c r="V60" s="444" t="str">
        <f>TRIM('APH KIC KIA PC'!D60)</f>
        <v/>
      </c>
      <c r="W60" s="26" t="str">
        <f>IF('APH KIC KIA PC'!AC60="",'APH KIC KIA PC'!AD60,'APH KIC KIA PC'!AC60)</f>
        <v/>
      </c>
      <c r="X60" s="22"/>
      <c r="Y60" s="22"/>
      <c r="Z60" s="35" t="s">
        <v>103</v>
      </c>
      <c r="AA60" s="7"/>
      <c r="AB60" s="30" t="s">
        <v>2161</v>
      </c>
      <c r="AC60" s="28">
        <v>1</v>
      </c>
      <c r="AD60" s="28">
        <v>1</v>
      </c>
      <c r="AE60" s="25" t="str">
        <f>'APH KIC KIA PC'!E60</f>
        <v/>
      </c>
      <c r="AF60" s="35" t="s">
        <v>104</v>
      </c>
      <c r="AG60" s="29"/>
      <c r="AH60" s="27" t="str">
        <f>TRIM('APH KIC KIA PC'!D60)</f>
        <v/>
      </c>
      <c r="AI60" s="26">
        <f>'APH KIC KIA PC'!AK60</f>
        <v>0</v>
      </c>
      <c r="AJ60" s="22"/>
      <c r="AK60" s="22"/>
      <c r="AL60" s="35" t="s">
        <v>103</v>
      </c>
    </row>
    <row r="61" spans="1:38" ht="15" x14ac:dyDescent="0.25">
      <c r="A61" s="21">
        <v>57</v>
      </c>
      <c r="B61" s="21" t="str">
        <f>'APH KIC KIA PC'!I61</f>
        <v>Välj…</v>
      </c>
      <c r="C61" s="21" t="str">
        <f>'APH KIC KIA PC'!K61</f>
        <v>Välj…</v>
      </c>
      <c r="D61" s="30">
        <v>100</v>
      </c>
      <c r="E61" s="28">
        <v>4</v>
      </c>
      <c r="F61" s="28">
        <v>1</v>
      </c>
      <c r="G61" s="25" t="str">
        <f>'APH KIC KIA PC'!E61</f>
        <v/>
      </c>
      <c r="H61" s="35" t="s">
        <v>104</v>
      </c>
      <c r="I61" s="29"/>
      <c r="J61" s="27" t="str">
        <f>TRIM('APH KIC KIA PC'!D61)</f>
        <v/>
      </c>
      <c r="K61" s="26" t="e">
        <f>IF('APH KIC KIA PC'!K61=Tabeller!$AI$4,'4. Inköpsdata'!J61,ROUND('APH KIC KIA PC'!AB61,2))</f>
        <v>#VALUE!</v>
      </c>
      <c r="L61" s="22"/>
      <c r="M61" s="22"/>
      <c r="N61" s="35" t="s">
        <v>103</v>
      </c>
      <c r="O61" s="41"/>
      <c r="P61" s="34" t="s">
        <v>2160</v>
      </c>
      <c r="Q61" s="28">
        <v>1</v>
      </c>
      <c r="R61" s="28">
        <v>1</v>
      </c>
      <c r="S61" s="25" t="str">
        <f>'APH KIC KIA PC'!E61</f>
        <v/>
      </c>
      <c r="T61" s="35" t="s">
        <v>104</v>
      </c>
      <c r="U61" s="29"/>
      <c r="V61" s="444" t="str">
        <f>TRIM('APH KIC KIA PC'!D61)</f>
        <v/>
      </c>
      <c r="W61" s="26" t="str">
        <f>IF('APH KIC KIA PC'!AC61="",'APH KIC KIA PC'!AD61,'APH KIC KIA PC'!AC61)</f>
        <v/>
      </c>
      <c r="X61" s="22"/>
      <c r="Y61" s="22"/>
      <c r="Z61" s="35" t="s">
        <v>103</v>
      </c>
      <c r="AA61" s="7"/>
      <c r="AB61" s="30" t="s">
        <v>2161</v>
      </c>
      <c r="AC61" s="28">
        <v>1</v>
      </c>
      <c r="AD61" s="28">
        <v>1</v>
      </c>
      <c r="AE61" s="25" t="str">
        <f>'APH KIC KIA PC'!E61</f>
        <v/>
      </c>
      <c r="AF61" s="35" t="s">
        <v>104</v>
      </c>
      <c r="AG61" s="29"/>
      <c r="AH61" s="27" t="str">
        <f>TRIM('APH KIC KIA PC'!D61)</f>
        <v/>
      </c>
      <c r="AI61" s="26">
        <f>'APH KIC KIA PC'!AK61</f>
        <v>0</v>
      </c>
      <c r="AJ61" s="22"/>
      <c r="AK61" s="22"/>
      <c r="AL61" s="35" t="s">
        <v>103</v>
      </c>
    </row>
    <row r="62" spans="1:38" ht="15" x14ac:dyDescent="0.25">
      <c r="A62" s="21">
        <v>58</v>
      </c>
      <c r="B62" s="21" t="str">
        <f>'APH KIC KIA PC'!I62</f>
        <v>Välj…</v>
      </c>
      <c r="C62" s="21" t="str">
        <f>'APH KIC KIA PC'!K62</f>
        <v>Välj…</v>
      </c>
      <c r="D62" s="30">
        <v>100</v>
      </c>
      <c r="E62" s="28">
        <v>4</v>
      </c>
      <c r="F62" s="28">
        <v>1</v>
      </c>
      <c r="G62" s="25" t="str">
        <f>'APH KIC KIA PC'!E62</f>
        <v/>
      </c>
      <c r="H62" s="35" t="s">
        <v>104</v>
      </c>
      <c r="I62" s="29"/>
      <c r="J62" s="27" t="str">
        <f>TRIM('APH KIC KIA PC'!D62)</f>
        <v/>
      </c>
      <c r="K62" s="26" t="e">
        <f>IF('APH KIC KIA PC'!K62=Tabeller!$AI$4,'4. Inköpsdata'!J62,ROUND('APH KIC KIA PC'!AB62,2))</f>
        <v>#VALUE!</v>
      </c>
      <c r="L62" s="22"/>
      <c r="M62" s="22"/>
      <c r="N62" s="35" t="s">
        <v>103</v>
      </c>
      <c r="O62" s="41"/>
      <c r="P62" s="34" t="s">
        <v>2160</v>
      </c>
      <c r="Q62" s="28">
        <v>1</v>
      </c>
      <c r="R62" s="28">
        <v>1</v>
      </c>
      <c r="S62" s="25" t="str">
        <f>'APH KIC KIA PC'!E62</f>
        <v/>
      </c>
      <c r="T62" s="35" t="s">
        <v>104</v>
      </c>
      <c r="U62" s="29"/>
      <c r="V62" s="444" t="str">
        <f>TRIM('APH KIC KIA PC'!D62)</f>
        <v/>
      </c>
      <c r="W62" s="26" t="str">
        <f>IF('APH KIC KIA PC'!AC62="",'APH KIC KIA PC'!AD62,'APH KIC KIA PC'!AC62)</f>
        <v/>
      </c>
      <c r="X62" s="22"/>
      <c r="Y62" s="22"/>
      <c r="Z62" s="35" t="s">
        <v>103</v>
      </c>
      <c r="AA62" s="7"/>
      <c r="AB62" s="30" t="s">
        <v>2161</v>
      </c>
      <c r="AC62" s="28">
        <v>1</v>
      </c>
      <c r="AD62" s="28">
        <v>1</v>
      </c>
      <c r="AE62" s="25" t="str">
        <f>'APH KIC KIA PC'!E62</f>
        <v/>
      </c>
      <c r="AF62" s="35" t="s">
        <v>104</v>
      </c>
      <c r="AG62" s="29"/>
      <c r="AH62" s="27" t="str">
        <f>TRIM('APH KIC KIA PC'!D62)</f>
        <v/>
      </c>
      <c r="AI62" s="26">
        <f>'APH KIC KIA PC'!AK62</f>
        <v>0</v>
      </c>
      <c r="AJ62" s="22"/>
      <c r="AK62" s="22"/>
      <c r="AL62" s="35" t="s">
        <v>103</v>
      </c>
    </row>
    <row r="63" spans="1:38" ht="15" x14ac:dyDescent="0.25">
      <c r="A63" s="21">
        <v>59</v>
      </c>
      <c r="B63" s="21" t="str">
        <f>'APH KIC KIA PC'!I63</f>
        <v>Välj…</v>
      </c>
      <c r="C63" s="21" t="str">
        <f>'APH KIC KIA PC'!K63</f>
        <v>Välj…</v>
      </c>
      <c r="D63" s="30">
        <v>100</v>
      </c>
      <c r="E63" s="28">
        <v>4</v>
      </c>
      <c r="F63" s="28">
        <v>1</v>
      </c>
      <c r="G63" s="25" t="str">
        <f>'APH KIC KIA PC'!E63</f>
        <v/>
      </c>
      <c r="H63" s="35" t="s">
        <v>104</v>
      </c>
      <c r="I63" s="29"/>
      <c r="J63" s="27" t="str">
        <f>TRIM('APH KIC KIA PC'!D63)</f>
        <v/>
      </c>
      <c r="K63" s="26" t="e">
        <f>IF('APH KIC KIA PC'!K63=Tabeller!$AI$4,'4. Inköpsdata'!J63,ROUND('APH KIC KIA PC'!AB63,2))</f>
        <v>#VALUE!</v>
      </c>
      <c r="L63" s="22"/>
      <c r="M63" s="22"/>
      <c r="N63" s="35" t="s">
        <v>103</v>
      </c>
      <c r="O63" s="41"/>
      <c r="P63" s="34" t="s">
        <v>2160</v>
      </c>
      <c r="Q63" s="28">
        <v>1</v>
      </c>
      <c r="R63" s="28">
        <v>1</v>
      </c>
      <c r="S63" s="25" t="str">
        <f>'APH KIC KIA PC'!E63</f>
        <v/>
      </c>
      <c r="T63" s="35" t="s">
        <v>104</v>
      </c>
      <c r="U63" s="29"/>
      <c r="V63" s="444" t="str">
        <f>TRIM('APH KIC KIA PC'!D63)</f>
        <v/>
      </c>
      <c r="W63" s="26" t="str">
        <f>IF('APH KIC KIA PC'!AC63="",'APH KIC KIA PC'!AD63,'APH KIC KIA PC'!AC63)</f>
        <v/>
      </c>
      <c r="X63" s="22"/>
      <c r="Y63" s="22"/>
      <c r="Z63" s="35" t="s">
        <v>103</v>
      </c>
      <c r="AA63" s="7"/>
      <c r="AB63" s="30" t="s">
        <v>2161</v>
      </c>
      <c r="AC63" s="28">
        <v>1</v>
      </c>
      <c r="AD63" s="28">
        <v>1</v>
      </c>
      <c r="AE63" s="25" t="str">
        <f>'APH KIC KIA PC'!E63</f>
        <v/>
      </c>
      <c r="AF63" s="35" t="s">
        <v>104</v>
      </c>
      <c r="AG63" s="29"/>
      <c r="AH63" s="27" t="str">
        <f>TRIM('APH KIC KIA PC'!D63)</f>
        <v/>
      </c>
      <c r="AI63" s="26">
        <f>'APH KIC KIA PC'!AK63</f>
        <v>0</v>
      </c>
      <c r="AJ63" s="22"/>
      <c r="AK63" s="22"/>
      <c r="AL63" s="35" t="s">
        <v>103</v>
      </c>
    </row>
    <row r="64" spans="1:38" ht="15" x14ac:dyDescent="0.25">
      <c r="A64" s="21">
        <v>60</v>
      </c>
      <c r="B64" s="21" t="str">
        <f>'APH KIC KIA PC'!I64</f>
        <v>Välj…</v>
      </c>
      <c r="C64" s="21" t="str">
        <f>'APH KIC KIA PC'!K64</f>
        <v>Välj…</v>
      </c>
      <c r="D64" s="30">
        <v>100</v>
      </c>
      <c r="E64" s="28">
        <v>4</v>
      </c>
      <c r="F64" s="28">
        <v>1</v>
      </c>
      <c r="G64" s="25" t="str">
        <f>'APH KIC KIA PC'!E64</f>
        <v/>
      </c>
      <c r="H64" s="35" t="s">
        <v>104</v>
      </c>
      <c r="I64" s="29"/>
      <c r="J64" s="27" t="str">
        <f>TRIM('APH KIC KIA PC'!D64)</f>
        <v/>
      </c>
      <c r="K64" s="26" t="e">
        <f>IF('APH KIC KIA PC'!K64=Tabeller!$AI$4,'4. Inköpsdata'!J64,ROUND('APH KIC KIA PC'!AB64,2))</f>
        <v>#VALUE!</v>
      </c>
      <c r="L64" s="22"/>
      <c r="M64" s="22"/>
      <c r="N64" s="35" t="s">
        <v>103</v>
      </c>
      <c r="O64" s="41"/>
      <c r="P64" s="34" t="s">
        <v>2160</v>
      </c>
      <c r="Q64" s="28">
        <v>1</v>
      </c>
      <c r="R64" s="28">
        <v>1</v>
      </c>
      <c r="S64" s="25" t="str">
        <f>'APH KIC KIA PC'!E64</f>
        <v/>
      </c>
      <c r="T64" s="35" t="s">
        <v>104</v>
      </c>
      <c r="U64" s="29"/>
      <c r="V64" s="444" t="str">
        <f>TRIM('APH KIC KIA PC'!D64)</f>
        <v/>
      </c>
      <c r="W64" s="26" t="str">
        <f>IF('APH KIC KIA PC'!AC64="",'APH KIC KIA PC'!AD64,'APH KIC KIA PC'!AC64)</f>
        <v/>
      </c>
      <c r="X64" s="22"/>
      <c r="Y64" s="22"/>
      <c r="Z64" s="35" t="s">
        <v>103</v>
      </c>
      <c r="AA64" s="7"/>
      <c r="AB64" s="30" t="s">
        <v>2161</v>
      </c>
      <c r="AC64" s="28">
        <v>1</v>
      </c>
      <c r="AD64" s="28">
        <v>1</v>
      </c>
      <c r="AE64" s="25" t="str">
        <f>'APH KIC KIA PC'!E64</f>
        <v/>
      </c>
      <c r="AF64" s="35" t="s">
        <v>104</v>
      </c>
      <c r="AG64" s="29"/>
      <c r="AH64" s="27" t="str">
        <f>TRIM('APH KIC KIA PC'!D64)</f>
        <v/>
      </c>
      <c r="AI64" s="26">
        <f>'APH KIC KIA PC'!AK64</f>
        <v>0</v>
      </c>
      <c r="AJ64" s="22"/>
      <c r="AK64" s="22"/>
      <c r="AL64" s="35" t="s">
        <v>103</v>
      </c>
    </row>
    <row r="65" spans="1:38" ht="15" x14ac:dyDescent="0.25">
      <c r="A65" s="21">
        <v>61</v>
      </c>
      <c r="B65" s="21" t="str">
        <f>'APH KIC KIA PC'!I65</f>
        <v>Välj…</v>
      </c>
      <c r="C65" s="21" t="str">
        <f>'APH KIC KIA PC'!K65</f>
        <v>Välj…</v>
      </c>
      <c r="D65" s="30">
        <v>100</v>
      </c>
      <c r="E65" s="28">
        <v>4</v>
      </c>
      <c r="F65" s="28">
        <v>1</v>
      </c>
      <c r="G65" s="25" t="str">
        <f>'APH KIC KIA PC'!E65</f>
        <v/>
      </c>
      <c r="H65" s="35" t="s">
        <v>104</v>
      </c>
      <c r="I65" s="29"/>
      <c r="J65" s="27" t="str">
        <f>TRIM('APH KIC KIA PC'!D65)</f>
        <v/>
      </c>
      <c r="K65" s="26" t="e">
        <f>IF('APH KIC KIA PC'!K65=Tabeller!$AI$4,'4. Inköpsdata'!J65,ROUND('APH KIC KIA PC'!AB65,2))</f>
        <v>#VALUE!</v>
      </c>
      <c r="L65" s="22"/>
      <c r="M65" s="22"/>
      <c r="N65" s="35" t="s">
        <v>103</v>
      </c>
      <c r="O65" s="41"/>
      <c r="P65" s="34" t="s">
        <v>2160</v>
      </c>
      <c r="Q65" s="28">
        <v>1</v>
      </c>
      <c r="R65" s="28">
        <v>1</v>
      </c>
      <c r="S65" s="25" t="str">
        <f>'APH KIC KIA PC'!E65</f>
        <v/>
      </c>
      <c r="T65" s="35" t="s">
        <v>104</v>
      </c>
      <c r="U65" s="29"/>
      <c r="V65" s="444" t="str">
        <f>TRIM('APH KIC KIA PC'!D65)</f>
        <v/>
      </c>
      <c r="W65" s="26" t="str">
        <f>IF('APH KIC KIA PC'!AC65="",'APH KIC KIA PC'!AD65,'APH KIC KIA PC'!AC65)</f>
        <v/>
      </c>
      <c r="X65" s="22"/>
      <c r="Y65" s="22"/>
      <c r="Z65" s="35" t="s">
        <v>103</v>
      </c>
      <c r="AA65" s="7"/>
      <c r="AB65" s="30" t="s">
        <v>2161</v>
      </c>
      <c r="AC65" s="28">
        <v>1</v>
      </c>
      <c r="AD65" s="28">
        <v>1</v>
      </c>
      <c r="AE65" s="25" t="str">
        <f>'APH KIC KIA PC'!E65</f>
        <v/>
      </c>
      <c r="AF65" s="35" t="s">
        <v>104</v>
      </c>
      <c r="AG65" s="29"/>
      <c r="AH65" s="27" t="str">
        <f>TRIM('APH KIC KIA PC'!D65)</f>
        <v/>
      </c>
      <c r="AI65" s="26">
        <f>'APH KIC KIA PC'!AK65</f>
        <v>0</v>
      </c>
      <c r="AJ65" s="22"/>
      <c r="AK65" s="22"/>
      <c r="AL65" s="35" t="s">
        <v>103</v>
      </c>
    </row>
    <row r="66" spans="1:38" ht="15" x14ac:dyDescent="0.25">
      <c r="A66" s="21">
        <v>62</v>
      </c>
      <c r="B66" s="21" t="str">
        <f>'APH KIC KIA PC'!I66</f>
        <v>Välj…</v>
      </c>
      <c r="C66" s="21" t="str">
        <f>'APH KIC KIA PC'!K66</f>
        <v>Välj…</v>
      </c>
      <c r="D66" s="30">
        <v>100</v>
      </c>
      <c r="E66" s="28">
        <v>4</v>
      </c>
      <c r="F66" s="28">
        <v>1</v>
      </c>
      <c r="G66" s="25" t="str">
        <f>'APH KIC KIA PC'!E66</f>
        <v/>
      </c>
      <c r="H66" s="35" t="s">
        <v>104</v>
      </c>
      <c r="I66" s="29"/>
      <c r="J66" s="27" t="str">
        <f>TRIM('APH KIC KIA PC'!D66)</f>
        <v/>
      </c>
      <c r="K66" s="26" t="e">
        <f>IF('APH KIC KIA PC'!K66=Tabeller!$AI$4,'4. Inköpsdata'!J66,ROUND('APH KIC KIA PC'!AB66,2))</f>
        <v>#VALUE!</v>
      </c>
      <c r="L66" s="22"/>
      <c r="M66" s="22"/>
      <c r="N66" s="35" t="s">
        <v>103</v>
      </c>
      <c r="O66" s="41"/>
      <c r="P66" s="34" t="s">
        <v>2160</v>
      </c>
      <c r="Q66" s="28">
        <v>1</v>
      </c>
      <c r="R66" s="28">
        <v>1</v>
      </c>
      <c r="S66" s="25" t="str">
        <f>'APH KIC KIA PC'!E66</f>
        <v/>
      </c>
      <c r="T66" s="35" t="s">
        <v>104</v>
      </c>
      <c r="U66" s="29"/>
      <c r="V66" s="444" t="str">
        <f>TRIM('APH KIC KIA PC'!D66)</f>
        <v/>
      </c>
      <c r="W66" s="26" t="str">
        <f>IF('APH KIC KIA PC'!AC66="",'APH KIC KIA PC'!AD66,'APH KIC KIA PC'!AC66)</f>
        <v/>
      </c>
      <c r="X66" s="22"/>
      <c r="Y66" s="22"/>
      <c r="Z66" s="35" t="s">
        <v>103</v>
      </c>
      <c r="AA66" s="7"/>
      <c r="AB66" s="30" t="s">
        <v>2161</v>
      </c>
      <c r="AC66" s="28">
        <v>1</v>
      </c>
      <c r="AD66" s="28">
        <v>1</v>
      </c>
      <c r="AE66" s="25" t="str">
        <f>'APH KIC KIA PC'!E66</f>
        <v/>
      </c>
      <c r="AF66" s="35" t="s">
        <v>104</v>
      </c>
      <c r="AG66" s="29"/>
      <c r="AH66" s="27" t="str">
        <f>TRIM('APH KIC KIA PC'!D66)</f>
        <v/>
      </c>
      <c r="AI66" s="26">
        <f>'APH KIC KIA PC'!AK66</f>
        <v>0</v>
      </c>
      <c r="AJ66" s="22"/>
      <c r="AK66" s="22"/>
      <c r="AL66" s="35" t="s">
        <v>103</v>
      </c>
    </row>
    <row r="67" spans="1:38" ht="15" x14ac:dyDescent="0.25">
      <c r="A67" s="21">
        <v>63</v>
      </c>
      <c r="B67" s="21" t="str">
        <f>'APH KIC KIA PC'!I67</f>
        <v>Välj…</v>
      </c>
      <c r="C67" s="21" t="str">
        <f>'APH KIC KIA PC'!K67</f>
        <v>Välj…</v>
      </c>
      <c r="D67" s="30">
        <v>100</v>
      </c>
      <c r="E67" s="28">
        <v>4</v>
      </c>
      <c r="F67" s="28">
        <v>1</v>
      </c>
      <c r="G67" s="25" t="str">
        <f>'APH KIC KIA PC'!E67</f>
        <v/>
      </c>
      <c r="H67" s="35" t="s">
        <v>104</v>
      </c>
      <c r="I67" s="29"/>
      <c r="J67" s="27" t="str">
        <f>TRIM('APH KIC KIA PC'!D67)</f>
        <v/>
      </c>
      <c r="K67" s="26" t="e">
        <f>IF('APH KIC KIA PC'!K67=Tabeller!$AI$4,'4. Inköpsdata'!J67,ROUND('APH KIC KIA PC'!AB67,2))</f>
        <v>#VALUE!</v>
      </c>
      <c r="L67" s="22"/>
      <c r="M67" s="22"/>
      <c r="N67" s="35" t="s">
        <v>103</v>
      </c>
      <c r="O67" s="41"/>
      <c r="P67" s="34" t="s">
        <v>2160</v>
      </c>
      <c r="Q67" s="28">
        <v>1</v>
      </c>
      <c r="R67" s="28">
        <v>1</v>
      </c>
      <c r="S67" s="25" t="str">
        <f>'APH KIC KIA PC'!E67</f>
        <v/>
      </c>
      <c r="T67" s="35" t="s">
        <v>104</v>
      </c>
      <c r="U67" s="29"/>
      <c r="V67" s="444" t="str">
        <f>TRIM('APH KIC KIA PC'!D67)</f>
        <v/>
      </c>
      <c r="W67" s="26" t="str">
        <f>IF('APH KIC KIA PC'!AC67="",'APH KIC KIA PC'!AD67,'APH KIC KIA PC'!AC67)</f>
        <v/>
      </c>
      <c r="X67" s="22"/>
      <c r="Y67" s="22"/>
      <c r="Z67" s="35" t="s">
        <v>103</v>
      </c>
      <c r="AA67" s="7"/>
      <c r="AB67" s="30" t="s">
        <v>2161</v>
      </c>
      <c r="AC67" s="28">
        <v>1</v>
      </c>
      <c r="AD67" s="28">
        <v>1</v>
      </c>
      <c r="AE67" s="25" t="str">
        <f>'APH KIC KIA PC'!E67</f>
        <v/>
      </c>
      <c r="AF67" s="35" t="s">
        <v>104</v>
      </c>
      <c r="AG67" s="29"/>
      <c r="AH67" s="27" t="str">
        <f>TRIM('APH KIC KIA PC'!D67)</f>
        <v/>
      </c>
      <c r="AI67" s="26">
        <f>'APH KIC KIA PC'!AK67</f>
        <v>0</v>
      </c>
      <c r="AJ67" s="22"/>
      <c r="AK67" s="22"/>
      <c r="AL67" s="35" t="s">
        <v>103</v>
      </c>
    </row>
    <row r="68" spans="1:38" ht="15" x14ac:dyDescent="0.25">
      <c r="A68" s="21">
        <v>64</v>
      </c>
      <c r="B68" s="21" t="str">
        <f>'APH KIC KIA PC'!I68</f>
        <v>Välj…</v>
      </c>
      <c r="C68" s="21" t="str">
        <f>'APH KIC KIA PC'!K68</f>
        <v>Välj…</v>
      </c>
      <c r="D68" s="30">
        <v>100</v>
      </c>
      <c r="E68" s="28">
        <v>4</v>
      </c>
      <c r="F68" s="28">
        <v>1</v>
      </c>
      <c r="G68" s="25" t="str">
        <f>'APH KIC KIA PC'!E68</f>
        <v/>
      </c>
      <c r="H68" s="35" t="s">
        <v>104</v>
      </c>
      <c r="I68" s="29"/>
      <c r="J68" s="27" t="str">
        <f>TRIM('APH KIC KIA PC'!D68)</f>
        <v/>
      </c>
      <c r="K68" s="26" t="e">
        <f>IF('APH KIC KIA PC'!K68=Tabeller!$AI$4,'4. Inköpsdata'!J68,ROUND('APH KIC KIA PC'!AB68,2))</f>
        <v>#VALUE!</v>
      </c>
      <c r="L68" s="22"/>
      <c r="M68" s="22"/>
      <c r="N68" s="35" t="s">
        <v>103</v>
      </c>
      <c r="O68" s="41"/>
      <c r="P68" s="34" t="s">
        <v>2160</v>
      </c>
      <c r="Q68" s="28">
        <v>1</v>
      </c>
      <c r="R68" s="28">
        <v>1</v>
      </c>
      <c r="S68" s="25" t="str">
        <f>'APH KIC KIA PC'!E68</f>
        <v/>
      </c>
      <c r="T68" s="35" t="s">
        <v>104</v>
      </c>
      <c r="U68" s="29"/>
      <c r="V68" s="444" t="str">
        <f>TRIM('APH KIC KIA PC'!D68)</f>
        <v/>
      </c>
      <c r="W68" s="26" t="str">
        <f>IF('APH KIC KIA PC'!AC68="",'APH KIC KIA PC'!AD68,'APH KIC KIA PC'!AC68)</f>
        <v/>
      </c>
      <c r="X68" s="22"/>
      <c r="Y68" s="22"/>
      <c r="Z68" s="35" t="s">
        <v>103</v>
      </c>
      <c r="AA68" s="7"/>
      <c r="AB68" s="30" t="s">
        <v>2161</v>
      </c>
      <c r="AC68" s="28">
        <v>1</v>
      </c>
      <c r="AD68" s="28">
        <v>1</v>
      </c>
      <c r="AE68" s="25" t="str">
        <f>'APH KIC KIA PC'!E68</f>
        <v/>
      </c>
      <c r="AF68" s="35" t="s">
        <v>104</v>
      </c>
      <c r="AG68" s="29"/>
      <c r="AH68" s="27" t="str">
        <f>TRIM('APH KIC KIA PC'!D68)</f>
        <v/>
      </c>
      <c r="AI68" s="26">
        <f>'APH KIC KIA PC'!AK68</f>
        <v>0</v>
      </c>
      <c r="AJ68" s="22"/>
      <c r="AK68" s="22"/>
      <c r="AL68" s="35" t="s">
        <v>103</v>
      </c>
    </row>
    <row r="69" spans="1:38" ht="15" x14ac:dyDescent="0.25">
      <c r="A69" s="21">
        <v>65</v>
      </c>
      <c r="B69" s="21" t="str">
        <f>'APH KIC KIA PC'!I69</f>
        <v>Välj…</v>
      </c>
      <c r="C69" s="21" t="str">
        <f>'APH KIC KIA PC'!K69</f>
        <v>Välj…</v>
      </c>
      <c r="D69" s="30">
        <v>100</v>
      </c>
      <c r="E69" s="28">
        <v>4</v>
      </c>
      <c r="F69" s="28">
        <v>1</v>
      </c>
      <c r="G69" s="25" t="str">
        <f>'APH KIC KIA PC'!E69</f>
        <v/>
      </c>
      <c r="H69" s="35" t="s">
        <v>104</v>
      </c>
      <c r="I69" s="29"/>
      <c r="J69" s="27" t="str">
        <f>TRIM('APH KIC KIA PC'!D69)</f>
        <v/>
      </c>
      <c r="K69" s="26" t="e">
        <f>IF('APH KIC KIA PC'!K69=Tabeller!$AI$4,'4. Inköpsdata'!J69,ROUND('APH KIC KIA PC'!AB69,2))</f>
        <v>#VALUE!</v>
      </c>
      <c r="L69" s="22"/>
      <c r="M69" s="22"/>
      <c r="N69" s="35" t="s">
        <v>103</v>
      </c>
      <c r="O69" s="41"/>
      <c r="P69" s="34" t="s">
        <v>2160</v>
      </c>
      <c r="Q69" s="28">
        <v>1</v>
      </c>
      <c r="R69" s="28">
        <v>1</v>
      </c>
      <c r="S69" s="25" t="str">
        <f>'APH KIC KIA PC'!E69</f>
        <v/>
      </c>
      <c r="T69" s="35" t="s">
        <v>104</v>
      </c>
      <c r="U69" s="29"/>
      <c r="V69" s="444" t="str">
        <f>TRIM('APH KIC KIA PC'!D69)</f>
        <v/>
      </c>
      <c r="W69" s="26" t="str">
        <f>IF('APH KIC KIA PC'!AC69="",'APH KIC KIA PC'!AD69,'APH KIC KIA PC'!AC69)</f>
        <v/>
      </c>
      <c r="X69" s="22"/>
      <c r="Y69" s="22"/>
      <c r="Z69" s="35" t="s">
        <v>103</v>
      </c>
      <c r="AA69" s="7"/>
      <c r="AB69" s="30" t="s">
        <v>2161</v>
      </c>
      <c r="AC69" s="28">
        <v>1</v>
      </c>
      <c r="AD69" s="28">
        <v>1</v>
      </c>
      <c r="AE69" s="25" t="str">
        <f>'APH KIC KIA PC'!E69</f>
        <v/>
      </c>
      <c r="AF69" s="35" t="s">
        <v>104</v>
      </c>
      <c r="AG69" s="29"/>
      <c r="AH69" s="27" t="str">
        <f>TRIM('APH KIC KIA PC'!D69)</f>
        <v/>
      </c>
      <c r="AI69" s="26">
        <f>'APH KIC KIA PC'!AK69</f>
        <v>0</v>
      </c>
      <c r="AJ69" s="22"/>
      <c r="AK69" s="22"/>
      <c r="AL69" s="35" t="s">
        <v>103</v>
      </c>
    </row>
    <row r="70" spans="1:38" ht="15" x14ac:dyDescent="0.25">
      <c r="A70" s="21">
        <v>66</v>
      </c>
      <c r="B70" s="21" t="str">
        <f>'APH KIC KIA PC'!I70</f>
        <v>Välj…</v>
      </c>
      <c r="C70" s="21" t="str">
        <f>'APH KIC KIA PC'!K70</f>
        <v>Välj…</v>
      </c>
      <c r="D70" s="30">
        <v>100</v>
      </c>
      <c r="E70" s="28">
        <v>4</v>
      </c>
      <c r="F70" s="28">
        <v>1</v>
      </c>
      <c r="G70" s="25" t="str">
        <f>'APH KIC KIA PC'!E70</f>
        <v/>
      </c>
      <c r="H70" s="35" t="s">
        <v>104</v>
      </c>
      <c r="I70" s="29"/>
      <c r="J70" s="27" t="str">
        <f>TRIM('APH KIC KIA PC'!D70)</f>
        <v/>
      </c>
      <c r="K70" s="26" t="e">
        <f>IF('APH KIC KIA PC'!K70=Tabeller!$AI$4,'4. Inköpsdata'!J70,ROUND('APH KIC KIA PC'!AB70,2))</f>
        <v>#VALUE!</v>
      </c>
      <c r="L70" s="22"/>
      <c r="M70" s="22"/>
      <c r="N70" s="35" t="s">
        <v>103</v>
      </c>
      <c r="O70" s="41"/>
      <c r="P70" s="34" t="s">
        <v>2160</v>
      </c>
      <c r="Q70" s="28">
        <v>1</v>
      </c>
      <c r="R70" s="28">
        <v>1</v>
      </c>
      <c r="S70" s="25" t="str">
        <f>'APH KIC KIA PC'!E70</f>
        <v/>
      </c>
      <c r="T70" s="35" t="s">
        <v>104</v>
      </c>
      <c r="U70" s="29"/>
      <c r="V70" s="444" t="str">
        <f>TRIM('APH KIC KIA PC'!D70)</f>
        <v/>
      </c>
      <c r="W70" s="26" t="str">
        <f>IF('APH KIC KIA PC'!AC70="",'APH KIC KIA PC'!AD70,'APH KIC KIA PC'!AC70)</f>
        <v/>
      </c>
      <c r="X70" s="22"/>
      <c r="Y70" s="22"/>
      <c r="Z70" s="35" t="s">
        <v>103</v>
      </c>
      <c r="AA70" s="7"/>
      <c r="AB70" s="30" t="s">
        <v>2161</v>
      </c>
      <c r="AC70" s="28">
        <v>1</v>
      </c>
      <c r="AD70" s="28">
        <v>1</v>
      </c>
      <c r="AE70" s="25" t="str">
        <f>'APH KIC KIA PC'!E70</f>
        <v/>
      </c>
      <c r="AF70" s="35" t="s">
        <v>104</v>
      </c>
      <c r="AG70" s="29"/>
      <c r="AH70" s="27" t="str">
        <f>TRIM('APH KIC KIA PC'!D70)</f>
        <v/>
      </c>
      <c r="AI70" s="26">
        <f>'APH KIC KIA PC'!AK70</f>
        <v>0</v>
      </c>
      <c r="AJ70" s="22"/>
      <c r="AK70" s="22"/>
      <c r="AL70" s="35" t="s">
        <v>103</v>
      </c>
    </row>
    <row r="71" spans="1:38" ht="15" x14ac:dyDescent="0.25">
      <c r="A71" s="21">
        <v>67</v>
      </c>
      <c r="B71" s="21" t="str">
        <f>'APH KIC KIA PC'!I71</f>
        <v>Välj…</v>
      </c>
      <c r="C71" s="21" t="str">
        <f>'APH KIC KIA PC'!K71</f>
        <v>Välj…</v>
      </c>
      <c r="D71" s="30">
        <v>100</v>
      </c>
      <c r="E71" s="28">
        <v>4</v>
      </c>
      <c r="F71" s="28">
        <v>1</v>
      </c>
      <c r="G71" s="25" t="str">
        <f>'APH KIC KIA PC'!E71</f>
        <v/>
      </c>
      <c r="H71" s="35" t="s">
        <v>104</v>
      </c>
      <c r="I71" s="29"/>
      <c r="J71" s="27" t="str">
        <f>TRIM('APH KIC KIA PC'!D71)</f>
        <v/>
      </c>
      <c r="K71" s="26" t="e">
        <f>IF('APH KIC KIA PC'!K71=Tabeller!$AI$4,'4. Inköpsdata'!J71,ROUND('APH KIC KIA PC'!AB71,2))</f>
        <v>#VALUE!</v>
      </c>
      <c r="L71" s="22"/>
      <c r="M71" s="22"/>
      <c r="N71" s="35" t="s">
        <v>103</v>
      </c>
      <c r="O71" s="41"/>
      <c r="P71" s="34" t="s">
        <v>2160</v>
      </c>
      <c r="Q71" s="28">
        <v>1</v>
      </c>
      <c r="R71" s="28">
        <v>1</v>
      </c>
      <c r="S71" s="25" t="str">
        <f>'APH KIC KIA PC'!E71</f>
        <v/>
      </c>
      <c r="T71" s="35" t="s">
        <v>104</v>
      </c>
      <c r="U71" s="29"/>
      <c r="V71" s="444" t="str">
        <f>TRIM('APH KIC KIA PC'!D71)</f>
        <v/>
      </c>
      <c r="W71" s="26" t="str">
        <f>IF('APH KIC KIA PC'!AC71="",'APH KIC KIA PC'!AD71,'APH KIC KIA PC'!AC71)</f>
        <v/>
      </c>
      <c r="X71" s="22"/>
      <c r="Y71" s="22"/>
      <c r="Z71" s="35" t="s">
        <v>103</v>
      </c>
      <c r="AA71" s="7"/>
      <c r="AB71" s="30" t="s">
        <v>2161</v>
      </c>
      <c r="AC71" s="28">
        <v>1</v>
      </c>
      <c r="AD71" s="28">
        <v>1</v>
      </c>
      <c r="AE71" s="25" t="str">
        <f>'APH KIC KIA PC'!E71</f>
        <v/>
      </c>
      <c r="AF71" s="35" t="s">
        <v>104</v>
      </c>
      <c r="AG71" s="29"/>
      <c r="AH71" s="27" t="str">
        <f>TRIM('APH KIC KIA PC'!D71)</f>
        <v/>
      </c>
      <c r="AI71" s="26">
        <f>'APH KIC KIA PC'!AK71</f>
        <v>0</v>
      </c>
      <c r="AJ71" s="22"/>
      <c r="AK71" s="22"/>
      <c r="AL71" s="35" t="s">
        <v>103</v>
      </c>
    </row>
    <row r="72" spans="1:38" ht="15" x14ac:dyDescent="0.25">
      <c r="A72" s="21">
        <v>68</v>
      </c>
      <c r="B72" s="21" t="str">
        <f>'APH KIC KIA PC'!I72</f>
        <v>Välj…</v>
      </c>
      <c r="C72" s="21" t="str">
        <f>'APH KIC KIA PC'!K72</f>
        <v>Välj…</v>
      </c>
      <c r="D72" s="30">
        <v>100</v>
      </c>
      <c r="E72" s="28">
        <v>4</v>
      </c>
      <c r="F72" s="28">
        <v>1</v>
      </c>
      <c r="G72" s="25" t="str">
        <f>'APH KIC KIA PC'!E72</f>
        <v/>
      </c>
      <c r="H72" s="35" t="s">
        <v>104</v>
      </c>
      <c r="I72" s="29"/>
      <c r="J72" s="27" t="str">
        <f>TRIM('APH KIC KIA PC'!D72)</f>
        <v/>
      </c>
      <c r="K72" s="26" t="e">
        <f>IF('APH KIC KIA PC'!K72=Tabeller!$AI$4,'4. Inköpsdata'!J72,ROUND('APH KIC KIA PC'!AB72,2))</f>
        <v>#VALUE!</v>
      </c>
      <c r="L72" s="22"/>
      <c r="M72" s="22"/>
      <c r="N72" s="35" t="s">
        <v>103</v>
      </c>
      <c r="O72" s="41"/>
      <c r="P72" s="34" t="s">
        <v>2160</v>
      </c>
      <c r="Q72" s="28">
        <v>1</v>
      </c>
      <c r="R72" s="28">
        <v>1</v>
      </c>
      <c r="S72" s="25" t="str">
        <f>'APH KIC KIA PC'!E72</f>
        <v/>
      </c>
      <c r="T72" s="35" t="s">
        <v>104</v>
      </c>
      <c r="U72" s="29"/>
      <c r="V72" s="444" t="str">
        <f>TRIM('APH KIC KIA PC'!D72)</f>
        <v/>
      </c>
      <c r="W72" s="26" t="str">
        <f>IF('APH KIC KIA PC'!AC72="",'APH KIC KIA PC'!AD72,'APH KIC KIA PC'!AC72)</f>
        <v/>
      </c>
      <c r="X72" s="22"/>
      <c r="Y72" s="22"/>
      <c r="Z72" s="35" t="s">
        <v>103</v>
      </c>
      <c r="AA72" s="7"/>
      <c r="AB72" s="30" t="s">
        <v>2161</v>
      </c>
      <c r="AC72" s="28">
        <v>1</v>
      </c>
      <c r="AD72" s="28">
        <v>1</v>
      </c>
      <c r="AE72" s="25" t="str">
        <f>'APH KIC KIA PC'!E72</f>
        <v/>
      </c>
      <c r="AF72" s="35" t="s">
        <v>104</v>
      </c>
      <c r="AG72" s="29"/>
      <c r="AH72" s="27" t="str">
        <f>TRIM('APH KIC KIA PC'!D72)</f>
        <v/>
      </c>
      <c r="AI72" s="26">
        <f>'APH KIC KIA PC'!AK72</f>
        <v>0</v>
      </c>
      <c r="AJ72" s="22"/>
      <c r="AK72" s="22"/>
      <c r="AL72" s="35" t="s">
        <v>103</v>
      </c>
    </row>
    <row r="73" spans="1:38" ht="15" x14ac:dyDescent="0.25">
      <c r="A73" s="21">
        <v>69</v>
      </c>
      <c r="B73" s="21" t="str">
        <f>'APH KIC KIA PC'!I73</f>
        <v>Välj…</v>
      </c>
      <c r="C73" s="21" t="str">
        <f>'APH KIC KIA PC'!K73</f>
        <v>Välj…</v>
      </c>
      <c r="D73" s="30">
        <v>100</v>
      </c>
      <c r="E73" s="28">
        <v>4</v>
      </c>
      <c r="F73" s="28">
        <v>1</v>
      </c>
      <c r="G73" s="25" t="str">
        <f>'APH KIC KIA PC'!E73</f>
        <v/>
      </c>
      <c r="H73" s="35" t="s">
        <v>104</v>
      </c>
      <c r="I73" s="29"/>
      <c r="J73" s="27" t="str">
        <f>TRIM('APH KIC KIA PC'!D73)</f>
        <v/>
      </c>
      <c r="K73" s="26" t="e">
        <f>IF('APH KIC KIA PC'!K73=Tabeller!$AI$4,'4. Inköpsdata'!J73,ROUND('APH KIC KIA PC'!AB73,2))</f>
        <v>#VALUE!</v>
      </c>
      <c r="L73" s="22"/>
      <c r="M73" s="22"/>
      <c r="N73" s="35" t="s">
        <v>103</v>
      </c>
      <c r="O73" s="41"/>
      <c r="P73" s="34" t="s">
        <v>2160</v>
      </c>
      <c r="Q73" s="28">
        <v>1</v>
      </c>
      <c r="R73" s="28">
        <v>1</v>
      </c>
      <c r="S73" s="25" t="str">
        <f>'APH KIC KIA PC'!E73</f>
        <v/>
      </c>
      <c r="T73" s="35" t="s">
        <v>104</v>
      </c>
      <c r="U73" s="29"/>
      <c r="V73" s="444" t="str">
        <f>TRIM('APH KIC KIA PC'!D73)</f>
        <v/>
      </c>
      <c r="W73" s="26" t="str">
        <f>IF('APH KIC KIA PC'!AC73="",'APH KIC KIA PC'!AD73,'APH KIC KIA PC'!AC73)</f>
        <v/>
      </c>
      <c r="X73" s="22"/>
      <c r="Y73" s="22"/>
      <c r="Z73" s="35" t="s">
        <v>103</v>
      </c>
      <c r="AA73" s="7"/>
      <c r="AB73" s="30" t="s">
        <v>2161</v>
      </c>
      <c r="AC73" s="28">
        <v>1</v>
      </c>
      <c r="AD73" s="28">
        <v>1</v>
      </c>
      <c r="AE73" s="25" t="str">
        <f>'APH KIC KIA PC'!E73</f>
        <v/>
      </c>
      <c r="AF73" s="35" t="s">
        <v>104</v>
      </c>
      <c r="AG73" s="29"/>
      <c r="AH73" s="27" t="str">
        <f>TRIM('APH KIC KIA PC'!D73)</f>
        <v/>
      </c>
      <c r="AI73" s="26">
        <f>'APH KIC KIA PC'!AK73</f>
        <v>0</v>
      </c>
      <c r="AJ73" s="22"/>
      <c r="AK73" s="22"/>
      <c r="AL73" s="35" t="s">
        <v>103</v>
      </c>
    </row>
    <row r="74" spans="1:38" ht="15" x14ac:dyDescent="0.25">
      <c r="A74" s="21">
        <v>70</v>
      </c>
      <c r="B74" s="21" t="str">
        <f>'APH KIC KIA PC'!I74</f>
        <v>Välj…</v>
      </c>
      <c r="C74" s="21" t="str">
        <f>'APH KIC KIA PC'!K74</f>
        <v>Välj…</v>
      </c>
      <c r="D74" s="30">
        <v>100</v>
      </c>
      <c r="E74" s="28">
        <v>4</v>
      </c>
      <c r="F74" s="28">
        <v>1</v>
      </c>
      <c r="G74" s="25" t="str">
        <f>'APH KIC KIA PC'!E74</f>
        <v/>
      </c>
      <c r="H74" s="35" t="s">
        <v>104</v>
      </c>
      <c r="I74" s="29"/>
      <c r="J74" s="27" t="str">
        <f>TRIM('APH KIC KIA PC'!D74)</f>
        <v/>
      </c>
      <c r="K74" s="26" t="e">
        <f>IF('APH KIC KIA PC'!K74=Tabeller!$AI$4,'4. Inköpsdata'!J74,ROUND('APH KIC KIA PC'!AB74,2))</f>
        <v>#VALUE!</v>
      </c>
      <c r="L74" s="22"/>
      <c r="M74" s="22"/>
      <c r="N74" s="35" t="s">
        <v>103</v>
      </c>
      <c r="O74" s="41"/>
      <c r="P74" s="34" t="s">
        <v>2160</v>
      </c>
      <c r="Q74" s="28">
        <v>1</v>
      </c>
      <c r="R74" s="28">
        <v>1</v>
      </c>
      <c r="S74" s="25" t="str">
        <f>'APH KIC KIA PC'!E74</f>
        <v/>
      </c>
      <c r="T74" s="35" t="s">
        <v>104</v>
      </c>
      <c r="U74" s="29"/>
      <c r="V74" s="444" t="str">
        <f>TRIM('APH KIC KIA PC'!D74)</f>
        <v/>
      </c>
      <c r="W74" s="26" t="str">
        <f>IF('APH KIC KIA PC'!AC74="",'APH KIC KIA PC'!AD74,'APH KIC KIA PC'!AC74)</f>
        <v/>
      </c>
      <c r="X74" s="22"/>
      <c r="Y74" s="22"/>
      <c r="Z74" s="35" t="s">
        <v>103</v>
      </c>
      <c r="AA74" s="7"/>
      <c r="AB74" s="30" t="s">
        <v>2161</v>
      </c>
      <c r="AC74" s="28">
        <v>1</v>
      </c>
      <c r="AD74" s="28">
        <v>1</v>
      </c>
      <c r="AE74" s="25" t="str">
        <f>'APH KIC KIA PC'!E74</f>
        <v/>
      </c>
      <c r="AF74" s="35" t="s">
        <v>104</v>
      </c>
      <c r="AG74" s="29"/>
      <c r="AH74" s="27" t="str">
        <f>TRIM('APH KIC KIA PC'!D74)</f>
        <v/>
      </c>
      <c r="AI74" s="26">
        <f>'APH KIC KIA PC'!AK74</f>
        <v>0</v>
      </c>
      <c r="AJ74" s="22"/>
      <c r="AK74" s="22"/>
      <c r="AL74" s="35" t="s">
        <v>103</v>
      </c>
    </row>
    <row r="75" spans="1:38" ht="15" x14ac:dyDescent="0.25">
      <c r="A75" s="21">
        <v>71</v>
      </c>
      <c r="B75" s="21" t="str">
        <f>'APH KIC KIA PC'!I75</f>
        <v>Välj…</v>
      </c>
      <c r="C75" s="21" t="str">
        <f>'APH KIC KIA PC'!K75</f>
        <v>Välj…</v>
      </c>
      <c r="D75" s="30">
        <v>100</v>
      </c>
      <c r="E75" s="28">
        <v>4</v>
      </c>
      <c r="F75" s="28">
        <v>1</v>
      </c>
      <c r="G75" s="25" t="str">
        <f>'APH KIC KIA PC'!E75</f>
        <v/>
      </c>
      <c r="H75" s="35" t="s">
        <v>104</v>
      </c>
      <c r="I75" s="29"/>
      <c r="J75" s="27" t="str">
        <f>TRIM('APH KIC KIA PC'!D75)</f>
        <v/>
      </c>
      <c r="K75" s="26" t="e">
        <f>IF('APH KIC KIA PC'!K75=Tabeller!$AI$4,'4. Inköpsdata'!J75,ROUND('APH KIC KIA PC'!AB75,2))</f>
        <v>#VALUE!</v>
      </c>
      <c r="L75" s="22"/>
      <c r="M75" s="22"/>
      <c r="N75" s="35" t="s">
        <v>103</v>
      </c>
      <c r="O75" s="41"/>
      <c r="P75" s="34" t="s">
        <v>2160</v>
      </c>
      <c r="Q75" s="28">
        <v>1</v>
      </c>
      <c r="R75" s="28">
        <v>1</v>
      </c>
      <c r="S75" s="25" t="str">
        <f>'APH KIC KIA PC'!E75</f>
        <v/>
      </c>
      <c r="T75" s="35" t="s">
        <v>104</v>
      </c>
      <c r="U75" s="29"/>
      <c r="V75" s="444" t="str">
        <f>TRIM('APH KIC KIA PC'!D75)</f>
        <v/>
      </c>
      <c r="W75" s="26" t="str">
        <f>IF('APH KIC KIA PC'!AC75="",'APH KIC KIA PC'!AD75,'APH KIC KIA PC'!AC75)</f>
        <v/>
      </c>
      <c r="X75" s="22"/>
      <c r="Y75" s="22"/>
      <c r="Z75" s="35" t="s">
        <v>103</v>
      </c>
      <c r="AA75" s="7"/>
      <c r="AB75" s="30" t="s">
        <v>2161</v>
      </c>
      <c r="AC75" s="28">
        <v>1</v>
      </c>
      <c r="AD75" s="28">
        <v>1</v>
      </c>
      <c r="AE75" s="25" t="str">
        <f>'APH KIC KIA PC'!E75</f>
        <v/>
      </c>
      <c r="AF75" s="35" t="s">
        <v>104</v>
      </c>
      <c r="AG75" s="29"/>
      <c r="AH75" s="27" t="str">
        <f>TRIM('APH KIC KIA PC'!D75)</f>
        <v/>
      </c>
      <c r="AI75" s="26">
        <f>'APH KIC KIA PC'!AK75</f>
        <v>0</v>
      </c>
      <c r="AJ75" s="22"/>
      <c r="AK75" s="22"/>
      <c r="AL75" s="35" t="s">
        <v>103</v>
      </c>
    </row>
    <row r="76" spans="1:38" ht="15" x14ac:dyDescent="0.25">
      <c r="A76" s="21">
        <v>72</v>
      </c>
      <c r="B76" s="21" t="str">
        <f>'APH KIC KIA PC'!I76</f>
        <v>Välj…</v>
      </c>
      <c r="C76" s="21" t="str">
        <f>'APH KIC KIA PC'!K76</f>
        <v>Välj…</v>
      </c>
      <c r="D76" s="30">
        <v>100</v>
      </c>
      <c r="E76" s="28">
        <v>4</v>
      </c>
      <c r="F76" s="28">
        <v>1</v>
      </c>
      <c r="G76" s="25" t="str">
        <f>'APH KIC KIA PC'!E76</f>
        <v/>
      </c>
      <c r="H76" s="35" t="s">
        <v>104</v>
      </c>
      <c r="I76" s="29"/>
      <c r="J76" s="27" t="str">
        <f>TRIM('APH KIC KIA PC'!D76)</f>
        <v/>
      </c>
      <c r="K76" s="26" t="e">
        <f>IF('APH KIC KIA PC'!K76=Tabeller!$AI$4,'4. Inköpsdata'!J76,ROUND('APH KIC KIA PC'!AB76,2))</f>
        <v>#VALUE!</v>
      </c>
      <c r="L76" s="22"/>
      <c r="M76" s="22"/>
      <c r="N76" s="35" t="s">
        <v>103</v>
      </c>
      <c r="O76" s="41"/>
      <c r="P76" s="34" t="s">
        <v>2160</v>
      </c>
      <c r="Q76" s="28">
        <v>1</v>
      </c>
      <c r="R76" s="28">
        <v>1</v>
      </c>
      <c r="S76" s="25" t="str">
        <f>'APH KIC KIA PC'!E76</f>
        <v/>
      </c>
      <c r="T76" s="35" t="s">
        <v>104</v>
      </c>
      <c r="U76" s="29"/>
      <c r="V76" s="444" t="str">
        <f>TRIM('APH KIC KIA PC'!D76)</f>
        <v/>
      </c>
      <c r="W76" s="26" t="str">
        <f>IF('APH KIC KIA PC'!AC76="",'APH KIC KIA PC'!AD76,'APH KIC KIA PC'!AC76)</f>
        <v/>
      </c>
      <c r="X76" s="22"/>
      <c r="Y76" s="22"/>
      <c r="Z76" s="35" t="s">
        <v>103</v>
      </c>
      <c r="AA76" s="7"/>
      <c r="AB76" s="30" t="s">
        <v>2161</v>
      </c>
      <c r="AC76" s="28">
        <v>1</v>
      </c>
      <c r="AD76" s="28">
        <v>1</v>
      </c>
      <c r="AE76" s="25" t="str">
        <f>'APH KIC KIA PC'!E76</f>
        <v/>
      </c>
      <c r="AF76" s="35" t="s">
        <v>104</v>
      </c>
      <c r="AG76" s="29"/>
      <c r="AH76" s="27" t="str">
        <f>TRIM('APH KIC KIA PC'!D76)</f>
        <v/>
      </c>
      <c r="AI76" s="26">
        <f>'APH KIC KIA PC'!AK76</f>
        <v>0</v>
      </c>
      <c r="AJ76" s="22"/>
      <c r="AK76" s="22"/>
      <c r="AL76" s="35" t="s">
        <v>103</v>
      </c>
    </row>
    <row r="77" spans="1:38" ht="15" x14ac:dyDescent="0.25">
      <c r="A77" s="21">
        <v>73</v>
      </c>
      <c r="B77" s="21" t="str">
        <f>'APH KIC KIA PC'!I77</f>
        <v>Välj…</v>
      </c>
      <c r="C77" s="21" t="str">
        <f>'APH KIC KIA PC'!K77</f>
        <v>Välj…</v>
      </c>
      <c r="D77" s="30">
        <v>100</v>
      </c>
      <c r="E77" s="28">
        <v>4</v>
      </c>
      <c r="F77" s="28">
        <v>1</v>
      </c>
      <c r="G77" s="25" t="str">
        <f>'APH KIC KIA PC'!E77</f>
        <v/>
      </c>
      <c r="H77" s="35" t="s">
        <v>104</v>
      </c>
      <c r="I77" s="29"/>
      <c r="J77" s="27" t="str">
        <f>TRIM('APH KIC KIA PC'!D77)</f>
        <v/>
      </c>
      <c r="K77" s="26" t="e">
        <f>IF('APH KIC KIA PC'!K77=Tabeller!$AI$4,'4. Inköpsdata'!J77,ROUND('APH KIC KIA PC'!AB77,2))</f>
        <v>#VALUE!</v>
      </c>
      <c r="L77" s="22"/>
      <c r="M77" s="22"/>
      <c r="N77" s="35" t="s">
        <v>103</v>
      </c>
      <c r="O77" s="41"/>
      <c r="P77" s="34" t="s">
        <v>2160</v>
      </c>
      <c r="Q77" s="28">
        <v>1</v>
      </c>
      <c r="R77" s="28">
        <v>1</v>
      </c>
      <c r="S77" s="25" t="str">
        <f>'APH KIC KIA PC'!E77</f>
        <v/>
      </c>
      <c r="T77" s="35" t="s">
        <v>104</v>
      </c>
      <c r="U77" s="29"/>
      <c r="V77" s="444" t="str">
        <f>TRIM('APH KIC KIA PC'!D77)</f>
        <v/>
      </c>
      <c r="W77" s="26" t="str">
        <f>IF('APH KIC KIA PC'!AC77="",'APH KIC KIA PC'!AD77,'APH KIC KIA PC'!AC77)</f>
        <v/>
      </c>
      <c r="X77" s="22"/>
      <c r="Y77" s="22"/>
      <c r="Z77" s="35" t="s">
        <v>103</v>
      </c>
      <c r="AA77" s="7"/>
      <c r="AB77" s="30" t="s">
        <v>2161</v>
      </c>
      <c r="AC77" s="28">
        <v>1</v>
      </c>
      <c r="AD77" s="28">
        <v>1</v>
      </c>
      <c r="AE77" s="25" t="str">
        <f>'APH KIC KIA PC'!E77</f>
        <v/>
      </c>
      <c r="AF77" s="35" t="s">
        <v>104</v>
      </c>
      <c r="AG77" s="29"/>
      <c r="AH77" s="27" t="str">
        <f>TRIM('APH KIC KIA PC'!D77)</f>
        <v/>
      </c>
      <c r="AI77" s="26">
        <f>'APH KIC KIA PC'!AK77</f>
        <v>0</v>
      </c>
      <c r="AJ77" s="22"/>
      <c r="AK77" s="22"/>
      <c r="AL77" s="35" t="s">
        <v>103</v>
      </c>
    </row>
    <row r="78" spans="1:38" ht="15" x14ac:dyDescent="0.25">
      <c r="A78" s="21">
        <v>74</v>
      </c>
      <c r="B78" s="21" t="str">
        <f>'APH KIC KIA PC'!I78</f>
        <v>Välj…</v>
      </c>
      <c r="C78" s="21" t="str">
        <f>'APH KIC KIA PC'!K78</f>
        <v>Välj…</v>
      </c>
      <c r="D78" s="30">
        <v>100</v>
      </c>
      <c r="E78" s="28">
        <v>4</v>
      </c>
      <c r="F78" s="28">
        <v>1</v>
      </c>
      <c r="G78" s="25" t="str">
        <f>'APH KIC KIA PC'!E78</f>
        <v/>
      </c>
      <c r="H78" s="35" t="s">
        <v>104</v>
      </c>
      <c r="I78" s="29"/>
      <c r="J78" s="27" t="str">
        <f>TRIM('APH KIC KIA PC'!D78)</f>
        <v/>
      </c>
      <c r="K78" s="26" t="e">
        <f>IF('APH KIC KIA PC'!K78=Tabeller!$AI$4,'4. Inköpsdata'!J78,ROUND('APH KIC KIA PC'!AB78,2))</f>
        <v>#VALUE!</v>
      </c>
      <c r="L78" s="22"/>
      <c r="M78" s="22"/>
      <c r="N78" s="35" t="s">
        <v>103</v>
      </c>
      <c r="O78" s="41"/>
      <c r="P78" s="34" t="s">
        <v>2160</v>
      </c>
      <c r="Q78" s="28">
        <v>1</v>
      </c>
      <c r="R78" s="28">
        <v>1</v>
      </c>
      <c r="S78" s="25" t="str">
        <f>'APH KIC KIA PC'!E78</f>
        <v/>
      </c>
      <c r="T78" s="35" t="s">
        <v>104</v>
      </c>
      <c r="U78" s="29"/>
      <c r="V78" s="444" t="str">
        <f>TRIM('APH KIC KIA PC'!D78)</f>
        <v/>
      </c>
      <c r="W78" s="26" t="str">
        <f>IF('APH KIC KIA PC'!AC78="",'APH KIC KIA PC'!AD78,'APH KIC KIA PC'!AC78)</f>
        <v/>
      </c>
      <c r="X78" s="22"/>
      <c r="Y78" s="22"/>
      <c r="Z78" s="35" t="s">
        <v>103</v>
      </c>
      <c r="AA78" s="7"/>
      <c r="AB78" s="30" t="s">
        <v>2161</v>
      </c>
      <c r="AC78" s="28">
        <v>1</v>
      </c>
      <c r="AD78" s="28">
        <v>1</v>
      </c>
      <c r="AE78" s="25" t="str">
        <f>'APH KIC KIA PC'!E78</f>
        <v/>
      </c>
      <c r="AF78" s="35" t="s">
        <v>104</v>
      </c>
      <c r="AG78" s="29"/>
      <c r="AH78" s="27" t="str">
        <f>TRIM('APH KIC KIA PC'!D78)</f>
        <v/>
      </c>
      <c r="AI78" s="26">
        <f>'APH KIC KIA PC'!AK78</f>
        <v>0</v>
      </c>
      <c r="AJ78" s="22"/>
      <c r="AK78" s="22"/>
      <c r="AL78" s="35" t="s">
        <v>103</v>
      </c>
    </row>
    <row r="79" spans="1:38" ht="15" x14ac:dyDescent="0.25">
      <c r="A79" s="21">
        <v>75</v>
      </c>
      <c r="B79" s="21" t="str">
        <f>'APH KIC KIA PC'!I79</f>
        <v>Välj…</v>
      </c>
      <c r="C79" s="21" t="str">
        <f>'APH KIC KIA PC'!K79</f>
        <v>Välj…</v>
      </c>
      <c r="D79" s="30">
        <v>100</v>
      </c>
      <c r="E79" s="28">
        <v>4</v>
      </c>
      <c r="F79" s="28">
        <v>1</v>
      </c>
      <c r="G79" s="25" t="str">
        <f>'APH KIC KIA PC'!E79</f>
        <v/>
      </c>
      <c r="H79" s="35" t="s">
        <v>104</v>
      </c>
      <c r="I79" s="29"/>
      <c r="J79" s="27" t="str">
        <f>TRIM('APH KIC KIA PC'!D79)</f>
        <v/>
      </c>
      <c r="K79" s="26" t="e">
        <f>IF('APH KIC KIA PC'!K79=Tabeller!$AI$4,'4. Inköpsdata'!J79,ROUND('APH KIC KIA PC'!AB79,2))</f>
        <v>#VALUE!</v>
      </c>
      <c r="L79" s="22"/>
      <c r="M79" s="22"/>
      <c r="N79" s="35" t="s">
        <v>103</v>
      </c>
      <c r="O79" s="41"/>
      <c r="P79" s="34" t="s">
        <v>2160</v>
      </c>
      <c r="Q79" s="28">
        <v>1</v>
      </c>
      <c r="R79" s="28">
        <v>1</v>
      </c>
      <c r="S79" s="25" t="str">
        <f>'APH KIC KIA PC'!E79</f>
        <v/>
      </c>
      <c r="T79" s="35" t="s">
        <v>104</v>
      </c>
      <c r="U79" s="29"/>
      <c r="V79" s="444" t="str">
        <f>TRIM('APH KIC KIA PC'!D79)</f>
        <v/>
      </c>
      <c r="W79" s="26" t="str">
        <f>IF('APH KIC KIA PC'!AC79="",'APH KIC KIA PC'!AD79,'APH KIC KIA PC'!AC79)</f>
        <v/>
      </c>
      <c r="X79" s="22"/>
      <c r="Y79" s="22"/>
      <c r="Z79" s="35" t="s">
        <v>103</v>
      </c>
      <c r="AA79" s="7"/>
      <c r="AB79" s="30" t="s">
        <v>2161</v>
      </c>
      <c r="AC79" s="28">
        <v>1</v>
      </c>
      <c r="AD79" s="28">
        <v>1</v>
      </c>
      <c r="AE79" s="25" t="str">
        <f>'APH KIC KIA PC'!E79</f>
        <v/>
      </c>
      <c r="AF79" s="35" t="s">
        <v>104</v>
      </c>
      <c r="AG79" s="29"/>
      <c r="AH79" s="27" t="str">
        <f>TRIM('APH KIC KIA PC'!D79)</f>
        <v/>
      </c>
      <c r="AI79" s="26">
        <f>'APH KIC KIA PC'!AK79</f>
        <v>0</v>
      </c>
      <c r="AJ79" s="22"/>
      <c r="AK79" s="22"/>
      <c r="AL79" s="35" t="s">
        <v>103</v>
      </c>
    </row>
    <row r="80" spans="1:38" ht="15" x14ac:dyDescent="0.25">
      <c r="A80" s="21">
        <v>76</v>
      </c>
      <c r="B80" s="21" t="str">
        <f>'APH KIC KIA PC'!I80</f>
        <v>Välj…</v>
      </c>
      <c r="C80" s="21" t="str">
        <f>'APH KIC KIA PC'!K80</f>
        <v>Välj…</v>
      </c>
      <c r="D80" s="30">
        <v>100</v>
      </c>
      <c r="E80" s="28">
        <v>4</v>
      </c>
      <c r="F80" s="28">
        <v>1</v>
      </c>
      <c r="G80" s="25" t="str">
        <f>'APH KIC KIA PC'!E80</f>
        <v/>
      </c>
      <c r="H80" s="35" t="s">
        <v>104</v>
      </c>
      <c r="I80" s="29"/>
      <c r="J80" s="27" t="str">
        <f>TRIM('APH KIC KIA PC'!D80)</f>
        <v/>
      </c>
      <c r="K80" s="26" t="e">
        <f>IF('APH KIC KIA PC'!K80=Tabeller!$AI$4,'4. Inköpsdata'!J80,ROUND('APH KIC KIA PC'!AB80,2))</f>
        <v>#VALUE!</v>
      </c>
      <c r="L80" s="22"/>
      <c r="M80" s="22"/>
      <c r="N80" s="35" t="s">
        <v>103</v>
      </c>
      <c r="O80" s="41"/>
      <c r="P80" s="34" t="s">
        <v>2160</v>
      </c>
      <c r="Q80" s="28">
        <v>1</v>
      </c>
      <c r="R80" s="28">
        <v>1</v>
      </c>
      <c r="S80" s="25" t="str">
        <f>'APH KIC KIA PC'!E80</f>
        <v/>
      </c>
      <c r="T80" s="35" t="s">
        <v>104</v>
      </c>
      <c r="U80" s="29"/>
      <c r="V80" s="444" t="str">
        <f>TRIM('APH KIC KIA PC'!D80)</f>
        <v/>
      </c>
      <c r="W80" s="26" t="str">
        <f>IF('APH KIC KIA PC'!AC80="",'APH KIC KIA PC'!AD80,'APH KIC KIA PC'!AC80)</f>
        <v/>
      </c>
      <c r="X80" s="22"/>
      <c r="Y80" s="22"/>
      <c r="Z80" s="35" t="s">
        <v>103</v>
      </c>
      <c r="AA80" s="7"/>
      <c r="AB80" s="30" t="s">
        <v>2161</v>
      </c>
      <c r="AC80" s="28">
        <v>1</v>
      </c>
      <c r="AD80" s="28">
        <v>1</v>
      </c>
      <c r="AE80" s="25" t="str">
        <f>'APH KIC KIA PC'!E80</f>
        <v/>
      </c>
      <c r="AF80" s="35" t="s">
        <v>104</v>
      </c>
      <c r="AG80" s="29"/>
      <c r="AH80" s="27" t="str">
        <f>TRIM('APH KIC KIA PC'!D80)</f>
        <v/>
      </c>
      <c r="AI80" s="26">
        <f>'APH KIC KIA PC'!AK80</f>
        <v>0</v>
      </c>
      <c r="AJ80" s="22"/>
      <c r="AK80" s="22"/>
      <c r="AL80" s="35" t="s">
        <v>103</v>
      </c>
    </row>
    <row r="81" spans="1:38" ht="15" x14ac:dyDescent="0.25">
      <c r="A81" s="21">
        <v>77</v>
      </c>
      <c r="B81" s="21" t="str">
        <f>'APH KIC KIA PC'!I81</f>
        <v>Välj…</v>
      </c>
      <c r="C81" s="21" t="str">
        <f>'APH KIC KIA PC'!K81</f>
        <v>Välj…</v>
      </c>
      <c r="D81" s="30">
        <v>100</v>
      </c>
      <c r="E81" s="28">
        <v>4</v>
      </c>
      <c r="F81" s="28">
        <v>1</v>
      </c>
      <c r="G81" s="25" t="str">
        <f>'APH KIC KIA PC'!E81</f>
        <v/>
      </c>
      <c r="H81" s="35" t="s">
        <v>104</v>
      </c>
      <c r="I81" s="29"/>
      <c r="J81" s="27" t="str">
        <f>TRIM('APH KIC KIA PC'!D81)</f>
        <v/>
      </c>
      <c r="K81" s="26" t="e">
        <f>IF('APH KIC KIA PC'!K81=Tabeller!$AI$4,'4. Inköpsdata'!J81,ROUND('APH KIC KIA PC'!AB81,2))</f>
        <v>#VALUE!</v>
      </c>
      <c r="L81" s="22"/>
      <c r="M81" s="22"/>
      <c r="N81" s="35" t="s">
        <v>103</v>
      </c>
      <c r="O81" s="41"/>
      <c r="P81" s="34" t="s">
        <v>2160</v>
      </c>
      <c r="Q81" s="28">
        <v>1</v>
      </c>
      <c r="R81" s="28">
        <v>1</v>
      </c>
      <c r="S81" s="25" t="str">
        <f>'APH KIC KIA PC'!E81</f>
        <v/>
      </c>
      <c r="T81" s="35" t="s">
        <v>104</v>
      </c>
      <c r="U81" s="29"/>
      <c r="V81" s="444" t="str">
        <f>TRIM('APH KIC KIA PC'!D81)</f>
        <v/>
      </c>
      <c r="W81" s="26" t="str">
        <f>IF('APH KIC KIA PC'!AC81="",'APH KIC KIA PC'!AD81,'APH KIC KIA PC'!AC81)</f>
        <v/>
      </c>
      <c r="X81" s="22"/>
      <c r="Y81" s="22"/>
      <c r="Z81" s="35" t="s">
        <v>103</v>
      </c>
      <c r="AA81" s="7"/>
      <c r="AB81" s="30" t="s">
        <v>2161</v>
      </c>
      <c r="AC81" s="28">
        <v>1</v>
      </c>
      <c r="AD81" s="28">
        <v>1</v>
      </c>
      <c r="AE81" s="25" t="str">
        <f>'APH KIC KIA PC'!E81</f>
        <v/>
      </c>
      <c r="AF81" s="35" t="s">
        <v>104</v>
      </c>
      <c r="AG81" s="29"/>
      <c r="AH81" s="27" t="str">
        <f>TRIM('APH KIC KIA PC'!D81)</f>
        <v/>
      </c>
      <c r="AI81" s="26">
        <f>'APH KIC KIA PC'!AK81</f>
        <v>0</v>
      </c>
      <c r="AJ81" s="22"/>
      <c r="AK81" s="22"/>
      <c r="AL81" s="35" t="s">
        <v>103</v>
      </c>
    </row>
    <row r="82" spans="1:38" ht="15" x14ac:dyDescent="0.25">
      <c r="A82" s="21">
        <v>78</v>
      </c>
      <c r="B82" s="21" t="str">
        <f>'APH KIC KIA PC'!I82</f>
        <v>Välj…</v>
      </c>
      <c r="C82" s="21" t="str">
        <f>'APH KIC KIA PC'!K82</f>
        <v>Välj…</v>
      </c>
      <c r="D82" s="30">
        <v>100</v>
      </c>
      <c r="E82" s="28">
        <v>4</v>
      </c>
      <c r="F82" s="28">
        <v>1</v>
      </c>
      <c r="G82" s="25" t="str">
        <f>'APH KIC KIA PC'!E82</f>
        <v/>
      </c>
      <c r="H82" s="35" t="s">
        <v>104</v>
      </c>
      <c r="I82" s="29"/>
      <c r="J82" s="27" t="str">
        <f>TRIM('APH KIC KIA PC'!D82)</f>
        <v/>
      </c>
      <c r="K82" s="26" t="e">
        <f>IF('APH KIC KIA PC'!K82=Tabeller!$AI$4,'4. Inköpsdata'!J82,ROUND('APH KIC KIA PC'!AB82,2))</f>
        <v>#VALUE!</v>
      </c>
      <c r="L82" s="22"/>
      <c r="M82" s="22"/>
      <c r="N82" s="35" t="s">
        <v>103</v>
      </c>
      <c r="O82" s="41"/>
      <c r="P82" s="34" t="s">
        <v>2160</v>
      </c>
      <c r="Q82" s="28">
        <v>1</v>
      </c>
      <c r="R82" s="28">
        <v>1</v>
      </c>
      <c r="S82" s="25" t="str">
        <f>'APH KIC KIA PC'!E82</f>
        <v/>
      </c>
      <c r="T82" s="35" t="s">
        <v>104</v>
      </c>
      <c r="U82" s="29"/>
      <c r="V82" s="444" t="str">
        <f>TRIM('APH KIC KIA PC'!D82)</f>
        <v/>
      </c>
      <c r="W82" s="26" t="str">
        <f>IF('APH KIC KIA PC'!AC82="",'APH KIC KIA PC'!AD82,'APH KIC KIA PC'!AC82)</f>
        <v/>
      </c>
      <c r="X82" s="22"/>
      <c r="Y82" s="22"/>
      <c r="Z82" s="35" t="s">
        <v>103</v>
      </c>
      <c r="AA82" s="7"/>
      <c r="AB82" s="30" t="s">
        <v>2161</v>
      </c>
      <c r="AC82" s="28">
        <v>1</v>
      </c>
      <c r="AD82" s="28">
        <v>1</v>
      </c>
      <c r="AE82" s="25" t="str">
        <f>'APH KIC KIA PC'!E82</f>
        <v/>
      </c>
      <c r="AF82" s="35" t="s">
        <v>104</v>
      </c>
      <c r="AG82" s="29"/>
      <c r="AH82" s="27" t="str">
        <f>TRIM('APH KIC KIA PC'!D82)</f>
        <v/>
      </c>
      <c r="AI82" s="26">
        <f>'APH KIC KIA PC'!AK82</f>
        <v>0</v>
      </c>
      <c r="AJ82" s="22"/>
      <c r="AK82" s="22"/>
      <c r="AL82" s="35" t="s">
        <v>103</v>
      </c>
    </row>
    <row r="83" spans="1:38" ht="15" x14ac:dyDescent="0.25">
      <c r="A83" s="21">
        <v>79</v>
      </c>
      <c r="B83" s="21" t="str">
        <f>'APH KIC KIA PC'!I83</f>
        <v>Välj…</v>
      </c>
      <c r="C83" s="21" t="str">
        <f>'APH KIC KIA PC'!K83</f>
        <v>Välj…</v>
      </c>
      <c r="D83" s="30">
        <v>100</v>
      </c>
      <c r="E83" s="28">
        <v>4</v>
      </c>
      <c r="F83" s="28">
        <v>1</v>
      </c>
      <c r="G83" s="25" t="str">
        <f>'APH KIC KIA PC'!E83</f>
        <v/>
      </c>
      <c r="H83" s="35" t="s">
        <v>104</v>
      </c>
      <c r="I83" s="29"/>
      <c r="J83" s="27" t="str">
        <f>TRIM('APH KIC KIA PC'!D83)</f>
        <v/>
      </c>
      <c r="K83" s="26" t="e">
        <f>IF('APH KIC KIA PC'!K83=Tabeller!$AI$4,'4. Inköpsdata'!J83,ROUND('APH KIC KIA PC'!AB83,2))</f>
        <v>#VALUE!</v>
      </c>
      <c r="L83" s="22"/>
      <c r="M83" s="22"/>
      <c r="N83" s="35" t="s">
        <v>103</v>
      </c>
      <c r="O83" s="41"/>
      <c r="P83" s="34" t="s">
        <v>2160</v>
      </c>
      <c r="Q83" s="28">
        <v>1</v>
      </c>
      <c r="R83" s="28">
        <v>1</v>
      </c>
      <c r="S83" s="25" t="str">
        <f>'APH KIC KIA PC'!E83</f>
        <v/>
      </c>
      <c r="T83" s="35" t="s">
        <v>104</v>
      </c>
      <c r="U83" s="29"/>
      <c r="V83" s="444" t="str">
        <f>TRIM('APH KIC KIA PC'!D83)</f>
        <v/>
      </c>
      <c r="W83" s="26" t="str">
        <f>IF('APH KIC KIA PC'!AC83="",'APH KIC KIA PC'!AD83,'APH KIC KIA PC'!AC83)</f>
        <v/>
      </c>
      <c r="X83" s="22"/>
      <c r="Y83" s="22"/>
      <c r="Z83" s="35" t="s">
        <v>103</v>
      </c>
      <c r="AA83" s="7"/>
      <c r="AB83" s="30" t="s">
        <v>2161</v>
      </c>
      <c r="AC83" s="28">
        <v>1</v>
      </c>
      <c r="AD83" s="28">
        <v>1</v>
      </c>
      <c r="AE83" s="25" t="str">
        <f>'APH KIC KIA PC'!E83</f>
        <v/>
      </c>
      <c r="AF83" s="35" t="s">
        <v>104</v>
      </c>
      <c r="AG83" s="29"/>
      <c r="AH83" s="27" t="str">
        <f>TRIM('APH KIC KIA PC'!D83)</f>
        <v/>
      </c>
      <c r="AI83" s="26">
        <f>'APH KIC KIA PC'!AK83</f>
        <v>0</v>
      </c>
      <c r="AJ83" s="22"/>
      <c r="AK83" s="22"/>
      <c r="AL83" s="35" t="s">
        <v>103</v>
      </c>
    </row>
    <row r="84" spans="1:38" ht="15" x14ac:dyDescent="0.25">
      <c r="A84" s="21">
        <v>80</v>
      </c>
      <c r="B84" s="21" t="str">
        <f>'APH KIC KIA PC'!I84</f>
        <v>Välj…</v>
      </c>
      <c r="C84" s="21" t="str">
        <f>'APH KIC KIA PC'!K84</f>
        <v>Välj…</v>
      </c>
      <c r="D84" s="30">
        <v>100</v>
      </c>
      <c r="E84" s="28">
        <v>4</v>
      </c>
      <c r="F84" s="28">
        <v>1</v>
      </c>
      <c r="G84" s="25" t="str">
        <f>'APH KIC KIA PC'!E84</f>
        <v/>
      </c>
      <c r="H84" s="35" t="s">
        <v>104</v>
      </c>
      <c r="I84" s="29"/>
      <c r="J84" s="27" t="str">
        <f>TRIM('APH KIC KIA PC'!D84)</f>
        <v/>
      </c>
      <c r="K84" s="26" t="e">
        <f>IF('APH KIC KIA PC'!K84=Tabeller!$AI$4,'4. Inköpsdata'!J84,ROUND('APH KIC KIA PC'!AB84,2))</f>
        <v>#VALUE!</v>
      </c>
      <c r="L84" s="22"/>
      <c r="M84" s="22"/>
      <c r="N84" s="35" t="s">
        <v>103</v>
      </c>
      <c r="O84" s="41"/>
      <c r="P84" s="34" t="s">
        <v>2160</v>
      </c>
      <c r="Q84" s="28">
        <v>1</v>
      </c>
      <c r="R84" s="28">
        <v>1</v>
      </c>
      <c r="S84" s="25" t="str">
        <f>'APH KIC KIA PC'!E84</f>
        <v/>
      </c>
      <c r="T84" s="35" t="s">
        <v>104</v>
      </c>
      <c r="U84" s="29"/>
      <c r="V84" s="444" t="str">
        <f>TRIM('APH KIC KIA PC'!D84)</f>
        <v/>
      </c>
      <c r="W84" s="26" t="str">
        <f>IF('APH KIC KIA PC'!AC84="",'APH KIC KIA PC'!AD84,'APH KIC KIA PC'!AC84)</f>
        <v/>
      </c>
      <c r="X84" s="22"/>
      <c r="Y84" s="22"/>
      <c r="Z84" s="35" t="s">
        <v>103</v>
      </c>
      <c r="AA84" s="7"/>
      <c r="AB84" s="30" t="s">
        <v>2161</v>
      </c>
      <c r="AC84" s="28">
        <v>1</v>
      </c>
      <c r="AD84" s="28">
        <v>1</v>
      </c>
      <c r="AE84" s="25" t="str">
        <f>'APH KIC KIA PC'!E84</f>
        <v/>
      </c>
      <c r="AF84" s="35" t="s">
        <v>104</v>
      </c>
      <c r="AG84" s="29"/>
      <c r="AH84" s="27" t="str">
        <f>TRIM('APH KIC KIA PC'!D84)</f>
        <v/>
      </c>
      <c r="AI84" s="26">
        <f>'APH KIC KIA PC'!AK84</f>
        <v>0</v>
      </c>
      <c r="AJ84" s="22"/>
      <c r="AK84" s="22"/>
      <c r="AL84" s="35" t="s">
        <v>103</v>
      </c>
    </row>
    <row r="85" spans="1:38" ht="15" x14ac:dyDescent="0.25">
      <c r="A85" s="21">
        <v>81</v>
      </c>
      <c r="B85" s="21" t="str">
        <f>'APH KIC KIA PC'!I85</f>
        <v>Välj…</v>
      </c>
      <c r="C85" s="21" t="str">
        <f>'APH KIC KIA PC'!K85</f>
        <v>Välj…</v>
      </c>
      <c r="D85" s="30">
        <v>100</v>
      </c>
      <c r="E85" s="28">
        <v>4</v>
      </c>
      <c r="F85" s="28">
        <v>1</v>
      </c>
      <c r="G85" s="25" t="str">
        <f>'APH KIC KIA PC'!E85</f>
        <v/>
      </c>
      <c r="H85" s="35" t="s">
        <v>104</v>
      </c>
      <c r="I85" s="29"/>
      <c r="J85" s="27" t="str">
        <f>TRIM('APH KIC KIA PC'!D85)</f>
        <v/>
      </c>
      <c r="K85" s="26" t="e">
        <f>IF('APH KIC KIA PC'!K85=Tabeller!$AI$4,'4. Inköpsdata'!J85,ROUND('APH KIC KIA PC'!AB85,2))</f>
        <v>#VALUE!</v>
      </c>
      <c r="L85" s="22"/>
      <c r="M85" s="22"/>
      <c r="N85" s="35" t="s">
        <v>103</v>
      </c>
      <c r="O85" s="41"/>
      <c r="P85" s="34" t="s">
        <v>2160</v>
      </c>
      <c r="Q85" s="28">
        <v>1</v>
      </c>
      <c r="R85" s="28">
        <v>1</v>
      </c>
      <c r="S85" s="25" t="str">
        <f>'APH KIC KIA PC'!E85</f>
        <v/>
      </c>
      <c r="T85" s="35" t="s">
        <v>104</v>
      </c>
      <c r="U85" s="29"/>
      <c r="V85" s="444" t="str">
        <f>TRIM('APH KIC KIA PC'!D85)</f>
        <v/>
      </c>
      <c r="W85" s="26" t="str">
        <f>IF('APH KIC KIA PC'!AC85="",'APH KIC KIA PC'!AD85,'APH KIC KIA PC'!AC85)</f>
        <v/>
      </c>
      <c r="X85" s="22"/>
      <c r="Y85" s="22"/>
      <c r="Z85" s="35" t="s">
        <v>103</v>
      </c>
      <c r="AA85" s="7"/>
      <c r="AB85" s="30" t="s">
        <v>2161</v>
      </c>
      <c r="AC85" s="28">
        <v>1</v>
      </c>
      <c r="AD85" s="28">
        <v>1</v>
      </c>
      <c r="AE85" s="25" t="str">
        <f>'APH KIC KIA PC'!E85</f>
        <v/>
      </c>
      <c r="AF85" s="35" t="s">
        <v>104</v>
      </c>
      <c r="AG85" s="29"/>
      <c r="AH85" s="27" t="str">
        <f>TRIM('APH KIC KIA PC'!D85)</f>
        <v/>
      </c>
      <c r="AI85" s="26">
        <f>'APH KIC KIA PC'!AK85</f>
        <v>0</v>
      </c>
      <c r="AJ85" s="22"/>
      <c r="AK85" s="22"/>
      <c r="AL85" s="35" t="s">
        <v>103</v>
      </c>
    </row>
    <row r="86" spans="1:38" ht="15" x14ac:dyDescent="0.25">
      <c r="A86" s="21">
        <v>82</v>
      </c>
      <c r="B86" s="21" t="str">
        <f>'APH KIC KIA PC'!I86</f>
        <v>Välj…</v>
      </c>
      <c r="C86" s="21" t="str">
        <f>'APH KIC KIA PC'!K86</f>
        <v>Välj…</v>
      </c>
      <c r="D86" s="30">
        <v>100</v>
      </c>
      <c r="E86" s="28">
        <v>4</v>
      </c>
      <c r="F86" s="28">
        <v>1</v>
      </c>
      <c r="G86" s="25" t="str">
        <f>'APH KIC KIA PC'!E86</f>
        <v/>
      </c>
      <c r="H86" s="35" t="s">
        <v>104</v>
      </c>
      <c r="I86" s="29"/>
      <c r="J86" s="27" t="str">
        <f>TRIM('APH KIC KIA PC'!D86)</f>
        <v/>
      </c>
      <c r="K86" s="26" t="e">
        <f>IF('APH KIC KIA PC'!K86=Tabeller!$AI$4,'4. Inköpsdata'!J86,ROUND('APH KIC KIA PC'!AB86,2))</f>
        <v>#VALUE!</v>
      </c>
      <c r="L86" s="22"/>
      <c r="M86" s="22"/>
      <c r="N86" s="35" t="s">
        <v>103</v>
      </c>
      <c r="O86" s="41"/>
      <c r="P86" s="34" t="s">
        <v>2160</v>
      </c>
      <c r="Q86" s="28">
        <v>1</v>
      </c>
      <c r="R86" s="28">
        <v>1</v>
      </c>
      <c r="S86" s="25" t="str">
        <f>'APH KIC KIA PC'!E86</f>
        <v/>
      </c>
      <c r="T86" s="35" t="s">
        <v>104</v>
      </c>
      <c r="U86" s="29"/>
      <c r="V86" s="444" t="str">
        <f>TRIM('APH KIC KIA PC'!D86)</f>
        <v/>
      </c>
      <c r="W86" s="26" t="str">
        <f>IF('APH KIC KIA PC'!AC86="",'APH KIC KIA PC'!AD86,'APH KIC KIA PC'!AC86)</f>
        <v/>
      </c>
      <c r="X86" s="22"/>
      <c r="Y86" s="22"/>
      <c r="Z86" s="35" t="s">
        <v>103</v>
      </c>
      <c r="AA86" s="7"/>
      <c r="AB86" s="30" t="s">
        <v>2161</v>
      </c>
      <c r="AC86" s="28">
        <v>1</v>
      </c>
      <c r="AD86" s="28">
        <v>1</v>
      </c>
      <c r="AE86" s="25" t="str">
        <f>'APH KIC KIA PC'!E86</f>
        <v/>
      </c>
      <c r="AF86" s="35" t="s">
        <v>104</v>
      </c>
      <c r="AG86" s="29"/>
      <c r="AH86" s="27" t="str">
        <f>TRIM('APH KIC KIA PC'!D86)</f>
        <v/>
      </c>
      <c r="AI86" s="26">
        <f>'APH KIC KIA PC'!AK86</f>
        <v>0</v>
      </c>
      <c r="AJ86" s="22"/>
      <c r="AK86" s="22"/>
      <c r="AL86" s="35" t="s">
        <v>103</v>
      </c>
    </row>
    <row r="87" spans="1:38" ht="15" x14ac:dyDescent="0.25">
      <c r="A87" s="21">
        <v>83</v>
      </c>
      <c r="B87" s="21" t="str">
        <f>'APH KIC KIA PC'!I87</f>
        <v>Välj…</v>
      </c>
      <c r="C87" s="21" t="str">
        <f>'APH KIC KIA PC'!K87</f>
        <v>Välj…</v>
      </c>
      <c r="D87" s="30">
        <v>100</v>
      </c>
      <c r="E87" s="28">
        <v>4</v>
      </c>
      <c r="F87" s="28">
        <v>1</v>
      </c>
      <c r="G87" s="25" t="str">
        <f>'APH KIC KIA PC'!E87</f>
        <v/>
      </c>
      <c r="H87" s="35" t="s">
        <v>104</v>
      </c>
      <c r="I87" s="29"/>
      <c r="J87" s="27" t="str">
        <f>TRIM('APH KIC KIA PC'!D87)</f>
        <v/>
      </c>
      <c r="K87" s="26" t="e">
        <f>IF('APH KIC KIA PC'!K87=Tabeller!$AI$4,'4. Inköpsdata'!J87,ROUND('APH KIC KIA PC'!AB87,2))</f>
        <v>#VALUE!</v>
      </c>
      <c r="L87" s="22"/>
      <c r="M87" s="22"/>
      <c r="N87" s="35" t="s">
        <v>103</v>
      </c>
      <c r="O87" s="41"/>
      <c r="P87" s="34" t="s">
        <v>2160</v>
      </c>
      <c r="Q87" s="28">
        <v>1</v>
      </c>
      <c r="R87" s="28">
        <v>1</v>
      </c>
      <c r="S87" s="25" t="str">
        <f>'APH KIC KIA PC'!E87</f>
        <v/>
      </c>
      <c r="T87" s="35" t="s">
        <v>104</v>
      </c>
      <c r="U87" s="29"/>
      <c r="V87" s="444" t="str">
        <f>TRIM('APH KIC KIA PC'!D87)</f>
        <v/>
      </c>
      <c r="W87" s="26" t="str">
        <f>IF('APH KIC KIA PC'!AC87="",'APH KIC KIA PC'!AD87,'APH KIC KIA PC'!AC87)</f>
        <v/>
      </c>
      <c r="X87" s="22"/>
      <c r="Y87" s="22"/>
      <c r="Z87" s="35" t="s">
        <v>103</v>
      </c>
      <c r="AA87" s="7"/>
      <c r="AB87" s="30" t="s">
        <v>2161</v>
      </c>
      <c r="AC87" s="28">
        <v>1</v>
      </c>
      <c r="AD87" s="28">
        <v>1</v>
      </c>
      <c r="AE87" s="25" t="str">
        <f>'APH KIC KIA PC'!E87</f>
        <v/>
      </c>
      <c r="AF87" s="35" t="s">
        <v>104</v>
      </c>
      <c r="AG87" s="29"/>
      <c r="AH87" s="27" t="str">
        <f>TRIM('APH KIC KIA PC'!D87)</f>
        <v/>
      </c>
      <c r="AI87" s="26">
        <f>'APH KIC KIA PC'!AK87</f>
        <v>0</v>
      </c>
      <c r="AJ87" s="22"/>
      <c r="AK87" s="22"/>
      <c r="AL87" s="35" t="s">
        <v>103</v>
      </c>
    </row>
    <row r="88" spans="1:38" ht="15" x14ac:dyDescent="0.25">
      <c r="A88" s="21">
        <v>84</v>
      </c>
      <c r="B88" s="21" t="str">
        <f>'APH KIC KIA PC'!I88</f>
        <v>Välj…</v>
      </c>
      <c r="C88" s="21" t="str">
        <f>'APH KIC KIA PC'!K88</f>
        <v>Välj…</v>
      </c>
      <c r="D88" s="30">
        <v>100</v>
      </c>
      <c r="E88" s="28">
        <v>4</v>
      </c>
      <c r="F88" s="28">
        <v>1</v>
      </c>
      <c r="G88" s="25" t="str">
        <f>'APH KIC KIA PC'!E88</f>
        <v/>
      </c>
      <c r="H88" s="35" t="s">
        <v>104</v>
      </c>
      <c r="I88" s="29"/>
      <c r="J88" s="27" t="str">
        <f>TRIM('APH KIC KIA PC'!D88)</f>
        <v/>
      </c>
      <c r="K88" s="26" t="e">
        <f>IF('APH KIC KIA PC'!K88=Tabeller!$AI$4,'4. Inköpsdata'!J88,ROUND('APH KIC KIA PC'!AB88,2))</f>
        <v>#VALUE!</v>
      </c>
      <c r="L88" s="22"/>
      <c r="M88" s="22"/>
      <c r="N88" s="35" t="s">
        <v>103</v>
      </c>
      <c r="O88" s="41"/>
      <c r="P88" s="34" t="s">
        <v>2160</v>
      </c>
      <c r="Q88" s="28">
        <v>1</v>
      </c>
      <c r="R88" s="28">
        <v>1</v>
      </c>
      <c r="S88" s="25" t="str">
        <f>'APH KIC KIA PC'!E88</f>
        <v/>
      </c>
      <c r="T88" s="35" t="s">
        <v>104</v>
      </c>
      <c r="U88" s="29"/>
      <c r="V88" s="444" t="str">
        <f>TRIM('APH KIC KIA PC'!D88)</f>
        <v/>
      </c>
      <c r="W88" s="26" t="str">
        <f>IF('APH KIC KIA PC'!AC88="",'APH KIC KIA PC'!AD88,'APH KIC KIA PC'!AC88)</f>
        <v/>
      </c>
      <c r="X88" s="22"/>
      <c r="Y88" s="22"/>
      <c r="Z88" s="35" t="s">
        <v>103</v>
      </c>
      <c r="AA88" s="7"/>
      <c r="AB88" s="30" t="s">
        <v>2161</v>
      </c>
      <c r="AC88" s="28">
        <v>1</v>
      </c>
      <c r="AD88" s="28">
        <v>1</v>
      </c>
      <c r="AE88" s="25" t="str">
        <f>'APH KIC KIA PC'!E88</f>
        <v/>
      </c>
      <c r="AF88" s="35" t="s">
        <v>104</v>
      </c>
      <c r="AG88" s="29"/>
      <c r="AH88" s="27" t="str">
        <f>TRIM('APH KIC KIA PC'!D88)</f>
        <v/>
      </c>
      <c r="AI88" s="26">
        <f>'APH KIC KIA PC'!AK88</f>
        <v>0</v>
      </c>
      <c r="AJ88" s="22"/>
      <c r="AK88" s="22"/>
      <c r="AL88" s="35" t="s">
        <v>103</v>
      </c>
    </row>
    <row r="89" spans="1:38" ht="15" x14ac:dyDescent="0.25">
      <c r="A89" s="21">
        <v>85</v>
      </c>
      <c r="B89" s="21" t="str">
        <f>'APH KIC KIA PC'!I89</f>
        <v>Välj…</v>
      </c>
      <c r="C89" s="21" t="str">
        <f>'APH KIC KIA PC'!K89</f>
        <v>Välj…</v>
      </c>
      <c r="D89" s="30">
        <v>100</v>
      </c>
      <c r="E89" s="28">
        <v>4</v>
      </c>
      <c r="F89" s="28">
        <v>1</v>
      </c>
      <c r="G89" s="25" t="str">
        <f>'APH KIC KIA PC'!E89</f>
        <v/>
      </c>
      <c r="H89" s="35" t="s">
        <v>104</v>
      </c>
      <c r="I89" s="29"/>
      <c r="J89" s="27" t="str">
        <f>TRIM('APH KIC KIA PC'!D89)</f>
        <v/>
      </c>
      <c r="K89" s="26" t="e">
        <f>IF('APH KIC KIA PC'!K89=Tabeller!$AI$4,'4. Inköpsdata'!J89,ROUND('APH KIC KIA PC'!AB89,2))</f>
        <v>#VALUE!</v>
      </c>
      <c r="L89" s="22"/>
      <c r="M89" s="22"/>
      <c r="N89" s="35" t="s">
        <v>103</v>
      </c>
      <c r="O89" s="41"/>
      <c r="P89" s="34" t="s">
        <v>2160</v>
      </c>
      <c r="Q89" s="28">
        <v>1</v>
      </c>
      <c r="R89" s="28">
        <v>1</v>
      </c>
      <c r="S89" s="25" t="str">
        <f>'APH KIC KIA PC'!E89</f>
        <v/>
      </c>
      <c r="T89" s="35" t="s">
        <v>104</v>
      </c>
      <c r="U89" s="29"/>
      <c r="V89" s="444" t="str">
        <f>TRIM('APH KIC KIA PC'!D89)</f>
        <v/>
      </c>
      <c r="W89" s="26" t="str">
        <f>IF('APH KIC KIA PC'!AC89="",'APH KIC KIA PC'!AD89,'APH KIC KIA PC'!AC89)</f>
        <v/>
      </c>
      <c r="X89" s="22"/>
      <c r="Y89" s="22"/>
      <c r="Z89" s="35" t="s">
        <v>103</v>
      </c>
      <c r="AA89" s="7"/>
      <c r="AB89" s="30" t="s">
        <v>2161</v>
      </c>
      <c r="AC89" s="28">
        <v>1</v>
      </c>
      <c r="AD89" s="28">
        <v>1</v>
      </c>
      <c r="AE89" s="25" t="str">
        <f>'APH KIC KIA PC'!E89</f>
        <v/>
      </c>
      <c r="AF89" s="35" t="s">
        <v>104</v>
      </c>
      <c r="AG89" s="29"/>
      <c r="AH89" s="27" t="str">
        <f>TRIM('APH KIC KIA PC'!D89)</f>
        <v/>
      </c>
      <c r="AI89" s="26">
        <f>'APH KIC KIA PC'!AK89</f>
        <v>0</v>
      </c>
      <c r="AJ89" s="22"/>
      <c r="AK89" s="22"/>
      <c r="AL89" s="35" t="s">
        <v>103</v>
      </c>
    </row>
    <row r="90" spans="1:38" ht="15" x14ac:dyDescent="0.25">
      <c r="A90" s="21">
        <v>86</v>
      </c>
      <c r="B90" s="21" t="str">
        <f>'APH KIC KIA PC'!I90</f>
        <v>Välj…</v>
      </c>
      <c r="C90" s="21" t="str">
        <f>'APH KIC KIA PC'!K90</f>
        <v>Välj…</v>
      </c>
      <c r="D90" s="30">
        <v>100</v>
      </c>
      <c r="E90" s="28">
        <v>4</v>
      </c>
      <c r="F90" s="28">
        <v>1</v>
      </c>
      <c r="G90" s="25" t="str">
        <f>'APH KIC KIA PC'!E90</f>
        <v/>
      </c>
      <c r="H90" s="35" t="s">
        <v>104</v>
      </c>
      <c r="I90" s="29"/>
      <c r="J90" s="27" t="str">
        <f>TRIM('APH KIC KIA PC'!D90)</f>
        <v/>
      </c>
      <c r="K90" s="26" t="e">
        <f>IF('APH KIC KIA PC'!K90=Tabeller!$AI$4,'4. Inköpsdata'!J90,ROUND('APH KIC KIA PC'!AB90,2))</f>
        <v>#VALUE!</v>
      </c>
      <c r="L90" s="22"/>
      <c r="M90" s="22"/>
      <c r="N90" s="35" t="s">
        <v>103</v>
      </c>
      <c r="O90" s="41"/>
      <c r="P90" s="34" t="s">
        <v>2160</v>
      </c>
      <c r="Q90" s="28">
        <v>1</v>
      </c>
      <c r="R90" s="28">
        <v>1</v>
      </c>
      <c r="S90" s="25" t="str">
        <f>'APH KIC KIA PC'!E90</f>
        <v/>
      </c>
      <c r="T90" s="35" t="s">
        <v>104</v>
      </c>
      <c r="U90" s="29"/>
      <c r="V90" s="444" t="str">
        <f>TRIM('APH KIC KIA PC'!D90)</f>
        <v/>
      </c>
      <c r="W90" s="26" t="str">
        <f>IF('APH KIC KIA PC'!AC90="",'APH KIC KIA PC'!AD90,'APH KIC KIA PC'!AC90)</f>
        <v/>
      </c>
      <c r="X90" s="22"/>
      <c r="Y90" s="22"/>
      <c r="Z90" s="35" t="s">
        <v>103</v>
      </c>
      <c r="AA90" s="7"/>
      <c r="AB90" s="30" t="s">
        <v>2161</v>
      </c>
      <c r="AC90" s="28">
        <v>1</v>
      </c>
      <c r="AD90" s="28">
        <v>1</v>
      </c>
      <c r="AE90" s="25" t="str">
        <f>'APH KIC KIA PC'!E90</f>
        <v/>
      </c>
      <c r="AF90" s="35" t="s">
        <v>104</v>
      </c>
      <c r="AG90" s="29"/>
      <c r="AH90" s="27" t="str">
        <f>TRIM('APH KIC KIA PC'!D90)</f>
        <v/>
      </c>
      <c r="AI90" s="26">
        <f>'APH KIC KIA PC'!AK90</f>
        <v>0</v>
      </c>
      <c r="AJ90" s="22"/>
      <c r="AK90" s="22"/>
      <c r="AL90" s="35" t="s">
        <v>103</v>
      </c>
    </row>
    <row r="91" spans="1:38" ht="15" x14ac:dyDescent="0.25">
      <c r="A91" s="21">
        <v>87</v>
      </c>
      <c r="B91" s="21" t="str">
        <f>'APH KIC KIA PC'!I91</f>
        <v>Välj…</v>
      </c>
      <c r="C91" s="21" t="str">
        <f>'APH KIC KIA PC'!K91</f>
        <v>Välj…</v>
      </c>
      <c r="D91" s="30">
        <v>100</v>
      </c>
      <c r="E91" s="28">
        <v>4</v>
      </c>
      <c r="F91" s="28">
        <v>1</v>
      </c>
      <c r="G91" s="25" t="str">
        <f>'APH KIC KIA PC'!E91</f>
        <v/>
      </c>
      <c r="H91" s="35" t="s">
        <v>104</v>
      </c>
      <c r="I91" s="29"/>
      <c r="J91" s="27" t="str">
        <f>TRIM('APH KIC KIA PC'!D91)</f>
        <v/>
      </c>
      <c r="K91" s="26" t="e">
        <f>IF('APH KIC KIA PC'!K91=Tabeller!$AI$4,'4. Inköpsdata'!J91,ROUND('APH KIC KIA PC'!AB91,2))</f>
        <v>#VALUE!</v>
      </c>
      <c r="L91" s="22"/>
      <c r="M91" s="22"/>
      <c r="N91" s="35" t="s">
        <v>103</v>
      </c>
      <c r="O91" s="41"/>
      <c r="P91" s="34" t="s">
        <v>2160</v>
      </c>
      <c r="Q91" s="28">
        <v>1</v>
      </c>
      <c r="R91" s="28">
        <v>1</v>
      </c>
      <c r="S91" s="25" t="str">
        <f>'APH KIC KIA PC'!E91</f>
        <v/>
      </c>
      <c r="T91" s="35" t="s">
        <v>104</v>
      </c>
      <c r="U91" s="29"/>
      <c r="V91" s="444" t="str">
        <f>TRIM('APH KIC KIA PC'!D91)</f>
        <v/>
      </c>
      <c r="W91" s="26" t="str">
        <f>IF('APH KIC KIA PC'!AC91="",'APH KIC KIA PC'!AD91,'APH KIC KIA PC'!AC91)</f>
        <v/>
      </c>
      <c r="X91" s="22"/>
      <c r="Y91" s="22"/>
      <c r="Z91" s="35" t="s">
        <v>103</v>
      </c>
      <c r="AA91" s="7"/>
      <c r="AB91" s="30" t="s">
        <v>2161</v>
      </c>
      <c r="AC91" s="28">
        <v>1</v>
      </c>
      <c r="AD91" s="28">
        <v>1</v>
      </c>
      <c r="AE91" s="25" t="str">
        <f>'APH KIC KIA PC'!E91</f>
        <v/>
      </c>
      <c r="AF91" s="35" t="s">
        <v>104</v>
      </c>
      <c r="AG91" s="29"/>
      <c r="AH91" s="27" t="str">
        <f>TRIM('APH KIC KIA PC'!D91)</f>
        <v/>
      </c>
      <c r="AI91" s="26">
        <f>'APH KIC KIA PC'!AK91</f>
        <v>0</v>
      </c>
      <c r="AJ91" s="22"/>
      <c r="AK91" s="22"/>
      <c r="AL91" s="35" t="s">
        <v>103</v>
      </c>
    </row>
    <row r="92" spans="1:38" ht="15" x14ac:dyDescent="0.25">
      <c r="A92" s="21">
        <v>88</v>
      </c>
      <c r="B92" s="21" t="str">
        <f>'APH KIC KIA PC'!I92</f>
        <v>Välj…</v>
      </c>
      <c r="C92" s="21" t="str">
        <f>'APH KIC KIA PC'!K92</f>
        <v>Välj…</v>
      </c>
      <c r="D92" s="30">
        <v>100</v>
      </c>
      <c r="E92" s="28">
        <v>4</v>
      </c>
      <c r="F92" s="28">
        <v>1</v>
      </c>
      <c r="G92" s="25" t="str">
        <f>'APH KIC KIA PC'!E92</f>
        <v/>
      </c>
      <c r="H92" s="35" t="s">
        <v>104</v>
      </c>
      <c r="I92" s="29"/>
      <c r="J92" s="27" t="str">
        <f>TRIM('APH KIC KIA PC'!D92)</f>
        <v/>
      </c>
      <c r="K92" s="26" t="e">
        <f>IF('APH KIC KIA PC'!K92=Tabeller!$AI$4,'4. Inköpsdata'!J92,ROUND('APH KIC KIA PC'!AB92,2))</f>
        <v>#VALUE!</v>
      </c>
      <c r="L92" s="22"/>
      <c r="M92" s="22"/>
      <c r="N92" s="35" t="s">
        <v>103</v>
      </c>
      <c r="O92" s="41"/>
      <c r="P92" s="34" t="s">
        <v>2160</v>
      </c>
      <c r="Q92" s="28">
        <v>1</v>
      </c>
      <c r="R92" s="28">
        <v>1</v>
      </c>
      <c r="S92" s="25" t="str">
        <f>'APH KIC KIA PC'!E92</f>
        <v/>
      </c>
      <c r="T92" s="35" t="s">
        <v>104</v>
      </c>
      <c r="U92" s="29"/>
      <c r="V92" s="444" t="str">
        <f>TRIM('APH KIC KIA PC'!D92)</f>
        <v/>
      </c>
      <c r="W92" s="26" t="str">
        <f>IF('APH KIC KIA PC'!AC92="",'APH KIC KIA PC'!AD92,'APH KIC KIA PC'!AC92)</f>
        <v/>
      </c>
      <c r="X92" s="22"/>
      <c r="Y92" s="22"/>
      <c r="Z92" s="35" t="s">
        <v>103</v>
      </c>
      <c r="AA92" s="7"/>
      <c r="AB92" s="30" t="s">
        <v>2161</v>
      </c>
      <c r="AC92" s="28">
        <v>1</v>
      </c>
      <c r="AD92" s="28">
        <v>1</v>
      </c>
      <c r="AE92" s="25" t="str">
        <f>'APH KIC KIA PC'!E92</f>
        <v/>
      </c>
      <c r="AF92" s="35" t="s">
        <v>104</v>
      </c>
      <c r="AG92" s="29"/>
      <c r="AH92" s="27" t="str">
        <f>TRIM('APH KIC KIA PC'!D92)</f>
        <v/>
      </c>
      <c r="AI92" s="26">
        <f>'APH KIC KIA PC'!AK92</f>
        <v>0</v>
      </c>
      <c r="AJ92" s="22"/>
      <c r="AK92" s="22"/>
      <c r="AL92" s="35" t="s">
        <v>103</v>
      </c>
    </row>
    <row r="93" spans="1:38" ht="15" x14ac:dyDescent="0.25">
      <c r="A93" s="21">
        <v>89</v>
      </c>
      <c r="B93" s="21" t="str">
        <f>'APH KIC KIA PC'!I93</f>
        <v>Välj…</v>
      </c>
      <c r="C93" s="21" t="str">
        <f>'APH KIC KIA PC'!K93</f>
        <v>Välj…</v>
      </c>
      <c r="D93" s="30">
        <v>100</v>
      </c>
      <c r="E93" s="28">
        <v>4</v>
      </c>
      <c r="F93" s="28">
        <v>1</v>
      </c>
      <c r="G93" s="25" t="str">
        <f>'APH KIC KIA PC'!E93</f>
        <v/>
      </c>
      <c r="H93" s="35" t="s">
        <v>104</v>
      </c>
      <c r="I93" s="29"/>
      <c r="J93" s="27" t="str">
        <f>TRIM('APH KIC KIA PC'!D93)</f>
        <v/>
      </c>
      <c r="K93" s="26" t="e">
        <f>IF('APH KIC KIA PC'!K93=Tabeller!$AI$4,'4. Inköpsdata'!J93,ROUND('APH KIC KIA PC'!AB93,2))</f>
        <v>#VALUE!</v>
      </c>
      <c r="L93" s="22"/>
      <c r="M93" s="22"/>
      <c r="N93" s="35" t="s">
        <v>103</v>
      </c>
      <c r="O93" s="41"/>
      <c r="P93" s="34" t="s">
        <v>2160</v>
      </c>
      <c r="Q93" s="28">
        <v>1</v>
      </c>
      <c r="R93" s="28">
        <v>1</v>
      </c>
      <c r="S93" s="25" t="str">
        <f>'APH KIC KIA PC'!E93</f>
        <v/>
      </c>
      <c r="T93" s="35" t="s">
        <v>104</v>
      </c>
      <c r="U93" s="29"/>
      <c r="V93" s="444" t="str">
        <f>TRIM('APH KIC KIA PC'!D93)</f>
        <v/>
      </c>
      <c r="W93" s="26" t="str">
        <f>IF('APH KIC KIA PC'!AC93="",'APH KIC KIA PC'!AD93,'APH KIC KIA PC'!AC93)</f>
        <v/>
      </c>
      <c r="X93" s="22"/>
      <c r="Y93" s="22"/>
      <c r="Z93" s="35" t="s">
        <v>103</v>
      </c>
      <c r="AA93" s="7"/>
      <c r="AB93" s="30" t="s">
        <v>2161</v>
      </c>
      <c r="AC93" s="28">
        <v>1</v>
      </c>
      <c r="AD93" s="28">
        <v>1</v>
      </c>
      <c r="AE93" s="25" t="str">
        <f>'APH KIC KIA PC'!E93</f>
        <v/>
      </c>
      <c r="AF93" s="35" t="s">
        <v>104</v>
      </c>
      <c r="AG93" s="29"/>
      <c r="AH93" s="27" t="str">
        <f>TRIM('APH KIC KIA PC'!D93)</f>
        <v/>
      </c>
      <c r="AI93" s="26">
        <f>'APH KIC KIA PC'!AK93</f>
        <v>0</v>
      </c>
      <c r="AJ93" s="22"/>
      <c r="AK93" s="22"/>
      <c r="AL93" s="35" t="s">
        <v>103</v>
      </c>
    </row>
    <row r="94" spans="1:38" ht="15" x14ac:dyDescent="0.25">
      <c r="A94" s="21">
        <v>90</v>
      </c>
      <c r="B94" s="21" t="str">
        <f>'APH KIC KIA PC'!I94</f>
        <v>Välj…</v>
      </c>
      <c r="C94" s="21" t="str">
        <f>'APH KIC KIA PC'!K94</f>
        <v>Välj…</v>
      </c>
      <c r="D94" s="30">
        <v>100</v>
      </c>
      <c r="E94" s="28">
        <v>4</v>
      </c>
      <c r="F94" s="28">
        <v>1</v>
      </c>
      <c r="G94" s="25" t="str">
        <f>'APH KIC KIA PC'!E94</f>
        <v/>
      </c>
      <c r="H94" s="35" t="s">
        <v>104</v>
      </c>
      <c r="I94" s="29"/>
      <c r="J94" s="27" t="str">
        <f>TRIM('APH KIC KIA PC'!D94)</f>
        <v/>
      </c>
      <c r="K94" s="26" t="e">
        <f>IF('APH KIC KIA PC'!K94=Tabeller!$AI$4,'4. Inköpsdata'!J94,ROUND('APH KIC KIA PC'!AB94,2))</f>
        <v>#VALUE!</v>
      </c>
      <c r="L94" s="22"/>
      <c r="M94" s="22"/>
      <c r="N94" s="35" t="s">
        <v>103</v>
      </c>
      <c r="O94" s="41"/>
      <c r="P94" s="34" t="s">
        <v>2160</v>
      </c>
      <c r="Q94" s="28">
        <v>1</v>
      </c>
      <c r="R94" s="28">
        <v>1</v>
      </c>
      <c r="S94" s="25" t="str">
        <f>'APH KIC KIA PC'!E94</f>
        <v/>
      </c>
      <c r="T94" s="35" t="s">
        <v>104</v>
      </c>
      <c r="U94" s="29"/>
      <c r="V94" s="444" t="str">
        <f>TRIM('APH KIC KIA PC'!D94)</f>
        <v/>
      </c>
      <c r="W94" s="26" t="str">
        <f>IF('APH KIC KIA PC'!AC94="",'APH KIC KIA PC'!AD94,'APH KIC KIA PC'!AC94)</f>
        <v/>
      </c>
      <c r="X94" s="22"/>
      <c r="Y94" s="22"/>
      <c r="Z94" s="35" t="s">
        <v>103</v>
      </c>
      <c r="AA94" s="7"/>
      <c r="AB94" s="30" t="s">
        <v>2161</v>
      </c>
      <c r="AC94" s="28">
        <v>1</v>
      </c>
      <c r="AD94" s="28">
        <v>1</v>
      </c>
      <c r="AE94" s="25" t="str">
        <f>'APH KIC KIA PC'!E94</f>
        <v/>
      </c>
      <c r="AF94" s="35" t="s">
        <v>104</v>
      </c>
      <c r="AG94" s="29"/>
      <c r="AH94" s="27" t="str">
        <f>TRIM('APH KIC KIA PC'!D94)</f>
        <v/>
      </c>
      <c r="AI94" s="26">
        <f>'APH KIC KIA PC'!AK94</f>
        <v>0</v>
      </c>
      <c r="AJ94" s="22"/>
      <c r="AK94" s="22"/>
      <c r="AL94" s="35" t="s">
        <v>103</v>
      </c>
    </row>
    <row r="95" spans="1:38" ht="15" x14ac:dyDescent="0.25">
      <c r="A95" s="21">
        <v>91</v>
      </c>
      <c r="B95" s="21" t="str">
        <f>'APH KIC KIA PC'!I95</f>
        <v>Välj…</v>
      </c>
      <c r="C95" s="21" t="str">
        <f>'APH KIC KIA PC'!K95</f>
        <v>Välj…</v>
      </c>
      <c r="D95" s="30">
        <v>100</v>
      </c>
      <c r="E95" s="28">
        <v>4</v>
      </c>
      <c r="F95" s="28">
        <v>1</v>
      </c>
      <c r="G95" s="25" t="str">
        <f>'APH KIC KIA PC'!E95</f>
        <v/>
      </c>
      <c r="H95" s="35" t="s">
        <v>104</v>
      </c>
      <c r="I95" s="29"/>
      <c r="J95" s="27" t="str">
        <f>TRIM('APH KIC KIA PC'!D95)</f>
        <v/>
      </c>
      <c r="K95" s="26" t="e">
        <f>IF('APH KIC KIA PC'!K95=Tabeller!$AI$4,'4. Inköpsdata'!J95,ROUND('APH KIC KIA PC'!AB95,2))</f>
        <v>#VALUE!</v>
      </c>
      <c r="L95" s="22"/>
      <c r="M95" s="22"/>
      <c r="N95" s="35" t="s">
        <v>103</v>
      </c>
      <c r="O95" s="41"/>
      <c r="P95" s="34" t="s">
        <v>2160</v>
      </c>
      <c r="Q95" s="28">
        <v>1</v>
      </c>
      <c r="R95" s="28">
        <v>1</v>
      </c>
      <c r="S95" s="25" t="str">
        <f>'APH KIC KIA PC'!E95</f>
        <v/>
      </c>
      <c r="T95" s="35" t="s">
        <v>104</v>
      </c>
      <c r="U95" s="29"/>
      <c r="V95" s="444" t="str">
        <f>TRIM('APH KIC KIA PC'!D95)</f>
        <v/>
      </c>
      <c r="W95" s="26" t="str">
        <f>IF('APH KIC KIA PC'!AC95="",'APH KIC KIA PC'!AD95,'APH KIC KIA PC'!AC95)</f>
        <v/>
      </c>
      <c r="X95" s="22"/>
      <c r="Y95" s="22"/>
      <c r="Z95" s="35" t="s">
        <v>103</v>
      </c>
      <c r="AA95" s="7"/>
      <c r="AB95" s="30" t="s">
        <v>2161</v>
      </c>
      <c r="AC95" s="28">
        <v>1</v>
      </c>
      <c r="AD95" s="28">
        <v>1</v>
      </c>
      <c r="AE95" s="25" t="str">
        <f>'APH KIC KIA PC'!E95</f>
        <v/>
      </c>
      <c r="AF95" s="35" t="s">
        <v>104</v>
      </c>
      <c r="AG95" s="29"/>
      <c r="AH95" s="27" t="str">
        <f>TRIM('APH KIC KIA PC'!D95)</f>
        <v/>
      </c>
      <c r="AI95" s="26">
        <f>'APH KIC KIA PC'!AK95</f>
        <v>0</v>
      </c>
      <c r="AJ95" s="22"/>
      <c r="AK95" s="22"/>
      <c r="AL95" s="35" t="s">
        <v>103</v>
      </c>
    </row>
    <row r="96" spans="1:38" ht="15" x14ac:dyDescent="0.25">
      <c r="A96" s="21">
        <v>92</v>
      </c>
      <c r="B96" s="21" t="str">
        <f>'APH KIC KIA PC'!I96</f>
        <v>Välj…</v>
      </c>
      <c r="C96" s="21" t="str">
        <f>'APH KIC KIA PC'!K96</f>
        <v>Välj…</v>
      </c>
      <c r="D96" s="30">
        <v>100</v>
      </c>
      <c r="E96" s="28">
        <v>4</v>
      </c>
      <c r="F96" s="28">
        <v>1</v>
      </c>
      <c r="G96" s="25" t="str">
        <f>'APH KIC KIA PC'!E96</f>
        <v/>
      </c>
      <c r="H96" s="35" t="s">
        <v>104</v>
      </c>
      <c r="I96" s="29"/>
      <c r="J96" s="27" t="str">
        <f>TRIM('APH KIC KIA PC'!D96)</f>
        <v/>
      </c>
      <c r="K96" s="26" t="e">
        <f>IF('APH KIC KIA PC'!K96=Tabeller!$AI$4,'4. Inköpsdata'!J96,ROUND('APH KIC KIA PC'!AB96,2))</f>
        <v>#VALUE!</v>
      </c>
      <c r="L96" s="22"/>
      <c r="M96" s="22"/>
      <c r="N96" s="35" t="s">
        <v>103</v>
      </c>
      <c r="O96" s="41"/>
      <c r="P96" s="34" t="s">
        <v>2160</v>
      </c>
      <c r="Q96" s="28">
        <v>1</v>
      </c>
      <c r="R96" s="28">
        <v>1</v>
      </c>
      <c r="S96" s="25" t="str">
        <f>'APH KIC KIA PC'!E96</f>
        <v/>
      </c>
      <c r="T96" s="35" t="s">
        <v>104</v>
      </c>
      <c r="U96" s="29"/>
      <c r="V96" s="444" t="str">
        <f>TRIM('APH KIC KIA PC'!D96)</f>
        <v/>
      </c>
      <c r="W96" s="26" t="str">
        <f>IF('APH KIC KIA PC'!AC96="",'APH KIC KIA PC'!AD96,'APH KIC KIA PC'!AC96)</f>
        <v/>
      </c>
      <c r="X96" s="22"/>
      <c r="Y96" s="22"/>
      <c r="Z96" s="35" t="s">
        <v>103</v>
      </c>
      <c r="AA96" s="7"/>
      <c r="AB96" s="30" t="s">
        <v>2161</v>
      </c>
      <c r="AC96" s="28">
        <v>1</v>
      </c>
      <c r="AD96" s="28">
        <v>1</v>
      </c>
      <c r="AE96" s="25" t="str">
        <f>'APH KIC KIA PC'!E96</f>
        <v/>
      </c>
      <c r="AF96" s="35" t="s">
        <v>104</v>
      </c>
      <c r="AG96" s="29"/>
      <c r="AH96" s="27" t="str">
        <f>TRIM('APH KIC KIA PC'!D96)</f>
        <v/>
      </c>
      <c r="AI96" s="26">
        <f>'APH KIC KIA PC'!AK96</f>
        <v>0</v>
      </c>
      <c r="AJ96" s="22"/>
      <c r="AK96" s="22"/>
      <c r="AL96" s="35" t="s">
        <v>103</v>
      </c>
    </row>
    <row r="97" spans="1:38" ht="15" x14ac:dyDescent="0.25">
      <c r="A97" s="21">
        <v>93</v>
      </c>
      <c r="B97" s="21" t="str">
        <f>'APH KIC KIA PC'!I97</f>
        <v>Välj…</v>
      </c>
      <c r="C97" s="21" t="str">
        <f>'APH KIC KIA PC'!K97</f>
        <v>Välj…</v>
      </c>
      <c r="D97" s="30">
        <v>100</v>
      </c>
      <c r="E97" s="28">
        <v>4</v>
      </c>
      <c r="F97" s="28">
        <v>1</v>
      </c>
      <c r="G97" s="25" t="str">
        <f>'APH KIC KIA PC'!E97</f>
        <v/>
      </c>
      <c r="H97" s="35" t="s">
        <v>104</v>
      </c>
      <c r="I97" s="29"/>
      <c r="J97" s="27" t="str">
        <f>TRIM('APH KIC KIA PC'!D97)</f>
        <v/>
      </c>
      <c r="K97" s="26" t="e">
        <f>IF('APH KIC KIA PC'!K97=Tabeller!$AI$4,'4. Inköpsdata'!J97,ROUND('APH KIC KIA PC'!AB97,2))</f>
        <v>#VALUE!</v>
      </c>
      <c r="L97" s="22"/>
      <c r="M97" s="22"/>
      <c r="N97" s="35" t="s">
        <v>103</v>
      </c>
      <c r="O97" s="41"/>
      <c r="P97" s="34" t="s">
        <v>2160</v>
      </c>
      <c r="Q97" s="28">
        <v>1</v>
      </c>
      <c r="R97" s="28">
        <v>1</v>
      </c>
      <c r="S97" s="25" t="str">
        <f>'APH KIC KIA PC'!E97</f>
        <v/>
      </c>
      <c r="T97" s="35" t="s">
        <v>104</v>
      </c>
      <c r="U97" s="29"/>
      <c r="V97" s="444" t="str">
        <f>TRIM('APH KIC KIA PC'!D97)</f>
        <v/>
      </c>
      <c r="W97" s="26" t="str">
        <f>IF('APH KIC KIA PC'!AC97="",'APH KIC KIA PC'!AD97,'APH KIC KIA PC'!AC97)</f>
        <v/>
      </c>
      <c r="X97" s="22"/>
      <c r="Y97" s="22"/>
      <c r="Z97" s="35" t="s">
        <v>103</v>
      </c>
      <c r="AA97" s="7"/>
      <c r="AB97" s="30" t="s">
        <v>2161</v>
      </c>
      <c r="AC97" s="28">
        <v>1</v>
      </c>
      <c r="AD97" s="28">
        <v>1</v>
      </c>
      <c r="AE97" s="25" t="str">
        <f>'APH KIC KIA PC'!E97</f>
        <v/>
      </c>
      <c r="AF97" s="35" t="s">
        <v>104</v>
      </c>
      <c r="AG97" s="29"/>
      <c r="AH97" s="27" t="str">
        <f>TRIM('APH KIC KIA PC'!D97)</f>
        <v/>
      </c>
      <c r="AI97" s="26">
        <f>'APH KIC KIA PC'!AK97</f>
        <v>0</v>
      </c>
      <c r="AJ97" s="22"/>
      <c r="AK97" s="22"/>
      <c r="AL97" s="35" t="s">
        <v>103</v>
      </c>
    </row>
    <row r="98" spans="1:38" ht="15" x14ac:dyDescent="0.25">
      <c r="A98" s="21">
        <v>94</v>
      </c>
      <c r="B98" s="21" t="str">
        <f>'APH KIC KIA PC'!I98</f>
        <v>Välj…</v>
      </c>
      <c r="C98" s="21" t="str">
        <f>'APH KIC KIA PC'!K98</f>
        <v>Välj…</v>
      </c>
      <c r="D98" s="30">
        <v>100</v>
      </c>
      <c r="E98" s="28">
        <v>4</v>
      </c>
      <c r="F98" s="28">
        <v>1</v>
      </c>
      <c r="G98" s="25" t="str">
        <f>'APH KIC KIA PC'!E98</f>
        <v/>
      </c>
      <c r="H98" s="35" t="s">
        <v>104</v>
      </c>
      <c r="I98" s="29"/>
      <c r="J98" s="27" t="str">
        <f>TRIM('APH KIC KIA PC'!D98)</f>
        <v/>
      </c>
      <c r="K98" s="26" t="e">
        <f>IF('APH KIC KIA PC'!K98=Tabeller!$AI$4,'4. Inköpsdata'!J98,ROUND('APH KIC KIA PC'!AB98,2))</f>
        <v>#VALUE!</v>
      </c>
      <c r="L98" s="22"/>
      <c r="M98" s="22"/>
      <c r="N98" s="35" t="s">
        <v>103</v>
      </c>
      <c r="O98" s="41"/>
      <c r="P98" s="34" t="s">
        <v>2160</v>
      </c>
      <c r="Q98" s="28">
        <v>1</v>
      </c>
      <c r="R98" s="28">
        <v>1</v>
      </c>
      <c r="S98" s="25" t="str">
        <f>'APH KIC KIA PC'!E98</f>
        <v/>
      </c>
      <c r="T98" s="35" t="s">
        <v>104</v>
      </c>
      <c r="U98" s="29"/>
      <c r="V98" s="444" t="str">
        <f>TRIM('APH KIC KIA PC'!D98)</f>
        <v/>
      </c>
      <c r="W98" s="26" t="str">
        <f>IF('APH KIC KIA PC'!AC98="",'APH KIC KIA PC'!AD98,'APH KIC KIA PC'!AC98)</f>
        <v/>
      </c>
      <c r="X98" s="22"/>
      <c r="Y98" s="22"/>
      <c r="Z98" s="35" t="s">
        <v>103</v>
      </c>
      <c r="AA98" s="7"/>
      <c r="AB98" s="30" t="s">
        <v>2161</v>
      </c>
      <c r="AC98" s="28">
        <v>1</v>
      </c>
      <c r="AD98" s="28">
        <v>1</v>
      </c>
      <c r="AE98" s="25" t="str">
        <f>'APH KIC KIA PC'!E98</f>
        <v/>
      </c>
      <c r="AF98" s="35" t="s">
        <v>104</v>
      </c>
      <c r="AG98" s="29"/>
      <c r="AH98" s="27" t="str">
        <f>TRIM('APH KIC KIA PC'!D98)</f>
        <v/>
      </c>
      <c r="AI98" s="26">
        <f>'APH KIC KIA PC'!AK98</f>
        <v>0</v>
      </c>
      <c r="AJ98" s="22"/>
      <c r="AK98" s="22"/>
      <c r="AL98" s="35" t="s">
        <v>103</v>
      </c>
    </row>
    <row r="99" spans="1:38" ht="15" x14ac:dyDescent="0.25">
      <c r="A99" s="21">
        <v>95</v>
      </c>
      <c r="B99" s="21" t="str">
        <f>'APH KIC KIA PC'!I99</f>
        <v>Välj…</v>
      </c>
      <c r="C99" s="21" t="str">
        <f>'APH KIC KIA PC'!K99</f>
        <v>Välj…</v>
      </c>
      <c r="D99" s="30">
        <v>100</v>
      </c>
      <c r="E99" s="28">
        <v>4</v>
      </c>
      <c r="F99" s="28">
        <v>1</v>
      </c>
      <c r="G99" s="25" t="str">
        <f>'APH KIC KIA PC'!E99</f>
        <v/>
      </c>
      <c r="H99" s="35" t="s">
        <v>104</v>
      </c>
      <c r="I99" s="29"/>
      <c r="J99" s="27" t="str">
        <f>TRIM('APH KIC KIA PC'!D99)</f>
        <v/>
      </c>
      <c r="K99" s="26" t="e">
        <f>IF('APH KIC KIA PC'!K99=Tabeller!$AI$4,'4. Inköpsdata'!J99,ROUND('APH KIC KIA PC'!AB99,2))</f>
        <v>#VALUE!</v>
      </c>
      <c r="L99" s="22"/>
      <c r="M99" s="22"/>
      <c r="N99" s="35" t="s">
        <v>103</v>
      </c>
      <c r="O99" s="41"/>
      <c r="P99" s="34" t="s">
        <v>2160</v>
      </c>
      <c r="Q99" s="28">
        <v>1</v>
      </c>
      <c r="R99" s="28">
        <v>1</v>
      </c>
      <c r="S99" s="25" t="str">
        <f>'APH KIC KIA PC'!E99</f>
        <v/>
      </c>
      <c r="T99" s="35" t="s">
        <v>104</v>
      </c>
      <c r="U99" s="29"/>
      <c r="V99" s="444" t="str">
        <f>TRIM('APH KIC KIA PC'!D99)</f>
        <v/>
      </c>
      <c r="W99" s="26" t="str">
        <f>IF('APH KIC KIA PC'!AC99="",'APH KIC KIA PC'!AD99,'APH KIC KIA PC'!AC99)</f>
        <v/>
      </c>
      <c r="X99" s="22"/>
      <c r="Y99" s="22"/>
      <c r="Z99" s="35" t="s">
        <v>103</v>
      </c>
      <c r="AA99" s="7"/>
      <c r="AB99" s="30" t="s">
        <v>2161</v>
      </c>
      <c r="AC99" s="28">
        <v>1</v>
      </c>
      <c r="AD99" s="28">
        <v>1</v>
      </c>
      <c r="AE99" s="25" t="str">
        <f>'APH KIC KIA PC'!E99</f>
        <v/>
      </c>
      <c r="AF99" s="35" t="s">
        <v>104</v>
      </c>
      <c r="AG99" s="29"/>
      <c r="AH99" s="27" t="str">
        <f>TRIM('APH KIC KIA PC'!D99)</f>
        <v/>
      </c>
      <c r="AI99" s="26">
        <f>'APH KIC KIA PC'!AK99</f>
        <v>0</v>
      </c>
      <c r="AJ99" s="22"/>
      <c r="AK99" s="22"/>
      <c r="AL99" s="35" t="s">
        <v>103</v>
      </c>
    </row>
    <row r="100" spans="1:38" ht="15" x14ac:dyDescent="0.25">
      <c r="A100" s="21">
        <v>96</v>
      </c>
      <c r="B100" s="21" t="str">
        <f>'APH KIC KIA PC'!I100</f>
        <v>Välj…</v>
      </c>
      <c r="C100" s="21" t="str">
        <f>'APH KIC KIA PC'!K100</f>
        <v>Välj…</v>
      </c>
      <c r="D100" s="30">
        <v>100</v>
      </c>
      <c r="E100" s="28">
        <v>4</v>
      </c>
      <c r="F100" s="28">
        <v>1</v>
      </c>
      <c r="G100" s="25" t="str">
        <f>'APH KIC KIA PC'!E100</f>
        <v/>
      </c>
      <c r="H100" s="35" t="s">
        <v>104</v>
      </c>
      <c r="I100" s="29"/>
      <c r="J100" s="27" t="str">
        <f>TRIM('APH KIC KIA PC'!D100)</f>
        <v/>
      </c>
      <c r="K100" s="26" t="e">
        <f>IF('APH KIC KIA PC'!K100=Tabeller!$AI$4,'4. Inköpsdata'!J100,ROUND('APH KIC KIA PC'!AB100,2))</f>
        <v>#VALUE!</v>
      </c>
      <c r="L100" s="22"/>
      <c r="M100" s="22"/>
      <c r="N100" s="35" t="s">
        <v>103</v>
      </c>
      <c r="O100" s="41"/>
      <c r="P100" s="34" t="s">
        <v>2160</v>
      </c>
      <c r="Q100" s="28">
        <v>1</v>
      </c>
      <c r="R100" s="28">
        <v>1</v>
      </c>
      <c r="S100" s="25" t="str">
        <f>'APH KIC KIA PC'!E100</f>
        <v/>
      </c>
      <c r="T100" s="35" t="s">
        <v>104</v>
      </c>
      <c r="U100" s="29"/>
      <c r="V100" s="444" t="str">
        <f>TRIM('APH KIC KIA PC'!D100)</f>
        <v/>
      </c>
      <c r="W100" s="26" t="str">
        <f>IF('APH KIC KIA PC'!AC100="",'APH KIC KIA PC'!AD100,'APH KIC KIA PC'!AC100)</f>
        <v/>
      </c>
      <c r="X100" s="22"/>
      <c r="Y100" s="22"/>
      <c r="Z100" s="35" t="s">
        <v>103</v>
      </c>
      <c r="AA100" s="7"/>
      <c r="AB100" s="30" t="s">
        <v>2161</v>
      </c>
      <c r="AC100" s="28">
        <v>1</v>
      </c>
      <c r="AD100" s="28">
        <v>1</v>
      </c>
      <c r="AE100" s="25" t="str">
        <f>'APH KIC KIA PC'!E100</f>
        <v/>
      </c>
      <c r="AF100" s="35" t="s">
        <v>104</v>
      </c>
      <c r="AG100" s="29"/>
      <c r="AH100" s="27" t="str">
        <f>TRIM('APH KIC KIA PC'!D100)</f>
        <v/>
      </c>
      <c r="AI100" s="26">
        <f>'APH KIC KIA PC'!AK100</f>
        <v>0</v>
      </c>
      <c r="AJ100" s="22"/>
      <c r="AK100" s="22"/>
      <c r="AL100" s="35" t="s">
        <v>103</v>
      </c>
    </row>
    <row r="101" spans="1:38" ht="15" x14ac:dyDescent="0.25">
      <c r="A101" s="21">
        <v>97</v>
      </c>
      <c r="B101" s="21" t="str">
        <f>'APH KIC KIA PC'!I101</f>
        <v>Välj…</v>
      </c>
      <c r="C101" s="21" t="str">
        <f>'APH KIC KIA PC'!K101</f>
        <v>Välj…</v>
      </c>
      <c r="D101" s="30">
        <v>100</v>
      </c>
      <c r="E101" s="28">
        <v>4</v>
      </c>
      <c r="F101" s="28">
        <v>1</v>
      </c>
      <c r="G101" s="25" t="str">
        <f>'APH KIC KIA PC'!E101</f>
        <v/>
      </c>
      <c r="H101" s="35" t="s">
        <v>104</v>
      </c>
      <c r="I101" s="29"/>
      <c r="J101" s="27" t="str">
        <f>TRIM('APH KIC KIA PC'!D101)</f>
        <v/>
      </c>
      <c r="K101" s="26" t="e">
        <f>IF('APH KIC KIA PC'!K101=Tabeller!$AI$4,'4. Inköpsdata'!J101,ROUND('APH KIC KIA PC'!AB101,2))</f>
        <v>#VALUE!</v>
      </c>
      <c r="L101" s="22"/>
      <c r="M101" s="22"/>
      <c r="N101" s="35" t="s">
        <v>103</v>
      </c>
      <c r="O101" s="41"/>
      <c r="P101" s="34" t="s">
        <v>2160</v>
      </c>
      <c r="Q101" s="28">
        <v>1</v>
      </c>
      <c r="R101" s="28">
        <v>1</v>
      </c>
      <c r="S101" s="25" t="str">
        <f>'APH KIC KIA PC'!E101</f>
        <v/>
      </c>
      <c r="T101" s="35" t="s">
        <v>104</v>
      </c>
      <c r="U101" s="29"/>
      <c r="V101" s="444" t="str">
        <f>TRIM('APH KIC KIA PC'!D101)</f>
        <v/>
      </c>
      <c r="W101" s="26" t="str">
        <f>IF('APH KIC KIA PC'!AC101="",'APH KIC KIA PC'!AD101,'APH KIC KIA PC'!AC101)</f>
        <v/>
      </c>
      <c r="X101" s="22"/>
      <c r="Y101" s="22"/>
      <c r="Z101" s="35" t="s">
        <v>103</v>
      </c>
      <c r="AA101" s="7"/>
      <c r="AB101" s="30" t="s">
        <v>2161</v>
      </c>
      <c r="AC101" s="28">
        <v>1</v>
      </c>
      <c r="AD101" s="28">
        <v>1</v>
      </c>
      <c r="AE101" s="25" t="str">
        <f>'APH KIC KIA PC'!E101</f>
        <v/>
      </c>
      <c r="AF101" s="35" t="s">
        <v>104</v>
      </c>
      <c r="AG101" s="29"/>
      <c r="AH101" s="27" t="str">
        <f>TRIM('APH KIC KIA PC'!D101)</f>
        <v/>
      </c>
      <c r="AI101" s="26">
        <f>'APH KIC KIA PC'!AK101</f>
        <v>0</v>
      </c>
      <c r="AJ101" s="22"/>
      <c r="AK101" s="22"/>
      <c r="AL101" s="35" t="s">
        <v>103</v>
      </c>
    </row>
    <row r="102" spans="1:38" ht="15" x14ac:dyDescent="0.25">
      <c r="A102" s="21">
        <v>98</v>
      </c>
      <c r="B102" s="21" t="str">
        <f>'APH KIC KIA PC'!I102</f>
        <v>Välj…</v>
      </c>
      <c r="C102" s="21" t="str">
        <f>'APH KIC KIA PC'!K102</f>
        <v>Välj…</v>
      </c>
      <c r="D102" s="30">
        <v>100</v>
      </c>
      <c r="E102" s="28">
        <v>4</v>
      </c>
      <c r="F102" s="28">
        <v>1</v>
      </c>
      <c r="G102" s="25" t="str">
        <f>'APH KIC KIA PC'!E102</f>
        <v/>
      </c>
      <c r="H102" s="35" t="s">
        <v>104</v>
      </c>
      <c r="I102" s="29"/>
      <c r="J102" s="27" t="str">
        <f>TRIM('APH KIC KIA PC'!D102)</f>
        <v/>
      </c>
      <c r="K102" s="26" t="e">
        <f>IF('APH KIC KIA PC'!K102=Tabeller!$AI$4,'4. Inköpsdata'!J102,ROUND('APH KIC KIA PC'!AB102,2))</f>
        <v>#VALUE!</v>
      </c>
      <c r="L102" s="22"/>
      <c r="M102" s="22"/>
      <c r="N102" s="35" t="s">
        <v>103</v>
      </c>
      <c r="O102" s="41"/>
      <c r="P102" s="34" t="s">
        <v>2160</v>
      </c>
      <c r="Q102" s="28">
        <v>1</v>
      </c>
      <c r="R102" s="28">
        <v>1</v>
      </c>
      <c r="S102" s="25" t="str">
        <f>'APH KIC KIA PC'!E102</f>
        <v/>
      </c>
      <c r="T102" s="35" t="s">
        <v>104</v>
      </c>
      <c r="U102" s="29"/>
      <c r="V102" s="444" t="str">
        <f>TRIM('APH KIC KIA PC'!D102)</f>
        <v/>
      </c>
      <c r="W102" s="26" t="str">
        <f>IF('APH KIC KIA PC'!AC102="",'APH KIC KIA PC'!AD102,'APH KIC KIA PC'!AC102)</f>
        <v/>
      </c>
      <c r="X102" s="22"/>
      <c r="Y102" s="22"/>
      <c r="Z102" s="35" t="s">
        <v>103</v>
      </c>
      <c r="AA102" s="7"/>
      <c r="AB102" s="30" t="s">
        <v>2161</v>
      </c>
      <c r="AC102" s="28">
        <v>1</v>
      </c>
      <c r="AD102" s="28">
        <v>1</v>
      </c>
      <c r="AE102" s="25" t="str">
        <f>'APH KIC KIA PC'!E102</f>
        <v/>
      </c>
      <c r="AF102" s="35" t="s">
        <v>104</v>
      </c>
      <c r="AG102" s="29"/>
      <c r="AH102" s="27" t="str">
        <f>TRIM('APH KIC KIA PC'!D102)</f>
        <v/>
      </c>
      <c r="AI102" s="26">
        <f>'APH KIC KIA PC'!AK102</f>
        <v>0</v>
      </c>
      <c r="AJ102" s="22"/>
      <c r="AK102" s="22"/>
      <c r="AL102" s="35" t="s">
        <v>103</v>
      </c>
    </row>
    <row r="103" spans="1:38" ht="15" x14ac:dyDescent="0.25">
      <c r="A103" s="21">
        <v>99</v>
      </c>
      <c r="B103" s="21" t="str">
        <f>'APH KIC KIA PC'!I103</f>
        <v>Välj…</v>
      </c>
      <c r="C103" s="21" t="str">
        <f>'APH KIC KIA PC'!K103</f>
        <v>Välj…</v>
      </c>
      <c r="D103" s="30">
        <v>100</v>
      </c>
      <c r="E103" s="28">
        <v>4</v>
      </c>
      <c r="F103" s="28">
        <v>1</v>
      </c>
      <c r="G103" s="25" t="str">
        <f>'APH KIC KIA PC'!E103</f>
        <v/>
      </c>
      <c r="H103" s="35" t="s">
        <v>104</v>
      </c>
      <c r="I103" s="29"/>
      <c r="J103" s="27" t="str">
        <f>TRIM('APH KIC KIA PC'!D103)</f>
        <v/>
      </c>
      <c r="K103" s="26" t="e">
        <f>IF('APH KIC KIA PC'!K103=Tabeller!$AI$4,'4. Inköpsdata'!J103,ROUND('APH KIC KIA PC'!AB103,2))</f>
        <v>#VALUE!</v>
      </c>
      <c r="L103" s="22"/>
      <c r="M103" s="22"/>
      <c r="N103" s="35" t="s">
        <v>103</v>
      </c>
      <c r="O103" s="41"/>
      <c r="P103" s="34" t="s">
        <v>2160</v>
      </c>
      <c r="Q103" s="28">
        <v>1</v>
      </c>
      <c r="R103" s="28">
        <v>1</v>
      </c>
      <c r="S103" s="25" t="str">
        <f>'APH KIC KIA PC'!E103</f>
        <v/>
      </c>
      <c r="T103" s="35" t="s">
        <v>104</v>
      </c>
      <c r="U103" s="29"/>
      <c r="V103" s="444" t="str">
        <f>TRIM('APH KIC KIA PC'!D103)</f>
        <v/>
      </c>
      <c r="W103" s="26" t="str">
        <f>IF('APH KIC KIA PC'!AC103="",'APH KIC KIA PC'!AD103,'APH KIC KIA PC'!AC103)</f>
        <v/>
      </c>
      <c r="X103" s="22"/>
      <c r="Y103" s="22"/>
      <c r="Z103" s="35" t="s">
        <v>103</v>
      </c>
      <c r="AA103" s="7"/>
      <c r="AB103" s="30" t="s">
        <v>2161</v>
      </c>
      <c r="AC103" s="28">
        <v>1</v>
      </c>
      <c r="AD103" s="28">
        <v>1</v>
      </c>
      <c r="AE103" s="25" t="str">
        <f>'APH KIC KIA PC'!E103</f>
        <v/>
      </c>
      <c r="AF103" s="35" t="s">
        <v>104</v>
      </c>
      <c r="AG103" s="29"/>
      <c r="AH103" s="27" t="str">
        <f>TRIM('APH KIC KIA PC'!D103)</f>
        <v/>
      </c>
      <c r="AI103" s="26">
        <f>'APH KIC KIA PC'!AK103</f>
        <v>0</v>
      </c>
      <c r="AJ103" s="22"/>
      <c r="AK103" s="22"/>
      <c r="AL103" s="35" t="s">
        <v>103</v>
      </c>
    </row>
    <row r="104" spans="1:38" ht="15" x14ac:dyDescent="0.25">
      <c r="A104" s="21">
        <v>100</v>
      </c>
      <c r="B104" s="21" t="str">
        <f>'APH KIC KIA PC'!I104</f>
        <v>Välj…</v>
      </c>
      <c r="C104" s="21" t="str">
        <f>'APH KIC KIA PC'!K104</f>
        <v>Välj…</v>
      </c>
      <c r="D104" s="30">
        <v>100</v>
      </c>
      <c r="E104" s="28">
        <v>4</v>
      </c>
      <c r="F104" s="28">
        <v>1</v>
      </c>
      <c r="G104" s="25" t="str">
        <f>'APH KIC KIA PC'!E104</f>
        <v/>
      </c>
      <c r="H104" s="35" t="s">
        <v>104</v>
      </c>
      <c r="I104" s="29"/>
      <c r="J104" s="27" t="str">
        <f>TRIM('APH KIC KIA PC'!D104)</f>
        <v/>
      </c>
      <c r="K104" s="26" t="e">
        <f>IF('APH KIC KIA PC'!K104=Tabeller!$AI$4,'4. Inköpsdata'!J104,ROUND('APH KIC KIA PC'!AB104,2))</f>
        <v>#VALUE!</v>
      </c>
      <c r="L104" s="22"/>
      <c r="M104" s="22"/>
      <c r="N104" s="35" t="s">
        <v>103</v>
      </c>
      <c r="O104" s="41"/>
      <c r="P104" s="34" t="s">
        <v>2160</v>
      </c>
      <c r="Q104" s="28">
        <v>1</v>
      </c>
      <c r="R104" s="28">
        <v>1</v>
      </c>
      <c r="S104" s="25" t="str">
        <f>'APH KIC KIA PC'!E104</f>
        <v/>
      </c>
      <c r="T104" s="35" t="s">
        <v>104</v>
      </c>
      <c r="U104" s="29"/>
      <c r="V104" s="444" t="str">
        <f>TRIM('APH KIC KIA PC'!D104)</f>
        <v/>
      </c>
      <c r="W104" s="26" t="str">
        <f>IF('APH KIC KIA PC'!AC104="",'APH KIC KIA PC'!AD104,'APH KIC KIA PC'!AC104)</f>
        <v/>
      </c>
      <c r="X104" s="22"/>
      <c r="Y104" s="22"/>
      <c r="Z104" s="35" t="s">
        <v>103</v>
      </c>
      <c r="AA104" s="7"/>
      <c r="AB104" s="30" t="s">
        <v>2161</v>
      </c>
      <c r="AC104" s="28">
        <v>1</v>
      </c>
      <c r="AD104" s="28">
        <v>1</v>
      </c>
      <c r="AE104" s="25" t="str">
        <f>'APH KIC KIA PC'!E104</f>
        <v/>
      </c>
      <c r="AF104" s="35" t="s">
        <v>104</v>
      </c>
      <c r="AG104" s="29"/>
      <c r="AH104" s="27" t="str">
        <f>TRIM('APH KIC KIA PC'!D104)</f>
        <v/>
      </c>
      <c r="AI104" s="26">
        <f>'APH KIC KIA PC'!AK104</f>
        <v>0</v>
      </c>
      <c r="AJ104" s="22"/>
      <c r="AK104" s="22"/>
      <c r="AL104" s="35" t="s">
        <v>103</v>
      </c>
    </row>
    <row r="105" spans="1:38" ht="15" x14ac:dyDescent="0.25">
      <c r="A105" s="21">
        <v>101</v>
      </c>
      <c r="B105" s="21" t="str">
        <f>'APH KIC KIA PC'!I105</f>
        <v>Välj…</v>
      </c>
      <c r="C105" s="21" t="str">
        <f>'APH KIC KIA PC'!K105</f>
        <v>Välj…</v>
      </c>
      <c r="D105" s="30">
        <v>100</v>
      </c>
      <c r="E105" s="28">
        <v>4</v>
      </c>
      <c r="F105" s="28">
        <v>1</v>
      </c>
      <c r="G105" s="25" t="str">
        <f>'APH KIC KIA PC'!E105</f>
        <v/>
      </c>
      <c r="H105" s="35" t="s">
        <v>104</v>
      </c>
      <c r="I105" s="29"/>
      <c r="J105" s="27" t="str">
        <f>TRIM('APH KIC KIA PC'!D105)</f>
        <v/>
      </c>
      <c r="K105" s="26" t="e">
        <f>IF('APH KIC KIA PC'!K105=Tabeller!$AI$4,'4. Inköpsdata'!J105,ROUND('APH KIC KIA PC'!AB105,2))</f>
        <v>#VALUE!</v>
      </c>
      <c r="L105" s="22"/>
      <c r="M105" s="22"/>
      <c r="N105" s="35" t="s">
        <v>103</v>
      </c>
      <c r="O105" s="41"/>
      <c r="P105" s="34" t="s">
        <v>2160</v>
      </c>
      <c r="Q105" s="28">
        <v>1</v>
      </c>
      <c r="R105" s="28">
        <v>1</v>
      </c>
      <c r="S105" s="25" t="str">
        <f>'APH KIC KIA PC'!E105</f>
        <v/>
      </c>
      <c r="T105" s="35" t="s">
        <v>104</v>
      </c>
      <c r="U105" s="29"/>
      <c r="V105" s="444" t="str">
        <f>TRIM('APH KIC KIA PC'!D105)</f>
        <v/>
      </c>
      <c r="W105" s="26" t="str">
        <f>IF('APH KIC KIA PC'!AC105="",'APH KIC KIA PC'!AD105,'APH KIC KIA PC'!AC105)</f>
        <v/>
      </c>
      <c r="X105" s="22"/>
      <c r="Y105" s="22"/>
      <c r="Z105" s="35" t="s">
        <v>103</v>
      </c>
      <c r="AA105" s="7"/>
      <c r="AB105" s="30" t="s">
        <v>2161</v>
      </c>
      <c r="AC105" s="28">
        <v>1</v>
      </c>
      <c r="AD105" s="28">
        <v>1</v>
      </c>
      <c r="AE105" s="25" t="str">
        <f>'APH KIC KIA PC'!E105</f>
        <v/>
      </c>
      <c r="AF105" s="35" t="s">
        <v>104</v>
      </c>
      <c r="AG105" s="29"/>
      <c r="AH105" s="27" t="str">
        <f>TRIM('APH KIC KIA PC'!D105)</f>
        <v/>
      </c>
      <c r="AI105" s="26">
        <f>'APH KIC KIA PC'!AK105</f>
        <v>0</v>
      </c>
      <c r="AJ105" s="22"/>
      <c r="AK105" s="22"/>
      <c r="AL105" s="35" t="s">
        <v>103</v>
      </c>
    </row>
    <row r="106" spans="1:38" ht="15" x14ac:dyDescent="0.25">
      <c r="A106" s="21">
        <v>102</v>
      </c>
      <c r="B106" s="21" t="str">
        <f>'APH KIC KIA PC'!I106</f>
        <v>Välj…</v>
      </c>
      <c r="C106" s="21" t="str">
        <f>'APH KIC KIA PC'!K106</f>
        <v>Välj…</v>
      </c>
      <c r="D106" s="30">
        <v>100</v>
      </c>
      <c r="E106" s="28">
        <v>4</v>
      </c>
      <c r="F106" s="28">
        <v>1</v>
      </c>
      <c r="G106" s="25" t="str">
        <f>'APH KIC KIA PC'!E106</f>
        <v/>
      </c>
      <c r="H106" s="35" t="s">
        <v>104</v>
      </c>
      <c r="I106" s="29"/>
      <c r="J106" s="27" t="str">
        <f>TRIM('APH KIC KIA PC'!D106)</f>
        <v/>
      </c>
      <c r="K106" s="26" t="e">
        <f>IF('APH KIC KIA PC'!K106=Tabeller!$AI$4,'4. Inköpsdata'!J106,ROUND('APH KIC KIA PC'!AB106,2))</f>
        <v>#VALUE!</v>
      </c>
      <c r="L106" s="22"/>
      <c r="M106" s="22"/>
      <c r="N106" s="35" t="s">
        <v>103</v>
      </c>
      <c r="O106" s="41"/>
      <c r="P106" s="34" t="s">
        <v>2160</v>
      </c>
      <c r="Q106" s="28">
        <v>1</v>
      </c>
      <c r="R106" s="28">
        <v>1</v>
      </c>
      <c r="S106" s="25" t="str">
        <f>'APH KIC KIA PC'!E106</f>
        <v/>
      </c>
      <c r="T106" s="35" t="s">
        <v>104</v>
      </c>
      <c r="U106" s="29"/>
      <c r="V106" s="444" t="str">
        <f>TRIM('APH KIC KIA PC'!D106)</f>
        <v/>
      </c>
      <c r="W106" s="26" t="str">
        <f>IF('APH KIC KIA PC'!AC106="",'APH KIC KIA PC'!AD106,'APH KIC KIA PC'!AC106)</f>
        <v/>
      </c>
      <c r="X106" s="22"/>
      <c r="Y106" s="22"/>
      <c r="Z106" s="35" t="s">
        <v>103</v>
      </c>
      <c r="AA106" s="7"/>
      <c r="AB106" s="30" t="s">
        <v>2161</v>
      </c>
      <c r="AC106" s="28">
        <v>1</v>
      </c>
      <c r="AD106" s="28">
        <v>1</v>
      </c>
      <c r="AE106" s="25" t="str">
        <f>'APH KIC KIA PC'!E106</f>
        <v/>
      </c>
      <c r="AF106" s="35" t="s">
        <v>104</v>
      </c>
      <c r="AG106" s="29"/>
      <c r="AH106" s="27" t="str">
        <f>TRIM('APH KIC KIA PC'!D106)</f>
        <v/>
      </c>
      <c r="AI106" s="26">
        <f>'APH KIC KIA PC'!AK106</f>
        <v>0</v>
      </c>
      <c r="AJ106" s="22"/>
      <c r="AK106" s="22"/>
      <c r="AL106" s="35" t="s">
        <v>103</v>
      </c>
    </row>
    <row r="107" spans="1:38" ht="15" x14ac:dyDescent="0.25">
      <c r="A107" s="21">
        <v>103</v>
      </c>
      <c r="B107" s="21" t="str">
        <f>'APH KIC KIA PC'!I107</f>
        <v>Välj…</v>
      </c>
      <c r="C107" s="21" t="str">
        <f>'APH KIC KIA PC'!K107</f>
        <v>Välj…</v>
      </c>
      <c r="D107" s="30">
        <v>100</v>
      </c>
      <c r="E107" s="28">
        <v>4</v>
      </c>
      <c r="F107" s="28">
        <v>1</v>
      </c>
      <c r="G107" s="25" t="str">
        <f>'APH KIC KIA PC'!E107</f>
        <v/>
      </c>
      <c r="H107" s="35" t="s">
        <v>104</v>
      </c>
      <c r="I107" s="29"/>
      <c r="J107" s="27" t="str">
        <f>TRIM('APH KIC KIA PC'!D107)</f>
        <v/>
      </c>
      <c r="K107" s="26" t="e">
        <f>IF('APH KIC KIA PC'!K107=Tabeller!$AI$4,'4. Inköpsdata'!J107,ROUND('APH KIC KIA PC'!AB107,2))</f>
        <v>#VALUE!</v>
      </c>
      <c r="L107" s="22"/>
      <c r="M107" s="22"/>
      <c r="N107" s="35" t="s">
        <v>103</v>
      </c>
      <c r="O107" s="41"/>
      <c r="P107" s="34" t="s">
        <v>2160</v>
      </c>
      <c r="Q107" s="28">
        <v>1</v>
      </c>
      <c r="R107" s="28">
        <v>1</v>
      </c>
      <c r="S107" s="25" t="str">
        <f>'APH KIC KIA PC'!E107</f>
        <v/>
      </c>
      <c r="T107" s="35" t="s">
        <v>104</v>
      </c>
      <c r="U107" s="29"/>
      <c r="V107" s="444" t="str">
        <f>TRIM('APH KIC KIA PC'!D107)</f>
        <v/>
      </c>
      <c r="W107" s="26" t="str">
        <f>IF('APH KIC KIA PC'!AC107="",'APH KIC KIA PC'!AD107,'APH KIC KIA PC'!AC107)</f>
        <v/>
      </c>
      <c r="X107" s="22"/>
      <c r="Y107" s="22"/>
      <c r="Z107" s="35" t="s">
        <v>103</v>
      </c>
      <c r="AA107" s="7"/>
      <c r="AB107" s="30" t="s">
        <v>2161</v>
      </c>
      <c r="AC107" s="28">
        <v>1</v>
      </c>
      <c r="AD107" s="28">
        <v>1</v>
      </c>
      <c r="AE107" s="25" t="str">
        <f>'APH KIC KIA PC'!E107</f>
        <v/>
      </c>
      <c r="AF107" s="35" t="s">
        <v>104</v>
      </c>
      <c r="AG107" s="29"/>
      <c r="AH107" s="27" t="str">
        <f>TRIM('APH KIC KIA PC'!D107)</f>
        <v/>
      </c>
      <c r="AI107" s="26">
        <f>'APH KIC KIA PC'!AK107</f>
        <v>0</v>
      </c>
      <c r="AJ107" s="22"/>
      <c r="AK107" s="22"/>
      <c r="AL107" s="35" t="s">
        <v>103</v>
      </c>
    </row>
    <row r="108" spans="1:38" ht="15" x14ac:dyDescent="0.25">
      <c r="A108" s="21">
        <v>104</v>
      </c>
      <c r="B108" s="21" t="str">
        <f>'APH KIC KIA PC'!I108</f>
        <v>Välj…</v>
      </c>
      <c r="C108" s="21" t="str">
        <f>'APH KIC KIA PC'!K108</f>
        <v>Välj…</v>
      </c>
      <c r="D108" s="30">
        <v>100</v>
      </c>
      <c r="E108" s="28">
        <v>4</v>
      </c>
      <c r="F108" s="28">
        <v>1</v>
      </c>
      <c r="G108" s="25" t="str">
        <f>'APH KIC KIA PC'!E108</f>
        <v/>
      </c>
      <c r="H108" s="35" t="s">
        <v>104</v>
      </c>
      <c r="I108" s="29"/>
      <c r="J108" s="27" t="str">
        <f>TRIM('APH KIC KIA PC'!D108)</f>
        <v/>
      </c>
      <c r="K108" s="26" t="e">
        <f>IF('APH KIC KIA PC'!K108=Tabeller!$AI$4,'4. Inköpsdata'!J108,ROUND('APH KIC KIA PC'!AB108,2))</f>
        <v>#VALUE!</v>
      </c>
      <c r="L108" s="22"/>
      <c r="M108" s="22"/>
      <c r="N108" s="35" t="s">
        <v>103</v>
      </c>
      <c r="O108" s="41"/>
      <c r="P108" s="34" t="s">
        <v>2160</v>
      </c>
      <c r="Q108" s="28">
        <v>1</v>
      </c>
      <c r="R108" s="28">
        <v>1</v>
      </c>
      <c r="S108" s="25" t="str">
        <f>'APH KIC KIA PC'!E108</f>
        <v/>
      </c>
      <c r="T108" s="35" t="s">
        <v>104</v>
      </c>
      <c r="U108" s="29"/>
      <c r="V108" s="444" t="str">
        <f>TRIM('APH KIC KIA PC'!D108)</f>
        <v/>
      </c>
      <c r="W108" s="26" t="str">
        <f>IF('APH KIC KIA PC'!AC108="",'APH KIC KIA PC'!AD108,'APH KIC KIA PC'!AC108)</f>
        <v/>
      </c>
      <c r="X108" s="22"/>
      <c r="Y108" s="22"/>
      <c r="Z108" s="35" t="s">
        <v>103</v>
      </c>
      <c r="AA108" s="7"/>
      <c r="AB108" s="30" t="s">
        <v>2161</v>
      </c>
      <c r="AC108" s="28">
        <v>1</v>
      </c>
      <c r="AD108" s="28">
        <v>1</v>
      </c>
      <c r="AE108" s="25" t="str">
        <f>'APH KIC KIA PC'!E108</f>
        <v/>
      </c>
      <c r="AF108" s="35" t="s">
        <v>104</v>
      </c>
      <c r="AG108" s="29"/>
      <c r="AH108" s="27" t="str">
        <f>TRIM('APH KIC KIA PC'!D108)</f>
        <v/>
      </c>
      <c r="AI108" s="26">
        <f>'APH KIC KIA PC'!AK108</f>
        <v>0</v>
      </c>
      <c r="AJ108" s="22"/>
      <c r="AK108" s="22"/>
      <c r="AL108" s="35" t="s">
        <v>103</v>
      </c>
    </row>
    <row r="109" spans="1:38" ht="15" x14ac:dyDescent="0.25">
      <c r="A109" s="21">
        <v>105</v>
      </c>
      <c r="B109" s="21" t="str">
        <f>'APH KIC KIA PC'!I109</f>
        <v>Välj…</v>
      </c>
      <c r="C109" s="21" t="str">
        <f>'APH KIC KIA PC'!K109</f>
        <v>Välj…</v>
      </c>
      <c r="D109" s="30">
        <v>100</v>
      </c>
      <c r="E109" s="28">
        <v>4</v>
      </c>
      <c r="F109" s="28">
        <v>1</v>
      </c>
      <c r="G109" s="25" t="str">
        <f>'APH KIC KIA PC'!E109</f>
        <v/>
      </c>
      <c r="H109" s="35" t="s">
        <v>104</v>
      </c>
      <c r="I109" s="29"/>
      <c r="J109" s="27" t="str">
        <f>TRIM('APH KIC KIA PC'!D109)</f>
        <v/>
      </c>
      <c r="K109" s="26" t="e">
        <f>IF('APH KIC KIA PC'!K109=Tabeller!$AI$4,'4. Inköpsdata'!J109,ROUND('APH KIC KIA PC'!AB109,2))</f>
        <v>#VALUE!</v>
      </c>
      <c r="L109" s="22"/>
      <c r="M109" s="22"/>
      <c r="N109" s="35" t="s">
        <v>103</v>
      </c>
      <c r="O109" s="41"/>
      <c r="P109" s="34" t="s">
        <v>2160</v>
      </c>
      <c r="Q109" s="28">
        <v>1</v>
      </c>
      <c r="R109" s="28">
        <v>1</v>
      </c>
      <c r="S109" s="25" t="str">
        <f>'APH KIC KIA PC'!E109</f>
        <v/>
      </c>
      <c r="T109" s="35" t="s">
        <v>104</v>
      </c>
      <c r="U109" s="29"/>
      <c r="V109" s="444" t="str">
        <f>TRIM('APH KIC KIA PC'!D109)</f>
        <v/>
      </c>
      <c r="W109" s="26" t="str">
        <f>IF('APH KIC KIA PC'!AC109="",'APH KIC KIA PC'!AD109,'APH KIC KIA PC'!AC109)</f>
        <v/>
      </c>
      <c r="X109" s="22"/>
      <c r="Y109" s="22"/>
      <c r="Z109" s="35" t="s">
        <v>103</v>
      </c>
      <c r="AA109" s="7"/>
      <c r="AB109" s="30" t="s">
        <v>2161</v>
      </c>
      <c r="AC109" s="28">
        <v>1</v>
      </c>
      <c r="AD109" s="28">
        <v>1</v>
      </c>
      <c r="AE109" s="25" t="str">
        <f>'APH KIC KIA PC'!E109</f>
        <v/>
      </c>
      <c r="AF109" s="35" t="s">
        <v>104</v>
      </c>
      <c r="AG109" s="29"/>
      <c r="AH109" s="27" t="str">
        <f>TRIM('APH KIC KIA PC'!D109)</f>
        <v/>
      </c>
      <c r="AI109" s="26">
        <f>'APH KIC KIA PC'!AK109</f>
        <v>0</v>
      </c>
      <c r="AJ109" s="22"/>
      <c r="AK109" s="22"/>
      <c r="AL109" s="35" t="s">
        <v>103</v>
      </c>
    </row>
    <row r="110" spans="1:38" ht="15" x14ac:dyDescent="0.25">
      <c r="A110" s="21">
        <v>106</v>
      </c>
      <c r="B110" s="21" t="str">
        <f>'APH KIC KIA PC'!I110</f>
        <v>Välj…</v>
      </c>
      <c r="C110" s="21" t="str">
        <f>'APH KIC KIA PC'!K110</f>
        <v>Välj…</v>
      </c>
      <c r="D110" s="30">
        <v>100</v>
      </c>
      <c r="E110" s="28">
        <v>4</v>
      </c>
      <c r="F110" s="28">
        <v>1</v>
      </c>
      <c r="G110" s="25" t="str">
        <f>'APH KIC KIA PC'!E110</f>
        <v/>
      </c>
      <c r="H110" s="35" t="s">
        <v>104</v>
      </c>
      <c r="I110" s="29"/>
      <c r="J110" s="27" t="str">
        <f>TRIM('APH KIC KIA PC'!D110)</f>
        <v/>
      </c>
      <c r="K110" s="26" t="e">
        <f>IF('APH KIC KIA PC'!K110=Tabeller!$AI$4,'4. Inköpsdata'!J110,ROUND('APH KIC KIA PC'!AB110,2))</f>
        <v>#VALUE!</v>
      </c>
      <c r="L110" s="22"/>
      <c r="M110" s="22"/>
      <c r="N110" s="35" t="s">
        <v>103</v>
      </c>
      <c r="O110" s="41"/>
      <c r="P110" s="34" t="s">
        <v>2160</v>
      </c>
      <c r="Q110" s="28">
        <v>1</v>
      </c>
      <c r="R110" s="28">
        <v>1</v>
      </c>
      <c r="S110" s="25" t="str">
        <f>'APH KIC KIA PC'!E110</f>
        <v/>
      </c>
      <c r="T110" s="35" t="s">
        <v>104</v>
      </c>
      <c r="U110" s="29"/>
      <c r="V110" s="444" t="str">
        <f>TRIM('APH KIC KIA PC'!D110)</f>
        <v/>
      </c>
      <c r="W110" s="26" t="str">
        <f>IF('APH KIC KIA PC'!AC110="",'APH KIC KIA PC'!AD110,'APH KIC KIA PC'!AC110)</f>
        <v/>
      </c>
      <c r="X110" s="22"/>
      <c r="Y110" s="22"/>
      <c r="Z110" s="35" t="s">
        <v>103</v>
      </c>
      <c r="AA110" s="7"/>
      <c r="AB110" s="30" t="s">
        <v>2161</v>
      </c>
      <c r="AC110" s="28">
        <v>1</v>
      </c>
      <c r="AD110" s="28">
        <v>1</v>
      </c>
      <c r="AE110" s="25" t="str">
        <f>'APH KIC KIA PC'!E110</f>
        <v/>
      </c>
      <c r="AF110" s="35" t="s">
        <v>104</v>
      </c>
      <c r="AG110" s="29"/>
      <c r="AH110" s="27" t="str">
        <f>TRIM('APH KIC KIA PC'!D110)</f>
        <v/>
      </c>
      <c r="AI110" s="26">
        <f>'APH KIC KIA PC'!AK110</f>
        <v>0</v>
      </c>
      <c r="AJ110" s="22"/>
      <c r="AK110" s="22"/>
      <c r="AL110" s="35" t="s">
        <v>103</v>
      </c>
    </row>
    <row r="111" spans="1:38" ht="15" x14ac:dyDescent="0.25">
      <c r="A111" s="21">
        <v>107</v>
      </c>
      <c r="B111" s="21" t="str">
        <f>'APH KIC KIA PC'!I111</f>
        <v>Välj…</v>
      </c>
      <c r="C111" s="21" t="str">
        <f>'APH KIC KIA PC'!K111</f>
        <v>Välj…</v>
      </c>
      <c r="D111" s="30">
        <v>100</v>
      </c>
      <c r="E111" s="28">
        <v>4</v>
      </c>
      <c r="F111" s="28">
        <v>1</v>
      </c>
      <c r="G111" s="25" t="str">
        <f>'APH KIC KIA PC'!E111</f>
        <v/>
      </c>
      <c r="H111" s="35" t="s">
        <v>104</v>
      </c>
      <c r="I111" s="29"/>
      <c r="J111" s="27" t="str">
        <f>TRIM('APH KIC KIA PC'!D111)</f>
        <v/>
      </c>
      <c r="K111" s="26" t="e">
        <f>IF('APH KIC KIA PC'!K111=Tabeller!$AI$4,'4. Inköpsdata'!J111,ROUND('APH KIC KIA PC'!AB111,2))</f>
        <v>#VALUE!</v>
      </c>
      <c r="L111" s="22"/>
      <c r="M111" s="22"/>
      <c r="N111" s="35" t="s">
        <v>103</v>
      </c>
      <c r="O111" s="41"/>
      <c r="P111" s="34" t="s">
        <v>2160</v>
      </c>
      <c r="Q111" s="28">
        <v>1</v>
      </c>
      <c r="R111" s="28">
        <v>1</v>
      </c>
      <c r="S111" s="25" t="str">
        <f>'APH KIC KIA PC'!E111</f>
        <v/>
      </c>
      <c r="T111" s="35" t="s">
        <v>104</v>
      </c>
      <c r="U111" s="29"/>
      <c r="V111" s="444" t="str">
        <f>TRIM('APH KIC KIA PC'!D111)</f>
        <v/>
      </c>
      <c r="W111" s="26" t="str">
        <f>IF('APH KIC KIA PC'!AC111="",'APH KIC KIA PC'!AD111,'APH KIC KIA PC'!AC111)</f>
        <v/>
      </c>
      <c r="X111" s="22"/>
      <c r="Y111" s="22"/>
      <c r="Z111" s="35" t="s">
        <v>103</v>
      </c>
      <c r="AA111" s="7"/>
      <c r="AB111" s="30" t="s">
        <v>2161</v>
      </c>
      <c r="AC111" s="28">
        <v>1</v>
      </c>
      <c r="AD111" s="28">
        <v>1</v>
      </c>
      <c r="AE111" s="25" t="str">
        <f>'APH KIC KIA PC'!E111</f>
        <v/>
      </c>
      <c r="AF111" s="35" t="s">
        <v>104</v>
      </c>
      <c r="AG111" s="29"/>
      <c r="AH111" s="27" t="str">
        <f>TRIM('APH KIC KIA PC'!D111)</f>
        <v/>
      </c>
      <c r="AI111" s="26">
        <f>'APH KIC KIA PC'!AK111</f>
        <v>0</v>
      </c>
      <c r="AJ111" s="22"/>
      <c r="AK111" s="22"/>
      <c r="AL111" s="35" t="s">
        <v>103</v>
      </c>
    </row>
    <row r="112" spans="1:38" ht="15" x14ac:dyDescent="0.25">
      <c r="A112" s="21">
        <v>108</v>
      </c>
      <c r="B112" s="21" t="str">
        <f>'APH KIC KIA PC'!I112</f>
        <v>Välj…</v>
      </c>
      <c r="C112" s="21" t="str">
        <f>'APH KIC KIA PC'!K112</f>
        <v>Välj…</v>
      </c>
      <c r="D112" s="30">
        <v>100</v>
      </c>
      <c r="E112" s="28">
        <v>4</v>
      </c>
      <c r="F112" s="28">
        <v>1</v>
      </c>
      <c r="G112" s="25" t="str">
        <f>'APH KIC KIA PC'!E112</f>
        <v/>
      </c>
      <c r="H112" s="35" t="s">
        <v>104</v>
      </c>
      <c r="I112" s="29"/>
      <c r="J112" s="27" t="str">
        <f>TRIM('APH KIC KIA PC'!D112)</f>
        <v/>
      </c>
      <c r="K112" s="26" t="e">
        <f>IF('APH KIC KIA PC'!K112=Tabeller!$AI$4,'4. Inköpsdata'!J112,ROUND('APH KIC KIA PC'!AB112,2))</f>
        <v>#VALUE!</v>
      </c>
      <c r="L112" s="22"/>
      <c r="M112" s="22"/>
      <c r="N112" s="35" t="s">
        <v>103</v>
      </c>
      <c r="O112" s="41"/>
      <c r="P112" s="34" t="s">
        <v>2160</v>
      </c>
      <c r="Q112" s="28">
        <v>1</v>
      </c>
      <c r="R112" s="28">
        <v>1</v>
      </c>
      <c r="S112" s="25" t="str">
        <f>'APH KIC KIA PC'!E112</f>
        <v/>
      </c>
      <c r="T112" s="35" t="s">
        <v>104</v>
      </c>
      <c r="U112" s="29"/>
      <c r="V112" s="444" t="str">
        <f>TRIM('APH KIC KIA PC'!D112)</f>
        <v/>
      </c>
      <c r="W112" s="26" t="str">
        <f>IF('APH KIC KIA PC'!AC112="",'APH KIC KIA PC'!AD112,'APH KIC KIA PC'!AC112)</f>
        <v/>
      </c>
      <c r="X112" s="22"/>
      <c r="Y112" s="22"/>
      <c r="Z112" s="35" t="s">
        <v>103</v>
      </c>
      <c r="AA112" s="7"/>
      <c r="AB112" s="30" t="s">
        <v>2161</v>
      </c>
      <c r="AC112" s="28">
        <v>1</v>
      </c>
      <c r="AD112" s="28">
        <v>1</v>
      </c>
      <c r="AE112" s="25" t="str">
        <f>'APH KIC KIA PC'!E112</f>
        <v/>
      </c>
      <c r="AF112" s="35" t="s">
        <v>104</v>
      </c>
      <c r="AG112" s="29"/>
      <c r="AH112" s="27" t="str">
        <f>TRIM('APH KIC KIA PC'!D112)</f>
        <v/>
      </c>
      <c r="AI112" s="26">
        <f>'APH KIC KIA PC'!AK112</f>
        <v>0</v>
      </c>
      <c r="AJ112" s="22"/>
      <c r="AK112" s="22"/>
      <c r="AL112" s="35" t="s">
        <v>103</v>
      </c>
    </row>
    <row r="113" spans="1:38" ht="15" x14ac:dyDescent="0.25">
      <c r="A113" s="21">
        <v>109</v>
      </c>
      <c r="B113" s="21" t="str">
        <f>'APH KIC KIA PC'!I113</f>
        <v>Välj…</v>
      </c>
      <c r="C113" s="21" t="str">
        <f>'APH KIC KIA PC'!K113</f>
        <v>Välj…</v>
      </c>
      <c r="D113" s="30">
        <v>100</v>
      </c>
      <c r="E113" s="28">
        <v>4</v>
      </c>
      <c r="F113" s="28">
        <v>1</v>
      </c>
      <c r="G113" s="25" t="str">
        <f>'APH KIC KIA PC'!E113</f>
        <v/>
      </c>
      <c r="H113" s="35" t="s">
        <v>104</v>
      </c>
      <c r="I113" s="29"/>
      <c r="J113" s="27" t="str">
        <f>TRIM('APH KIC KIA PC'!D113)</f>
        <v/>
      </c>
      <c r="K113" s="26" t="e">
        <f>IF('APH KIC KIA PC'!K113=Tabeller!$AI$4,'4. Inköpsdata'!J113,ROUND('APH KIC KIA PC'!AB113,2))</f>
        <v>#VALUE!</v>
      </c>
      <c r="L113" s="22"/>
      <c r="M113" s="22"/>
      <c r="N113" s="35" t="s">
        <v>103</v>
      </c>
      <c r="O113" s="41"/>
      <c r="P113" s="34" t="s">
        <v>2160</v>
      </c>
      <c r="Q113" s="28">
        <v>1</v>
      </c>
      <c r="R113" s="28">
        <v>1</v>
      </c>
      <c r="S113" s="25" t="str">
        <f>'APH KIC KIA PC'!E113</f>
        <v/>
      </c>
      <c r="T113" s="35" t="s">
        <v>104</v>
      </c>
      <c r="U113" s="29"/>
      <c r="V113" s="444" t="str">
        <f>TRIM('APH KIC KIA PC'!D113)</f>
        <v/>
      </c>
      <c r="W113" s="26" t="str">
        <f>IF('APH KIC KIA PC'!AC113="",'APH KIC KIA PC'!AD113,'APH KIC KIA PC'!AC113)</f>
        <v/>
      </c>
      <c r="X113" s="22"/>
      <c r="Y113" s="22"/>
      <c r="Z113" s="35" t="s">
        <v>103</v>
      </c>
      <c r="AA113" s="7"/>
      <c r="AB113" s="30" t="s">
        <v>2161</v>
      </c>
      <c r="AC113" s="28">
        <v>1</v>
      </c>
      <c r="AD113" s="28">
        <v>1</v>
      </c>
      <c r="AE113" s="25" t="str">
        <f>'APH KIC KIA PC'!E113</f>
        <v/>
      </c>
      <c r="AF113" s="35" t="s">
        <v>104</v>
      </c>
      <c r="AG113" s="29"/>
      <c r="AH113" s="27" t="str">
        <f>TRIM('APH KIC KIA PC'!D113)</f>
        <v/>
      </c>
      <c r="AI113" s="26">
        <f>'APH KIC KIA PC'!AK113</f>
        <v>0</v>
      </c>
      <c r="AJ113" s="22"/>
      <c r="AK113" s="22"/>
      <c r="AL113" s="35" t="s">
        <v>103</v>
      </c>
    </row>
    <row r="114" spans="1:38" ht="15" x14ac:dyDescent="0.25">
      <c r="A114" s="21">
        <v>110</v>
      </c>
      <c r="B114" s="21" t="str">
        <f>'APH KIC KIA PC'!I114</f>
        <v>Välj…</v>
      </c>
      <c r="C114" s="21" t="str">
        <f>'APH KIC KIA PC'!K114</f>
        <v>Välj…</v>
      </c>
      <c r="D114" s="30">
        <v>100</v>
      </c>
      <c r="E114" s="28">
        <v>4</v>
      </c>
      <c r="F114" s="28">
        <v>1</v>
      </c>
      <c r="G114" s="25" t="str">
        <f>'APH KIC KIA PC'!E114</f>
        <v/>
      </c>
      <c r="H114" s="35" t="s">
        <v>104</v>
      </c>
      <c r="I114" s="29"/>
      <c r="J114" s="27" t="str">
        <f>TRIM('APH KIC KIA PC'!D114)</f>
        <v/>
      </c>
      <c r="K114" s="26" t="e">
        <f>IF('APH KIC KIA PC'!K114=Tabeller!$AI$4,'4. Inköpsdata'!J114,ROUND('APH KIC KIA PC'!AB114,2))</f>
        <v>#VALUE!</v>
      </c>
      <c r="L114" s="22"/>
      <c r="M114" s="22"/>
      <c r="N114" s="35" t="s">
        <v>103</v>
      </c>
      <c r="O114" s="41"/>
      <c r="P114" s="34" t="s">
        <v>2160</v>
      </c>
      <c r="Q114" s="28">
        <v>1</v>
      </c>
      <c r="R114" s="28">
        <v>1</v>
      </c>
      <c r="S114" s="25" t="str">
        <f>'APH KIC KIA PC'!E114</f>
        <v/>
      </c>
      <c r="T114" s="35" t="s">
        <v>104</v>
      </c>
      <c r="U114" s="29"/>
      <c r="V114" s="444" t="str">
        <f>TRIM('APH KIC KIA PC'!D114)</f>
        <v/>
      </c>
      <c r="W114" s="26" t="str">
        <f>IF('APH KIC KIA PC'!AC114="",'APH KIC KIA PC'!AD114,'APH KIC KIA PC'!AC114)</f>
        <v/>
      </c>
      <c r="X114" s="22"/>
      <c r="Y114" s="22"/>
      <c r="Z114" s="35" t="s">
        <v>103</v>
      </c>
      <c r="AA114" s="7"/>
      <c r="AB114" s="30" t="s">
        <v>2161</v>
      </c>
      <c r="AC114" s="28">
        <v>1</v>
      </c>
      <c r="AD114" s="28">
        <v>1</v>
      </c>
      <c r="AE114" s="25" t="str">
        <f>'APH KIC KIA PC'!E114</f>
        <v/>
      </c>
      <c r="AF114" s="35" t="s">
        <v>104</v>
      </c>
      <c r="AG114" s="29"/>
      <c r="AH114" s="27" t="str">
        <f>TRIM('APH KIC KIA PC'!D114)</f>
        <v/>
      </c>
      <c r="AI114" s="26">
        <f>'APH KIC KIA PC'!AK114</f>
        <v>0</v>
      </c>
      <c r="AJ114" s="22"/>
      <c r="AK114" s="22"/>
      <c r="AL114" s="35" t="s">
        <v>103</v>
      </c>
    </row>
    <row r="115" spans="1:38" ht="15" x14ac:dyDescent="0.25">
      <c r="A115" s="21">
        <v>111</v>
      </c>
      <c r="B115" s="21" t="str">
        <f>'APH KIC KIA PC'!I115</f>
        <v>Välj…</v>
      </c>
      <c r="C115" s="21" t="str">
        <f>'APH KIC KIA PC'!K115</f>
        <v>Välj…</v>
      </c>
      <c r="D115" s="30">
        <v>100</v>
      </c>
      <c r="E115" s="28">
        <v>4</v>
      </c>
      <c r="F115" s="28">
        <v>1</v>
      </c>
      <c r="G115" s="25" t="str">
        <f>'APH KIC KIA PC'!E115</f>
        <v/>
      </c>
      <c r="H115" s="35" t="s">
        <v>104</v>
      </c>
      <c r="I115" s="29"/>
      <c r="J115" s="27" t="str">
        <f>TRIM('APH KIC KIA PC'!D115)</f>
        <v/>
      </c>
      <c r="K115" s="26" t="e">
        <f>IF('APH KIC KIA PC'!K115=Tabeller!$AI$4,'4. Inköpsdata'!J115,ROUND('APH KIC KIA PC'!AB115,2))</f>
        <v>#VALUE!</v>
      </c>
      <c r="L115" s="22"/>
      <c r="M115" s="22"/>
      <c r="N115" s="35" t="s">
        <v>103</v>
      </c>
      <c r="O115" s="41"/>
      <c r="P115" s="34" t="s">
        <v>2160</v>
      </c>
      <c r="Q115" s="28">
        <v>1</v>
      </c>
      <c r="R115" s="28">
        <v>1</v>
      </c>
      <c r="S115" s="25" t="str">
        <f>'APH KIC KIA PC'!E115</f>
        <v/>
      </c>
      <c r="T115" s="35" t="s">
        <v>104</v>
      </c>
      <c r="U115" s="29"/>
      <c r="V115" s="444" t="str">
        <f>TRIM('APH KIC KIA PC'!D115)</f>
        <v/>
      </c>
      <c r="W115" s="26" t="str">
        <f>IF('APH KIC KIA PC'!AC115="",'APH KIC KIA PC'!AD115,'APH KIC KIA PC'!AC115)</f>
        <v/>
      </c>
      <c r="X115" s="22"/>
      <c r="Y115" s="22"/>
      <c r="Z115" s="35" t="s">
        <v>103</v>
      </c>
      <c r="AA115" s="7"/>
      <c r="AB115" s="30" t="s">
        <v>2161</v>
      </c>
      <c r="AC115" s="28">
        <v>1</v>
      </c>
      <c r="AD115" s="28">
        <v>1</v>
      </c>
      <c r="AE115" s="25" t="str">
        <f>'APH KIC KIA PC'!E115</f>
        <v/>
      </c>
      <c r="AF115" s="35" t="s">
        <v>104</v>
      </c>
      <c r="AG115" s="29"/>
      <c r="AH115" s="27" t="str">
        <f>TRIM('APH KIC KIA PC'!D115)</f>
        <v/>
      </c>
      <c r="AI115" s="26">
        <f>'APH KIC KIA PC'!AK115</f>
        <v>0</v>
      </c>
      <c r="AJ115" s="22"/>
      <c r="AK115" s="22"/>
      <c r="AL115" s="35" t="s">
        <v>103</v>
      </c>
    </row>
    <row r="116" spans="1:38" ht="15" x14ac:dyDescent="0.25">
      <c r="A116" s="21">
        <v>112</v>
      </c>
      <c r="B116" s="21" t="str">
        <f>'APH KIC KIA PC'!I116</f>
        <v>Välj…</v>
      </c>
      <c r="C116" s="21" t="str">
        <f>'APH KIC KIA PC'!K116</f>
        <v>Välj…</v>
      </c>
      <c r="D116" s="30">
        <v>100</v>
      </c>
      <c r="E116" s="28">
        <v>4</v>
      </c>
      <c r="F116" s="28">
        <v>1</v>
      </c>
      <c r="G116" s="25" t="str">
        <f>'APH KIC KIA PC'!E116</f>
        <v/>
      </c>
      <c r="H116" s="35" t="s">
        <v>104</v>
      </c>
      <c r="I116" s="29"/>
      <c r="J116" s="27" t="str">
        <f>TRIM('APH KIC KIA PC'!D116)</f>
        <v/>
      </c>
      <c r="K116" s="26" t="e">
        <f>IF('APH KIC KIA PC'!K116=Tabeller!$AI$4,'4. Inköpsdata'!J116,ROUND('APH KIC KIA PC'!AB116,2))</f>
        <v>#VALUE!</v>
      </c>
      <c r="L116" s="22"/>
      <c r="M116" s="22"/>
      <c r="N116" s="35" t="s">
        <v>103</v>
      </c>
      <c r="O116" s="41"/>
      <c r="P116" s="34" t="s">
        <v>2160</v>
      </c>
      <c r="Q116" s="28">
        <v>1</v>
      </c>
      <c r="R116" s="28">
        <v>1</v>
      </c>
      <c r="S116" s="25" t="str">
        <f>'APH KIC KIA PC'!E116</f>
        <v/>
      </c>
      <c r="T116" s="35" t="s">
        <v>104</v>
      </c>
      <c r="U116" s="29"/>
      <c r="V116" s="444" t="str">
        <f>TRIM('APH KIC KIA PC'!D116)</f>
        <v/>
      </c>
      <c r="W116" s="26" t="str">
        <f>IF('APH KIC KIA PC'!AC116="",'APH KIC KIA PC'!AD116,'APH KIC KIA PC'!AC116)</f>
        <v/>
      </c>
      <c r="X116" s="22"/>
      <c r="Y116" s="22"/>
      <c r="Z116" s="35" t="s">
        <v>103</v>
      </c>
      <c r="AA116" s="7"/>
      <c r="AB116" s="30" t="s">
        <v>2161</v>
      </c>
      <c r="AC116" s="28">
        <v>1</v>
      </c>
      <c r="AD116" s="28">
        <v>1</v>
      </c>
      <c r="AE116" s="25" t="str">
        <f>'APH KIC KIA PC'!E116</f>
        <v/>
      </c>
      <c r="AF116" s="35" t="s">
        <v>104</v>
      </c>
      <c r="AG116" s="29"/>
      <c r="AH116" s="27" t="str">
        <f>TRIM('APH KIC KIA PC'!D116)</f>
        <v/>
      </c>
      <c r="AI116" s="26">
        <f>'APH KIC KIA PC'!AK116</f>
        <v>0</v>
      </c>
      <c r="AJ116" s="22"/>
      <c r="AK116" s="22"/>
      <c r="AL116" s="35" t="s">
        <v>103</v>
      </c>
    </row>
    <row r="117" spans="1:38" ht="15" x14ac:dyDescent="0.25">
      <c r="A117" s="21">
        <v>113</v>
      </c>
      <c r="B117" s="21" t="str">
        <f>'APH KIC KIA PC'!I117</f>
        <v>Välj…</v>
      </c>
      <c r="C117" s="21" t="str">
        <f>'APH KIC KIA PC'!K117</f>
        <v>Välj…</v>
      </c>
      <c r="D117" s="30">
        <v>100</v>
      </c>
      <c r="E117" s="28">
        <v>4</v>
      </c>
      <c r="F117" s="28">
        <v>1</v>
      </c>
      <c r="G117" s="25" t="str">
        <f>'APH KIC KIA PC'!E117</f>
        <v/>
      </c>
      <c r="H117" s="35" t="s">
        <v>104</v>
      </c>
      <c r="I117" s="29"/>
      <c r="J117" s="27" t="str">
        <f>TRIM('APH KIC KIA PC'!D117)</f>
        <v/>
      </c>
      <c r="K117" s="26" t="e">
        <f>IF('APH KIC KIA PC'!K117=Tabeller!$AI$4,'4. Inköpsdata'!J117,ROUND('APH KIC KIA PC'!AB117,2))</f>
        <v>#VALUE!</v>
      </c>
      <c r="L117" s="22"/>
      <c r="M117" s="22"/>
      <c r="N117" s="35" t="s">
        <v>103</v>
      </c>
      <c r="O117" s="41"/>
      <c r="P117" s="34" t="s">
        <v>2160</v>
      </c>
      <c r="Q117" s="28">
        <v>1</v>
      </c>
      <c r="R117" s="28">
        <v>1</v>
      </c>
      <c r="S117" s="25" t="str">
        <f>'APH KIC KIA PC'!E117</f>
        <v/>
      </c>
      <c r="T117" s="35" t="s">
        <v>104</v>
      </c>
      <c r="U117" s="29"/>
      <c r="V117" s="444" t="str">
        <f>TRIM('APH KIC KIA PC'!D117)</f>
        <v/>
      </c>
      <c r="W117" s="26" t="str">
        <f>IF('APH KIC KIA PC'!AC117="",'APH KIC KIA PC'!AD117,'APH KIC KIA PC'!AC117)</f>
        <v/>
      </c>
      <c r="X117" s="22"/>
      <c r="Y117" s="22"/>
      <c r="Z117" s="35" t="s">
        <v>103</v>
      </c>
      <c r="AA117" s="7"/>
      <c r="AB117" s="30" t="s">
        <v>2161</v>
      </c>
      <c r="AC117" s="28">
        <v>1</v>
      </c>
      <c r="AD117" s="28">
        <v>1</v>
      </c>
      <c r="AE117" s="25" t="str">
        <f>'APH KIC KIA PC'!E117</f>
        <v/>
      </c>
      <c r="AF117" s="35" t="s">
        <v>104</v>
      </c>
      <c r="AG117" s="29"/>
      <c r="AH117" s="27" t="str">
        <f>TRIM('APH KIC KIA PC'!D117)</f>
        <v/>
      </c>
      <c r="AI117" s="26">
        <f>'APH KIC KIA PC'!AK117</f>
        <v>0</v>
      </c>
      <c r="AJ117" s="22"/>
      <c r="AK117" s="22"/>
      <c r="AL117" s="35" t="s">
        <v>103</v>
      </c>
    </row>
    <row r="118" spans="1:38" ht="15" x14ac:dyDescent="0.25">
      <c r="A118" s="21">
        <v>114</v>
      </c>
      <c r="B118" s="21" t="str">
        <f>'APH KIC KIA PC'!I118</f>
        <v>Välj…</v>
      </c>
      <c r="C118" s="21" t="str">
        <f>'APH KIC KIA PC'!K118</f>
        <v>Välj…</v>
      </c>
      <c r="D118" s="30">
        <v>100</v>
      </c>
      <c r="E118" s="28">
        <v>4</v>
      </c>
      <c r="F118" s="28">
        <v>1</v>
      </c>
      <c r="G118" s="25" t="str">
        <f>'APH KIC KIA PC'!E118</f>
        <v/>
      </c>
      <c r="H118" s="35" t="s">
        <v>104</v>
      </c>
      <c r="I118" s="29"/>
      <c r="J118" s="27" t="str">
        <f>TRIM('APH KIC KIA PC'!D118)</f>
        <v/>
      </c>
      <c r="K118" s="26" t="e">
        <f>IF('APH KIC KIA PC'!K118=Tabeller!$AI$4,'4. Inköpsdata'!J118,ROUND('APH KIC KIA PC'!AB118,2))</f>
        <v>#VALUE!</v>
      </c>
      <c r="L118" s="22"/>
      <c r="M118" s="22"/>
      <c r="N118" s="35" t="s">
        <v>103</v>
      </c>
      <c r="O118" s="41"/>
      <c r="P118" s="34" t="s">
        <v>2160</v>
      </c>
      <c r="Q118" s="28">
        <v>1</v>
      </c>
      <c r="R118" s="28">
        <v>1</v>
      </c>
      <c r="S118" s="25" t="str">
        <f>'APH KIC KIA PC'!E118</f>
        <v/>
      </c>
      <c r="T118" s="35" t="s">
        <v>104</v>
      </c>
      <c r="U118" s="29"/>
      <c r="V118" s="444" t="str">
        <f>TRIM('APH KIC KIA PC'!D118)</f>
        <v/>
      </c>
      <c r="W118" s="26" t="str">
        <f>IF('APH KIC KIA PC'!AC118="",'APH KIC KIA PC'!AD118,'APH KIC KIA PC'!AC118)</f>
        <v/>
      </c>
      <c r="X118" s="22"/>
      <c r="Y118" s="22"/>
      <c r="Z118" s="35" t="s">
        <v>103</v>
      </c>
      <c r="AA118" s="7"/>
      <c r="AB118" s="30" t="s">
        <v>2161</v>
      </c>
      <c r="AC118" s="28">
        <v>1</v>
      </c>
      <c r="AD118" s="28">
        <v>1</v>
      </c>
      <c r="AE118" s="25" t="str">
        <f>'APH KIC KIA PC'!E118</f>
        <v/>
      </c>
      <c r="AF118" s="35" t="s">
        <v>104</v>
      </c>
      <c r="AG118" s="29"/>
      <c r="AH118" s="27" t="str">
        <f>TRIM('APH KIC KIA PC'!D118)</f>
        <v/>
      </c>
      <c r="AI118" s="26">
        <f>'APH KIC KIA PC'!AK118</f>
        <v>0</v>
      </c>
      <c r="AJ118" s="22"/>
      <c r="AK118" s="22"/>
      <c r="AL118" s="35" t="s">
        <v>103</v>
      </c>
    </row>
    <row r="119" spans="1:38" ht="15" x14ac:dyDescent="0.25">
      <c r="A119" s="21">
        <v>115</v>
      </c>
      <c r="B119" s="21" t="str">
        <f>'APH KIC KIA PC'!I119</f>
        <v>Välj…</v>
      </c>
      <c r="C119" s="21" t="str">
        <f>'APH KIC KIA PC'!K119</f>
        <v>Välj…</v>
      </c>
      <c r="D119" s="30">
        <v>100</v>
      </c>
      <c r="E119" s="28">
        <v>4</v>
      </c>
      <c r="F119" s="28">
        <v>1</v>
      </c>
      <c r="G119" s="25" t="str">
        <f>'APH KIC KIA PC'!E119</f>
        <v/>
      </c>
      <c r="H119" s="35" t="s">
        <v>104</v>
      </c>
      <c r="I119" s="29"/>
      <c r="J119" s="27" t="str">
        <f>TRIM('APH KIC KIA PC'!D119)</f>
        <v/>
      </c>
      <c r="K119" s="26" t="e">
        <f>IF('APH KIC KIA PC'!K119=Tabeller!$AI$4,'4. Inköpsdata'!J119,ROUND('APH KIC KIA PC'!AB119,2))</f>
        <v>#VALUE!</v>
      </c>
      <c r="L119" s="22"/>
      <c r="M119" s="22"/>
      <c r="N119" s="35" t="s">
        <v>103</v>
      </c>
      <c r="O119" s="41"/>
      <c r="P119" s="34" t="s">
        <v>2160</v>
      </c>
      <c r="Q119" s="28">
        <v>1</v>
      </c>
      <c r="R119" s="28">
        <v>1</v>
      </c>
      <c r="S119" s="25" t="str">
        <f>'APH KIC KIA PC'!E119</f>
        <v/>
      </c>
      <c r="T119" s="35" t="s">
        <v>104</v>
      </c>
      <c r="U119" s="29"/>
      <c r="V119" s="444" t="str">
        <f>TRIM('APH KIC KIA PC'!D119)</f>
        <v/>
      </c>
      <c r="W119" s="26" t="str">
        <f>IF('APH KIC KIA PC'!AC119="",'APH KIC KIA PC'!AD119,'APH KIC KIA PC'!AC119)</f>
        <v/>
      </c>
      <c r="X119" s="22"/>
      <c r="Y119" s="22"/>
      <c r="Z119" s="35" t="s">
        <v>103</v>
      </c>
      <c r="AA119" s="7"/>
      <c r="AB119" s="30" t="s">
        <v>2161</v>
      </c>
      <c r="AC119" s="28">
        <v>1</v>
      </c>
      <c r="AD119" s="28">
        <v>1</v>
      </c>
      <c r="AE119" s="25" t="str">
        <f>'APH KIC KIA PC'!E119</f>
        <v/>
      </c>
      <c r="AF119" s="35" t="s">
        <v>104</v>
      </c>
      <c r="AG119" s="29"/>
      <c r="AH119" s="27" t="str">
        <f>TRIM('APH KIC KIA PC'!D119)</f>
        <v/>
      </c>
      <c r="AI119" s="26">
        <f>'APH KIC KIA PC'!AK119</f>
        <v>0</v>
      </c>
      <c r="AJ119" s="22"/>
      <c r="AK119" s="22"/>
      <c r="AL119" s="35" t="s">
        <v>103</v>
      </c>
    </row>
    <row r="120" spans="1:38" ht="15" x14ac:dyDescent="0.25">
      <c r="A120" s="21">
        <v>116</v>
      </c>
      <c r="B120" s="21" t="str">
        <f>'APH KIC KIA PC'!I120</f>
        <v>Välj…</v>
      </c>
      <c r="C120" s="21" t="str">
        <f>'APH KIC KIA PC'!K120</f>
        <v>Välj…</v>
      </c>
      <c r="D120" s="30">
        <v>100</v>
      </c>
      <c r="E120" s="28">
        <v>4</v>
      </c>
      <c r="F120" s="28">
        <v>1</v>
      </c>
      <c r="G120" s="25" t="str">
        <f>'APH KIC KIA PC'!E120</f>
        <v/>
      </c>
      <c r="H120" s="35" t="s">
        <v>104</v>
      </c>
      <c r="I120" s="29"/>
      <c r="J120" s="27" t="str">
        <f>TRIM('APH KIC KIA PC'!D120)</f>
        <v/>
      </c>
      <c r="K120" s="26" t="e">
        <f>IF('APH KIC KIA PC'!K120=Tabeller!$AI$4,'4. Inköpsdata'!J120,ROUND('APH KIC KIA PC'!AB120,2))</f>
        <v>#VALUE!</v>
      </c>
      <c r="L120" s="22"/>
      <c r="M120" s="22"/>
      <c r="N120" s="35" t="s">
        <v>103</v>
      </c>
      <c r="O120" s="41"/>
      <c r="P120" s="34" t="s">
        <v>2160</v>
      </c>
      <c r="Q120" s="28">
        <v>1</v>
      </c>
      <c r="R120" s="28">
        <v>1</v>
      </c>
      <c r="S120" s="25" t="str">
        <f>'APH KIC KIA PC'!E120</f>
        <v/>
      </c>
      <c r="T120" s="35" t="s">
        <v>104</v>
      </c>
      <c r="U120" s="29"/>
      <c r="V120" s="444" t="str">
        <f>TRIM('APH KIC KIA PC'!D120)</f>
        <v/>
      </c>
      <c r="W120" s="26" t="str">
        <f>IF('APH KIC KIA PC'!AC120="",'APH KIC KIA PC'!AD120,'APH KIC KIA PC'!AC120)</f>
        <v/>
      </c>
      <c r="X120" s="22"/>
      <c r="Y120" s="22"/>
      <c r="Z120" s="35" t="s">
        <v>103</v>
      </c>
      <c r="AA120" s="7"/>
      <c r="AB120" s="30" t="s">
        <v>2161</v>
      </c>
      <c r="AC120" s="28">
        <v>1</v>
      </c>
      <c r="AD120" s="28">
        <v>1</v>
      </c>
      <c r="AE120" s="25" t="str">
        <f>'APH KIC KIA PC'!E120</f>
        <v/>
      </c>
      <c r="AF120" s="35" t="s">
        <v>104</v>
      </c>
      <c r="AG120" s="29"/>
      <c r="AH120" s="27" t="str">
        <f>TRIM('APH KIC KIA PC'!D120)</f>
        <v/>
      </c>
      <c r="AI120" s="26">
        <f>'APH KIC KIA PC'!AK120</f>
        <v>0</v>
      </c>
      <c r="AJ120" s="22"/>
      <c r="AK120" s="22"/>
      <c r="AL120" s="35" t="s">
        <v>103</v>
      </c>
    </row>
    <row r="121" spans="1:38" ht="15" x14ac:dyDescent="0.25">
      <c r="A121" s="21">
        <v>117</v>
      </c>
      <c r="B121" s="21" t="str">
        <f>'APH KIC KIA PC'!I121</f>
        <v>Välj…</v>
      </c>
      <c r="C121" s="21" t="str">
        <f>'APH KIC KIA PC'!K121</f>
        <v>Välj…</v>
      </c>
      <c r="D121" s="30">
        <v>100</v>
      </c>
      <c r="E121" s="28">
        <v>4</v>
      </c>
      <c r="F121" s="28">
        <v>1</v>
      </c>
      <c r="G121" s="25" t="str">
        <f>'APH KIC KIA PC'!E121</f>
        <v/>
      </c>
      <c r="H121" s="35" t="s">
        <v>104</v>
      </c>
      <c r="I121" s="29"/>
      <c r="J121" s="27" t="str">
        <f>TRIM('APH KIC KIA PC'!D121)</f>
        <v/>
      </c>
      <c r="K121" s="26" t="e">
        <f>IF('APH KIC KIA PC'!K121=Tabeller!$AI$4,'4. Inköpsdata'!J121,ROUND('APH KIC KIA PC'!AB121,2))</f>
        <v>#VALUE!</v>
      </c>
      <c r="L121" s="22"/>
      <c r="M121" s="22"/>
      <c r="N121" s="35" t="s">
        <v>103</v>
      </c>
      <c r="O121" s="41"/>
      <c r="P121" s="34" t="s">
        <v>2160</v>
      </c>
      <c r="Q121" s="28">
        <v>1</v>
      </c>
      <c r="R121" s="28">
        <v>1</v>
      </c>
      <c r="S121" s="25" t="str">
        <f>'APH KIC KIA PC'!E121</f>
        <v/>
      </c>
      <c r="T121" s="35" t="s">
        <v>104</v>
      </c>
      <c r="U121" s="29"/>
      <c r="V121" s="444" t="str">
        <f>TRIM('APH KIC KIA PC'!D121)</f>
        <v/>
      </c>
      <c r="W121" s="26" t="str">
        <f>IF('APH KIC KIA PC'!AC121="",'APH KIC KIA PC'!AD121,'APH KIC KIA PC'!AC121)</f>
        <v/>
      </c>
      <c r="X121" s="22"/>
      <c r="Y121" s="22"/>
      <c r="Z121" s="35" t="s">
        <v>103</v>
      </c>
      <c r="AA121" s="7"/>
      <c r="AB121" s="30" t="s">
        <v>2161</v>
      </c>
      <c r="AC121" s="28">
        <v>1</v>
      </c>
      <c r="AD121" s="28">
        <v>1</v>
      </c>
      <c r="AE121" s="25" t="str">
        <f>'APH KIC KIA PC'!E121</f>
        <v/>
      </c>
      <c r="AF121" s="35" t="s">
        <v>104</v>
      </c>
      <c r="AG121" s="29"/>
      <c r="AH121" s="27" t="str">
        <f>TRIM('APH KIC KIA PC'!D121)</f>
        <v/>
      </c>
      <c r="AI121" s="26">
        <f>'APH KIC KIA PC'!AK121</f>
        <v>0</v>
      </c>
      <c r="AJ121" s="22"/>
      <c r="AK121" s="22"/>
      <c r="AL121" s="35" t="s">
        <v>103</v>
      </c>
    </row>
    <row r="122" spans="1:38" ht="15" x14ac:dyDescent="0.25">
      <c r="A122" s="21">
        <v>118</v>
      </c>
      <c r="B122" s="21" t="str">
        <f>'APH KIC KIA PC'!I122</f>
        <v>Välj…</v>
      </c>
      <c r="C122" s="21" t="str">
        <f>'APH KIC KIA PC'!K122</f>
        <v>Välj…</v>
      </c>
      <c r="D122" s="30">
        <v>100</v>
      </c>
      <c r="E122" s="28">
        <v>4</v>
      </c>
      <c r="F122" s="28">
        <v>1</v>
      </c>
      <c r="G122" s="25" t="str">
        <f>'APH KIC KIA PC'!E122</f>
        <v/>
      </c>
      <c r="H122" s="35" t="s">
        <v>104</v>
      </c>
      <c r="I122" s="29"/>
      <c r="J122" s="27" t="str">
        <f>TRIM('APH KIC KIA PC'!D122)</f>
        <v/>
      </c>
      <c r="K122" s="26" t="e">
        <f>IF('APH KIC KIA PC'!K122=Tabeller!$AI$4,'4. Inköpsdata'!J122,ROUND('APH KIC KIA PC'!AB122,2))</f>
        <v>#VALUE!</v>
      </c>
      <c r="L122" s="22"/>
      <c r="M122" s="22"/>
      <c r="N122" s="35" t="s">
        <v>103</v>
      </c>
      <c r="O122" s="41"/>
      <c r="P122" s="34" t="s">
        <v>2160</v>
      </c>
      <c r="Q122" s="28">
        <v>1</v>
      </c>
      <c r="R122" s="28">
        <v>1</v>
      </c>
      <c r="S122" s="25" t="str">
        <f>'APH KIC KIA PC'!E122</f>
        <v/>
      </c>
      <c r="T122" s="35" t="s">
        <v>104</v>
      </c>
      <c r="U122" s="29"/>
      <c r="V122" s="444" t="str">
        <f>TRIM('APH KIC KIA PC'!D122)</f>
        <v/>
      </c>
      <c r="W122" s="26" t="str">
        <f>IF('APH KIC KIA PC'!AC122="",'APH KIC KIA PC'!AD122,'APH KIC KIA PC'!AC122)</f>
        <v/>
      </c>
      <c r="X122" s="22"/>
      <c r="Y122" s="22"/>
      <c r="Z122" s="35" t="s">
        <v>103</v>
      </c>
      <c r="AA122" s="7"/>
      <c r="AB122" s="30" t="s">
        <v>2161</v>
      </c>
      <c r="AC122" s="28">
        <v>1</v>
      </c>
      <c r="AD122" s="28">
        <v>1</v>
      </c>
      <c r="AE122" s="25" t="str">
        <f>'APH KIC KIA PC'!E122</f>
        <v/>
      </c>
      <c r="AF122" s="35" t="s">
        <v>104</v>
      </c>
      <c r="AG122" s="29"/>
      <c r="AH122" s="27" t="str">
        <f>TRIM('APH KIC KIA PC'!D122)</f>
        <v/>
      </c>
      <c r="AI122" s="26">
        <f>'APH KIC KIA PC'!AK122</f>
        <v>0</v>
      </c>
      <c r="AJ122" s="22"/>
      <c r="AK122" s="22"/>
      <c r="AL122" s="35" t="s">
        <v>103</v>
      </c>
    </row>
    <row r="123" spans="1:38" ht="15" x14ac:dyDescent="0.25">
      <c r="A123" s="21">
        <v>119</v>
      </c>
      <c r="B123" s="21" t="str">
        <f>'APH KIC KIA PC'!I123</f>
        <v>Välj…</v>
      </c>
      <c r="C123" s="21" t="str">
        <f>'APH KIC KIA PC'!K123</f>
        <v>Välj…</v>
      </c>
      <c r="D123" s="30">
        <v>100</v>
      </c>
      <c r="E123" s="28">
        <v>4</v>
      </c>
      <c r="F123" s="28">
        <v>1</v>
      </c>
      <c r="G123" s="25" t="str">
        <f>'APH KIC KIA PC'!E123</f>
        <v/>
      </c>
      <c r="H123" s="35" t="s">
        <v>104</v>
      </c>
      <c r="I123" s="29"/>
      <c r="J123" s="27" t="str">
        <f>TRIM('APH KIC KIA PC'!D123)</f>
        <v/>
      </c>
      <c r="K123" s="26" t="e">
        <f>IF('APH KIC KIA PC'!K123=Tabeller!$AI$4,'4. Inköpsdata'!J123,ROUND('APH KIC KIA PC'!AB123,2))</f>
        <v>#VALUE!</v>
      </c>
      <c r="L123" s="22"/>
      <c r="M123" s="22"/>
      <c r="N123" s="35" t="s">
        <v>103</v>
      </c>
      <c r="O123" s="41"/>
      <c r="P123" s="34" t="s">
        <v>2160</v>
      </c>
      <c r="Q123" s="28">
        <v>1</v>
      </c>
      <c r="R123" s="28">
        <v>1</v>
      </c>
      <c r="S123" s="25" t="str">
        <f>'APH KIC KIA PC'!E123</f>
        <v/>
      </c>
      <c r="T123" s="35" t="s">
        <v>104</v>
      </c>
      <c r="U123" s="29"/>
      <c r="V123" s="444" t="str">
        <f>TRIM('APH KIC KIA PC'!D123)</f>
        <v/>
      </c>
      <c r="W123" s="26" t="str">
        <f>IF('APH KIC KIA PC'!AC123="",'APH KIC KIA PC'!AD123,'APH KIC KIA PC'!AC123)</f>
        <v/>
      </c>
      <c r="X123" s="22"/>
      <c r="Y123" s="22"/>
      <c r="Z123" s="35" t="s">
        <v>103</v>
      </c>
      <c r="AA123" s="7"/>
      <c r="AB123" s="30" t="s">
        <v>2161</v>
      </c>
      <c r="AC123" s="28">
        <v>1</v>
      </c>
      <c r="AD123" s="28">
        <v>1</v>
      </c>
      <c r="AE123" s="25" t="str">
        <f>'APH KIC KIA PC'!E123</f>
        <v/>
      </c>
      <c r="AF123" s="35" t="s">
        <v>104</v>
      </c>
      <c r="AG123" s="29"/>
      <c r="AH123" s="27" t="str">
        <f>TRIM('APH KIC KIA PC'!D123)</f>
        <v/>
      </c>
      <c r="AI123" s="26">
        <f>'APH KIC KIA PC'!AK123</f>
        <v>0</v>
      </c>
      <c r="AJ123" s="22"/>
      <c r="AK123" s="22"/>
      <c r="AL123" s="35" t="s">
        <v>103</v>
      </c>
    </row>
    <row r="124" spans="1:38" ht="15" x14ac:dyDescent="0.25">
      <c r="A124" s="21">
        <v>120</v>
      </c>
      <c r="B124" s="21" t="str">
        <f>'APH KIC KIA PC'!I124</f>
        <v>Välj…</v>
      </c>
      <c r="C124" s="21" t="str">
        <f>'APH KIC KIA PC'!K124</f>
        <v>Välj…</v>
      </c>
      <c r="D124" s="30">
        <v>100</v>
      </c>
      <c r="E124" s="28">
        <v>4</v>
      </c>
      <c r="F124" s="28">
        <v>1</v>
      </c>
      <c r="G124" s="25" t="str">
        <f>'APH KIC KIA PC'!E124</f>
        <v/>
      </c>
      <c r="H124" s="35" t="s">
        <v>104</v>
      </c>
      <c r="I124" s="29"/>
      <c r="J124" s="27" t="str">
        <f>TRIM('APH KIC KIA PC'!D124)</f>
        <v/>
      </c>
      <c r="K124" s="26" t="e">
        <f>IF('APH KIC KIA PC'!K124=Tabeller!$AI$4,'4. Inköpsdata'!J124,ROUND('APH KIC KIA PC'!AB124,2))</f>
        <v>#VALUE!</v>
      </c>
      <c r="L124" s="22"/>
      <c r="M124" s="22"/>
      <c r="N124" s="35" t="s">
        <v>103</v>
      </c>
      <c r="O124" s="41"/>
      <c r="P124" s="34" t="s">
        <v>2160</v>
      </c>
      <c r="Q124" s="28">
        <v>1</v>
      </c>
      <c r="R124" s="28">
        <v>1</v>
      </c>
      <c r="S124" s="25" t="str">
        <f>'APH KIC KIA PC'!E124</f>
        <v/>
      </c>
      <c r="T124" s="35" t="s">
        <v>104</v>
      </c>
      <c r="U124" s="29"/>
      <c r="V124" s="444" t="str">
        <f>TRIM('APH KIC KIA PC'!D124)</f>
        <v/>
      </c>
      <c r="W124" s="26" t="str">
        <f>IF('APH KIC KIA PC'!AC124="",'APH KIC KIA PC'!AD124,'APH KIC KIA PC'!AC124)</f>
        <v/>
      </c>
      <c r="X124" s="22"/>
      <c r="Y124" s="22"/>
      <c r="Z124" s="35" t="s">
        <v>103</v>
      </c>
      <c r="AA124" s="7"/>
      <c r="AB124" s="30" t="s">
        <v>2161</v>
      </c>
      <c r="AC124" s="28">
        <v>1</v>
      </c>
      <c r="AD124" s="28">
        <v>1</v>
      </c>
      <c r="AE124" s="25" t="str">
        <f>'APH KIC KIA PC'!E124</f>
        <v/>
      </c>
      <c r="AF124" s="35" t="s">
        <v>104</v>
      </c>
      <c r="AG124" s="29"/>
      <c r="AH124" s="27" t="str">
        <f>TRIM('APH KIC KIA PC'!D124)</f>
        <v/>
      </c>
      <c r="AI124" s="26">
        <f>'APH KIC KIA PC'!AK124</f>
        <v>0</v>
      </c>
      <c r="AJ124" s="22"/>
      <c r="AK124" s="22"/>
      <c r="AL124" s="35" t="s">
        <v>103</v>
      </c>
    </row>
    <row r="125" spans="1:38" ht="15" x14ac:dyDescent="0.25">
      <c r="A125" s="21">
        <v>121</v>
      </c>
      <c r="B125" s="21" t="str">
        <f>'APH KIC KIA PC'!I125</f>
        <v>Välj…</v>
      </c>
      <c r="C125" s="21" t="str">
        <f>'APH KIC KIA PC'!K125</f>
        <v>Välj…</v>
      </c>
      <c r="D125" s="30">
        <v>100</v>
      </c>
      <c r="E125" s="28">
        <v>4</v>
      </c>
      <c r="F125" s="28">
        <v>1</v>
      </c>
      <c r="G125" s="25" t="str">
        <f>'APH KIC KIA PC'!E125</f>
        <v/>
      </c>
      <c r="H125" s="35" t="s">
        <v>104</v>
      </c>
      <c r="I125" s="29"/>
      <c r="J125" s="27" t="str">
        <f>TRIM('APH KIC KIA PC'!D125)</f>
        <v/>
      </c>
      <c r="K125" s="26" t="e">
        <f>IF('APH KIC KIA PC'!K125=Tabeller!$AI$4,'4. Inköpsdata'!J125,ROUND('APH KIC KIA PC'!AB125,2))</f>
        <v>#VALUE!</v>
      </c>
      <c r="L125" s="22"/>
      <c r="M125" s="22"/>
      <c r="N125" s="35" t="s">
        <v>103</v>
      </c>
      <c r="O125" s="41"/>
      <c r="P125" s="34" t="s">
        <v>2160</v>
      </c>
      <c r="Q125" s="28">
        <v>1</v>
      </c>
      <c r="R125" s="28">
        <v>1</v>
      </c>
      <c r="S125" s="25" t="str">
        <f>'APH KIC KIA PC'!E125</f>
        <v/>
      </c>
      <c r="T125" s="35" t="s">
        <v>104</v>
      </c>
      <c r="U125" s="29"/>
      <c r="V125" s="444" t="str">
        <f>TRIM('APH KIC KIA PC'!D125)</f>
        <v/>
      </c>
      <c r="W125" s="26" t="str">
        <f>IF('APH KIC KIA PC'!AC125="",'APH KIC KIA PC'!AD125,'APH KIC KIA PC'!AC125)</f>
        <v/>
      </c>
      <c r="X125" s="22"/>
      <c r="Y125" s="22"/>
      <c r="Z125" s="35" t="s">
        <v>103</v>
      </c>
      <c r="AA125" s="7"/>
      <c r="AB125" s="30" t="s">
        <v>2161</v>
      </c>
      <c r="AC125" s="28">
        <v>1</v>
      </c>
      <c r="AD125" s="28">
        <v>1</v>
      </c>
      <c r="AE125" s="25" t="str">
        <f>'APH KIC KIA PC'!E125</f>
        <v/>
      </c>
      <c r="AF125" s="35" t="s">
        <v>104</v>
      </c>
      <c r="AG125" s="29"/>
      <c r="AH125" s="27" t="str">
        <f>TRIM('APH KIC KIA PC'!D125)</f>
        <v/>
      </c>
      <c r="AI125" s="26">
        <f>'APH KIC KIA PC'!AK125</f>
        <v>0</v>
      </c>
      <c r="AJ125" s="22"/>
      <c r="AK125" s="22"/>
      <c r="AL125" s="35" t="s">
        <v>103</v>
      </c>
    </row>
    <row r="126" spans="1:38" ht="15" x14ac:dyDescent="0.25">
      <c r="A126" s="21">
        <v>122</v>
      </c>
      <c r="B126" s="21" t="str">
        <f>'APH KIC KIA PC'!I126</f>
        <v>Välj…</v>
      </c>
      <c r="C126" s="21" t="str">
        <f>'APH KIC KIA PC'!K126</f>
        <v>Välj…</v>
      </c>
      <c r="D126" s="30">
        <v>100</v>
      </c>
      <c r="E126" s="28">
        <v>4</v>
      </c>
      <c r="F126" s="28">
        <v>1</v>
      </c>
      <c r="G126" s="25" t="str">
        <f>'APH KIC KIA PC'!E126</f>
        <v/>
      </c>
      <c r="H126" s="35" t="s">
        <v>104</v>
      </c>
      <c r="I126" s="29"/>
      <c r="J126" s="27" t="str">
        <f>TRIM('APH KIC KIA PC'!D126)</f>
        <v/>
      </c>
      <c r="K126" s="26" t="e">
        <f>IF('APH KIC KIA PC'!K126=Tabeller!$AI$4,'4. Inköpsdata'!J126,ROUND('APH KIC KIA PC'!AB126,2))</f>
        <v>#VALUE!</v>
      </c>
      <c r="L126" s="22"/>
      <c r="M126" s="22"/>
      <c r="N126" s="35" t="s">
        <v>103</v>
      </c>
      <c r="O126" s="41"/>
      <c r="P126" s="34" t="s">
        <v>2160</v>
      </c>
      <c r="Q126" s="28">
        <v>1</v>
      </c>
      <c r="R126" s="28">
        <v>1</v>
      </c>
      <c r="S126" s="25" t="str">
        <f>'APH KIC KIA PC'!E126</f>
        <v/>
      </c>
      <c r="T126" s="35" t="s">
        <v>104</v>
      </c>
      <c r="U126" s="29"/>
      <c r="V126" s="444" t="str">
        <f>TRIM('APH KIC KIA PC'!D126)</f>
        <v/>
      </c>
      <c r="W126" s="26" t="str">
        <f>IF('APH KIC KIA PC'!AC126="",'APH KIC KIA PC'!AD126,'APH KIC KIA PC'!AC126)</f>
        <v/>
      </c>
      <c r="X126" s="22"/>
      <c r="Y126" s="22"/>
      <c r="Z126" s="35" t="s">
        <v>103</v>
      </c>
      <c r="AA126" s="7"/>
      <c r="AB126" s="30" t="s">
        <v>2161</v>
      </c>
      <c r="AC126" s="28">
        <v>1</v>
      </c>
      <c r="AD126" s="28">
        <v>1</v>
      </c>
      <c r="AE126" s="25" t="str">
        <f>'APH KIC KIA PC'!E126</f>
        <v/>
      </c>
      <c r="AF126" s="35" t="s">
        <v>104</v>
      </c>
      <c r="AG126" s="29"/>
      <c r="AH126" s="27" t="str">
        <f>TRIM('APH KIC KIA PC'!D126)</f>
        <v/>
      </c>
      <c r="AI126" s="26">
        <f>'APH KIC KIA PC'!AK126</f>
        <v>0</v>
      </c>
      <c r="AJ126" s="22"/>
      <c r="AK126" s="22"/>
      <c r="AL126" s="35" t="s">
        <v>103</v>
      </c>
    </row>
    <row r="127" spans="1:38" ht="15" x14ac:dyDescent="0.25">
      <c r="A127" s="21">
        <v>123</v>
      </c>
      <c r="B127" s="21" t="str">
        <f>'APH KIC KIA PC'!I127</f>
        <v>Välj…</v>
      </c>
      <c r="C127" s="21" t="str">
        <f>'APH KIC KIA PC'!K127</f>
        <v>Välj…</v>
      </c>
      <c r="D127" s="30">
        <v>100</v>
      </c>
      <c r="E127" s="28">
        <v>4</v>
      </c>
      <c r="F127" s="28">
        <v>1</v>
      </c>
      <c r="G127" s="25" t="str">
        <f>'APH KIC KIA PC'!E127</f>
        <v/>
      </c>
      <c r="H127" s="35" t="s">
        <v>104</v>
      </c>
      <c r="I127" s="29"/>
      <c r="J127" s="27" t="str">
        <f>TRIM('APH KIC KIA PC'!D127)</f>
        <v/>
      </c>
      <c r="K127" s="26" t="e">
        <f>IF('APH KIC KIA PC'!K127=Tabeller!$AI$4,'4. Inköpsdata'!J127,ROUND('APH KIC KIA PC'!AB127,2))</f>
        <v>#VALUE!</v>
      </c>
      <c r="L127" s="22"/>
      <c r="M127" s="22"/>
      <c r="N127" s="35" t="s">
        <v>103</v>
      </c>
      <c r="O127" s="41"/>
      <c r="P127" s="34" t="s">
        <v>2160</v>
      </c>
      <c r="Q127" s="28">
        <v>1</v>
      </c>
      <c r="R127" s="28">
        <v>1</v>
      </c>
      <c r="S127" s="25" t="str">
        <f>'APH KIC KIA PC'!E127</f>
        <v/>
      </c>
      <c r="T127" s="35" t="s">
        <v>104</v>
      </c>
      <c r="U127" s="29"/>
      <c r="V127" s="444" t="str">
        <f>TRIM('APH KIC KIA PC'!D127)</f>
        <v/>
      </c>
      <c r="W127" s="26" t="str">
        <f>IF('APH KIC KIA PC'!AC127="",'APH KIC KIA PC'!AD127,'APH KIC KIA PC'!AC127)</f>
        <v/>
      </c>
      <c r="X127" s="22"/>
      <c r="Y127" s="22"/>
      <c r="Z127" s="35" t="s">
        <v>103</v>
      </c>
      <c r="AA127" s="7"/>
      <c r="AB127" s="30" t="s">
        <v>2161</v>
      </c>
      <c r="AC127" s="28">
        <v>1</v>
      </c>
      <c r="AD127" s="28">
        <v>1</v>
      </c>
      <c r="AE127" s="25" t="str">
        <f>'APH KIC KIA PC'!E127</f>
        <v/>
      </c>
      <c r="AF127" s="35" t="s">
        <v>104</v>
      </c>
      <c r="AG127" s="29"/>
      <c r="AH127" s="27" t="str">
        <f>TRIM('APH KIC KIA PC'!D127)</f>
        <v/>
      </c>
      <c r="AI127" s="26">
        <f>'APH KIC KIA PC'!AK127</f>
        <v>0</v>
      </c>
      <c r="AJ127" s="22"/>
      <c r="AK127" s="22"/>
      <c r="AL127" s="35" t="s">
        <v>103</v>
      </c>
    </row>
    <row r="128" spans="1:38" ht="15" x14ac:dyDescent="0.25">
      <c r="A128" s="21">
        <v>124</v>
      </c>
      <c r="B128" s="21" t="str">
        <f>'APH KIC KIA PC'!I128</f>
        <v>Välj…</v>
      </c>
      <c r="C128" s="21" t="str">
        <f>'APH KIC KIA PC'!K128</f>
        <v>Välj…</v>
      </c>
      <c r="D128" s="30">
        <v>100</v>
      </c>
      <c r="E128" s="28">
        <v>4</v>
      </c>
      <c r="F128" s="28">
        <v>1</v>
      </c>
      <c r="G128" s="25" t="str">
        <f>'APH KIC KIA PC'!E128</f>
        <v/>
      </c>
      <c r="H128" s="35" t="s">
        <v>104</v>
      </c>
      <c r="I128" s="29"/>
      <c r="J128" s="27" t="str">
        <f>TRIM('APH KIC KIA PC'!D128)</f>
        <v/>
      </c>
      <c r="K128" s="26" t="e">
        <f>IF('APH KIC KIA PC'!K128=Tabeller!$AI$4,'4. Inköpsdata'!J128,ROUND('APH KIC KIA PC'!AB128,2))</f>
        <v>#VALUE!</v>
      </c>
      <c r="L128" s="22"/>
      <c r="M128" s="22"/>
      <c r="N128" s="35" t="s">
        <v>103</v>
      </c>
      <c r="O128" s="41"/>
      <c r="P128" s="34" t="s">
        <v>2160</v>
      </c>
      <c r="Q128" s="28">
        <v>1</v>
      </c>
      <c r="R128" s="28">
        <v>1</v>
      </c>
      <c r="S128" s="25" t="str">
        <f>'APH KIC KIA PC'!E128</f>
        <v/>
      </c>
      <c r="T128" s="35" t="s">
        <v>104</v>
      </c>
      <c r="U128" s="29"/>
      <c r="V128" s="444" t="str">
        <f>TRIM('APH KIC KIA PC'!D128)</f>
        <v/>
      </c>
      <c r="W128" s="26" t="str">
        <f>IF('APH KIC KIA PC'!AC128="",'APH KIC KIA PC'!AD128,'APH KIC KIA PC'!AC128)</f>
        <v/>
      </c>
      <c r="X128" s="22"/>
      <c r="Y128" s="22"/>
      <c r="Z128" s="35" t="s">
        <v>103</v>
      </c>
      <c r="AA128" s="7"/>
      <c r="AB128" s="30" t="s">
        <v>2161</v>
      </c>
      <c r="AC128" s="28">
        <v>1</v>
      </c>
      <c r="AD128" s="28">
        <v>1</v>
      </c>
      <c r="AE128" s="25" t="str">
        <f>'APH KIC KIA PC'!E128</f>
        <v/>
      </c>
      <c r="AF128" s="35" t="s">
        <v>104</v>
      </c>
      <c r="AG128" s="29"/>
      <c r="AH128" s="27" t="str">
        <f>TRIM('APH KIC KIA PC'!D128)</f>
        <v/>
      </c>
      <c r="AI128" s="26">
        <f>'APH KIC KIA PC'!AK128</f>
        <v>0</v>
      </c>
      <c r="AJ128" s="22"/>
      <c r="AK128" s="22"/>
      <c r="AL128" s="35" t="s">
        <v>103</v>
      </c>
    </row>
    <row r="129" spans="1:38" ht="15" x14ac:dyDescent="0.25">
      <c r="A129" s="21">
        <v>125</v>
      </c>
      <c r="B129" s="21" t="str">
        <f>'APH KIC KIA PC'!I129</f>
        <v>Välj…</v>
      </c>
      <c r="C129" s="21" t="str">
        <f>'APH KIC KIA PC'!K129</f>
        <v>Välj…</v>
      </c>
      <c r="D129" s="30">
        <v>100</v>
      </c>
      <c r="E129" s="28">
        <v>4</v>
      </c>
      <c r="F129" s="28">
        <v>1</v>
      </c>
      <c r="G129" s="25" t="str">
        <f>'APH KIC KIA PC'!E129</f>
        <v/>
      </c>
      <c r="H129" s="35" t="s">
        <v>104</v>
      </c>
      <c r="I129" s="29"/>
      <c r="J129" s="27" t="str">
        <f>TRIM('APH KIC KIA PC'!D129)</f>
        <v/>
      </c>
      <c r="K129" s="26" t="e">
        <f>IF('APH KIC KIA PC'!K129=Tabeller!$AI$4,'4. Inköpsdata'!J129,ROUND('APH KIC KIA PC'!AB129,2))</f>
        <v>#VALUE!</v>
      </c>
      <c r="L129" s="22"/>
      <c r="M129" s="22"/>
      <c r="N129" s="35" t="s">
        <v>103</v>
      </c>
      <c r="O129" s="41"/>
      <c r="P129" s="34" t="s">
        <v>2160</v>
      </c>
      <c r="Q129" s="28">
        <v>1</v>
      </c>
      <c r="R129" s="28">
        <v>1</v>
      </c>
      <c r="S129" s="25" t="str">
        <f>'APH KIC KIA PC'!E129</f>
        <v/>
      </c>
      <c r="T129" s="35" t="s">
        <v>104</v>
      </c>
      <c r="U129" s="29"/>
      <c r="V129" s="444" t="str">
        <f>TRIM('APH KIC KIA PC'!D129)</f>
        <v/>
      </c>
      <c r="W129" s="26" t="str">
        <f>IF('APH KIC KIA PC'!AC129="",'APH KIC KIA PC'!AD129,'APH KIC KIA PC'!AC129)</f>
        <v/>
      </c>
      <c r="X129" s="22"/>
      <c r="Y129" s="22"/>
      <c r="Z129" s="35" t="s">
        <v>103</v>
      </c>
      <c r="AA129" s="7"/>
      <c r="AB129" s="30" t="s">
        <v>2161</v>
      </c>
      <c r="AC129" s="28">
        <v>1</v>
      </c>
      <c r="AD129" s="28">
        <v>1</v>
      </c>
      <c r="AE129" s="25" t="str">
        <f>'APH KIC KIA PC'!E129</f>
        <v/>
      </c>
      <c r="AF129" s="35" t="s">
        <v>104</v>
      </c>
      <c r="AG129" s="29"/>
      <c r="AH129" s="27" t="str">
        <f>TRIM('APH KIC KIA PC'!D129)</f>
        <v/>
      </c>
      <c r="AI129" s="26">
        <f>'APH KIC KIA PC'!AK129</f>
        <v>0</v>
      </c>
      <c r="AJ129" s="22"/>
      <c r="AK129" s="22"/>
      <c r="AL129" s="35" t="s">
        <v>103</v>
      </c>
    </row>
    <row r="130" spans="1:38" ht="15" x14ac:dyDescent="0.25">
      <c r="A130" s="21">
        <v>126</v>
      </c>
      <c r="B130" s="21" t="str">
        <f>'APH KIC KIA PC'!I130</f>
        <v>Välj…</v>
      </c>
      <c r="C130" s="21" t="str">
        <f>'APH KIC KIA PC'!K130</f>
        <v>Välj…</v>
      </c>
      <c r="D130" s="30">
        <v>100</v>
      </c>
      <c r="E130" s="28">
        <v>4</v>
      </c>
      <c r="F130" s="28">
        <v>1</v>
      </c>
      <c r="G130" s="25" t="str">
        <f>'APH KIC KIA PC'!E130</f>
        <v/>
      </c>
      <c r="H130" s="35" t="s">
        <v>104</v>
      </c>
      <c r="I130" s="29"/>
      <c r="J130" s="27" t="str">
        <f>TRIM('APH KIC KIA PC'!D130)</f>
        <v/>
      </c>
      <c r="K130" s="26" t="e">
        <f>IF('APH KIC KIA PC'!K130=Tabeller!$AI$4,'4. Inköpsdata'!J130,ROUND('APH KIC KIA PC'!AB130,2))</f>
        <v>#VALUE!</v>
      </c>
      <c r="L130" s="22"/>
      <c r="M130" s="22"/>
      <c r="N130" s="35" t="s">
        <v>103</v>
      </c>
      <c r="O130" s="41"/>
      <c r="P130" s="34" t="s">
        <v>2160</v>
      </c>
      <c r="Q130" s="28">
        <v>1</v>
      </c>
      <c r="R130" s="28">
        <v>1</v>
      </c>
      <c r="S130" s="25" t="str">
        <f>'APH KIC KIA PC'!E130</f>
        <v/>
      </c>
      <c r="T130" s="35" t="s">
        <v>104</v>
      </c>
      <c r="U130" s="29"/>
      <c r="V130" s="444" t="str">
        <f>TRIM('APH KIC KIA PC'!D130)</f>
        <v/>
      </c>
      <c r="W130" s="26" t="str">
        <f>IF('APH KIC KIA PC'!AC130="",'APH KIC KIA PC'!AD130,'APH KIC KIA PC'!AC130)</f>
        <v/>
      </c>
      <c r="X130" s="22"/>
      <c r="Y130" s="22"/>
      <c r="Z130" s="35" t="s">
        <v>103</v>
      </c>
      <c r="AA130" s="7"/>
      <c r="AB130" s="30" t="s">
        <v>2161</v>
      </c>
      <c r="AC130" s="28">
        <v>1</v>
      </c>
      <c r="AD130" s="28">
        <v>1</v>
      </c>
      <c r="AE130" s="25" t="str">
        <f>'APH KIC KIA PC'!E130</f>
        <v/>
      </c>
      <c r="AF130" s="35" t="s">
        <v>104</v>
      </c>
      <c r="AG130" s="29"/>
      <c r="AH130" s="27" t="str">
        <f>TRIM('APH KIC KIA PC'!D130)</f>
        <v/>
      </c>
      <c r="AI130" s="26">
        <f>'APH KIC KIA PC'!AK130</f>
        <v>0</v>
      </c>
      <c r="AJ130" s="22"/>
      <c r="AK130" s="22"/>
      <c r="AL130" s="35" t="s">
        <v>103</v>
      </c>
    </row>
    <row r="131" spans="1:38" ht="15" x14ac:dyDescent="0.25">
      <c r="A131" s="21">
        <v>127</v>
      </c>
      <c r="B131" s="21" t="str">
        <f>'APH KIC KIA PC'!I131</f>
        <v>Välj…</v>
      </c>
      <c r="C131" s="21" t="str">
        <f>'APH KIC KIA PC'!K131</f>
        <v>Välj…</v>
      </c>
      <c r="D131" s="30">
        <v>100</v>
      </c>
      <c r="E131" s="28">
        <v>4</v>
      </c>
      <c r="F131" s="28">
        <v>1</v>
      </c>
      <c r="G131" s="25" t="str">
        <f>'APH KIC KIA PC'!E131</f>
        <v/>
      </c>
      <c r="H131" s="35" t="s">
        <v>104</v>
      </c>
      <c r="I131" s="29"/>
      <c r="J131" s="27" t="str">
        <f>TRIM('APH KIC KIA PC'!D131)</f>
        <v/>
      </c>
      <c r="K131" s="26" t="e">
        <f>IF('APH KIC KIA PC'!K131=Tabeller!$AI$4,'4. Inköpsdata'!J131,ROUND('APH KIC KIA PC'!AB131,2))</f>
        <v>#VALUE!</v>
      </c>
      <c r="L131" s="22"/>
      <c r="M131" s="22"/>
      <c r="N131" s="35" t="s">
        <v>103</v>
      </c>
      <c r="O131" s="41"/>
      <c r="P131" s="34" t="s">
        <v>2160</v>
      </c>
      <c r="Q131" s="28">
        <v>1</v>
      </c>
      <c r="R131" s="28">
        <v>1</v>
      </c>
      <c r="S131" s="25" t="str">
        <f>'APH KIC KIA PC'!E131</f>
        <v/>
      </c>
      <c r="T131" s="35" t="s">
        <v>104</v>
      </c>
      <c r="U131" s="29"/>
      <c r="V131" s="444" t="str">
        <f>TRIM('APH KIC KIA PC'!D131)</f>
        <v/>
      </c>
      <c r="W131" s="26" t="str">
        <f>IF('APH KIC KIA PC'!AC131="",'APH KIC KIA PC'!AD131,'APH KIC KIA PC'!AC131)</f>
        <v/>
      </c>
      <c r="X131" s="22"/>
      <c r="Y131" s="22"/>
      <c r="Z131" s="35" t="s">
        <v>103</v>
      </c>
      <c r="AA131" s="7"/>
      <c r="AB131" s="30" t="s">
        <v>2161</v>
      </c>
      <c r="AC131" s="28">
        <v>1</v>
      </c>
      <c r="AD131" s="28">
        <v>1</v>
      </c>
      <c r="AE131" s="25" t="str">
        <f>'APH KIC KIA PC'!E131</f>
        <v/>
      </c>
      <c r="AF131" s="35" t="s">
        <v>104</v>
      </c>
      <c r="AG131" s="29"/>
      <c r="AH131" s="27" t="str">
        <f>TRIM('APH KIC KIA PC'!D131)</f>
        <v/>
      </c>
      <c r="AI131" s="26">
        <f>'APH KIC KIA PC'!AK131</f>
        <v>0</v>
      </c>
      <c r="AJ131" s="22"/>
      <c r="AK131" s="22"/>
      <c r="AL131" s="35" t="s">
        <v>103</v>
      </c>
    </row>
    <row r="132" spans="1:38" ht="15" x14ac:dyDescent="0.25">
      <c r="A132" s="21">
        <v>128</v>
      </c>
      <c r="B132" s="21" t="str">
        <f>'APH KIC KIA PC'!I132</f>
        <v>Välj…</v>
      </c>
      <c r="C132" s="21" t="str">
        <f>'APH KIC KIA PC'!K132</f>
        <v>Välj…</v>
      </c>
      <c r="D132" s="30">
        <v>100</v>
      </c>
      <c r="E132" s="28">
        <v>4</v>
      </c>
      <c r="F132" s="28">
        <v>1</v>
      </c>
      <c r="G132" s="25" t="str">
        <f>'APH KIC KIA PC'!E132</f>
        <v/>
      </c>
      <c r="H132" s="35" t="s">
        <v>104</v>
      </c>
      <c r="I132" s="29"/>
      <c r="J132" s="27" t="str">
        <f>TRIM('APH KIC KIA PC'!D132)</f>
        <v/>
      </c>
      <c r="K132" s="26" t="e">
        <f>IF('APH KIC KIA PC'!K132=Tabeller!$AI$4,'4. Inköpsdata'!J132,ROUND('APH KIC KIA PC'!AB132,2))</f>
        <v>#VALUE!</v>
      </c>
      <c r="L132" s="22"/>
      <c r="M132" s="22"/>
      <c r="N132" s="35" t="s">
        <v>103</v>
      </c>
      <c r="O132" s="41"/>
      <c r="P132" s="34" t="s">
        <v>2160</v>
      </c>
      <c r="Q132" s="28">
        <v>1</v>
      </c>
      <c r="R132" s="28">
        <v>1</v>
      </c>
      <c r="S132" s="25" t="str">
        <f>'APH KIC KIA PC'!E132</f>
        <v/>
      </c>
      <c r="T132" s="35" t="s">
        <v>104</v>
      </c>
      <c r="U132" s="29"/>
      <c r="V132" s="444" t="str">
        <f>TRIM('APH KIC KIA PC'!D132)</f>
        <v/>
      </c>
      <c r="W132" s="26" t="str">
        <f>IF('APH KIC KIA PC'!AC132="",'APH KIC KIA PC'!AD132,'APH KIC KIA PC'!AC132)</f>
        <v/>
      </c>
      <c r="X132" s="22"/>
      <c r="Y132" s="22"/>
      <c r="Z132" s="35" t="s">
        <v>103</v>
      </c>
      <c r="AA132" s="7"/>
      <c r="AB132" s="30" t="s">
        <v>2161</v>
      </c>
      <c r="AC132" s="28">
        <v>1</v>
      </c>
      <c r="AD132" s="28">
        <v>1</v>
      </c>
      <c r="AE132" s="25" t="str">
        <f>'APH KIC KIA PC'!E132</f>
        <v/>
      </c>
      <c r="AF132" s="35" t="s">
        <v>104</v>
      </c>
      <c r="AG132" s="29"/>
      <c r="AH132" s="27" t="str">
        <f>TRIM('APH KIC KIA PC'!D132)</f>
        <v/>
      </c>
      <c r="AI132" s="26">
        <f>'APH KIC KIA PC'!AK132</f>
        <v>0</v>
      </c>
      <c r="AJ132" s="22"/>
      <c r="AK132" s="22"/>
      <c r="AL132" s="35" t="s">
        <v>103</v>
      </c>
    </row>
    <row r="133" spans="1:38" ht="15" x14ac:dyDescent="0.25">
      <c r="A133" s="21">
        <v>129</v>
      </c>
      <c r="B133" s="21" t="str">
        <f>'APH KIC KIA PC'!I133</f>
        <v>Välj…</v>
      </c>
      <c r="C133" s="21" t="str">
        <f>'APH KIC KIA PC'!K133</f>
        <v>Välj…</v>
      </c>
      <c r="D133" s="30">
        <v>100</v>
      </c>
      <c r="E133" s="28">
        <v>4</v>
      </c>
      <c r="F133" s="28">
        <v>1</v>
      </c>
      <c r="G133" s="25" t="str">
        <f>'APH KIC KIA PC'!E133</f>
        <v/>
      </c>
      <c r="H133" s="35" t="s">
        <v>104</v>
      </c>
      <c r="I133" s="29"/>
      <c r="J133" s="27" t="str">
        <f>TRIM('APH KIC KIA PC'!D133)</f>
        <v/>
      </c>
      <c r="K133" s="26" t="e">
        <f>IF('APH KIC KIA PC'!K133=Tabeller!$AI$4,'4. Inköpsdata'!J133,ROUND('APH KIC KIA PC'!AB133,2))</f>
        <v>#VALUE!</v>
      </c>
      <c r="L133" s="22"/>
      <c r="M133" s="22"/>
      <c r="N133" s="35" t="s">
        <v>103</v>
      </c>
      <c r="O133" s="41"/>
      <c r="P133" s="34" t="s">
        <v>2160</v>
      </c>
      <c r="Q133" s="28">
        <v>1</v>
      </c>
      <c r="R133" s="28">
        <v>1</v>
      </c>
      <c r="S133" s="25" t="str">
        <f>'APH KIC KIA PC'!E133</f>
        <v/>
      </c>
      <c r="T133" s="35" t="s">
        <v>104</v>
      </c>
      <c r="U133" s="29"/>
      <c r="V133" s="444" t="str">
        <f>TRIM('APH KIC KIA PC'!D133)</f>
        <v/>
      </c>
      <c r="W133" s="26" t="str">
        <f>IF('APH KIC KIA PC'!AC133="",'APH KIC KIA PC'!AD133,'APH KIC KIA PC'!AC133)</f>
        <v/>
      </c>
      <c r="X133" s="22"/>
      <c r="Y133" s="22"/>
      <c r="Z133" s="35" t="s">
        <v>103</v>
      </c>
      <c r="AA133" s="7"/>
      <c r="AB133" s="30" t="s">
        <v>2161</v>
      </c>
      <c r="AC133" s="28">
        <v>1</v>
      </c>
      <c r="AD133" s="28">
        <v>1</v>
      </c>
      <c r="AE133" s="25" t="str">
        <f>'APH KIC KIA PC'!E133</f>
        <v/>
      </c>
      <c r="AF133" s="35" t="s">
        <v>104</v>
      </c>
      <c r="AG133" s="29"/>
      <c r="AH133" s="27" t="str">
        <f>TRIM('APH KIC KIA PC'!D133)</f>
        <v/>
      </c>
      <c r="AI133" s="26">
        <f>'APH KIC KIA PC'!AK133</f>
        <v>0</v>
      </c>
      <c r="AJ133" s="22"/>
      <c r="AK133" s="22"/>
      <c r="AL133" s="35" t="s">
        <v>103</v>
      </c>
    </row>
    <row r="134" spans="1:38" ht="15" x14ac:dyDescent="0.25">
      <c r="A134" s="21">
        <v>130</v>
      </c>
      <c r="B134" s="21" t="str">
        <f>'APH KIC KIA PC'!I134</f>
        <v>Välj…</v>
      </c>
      <c r="C134" s="21" t="str">
        <f>'APH KIC KIA PC'!K134</f>
        <v>Välj…</v>
      </c>
      <c r="D134" s="30">
        <v>100</v>
      </c>
      <c r="E134" s="28">
        <v>4</v>
      </c>
      <c r="F134" s="28">
        <v>1</v>
      </c>
      <c r="G134" s="25" t="str">
        <f>'APH KIC KIA PC'!E134</f>
        <v/>
      </c>
      <c r="H134" s="35" t="s">
        <v>104</v>
      </c>
      <c r="I134" s="29"/>
      <c r="J134" s="27" t="str">
        <f>TRIM('APH KIC KIA PC'!D134)</f>
        <v/>
      </c>
      <c r="K134" s="26" t="e">
        <f>IF('APH KIC KIA PC'!K134=Tabeller!$AI$4,'4. Inköpsdata'!J134,ROUND('APH KIC KIA PC'!AB134,2))</f>
        <v>#VALUE!</v>
      </c>
      <c r="L134" s="22"/>
      <c r="M134" s="22"/>
      <c r="N134" s="35" t="s">
        <v>103</v>
      </c>
      <c r="O134" s="41"/>
      <c r="P134" s="34" t="s">
        <v>2160</v>
      </c>
      <c r="Q134" s="28">
        <v>1</v>
      </c>
      <c r="R134" s="28">
        <v>1</v>
      </c>
      <c r="S134" s="25" t="str">
        <f>'APH KIC KIA PC'!E134</f>
        <v/>
      </c>
      <c r="T134" s="35" t="s">
        <v>104</v>
      </c>
      <c r="U134" s="29"/>
      <c r="V134" s="444" t="str">
        <f>TRIM('APH KIC KIA PC'!D134)</f>
        <v/>
      </c>
      <c r="W134" s="26" t="str">
        <f>IF('APH KIC KIA PC'!AC134="",'APH KIC KIA PC'!AD134,'APH KIC KIA PC'!AC134)</f>
        <v/>
      </c>
      <c r="X134" s="22"/>
      <c r="Y134" s="22"/>
      <c r="Z134" s="35" t="s">
        <v>103</v>
      </c>
      <c r="AA134" s="7"/>
      <c r="AB134" s="30" t="s">
        <v>2161</v>
      </c>
      <c r="AC134" s="28">
        <v>1</v>
      </c>
      <c r="AD134" s="28">
        <v>1</v>
      </c>
      <c r="AE134" s="25" t="str">
        <f>'APH KIC KIA PC'!E134</f>
        <v/>
      </c>
      <c r="AF134" s="35" t="s">
        <v>104</v>
      </c>
      <c r="AG134" s="29"/>
      <c r="AH134" s="27" t="str">
        <f>TRIM('APH KIC KIA PC'!D134)</f>
        <v/>
      </c>
      <c r="AI134" s="26">
        <f>'APH KIC KIA PC'!AK134</f>
        <v>0</v>
      </c>
      <c r="AJ134" s="22"/>
      <c r="AK134" s="22"/>
      <c r="AL134" s="35" t="s">
        <v>103</v>
      </c>
    </row>
    <row r="135" spans="1:38" ht="15" x14ac:dyDescent="0.25">
      <c r="A135" s="21">
        <v>131</v>
      </c>
      <c r="B135" s="21" t="str">
        <f>'APH KIC KIA PC'!I135</f>
        <v>Välj…</v>
      </c>
      <c r="C135" s="21" t="str">
        <f>'APH KIC KIA PC'!K135</f>
        <v>Välj…</v>
      </c>
      <c r="D135" s="30">
        <v>100</v>
      </c>
      <c r="E135" s="28">
        <v>4</v>
      </c>
      <c r="F135" s="28">
        <v>1</v>
      </c>
      <c r="G135" s="25" t="str">
        <f>'APH KIC KIA PC'!E135</f>
        <v/>
      </c>
      <c r="H135" s="35" t="s">
        <v>104</v>
      </c>
      <c r="I135" s="29"/>
      <c r="J135" s="27" t="str">
        <f>TRIM('APH KIC KIA PC'!D135)</f>
        <v/>
      </c>
      <c r="K135" s="26" t="e">
        <f>IF('APH KIC KIA PC'!K135=Tabeller!$AI$4,'4. Inköpsdata'!J135,ROUND('APH KIC KIA PC'!AB135,2))</f>
        <v>#VALUE!</v>
      </c>
      <c r="L135" s="22"/>
      <c r="M135" s="22"/>
      <c r="N135" s="35" t="s">
        <v>103</v>
      </c>
      <c r="O135" s="41"/>
      <c r="P135" s="34" t="s">
        <v>2160</v>
      </c>
      <c r="Q135" s="28">
        <v>1</v>
      </c>
      <c r="R135" s="28">
        <v>1</v>
      </c>
      <c r="S135" s="25" t="str">
        <f>'APH KIC KIA PC'!E135</f>
        <v/>
      </c>
      <c r="T135" s="35" t="s">
        <v>104</v>
      </c>
      <c r="U135" s="29"/>
      <c r="V135" s="444" t="str">
        <f>TRIM('APH KIC KIA PC'!D135)</f>
        <v/>
      </c>
      <c r="W135" s="26" t="str">
        <f>IF('APH KIC KIA PC'!AC135="",'APH KIC KIA PC'!AD135,'APH KIC KIA PC'!AC135)</f>
        <v/>
      </c>
      <c r="X135" s="22"/>
      <c r="Y135" s="22"/>
      <c r="Z135" s="35" t="s">
        <v>103</v>
      </c>
      <c r="AA135" s="7"/>
      <c r="AB135" s="30" t="s">
        <v>2161</v>
      </c>
      <c r="AC135" s="28">
        <v>1</v>
      </c>
      <c r="AD135" s="28">
        <v>1</v>
      </c>
      <c r="AE135" s="25" t="str">
        <f>'APH KIC KIA PC'!E135</f>
        <v/>
      </c>
      <c r="AF135" s="35" t="s">
        <v>104</v>
      </c>
      <c r="AG135" s="29"/>
      <c r="AH135" s="27" t="str">
        <f>TRIM('APH KIC KIA PC'!D135)</f>
        <v/>
      </c>
      <c r="AI135" s="26">
        <f>'APH KIC KIA PC'!AK135</f>
        <v>0</v>
      </c>
      <c r="AJ135" s="22"/>
      <c r="AK135" s="22"/>
      <c r="AL135" s="35" t="s">
        <v>103</v>
      </c>
    </row>
    <row r="136" spans="1:38" ht="15" x14ac:dyDescent="0.25">
      <c r="A136" s="21">
        <v>132</v>
      </c>
      <c r="B136" s="21" t="str">
        <f>'APH KIC KIA PC'!I136</f>
        <v>Välj…</v>
      </c>
      <c r="C136" s="21" t="str">
        <f>'APH KIC KIA PC'!K136</f>
        <v>Välj…</v>
      </c>
      <c r="D136" s="30">
        <v>100</v>
      </c>
      <c r="E136" s="28">
        <v>4</v>
      </c>
      <c r="F136" s="28">
        <v>1</v>
      </c>
      <c r="G136" s="25" t="str">
        <f>'APH KIC KIA PC'!E136</f>
        <v/>
      </c>
      <c r="H136" s="35" t="s">
        <v>104</v>
      </c>
      <c r="I136" s="29"/>
      <c r="J136" s="27" t="str">
        <f>TRIM('APH KIC KIA PC'!D136)</f>
        <v/>
      </c>
      <c r="K136" s="26" t="e">
        <f>IF('APH KIC KIA PC'!K136=Tabeller!$AI$4,'4. Inköpsdata'!J136,ROUND('APH KIC KIA PC'!AB136,2))</f>
        <v>#VALUE!</v>
      </c>
      <c r="L136" s="22"/>
      <c r="M136" s="22"/>
      <c r="N136" s="35" t="s">
        <v>103</v>
      </c>
      <c r="O136" s="41"/>
      <c r="P136" s="34" t="s">
        <v>2160</v>
      </c>
      <c r="Q136" s="28">
        <v>1</v>
      </c>
      <c r="R136" s="28">
        <v>1</v>
      </c>
      <c r="S136" s="25" t="str">
        <f>'APH KIC KIA PC'!E136</f>
        <v/>
      </c>
      <c r="T136" s="35" t="s">
        <v>104</v>
      </c>
      <c r="U136" s="29"/>
      <c r="V136" s="444" t="str">
        <f>TRIM('APH KIC KIA PC'!D136)</f>
        <v/>
      </c>
      <c r="W136" s="26" t="str">
        <f>IF('APH KIC KIA PC'!AC136="",'APH KIC KIA PC'!AD136,'APH KIC KIA PC'!AC136)</f>
        <v/>
      </c>
      <c r="X136" s="22"/>
      <c r="Y136" s="22"/>
      <c r="Z136" s="35" t="s">
        <v>103</v>
      </c>
      <c r="AA136" s="7"/>
      <c r="AB136" s="30" t="s">
        <v>2161</v>
      </c>
      <c r="AC136" s="28">
        <v>1</v>
      </c>
      <c r="AD136" s="28">
        <v>1</v>
      </c>
      <c r="AE136" s="25" t="str">
        <f>'APH KIC KIA PC'!E136</f>
        <v/>
      </c>
      <c r="AF136" s="35" t="s">
        <v>104</v>
      </c>
      <c r="AG136" s="29"/>
      <c r="AH136" s="27" t="str">
        <f>TRIM('APH KIC KIA PC'!D136)</f>
        <v/>
      </c>
      <c r="AI136" s="26">
        <f>'APH KIC KIA PC'!AK136</f>
        <v>0</v>
      </c>
      <c r="AJ136" s="22"/>
      <c r="AK136" s="22"/>
      <c r="AL136" s="35" t="s">
        <v>103</v>
      </c>
    </row>
    <row r="137" spans="1:38" ht="15" x14ac:dyDescent="0.25">
      <c r="A137" s="21">
        <v>133</v>
      </c>
      <c r="B137" s="21" t="str">
        <f>'APH KIC KIA PC'!I137</f>
        <v>Välj…</v>
      </c>
      <c r="C137" s="21" t="str">
        <f>'APH KIC KIA PC'!K137</f>
        <v>Välj…</v>
      </c>
      <c r="D137" s="30">
        <v>100</v>
      </c>
      <c r="E137" s="28">
        <v>4</v>
      </c>
      <c r="F137" s="28">
        <v>1</v>
      </c>
      <c r="G137" s="25" t="str">
        <f>'APH KIC KIA PC'!E137</f>
        <v/>
      </c>
      <c r="H137" s="35" t="s">
        <v>104</v>
      </c>
      <c r="I137" s="29"/>
      <c r="J137" s="27" t="str">
        <f>TRIM('APH KIC KIA PC'!D137)</f>
        <v/>
      </c>
      <c r="K137" s="26" t="e">
        <f>IF('APH KIC KIA PC'!K137=Tabeller!$AI$4,'4. Inköpsdata'!J137,ROUND('APH KIC KIA PC'!AB137,2))</f>
        <v>#VALUE!</v>
      </c>
      <c r="L137" s="22"/>
      <c r="M137" s="22"/>
      <c r="N137" s="35" t="s">
        <v>103</v>
      </c>
      <c r="O137" s="41"/>
      <c r="P137" s="34" t="s">
        <v>2160</v>
      </c>
      <c r="Q137" s="28">
        <v>1</v>
      </c>
      <c r="R137" s="28">
        <v>1</v>
      </c>
      <c r="S137" s="25" t="str">
        <f>'APH KIC KIA PC'!E137</f>
        <v/>
      </c>
      <c r="T137" s="35" t="s">
        <v>104</v>
      </c>
      <c r="U137" s="29"/>
      <c r="V137" s="444" t="str">
        <f>TRIM('APH KIC KIA PC'!D137)</f>
        <v/>
      </c>
      <c r="W137" s="26" t="str">
        <f>IF('APH KIC KIA PC'!AC137="",'APH KIC KIA PC'!AD137,'APH KIC KIA PC'!AC137)</f>
        <v/>
      </c>
      <c r="X137" s="22"/>
      <c r="Y137" s="22"/>
      <c r="Z137" s="35" t="s">
        <v>103</v>
      </c>
      <c r="AA137" s="7"/>
      <c r="AB137" s="30" t="s">
        <v>2161</v>
      </c>
      <c r="AC137" s="28">
        <v>1</v>
      </c>
      <c r="AD137" s="28">
        <v>1</v>
      </c>
      <c r="AE137" s="25" t="str">
        <f>'APH KIC KIA PC'!E137</f>
        <v/>
      </c>
      <c r="AF137" s="35" t="s">
        <v>104</v>
      </c>
      <c r="AG137" s="29"/>
      <c r="AH137" s="27" t="str">
        <f>TRIM('APH KIC KIA PC'!D137)</f>
        <v/>
      </c>
      <c r="AI137" s="26">
        <f>'APH KIC KIA PC'!AK137</f>
        <v>0</v>
      </c>
      <c r="AJ137" s="22"/>
      <c r="AK137" s="22"/>
      <c r="AL137" s="35" t="s">
        <v>103</v>
      </c>
    </row>
    <row r="138" spans="1:38" ht="15" x14ac:dyDescent="0.25">
      <c r="A138" s="21">
        <v>134</v>
      </c>
      <c r="B138" s="21" t="str">
        <f>'APH KIC KIA PC'!I138</f>
        <v>Välj…</v>
      </c>
      <c r="C138" s="21" t="str">
        <f>'APH KIC KIA PC'!K138</f>
        <v>Välj…</v>
      </c>
      <c r="D138" s="30">
        <v>100</v>
      </c>
      <c r="E138" s="28">
        <v>4</v>
      </c>
      <c r="F138" s="28">
        <v>1</v>
      </c>
      <c r="G138" s="25" t="str">
        <f>'APH KIC KIA PC'!E138</f>
        <v/>
      </c>
      <c r="H138" s="35" t="s">
        <v>104</v>
      </c>
      <c r="I138" s="29"/>
      <c r="J138" s="27" t="str">
        <f>TRIM('APH KIC KIA PC'!D138)</f>
        <v/>
      </c>
      <c r="K138" s="26" t="e">
        <f>IF('APH KIC KIA PC'!K138=Tabeller!$AI$4,'4. Inköpsdata'!J138,ROUND('APH KIC KIA PC'!AB138,2))</f>
        <v>#VALUE!</v>
      </c>
      <c r="L138" s="22"/>
      <c r="M138" s="22"/>
      <c r="N138" s="35" t="s">
        <v>103</v>
      </c>
      <c r="O138" s="41"/>
      <c r="P138" s="34" t="s">
        <v>2160</v>
      </c>
      <c r="Q138" s="28">
        <v>1</v>
      </c>
      <c r="R138" s="28">
        <v>1</v>
      </c>
      <c r="S138" s="25" t="str">
        <f>'APH KIC KIA PC'!E138</f>
        <v/>
      </c>
      <c r="T138" s="35" t="s">
        <v>104</v>
      </c>
      <c r="U138" s="29"/>
      <c r="V138" s="444" t="str">
        <f>TRIM('APH KIC KIA PC'!D138)</f>
        <v/>
      </c>
      <c r="W138" s="26" t="str">
        <f>IF('APH KIC KIA PC'!AC138="",'APH KIC KIA PC'!AD138,'APH KIC KIA PC'!AC138)</f>
        <v/>
      </c>
      <c r="X138" s="22"/>
      <c r="Y138" s="22"/>
      <c r="Z138" s="35" t="s">
        <v>103</v>
      </c>
      <c r="AA138" s="7"/>
      <c r="AB138" s="30" t="s">
        <v>2161</v>
      </c>
      <c r="AC138" s="28">
        <v>1</v>
      </c>
      <c r="AD138" s="28">
        <v>1</v>
      </c>
      <c r="AE138" s="25" t="str">
        <f>'APH KIC KIA PC'!E138</f>
        <v/>
      </c>
      <c r="AF138" s="35" t="s">
        <v>104</v>
      </c>
      <c r="AG138" s="29"/>
      <c r="AH138" s="27" t="str">
        <f>TRIM('APH KIC KIA PC'!D138)</f>
        <v/>
      </c>
      <c r="AI138" s="26">
        <f>'APH KIC KIA PC'!AK138</f>
        <v>0</v>
      </c>
      <c r="AJ138" s="22"/>
      <c r="AK138" s="22"/>
      <c r="AL138" s="35" t="s">
        <v>103</v>
      </c>
    </row>
    <row r="139" spans="1:38" ht="15" x14ac:dyDescent="0.25">
      <c r="A139" s="21">
        <v>135</v>
      </c>
      <c r="B139" s="21" t="str">
        <f>'APH KIC KIA PC'!I139</f>
        <v>Välj…</v>
      </c>
      <c r="C139" s="21" t="str">
        <f>'APH KIC KIA PC'!K139</f>
        <v>Välj…</v>
      </c>
      <c r="D139" s="30">
        <v>100</v>
      </c>
      <c r="E139" s="28">
        <v>4</v>
      </c>
      <c r="F139" s="28">
        <v>1</v>
      </c>
      <c r="G139" s="25" t="str">
        <f>'APH KIC KIA PC'!E139</f>
        <v/>
      </c>
      <c r="H139" s="35" t="s">
        <v>104</v>
      </c>
      <c r="I139" s="29"/>
      <c r="J139" s="27" t="str">
        <f>TRIM('APH KIC KIA PC'!D139)</f>
        <v/>
      </c>
      <c r="K139" s="26" t="e">
        <f>IF('APH KIC KIA PC'!K139=Tabeller!$AI$4,'4. Inköpsdata'!J139,ROUND('APH KIC KIA PC'!AB139,2))</f>
        <v>#VALUE!</v>
      </c>
      <c r="L139" s="22"/>
      <c r="M139" s="22"/>
      <c r="N139" s="35" t="s">
        <v>103</v>
      </c>
      <c r="O139" s="41"/>
      <c r="P139" s="34" t="s">
        <v>2160</v>
      </c>
      <c r="Q139" s="28">
        <v>1</v>
      </c>
      <c r="R139" s="28">
        <v>1</v>
      </c>
      <c r="S139" s="25" t="str">
        <f>'APH KIC KIA PC'!E139</f>
        <v/>
      </c>
      <c r="T139" s="35" t="s">
        <v>104</v>
      </c>
      <c r="U139" s="29"/>
      <c r="V139" s="444" t="str">
        <f>TRIM('APH KIC KIA PC'!D139)</f>
        <v/>
      </c>
      <c r="W139" s="26" t="str">
        <f>IF('APH KIC KIA PC'!AC139="",'APH KIC KIA PC'!AD139,'APH KIC KIA PC'!AC139)</f>
        <v/>
      </c>
      <c r="X139" s="22"/>
      <c r="Y139" s="22"/>
      <c r="Z139" s="35" t="s">
        <v>103</v>
      </c>
      <c r="AA139" s="7"/>
      <c r="AB139" s="30" t="s">
        <v>2161</v>
      </c>
      <c r="AC139" s="28">
        <v>1</v>
      </c>
      <c r="AD139" s="28">
        <v>1</v>
      </c>
      <c r="AE139" s="25" t="str">
        <f>'APH KIC KIA PC'!E139</f>
        <v/>
      </c>
      <c r="AF139" s="35" t="s">
        <v>104</v>
      </c>
      <c r="AG139" s="29"/>
      <c r="AH139" s="27" t="str">
        <f>TRIM('APH KIC KIA PC'!D139)</f>
        <v/>
      </c>
      <c r="AI139" s="26">
        <f>'APH KIC KIA PC'!AK139</f>
        <v>0</v>
      </c>
      <c r="AJ139" s="22"/>
      <c r="AK139" s="22"/>
      <c r="AL139" s="35" t="s">
        <v>103</v>
      </c>
    </row>
    <row r="140" spans="1:38" ht="15" x14ac:dyDescent="0.25">
      <c r="A140" s="21">
        <v>136</v>
      </c>
      <c r="B140" s="21" t="str">
        <f>'APH KIC KIA PC'!I140</f>
        <v>Välj…</v>
      </c>
      <c r="C140" s="21" t="str">
        <f>'APH KIC KIA PC'!K140</f>
        <v>Välj…</v>
      </c>
      <c r="D140" s="30">
        <v>100</v>
      </c>
      <c r="E140" s="28">
        <v>4</v>
      </c>
      <c r="F140" s="28">
        <v>1</v>
      </c>
      <c r="G140" s="25" t="str">
        <f>'APH KIC KIA PC'!E140</f>
        <v/>
      </c>
      <c r="H140" s="35" t="s">
        <v>104</v>
      </c>
      <c r="I140" s="29"/>
      <c r="J140" s="27" t="str">
        <f>TRIM('APH KIC KIA PC'!D140)</f>
        <v/>
      </c>
      <c r="K140" s="26" t="e">
        <f>IF('APH KIC KIA PC'!K140=Tabeller!$AI$4,'4. Inköpsdata'!J140,ROUND('APH KIC KIA PC'!AB140,2))</f>
        <v>#VALUE!</v>
      </c>
      <c r="L140" s="22"/>
      <c r="M140" s="22"/>
      <c r="N140" s="35" t="s">
        <v>103</v>
      </c>
      <c r="O140" s="41"/>
      <c r="P140" s="34" t="s">
        <v>2160</v>
      </c>
      <c r="Q140" s="28">
        <v>1</v>
      </c>
      <c r="R140" s="28">
        <v>1</v>
      </c>
      <c r="S140" s="25" t="str">
        <f>'APH KIC KIA PC'!E140</f>
        <v/>
      </c>
      <c r="T140" s="35" t="s">
        <v>104</v>
      </c>
      <c r="U140" s="29"/>
      <c r="V140" s="444" t="str">
        <f>TRIM('APH KIC KIA PC'!D140)</f>
        <v/>
      </c>
      <c r="W140" s="26" t="str">
        <f>IF('APH KIC KIA PC'!AC140="",'APH KIC KIA PC'!AD140,'APH KIC KIA PC'!AC140)</f>
        <v/>
      </c>
      <c r="X140" s="22"/>
      <c r="Y140" s="22"/>
      <c r="Z140" s="35" t="s">
        <v>103</v>
      </c>
      <c r="AA140" s="7"/>
      <c r="AB140" s="30" t="s">
        <v>2161</v>
      </c>
      <c r="AC140" s="28">
        <v>1</v>
      </c>
      <c r="AD140" s="28">
        <v>1</v>
      </c>
      <c r="AE140" s="25" t="str">
        <f>'APH KIC KIA PC'!E140</f>
        <v/>
      </c>
      <c r="AF140" s="35" t="s">
        <v>104</v>
      </c>
      <c r="AG140" s="29"/>
      <c r="AH140" s="27" t="str">
        <f>TRIM('APH KIC KIA PC'!D140)</f>
        <v/>
      </c>
      <c r="AI140" s="26">
        <f>'APH KIC KIA PC'!AK140</f>
        <v>0</v>
      </c>
      <c r="AJ140" s="22"/>
      <c r="AK140" s="22"/>
      <c r="AL140" s="35" t="s">
        <v>103</v>
      </c>
    </row>
    <row r="141" spans="1:38" ht="15" x14ac:dyDescent="0.25">
      <c r="A141" s="21">
        <v>137</v>
      </c>
      <c r="B141" s="21" t="str">
        <f>'APH KIC KIA PC'!I141</f>
        <v>Välj…</v>
      </c>
      <c r="C141" s="21" t="str">
        <f>'APH KIC KIA PC'!K141</f>
        <v>Välj…</v>
      </c>
      <c r="D141" s="30">
        <v>100</v>
      </c>
      <c r="E141" s="28">
        <v>4</v>
      </c>
      <c r="F141" s="28">
        <v>1</v>
      </c>
      <c r="G141" s="25" t="str">
        <f>'APH KIC KIA PC'!E141</f>
        <v/>
      </c>
      <c r="H141" s="35" t="s">
        <v>104</v>
      </c>
      <c r="I141" s="29"/>
      <c r="J141" s="27" t="str">
        <f>TRIM('APH KIC KIA PC'!D141)</f>
        <v/>
      </c>
      <c r="K141" s="26" t="e">
        <f>IF('APH KIC KIA PC'!K141=Tabeller!$AI$4,'4. Inköpsdata'!J141,ROUND('APH KIC KIA PC'!AB141,2))</f>
        <v>#VALUE!</v>
      </c>
      <c r="L141" s="22"/>
      <c r="M141" s="22"/>
      <c r="N141" s="35" t="s">
        <v>103</v>
      </c>
      <c r="O141" s="41"/>
      <c r="P141" s="34" t="s">
        <v>2160</v>
      </c>
      <c r="Q141" s="28">
        <v>1</v>
      </c>
      <c r="R141" s="28">
        <v>1</v>
      </c>
      <c r="S141" s="25" t="str">
        <f>'APH KIC KIA PC'!E141</f>
        <v/>
      </c>
      <c r="T141" s="35" t="s">
        <v>104</v>
      </c>
      <c r="U141" s="29"/>
      <c r="V141" s="444" t="str">
        <f>TRIM('APH KIC KIA PC'!D141)</f>
        <v/>
      </c>
      <c r="W141" s="26" t="str">
        <f>IF('APH KIC KIA PC'!AC141="",'APH KIC KIA PC'!AD141,'APH KIC KIA PC'!AC141)</f>
        <v/>
      </c>
      <c r="X141" s="22"/>
      <c r="Y141" s="22"/>
      <c r="Z141" s="35" t="s">
        <v>103</v>
      </c>
      <c r="AA141" s="7"/>
      <c r="AB141" s="30" t="s">
        <v>2161</v>
      </c>
      <c r="AC141" s="28">
        <v>1</v>
      </c>
      <c r="AD141" s="28">
        <v>1</v>
      </c>
      <c r="AE141" s="25" t="str">
        <f>'APH KIC KIA PC'!E141</f>
        <v/>
      </c>
      <c r="AF141" s="35" t="s">
        <v>104</v>
      </c>
      <c r="AG141" s="29"/>
      <c r="AH141" s="27" t="str">
        <f>TRIM('APH KIC KIA PC'!D141)</f>
        <v/>
      </c>
      <c r="AI141" s="26">
        <f>'APH KIC KIA PC'!AK141</f>
        <v>0</v>
      </c>
      <c r="AJ141" s="22"/>
      <c r="AK141" s="22"/>
      <c r="AL141" s="35" t="s">
        <v>103</v>
      </c>
    </row>
    <row r="142" spans="1:38" ht="15" x14ac:dyDescent="0.25">
      <c r="A142" s="21">
        <v>138</v>
      </c>
      <c r="B142" s="21" t="str">
        <f>'APH KIC KIA PC'!I142</f>
        <v>Välj…</v>
      </c>
      <c r="C142" s="21" t="str">
        <f>'APH KIC KIA PC'!K142</f>
        <v>Välj…</v>
      </c>
      <c r="D142" s="30">
        <v>100</v>
      </c>
      <c r="E142" s="28">
        <v>4</v>
      </c>
      <c r="F142" s="28">
        <v>1</v>
      </c>
      <c r="G142" s="25" t="str">
        <f>'APH KIC KIA PC'!E142</f>
        <v/>
      </c>
      <c r="H142" s="35" t="s">
        <v>104</v>
      </c>
      <c r="I142" s="29"/>
      <c r="J142" s="27" t="str">
        <f>TRIM('APH KIC KIA PC'!D142)</f>
        <v/>
      </c>
      <c r="K142" s="26" t="e">
        <f>IF('APH KIC KIA PC'!K142=Tabeller!$AI$4,'4. Inköpsdata'!J142,ROUND('APH KIC KIA PC'!AB142,2))</f>
        <v>#VALUE!</v>
      </c>
      <c r="L142" s="22"/>
      <c r="M142" s="22"/>
      <c r="N142" s="35" t="s">
        <v>103</v>
      </c>
      <c r="O142" s="41"/>
      <c r="P142" s="34" t="s">
        <v>2160</v>
      </c>
      <c r="Q142" s="28">
        <v>1</v>
      </c>
      <c r="R142" s="28">
        <v>1</v>
      </c>
      <c r="S142" s="25" t="str">
        <f>'APH KIC KIA PC'!E142</f>
        <v/>
      </c>
      <c r="T142" s="35" t="s">
        <v>104</v>
      </c>
      <c r="U142" s="29"/>
      <c r="V142" s="444" t="str">
        <f>TRIM('APH KIC KIA PC'!D142)</f>
        <v/>
      </c>
      <c r="W142" s="26" t="str">
        <f>IF('APH KIC KIA PC'!AC142="",'APH KIC KIA PC'!AD142,'APH KIC KIA PC'!AC142)</f>
        <v/>
      </c>
      <c r="X142" s="22"/>
      <c r="Y142" s="22"/>
      <c r="Z142" s="35" t="s">
        <v>103</v>
      </c>
      <c r="AA142" s="7"/>
      <c r="AB142" s="30" t="s">
        <v>2161</v>
      </c>
      <c r="AC142" s="28">
        <v>1</v>
      </c>
      <c r="AD142" s="28">
        <v>1</v>
      </c>
      <c r="AE142" s="25" t="str">
        <f>'APH KIC KIA PC'!E142</f>
        <v/>
      </c>
      <c r="AF142" s="35" t="s">
        <v>104</v>
      </c>
      <c r="AG142" s="29"/>
      <c r="AH142" s="27" t="str">
        <f>TRIM('APH KIC KIA PC'!D142)</f>
        <v/>
      </c>
      <c r="AI142" s="26">
        <f>'APH KIC KIA PC'!AK142</f>
        <v>0</v>
      </c>
      <c r="AJ142" s="22"/>
      <c r="AK142" s="22"/>
      <c r="AL142" s="35" t="s">
        <v>103</v>
      </c>
    </row>
    <row r="143" spans="1:38" ht="15" x14ac:dyDescent="0.25">
      <c r="A143" s="21">
        <v>139</v>
      </c>
      <c r="B143" s="21" t="str">
        <f>'APH KIC KIA PC'!I143</f>
        <v>Välj…</v>
      </c>
      <c r="C143" s="21" t="str">
        <f>'APH KIC KIA PC'!K143</f>
        <v>Välj…</v>
      </c>
      <c r="D143" s="30">
        <v>100</v>
      </c>
      <c r="E143" s="28">
        <v>4</v>
      </c>
      <c r="F143" s="28">
        <v>1</v>
      </c>
      <c r="G143" s="25" t="str">
        <f>'APH KIC KIA PC'!E143</f>
        <v/>
      </c>
      <c r="H143" s="35" t="s">
        <v>104</v>
      </c>
      <c r="I143" s="29"/>
      <c r="J143" s="27" t="str">
        <f>TRIM('APH KIC KIA PC'!D143)</f>
        <v/>
      </c>
      <c r="K143" s="26" t="e">
        <f>IF('APH KIC KIA PC'!K143=Tabeller!$AI$4,'4. Inköpsdata'!J143,ROUND('APH KIC KIA PC'!AB143,2))</f>
        <v>#VALUE!</v>
      </c>
      <c r="L143" s="22"/>
      <c r="M143" s="22"/>
      <c r="N143" s="35" t="s">
        <v>103</v>
      </c>
      <c r="O143" s="41"/>
      <c r="P143" s="34" t="s">
        <v>2160</v>
      </c>
      <c r="Q143" s="28">
        <v>1</v>
      </c>
      <c r="R143" s="28">
        <v>1</v>
      </c>
      <c r="S143" s="25" t="str">
        <f>'APH KIC KIA PC'!E143</f>
        <v/>
      </c>
      <c r="T143" s="35" t="s">
        <v>104</v>
      </c>
      <c r="U143" s="29"/>
      <c r="V143" s="444" t="str">
        <f>TRIM('APH KIC KIA PC'!D143)</f>
        <v/>
      </c>
      <c r="W143" s="26" t="str">
        <f>IF('APH KIC KIA PC'!AC143="",'APH KIC KIA PC'!AD143,'APH KIC KIA PC'!AC143)</f>
        <v/>
      </c>
      <c r="X143" s="22"/>
      <c r="Y143" s="22"/>
      <c r="Z143" s="35" t="s">
        <v>103</v>
      </c>
      <c r="AA143" s="7"/>
      <c r="AB143" s="30" t="s">
        <v>2161</v>
      </c>
      <c r="AC143" s="28">
        <v>1</v>
      </c>
      <c r="AD143" s="28">
        <v>1</v>
      </c>
      <c r="AE143" s="25" t="str">
        <f>'APH KIC KIA PC'!E143</f>
        <v/>
      </c>
      <c r="AF143" s="35" t="s">
        <v>104</v>
      </c>
      <c r="AG143" s="29"/>
      <c r="AH143" s="27" t="str">
        <f>TRIM('APH KIC KIA PC'!D143)</f>
        <v/>
      </c>
      <c r="AI143" s="26">
        <f>'APH KIC KIA PC'!AK143</f>
        <v>0</v>
      </c>
      <c r="AJ143" s="22"/>
      <c r="AK143" s="22"/>
      <c r="AL143" s="35" t="s">
        <v>103</v>
      </c>
    </row>
    <row r="144" spans="1:38" ht="15" x14ac:dyDescent="0.25">
      <c r="A144" s="21">
        <v>140</v>
      </c>
      <c r="B144" s="21" t="str">
        <f>'APH KIC KIA PC'!I144</f>
        <v>Välj…</v>
      </c>
      <c r="C144" s="21" t="str">
        <f>'APH KIC KIA PC'!K144</f>
        <v>Välj…</v>
      </c>
      <c r="D144" s="30">
        <v>100</v>
      </c>
      <c r="E144" s="28">
        <v>4</v>
      </c>
      <c r="F144" s="28">
        <v>1</v>
      </c>
      <c r="G144" s="25" t="str">
        <f>'APH KIC KIA PC'!E144</f>
        <v/>
      </c>
      <c r="H144" s="35" t="s">
        <v>104</v>
      </c>
      <c r="I144" s="29"/>
      <c r="J144" s="27" t="str">
        <f>TRIM('APH KIC KIA PC'!D144)</f>
        <v/>
      </c>
      <c r="K144" s="26" t="e">
        <f>IF('APH KIC KIA PC'!K144=Tabeller!$AI$4,'4. Inköpsdata'!J144,ROUND('APH KIC KIA PC'!AB144,2))</f>
        <v>#VALUE!</v>
      </c>
      <c r="L144" s="22"/>
      <c r="M144" s="22"/>
      <c r="N144" s="35" t="s">
        <v>103</v>
      </c>
      <c r="O144" s="41"/>
      <c r="P144" s="34" t="s">
        <v>2160</v>
      </c>
      <c r="Q144" s="28">
        <v>1</v>
      </c>
      <c r="R144" s="28">
        <v>1</v>
      </c>
      <c r="S144" s="25" t="str">
        <f>'APH KIC KIA PC'!E144</f>
        <v/>
      </c>
      <c r="T144" s="35" t="s">
        <v>104</v>
      </c>
      <c r="U144" s="29"/>
      <c r="V144" s="444" t="str">
        <f>TRIM('APH KIC KIA PC'!D144)</f>
        <v/>
      </c>
      <c r="W144" s="26" t="str">
        <f>IF('APH KIC KIA PC'!AC144="",'APH KIC KIA PC'!AD144,'APH KIC KIA PC'!AC144)</f>
        <v/>
      </c>
      <c r="X144" s="22"/>
      <c r="Y144" s="22"/>
      <c r="Z144" s="35" t="s">
        <v>103</v>
      </c>
      <c r="AA144" s="7"/>
      <c r="AB144" s="30" t="s">
        <v>2161</v>
      </c>
      <c r="AC144" s="28">
        <v>1</v>
      </c>
      <c r="AD144" s="28">
        <v>1</v>
      </c>
      <c r="AE144" s="25" t="str">
        <f>'APH KIC KIA PC'!E144</f>
        <v/>
      </c>
      <c r="AF144" s="35" t="s">
        <v>104</v>
      </c>
      <c r="AG144" s="29"/>
      <c r="AH144" s="27" t="str">
        <f>TRIM('APH KIC KIA PC'!D144)</f>
        <v/>
      </c>
      <c r="AI144" s="26">
        <f>'APH KIC KIA PC'!AK144</f>
        <v>0</v>
      </c>
      <c r="AJ144" s="22"/>
      <c r="AK144" s="22"/>
      <c r="AL144" s="35" t="s">
        <v>103</v>
      </c>
    </row>
    <row r="145" spans="1:38" ht="15" x14ac:dyDescent="0.25">
      <c r="A145" s="21">
        <v>141</v>
      </c>
      <c r="B145" s="21" t="str">
        <f>'APH KIC KIA PC'!I145</f>
        <v>Välj…</v>
      </c>
      <c r="C145" s="21" t="str">
        <f>'APH KIC KIA PC'!K145</f>
        <v>Välj…</v>
      </c>
      <c r="D145" s="30">
        <v>100</v>
      </c>
      <c r="E145" s="28">
        <v>4</v>
      </c>
      <c r="F145" s="28">
        <v>1</v>
      </c>
      <c r="G145" s="25" t="str">
        <f>'APH KIC KIA PC'!E145</f>
        <v/>
      </c>
      <c r="H145" s="35" t="s">
        <v>104</v>
      </c>
      <c r="I145" s="29"/>
      <c r="J145" s="27" t="str">
        <f>TRIM('APH KIC KIA PC'!D145)</f>
        <v/>
      </c>
      <c r="K145" s="26" t="e">
        <f>IF('APH KIC KIA PC'!K145=Tabeller!$AI$4,'4. Inköpsdata'!J145,ROUND('APH KIC KIA PC'!AB145,2))</f>
        <v>#VALUE!</v>
      </c>
      <c r="L145" s="22"/>
      <c r="M145" s="22"/>
      <c r="N145" s="35" t="s">
        <v>103</v>
      </c>
      <c r="O145" s="41"/>
      <c r="P145" s="34" t="s">
        <v>2160</v>
      </c>
      <c r="Q145" s="28">
        <v>1</v>
      </c>
      <c r="R145" s="28">
        <v>1</v>
      </c>
      <c r="S145" s="25" t="str">
        <f>'APH KIC KIA PC'!E145</f>
        <v/>
      </c>
      <c r="T145" s="35" t="s">
        <v>104</v>
      </c>
      <c r="U145" s="29"/>
      <c r="V145" s="444" t="str">
        <f>TRIM('APH KIC KIA PC'!D145)</f>
        <v/>
      </c>
      <c r="W145" s="26" t="str">
        <f>IF('APH KIC KIA PC'!AC145="",'APH KIC KIA PC'!AD145,'APH KIC KIA PC'!AC145)</f>
        <v/>
      </c>
      <c r="X145" s="22"/>
      <c r="Y145" s="22"/>
      <c r="Z145" s="35" t="s">
        <v>103</v>
      </c>
      <c r="AA145" s="7"/>
      <c r="AB145" s="30" t="s">
        <v>2161</v>
      </c>
      <c r="AC145" s="28">
        <v>1</v>
      </c>
      <c r="AD145" s="28">
        <v>1</v>
      </c>
      <c r="AE145" s="25" t="str">
        <f>'APH KIC KIA PC'!E145</f>
        <v/>
      </c>
      <c r="AF145" s="35" t="s">
        <v>104</v>
      </c>
      <c r="AG145" s="29"/>
      <c r="AH145" s="27" t="str">
        <f>TRIM('APH KIC KIA PC'!D145)</f>
        <v/>
      </c>
      <c r="AI145" s="26">
        <f>'APH KIC KIA PC'!AK145</f>
        <v>0</v>
      </c>
      <c r="AJ145" s="22"/>
      <c r="AK145" s="22"/>
      <c r="AL145" s="35" t="s">
        <v>103</v>
      </c>
    </row>
    <row r="146" spans="1:38" ht="15" x14ac:dyDescent="0.25">
      <c r="A146" s="21">
        <v>142</v>
      </c>
      <c r="B146" s="21" t="str">
        <f>'APH KIC KIA PC'!I146</f>
        <v>Välj…</v>
      </c>
      <c r="C146" s="21" t="str">
        <f>'APH KIC KIA PC'!K146</f>
        <v>Välj…</v>
      </c>
      <c r="D146" s="30">
        <v>100</v>
      </c>
      <c r="E146" s="28">
        <v>4</v>
      </c>
      <c r="F146" s="28">
        <v>1</v>
      </c>
      <c r="G146" s="25" t="str">
        <f>'APH KIC KIA PC'!E146</f>
        <v/>
      </c>
      <c r="H146" s="35" t="s">
        <v>104</v>
      </c>
      <c r="I146" s="29"/>
      <c r="J146" s="27" t="str">
        <f>TRIM('APH KIC KIA PC'!D146)</f>
        <v/>
      </c>
      <c r="K146" s="26" t="e">
        <f>IF('APH KIC KIA PC'!K146=Tabeller!$AI$4,'4. Inköpsdata'!J146,ROUND('APH KIC KIA PC'!AB146,2))</f>
        <v>#VALUE!</v>
      </c>
      <c r="L146" s="22"/>
      <c r="M146" s="22"/>
      <c r="N146" s="35" t="s">
        <v>103</v>
      </c>
      <c r="O146" s="41"/>
      <c r="P146" s="34" t="s">
        <v>2160</v>
      </c>
      <c r="Q146" s="28">
        <v>1</v>
      </c>
      <c r="R146" s="28">
        <v>1</v>
      </c>
      <c r="S146" s="25" t="str">
        <f>'APH KIC KIA PC'!E146</f>
        <v/>
      </c>
      <c r="T146" s="35" t="s">
        <v>104</v>
      </c>
      <c r="U146" s="29"/>
      <c r="V146" s="444" t="str">
        <f>TRIM('APH KIC KIA PC'!D146)</f>
        <v/>
      </c>
      <c r="W146" s="26" t="str">
        <f>IF('APH KIC KIA PC'!AC146="",'APH KIC KIA PC'!AD146,'APH KIC KIA PC'!AC146)</f>
        <v/>
      </c>
      <c r="X146" s="22"/>
      <c r="Y146" s="22"/>
      <c r="Z146" s="35" t="s">
        <v>103</v>
      </c>
      <c r="AA146" s="7"/>
      <c r="AB146" s="30" t="s">
        <v>2161</v>
      </c>
      <c r="AC146" s="28">
        <v>1</v>
      </c>
      <c r="AD146" s="28">
        <v>1</v>
      </c>
      <c r="AE146" s="25" t="str">
        <f>'APH KIC KIA PC'!E146</f>
        <v/>
      </c>
      <c r="AF146" s="35" t="s">
        <v>104</v>
      </c>
      <c r="AG146" s="29"/>
      <c r="AH146" s="27" t="str">
        <f>TRIM('APH KIC KIA PC'!D146)</f>
        <v/>
      </c>
      <c r="AI146" s="26">
        <f>'APH KIC KIA PC'!AK146</f>
        <v>0</v>
      </c>
      <c r="AJ146" s="22"/>
      <c r="AK146" s="22"/>
      <c r="AL146" s="35" t="s">
        <v>103</v>
      </c>
    </row>
    <row r="147" spans="1:38" ht="15" x14ac:dyDescent="0.25">
      <c r="A147" s="21">
        <v>143</v>
      </c>
      <c r="B147" s="21" t="str">
        <f>'APH KIC KIA PC'!I147</f>
        <v>Välj…</v>
      </c>
      <c r="C147" s="21" t="str">
        <f>'APH KIC KIA PC'!K147</f>
        <v>Välj…</v>
      </c>
      <c r="D147" s="30">
        <v>100</v>
      </c>
      <c r="E147" s="28">
        <v>4</v>
      </c>
      <c r="F147" s="28">
        <v>1</v>
      </c>
      <c r="G147" s="25" t="str">
        <f>'APH KIC KIA PC'!E147</f>
        <v/>
      </c>
      <c r="H147" s="35" t="s">
        <v>104</v>
      </c>
      <c r="I147" s="29"/>
      <c r="J147" s="27" t="str">
        <f>TRIM('APH KIC KIA PC'!D147)</f>
        <v/>
      </c>
      <c r="K147" s="26" t="e">
        <f>IF('APH KIC KIA PC'!K147=Tabeller!$AI$4,'4. Inköpsdata'!J147,ROUND('APH KIC KIA PC'!AB147,2))</f>
        <v>#VALUE!</v>
      </c>
      <c r="L147" s="22"/>
      <c r="M147" s="22"/>
      <c r="N147" s="35" t="s">
        <v>103</v>
      </c>
      <c r="O147" s="41"/>
      <c r="P147" s="34" t="s">
        <v>2160</v>
      </c>
      <c r="Q147" s="28">
        <v>1</v>
      </c>
      <c r="R147" s="28">
        <v>1</v>
      </c>
      <c r="S147" s="25" t="str">
        <f>'APH KIC KIA PC'!E147</f>
        <v/>
      </c>
      <c r="T147" s="35" t="s">
        <v>104</v>
      </c>
      <c r="U147" s="29"/>
      <c r="V147" s="444" t="str">
        <f>TRIM('APH KIC KIA PC'!D147)</f>
        <v/>
      </c>
      <c r="W147" s="26" t="str">
        <f>IF('APH KIC KIA PC'!AC147="",'APH KIC KIA PC'!AD147,'APH KIC KIA PC'!AC147)</f>
        <v/>
      </c>
      <c r="X147" s="22"/>
      <c r="Y147" s="22"/>
      <c r="Z147" s="35" t="s">
        <v>103</v>
      </c>
      <c r="AA147" s="7"/>
      <c r="AB147" s="30" t="s">
        <v>2161</v>
      </c>
      <c r="AC147" s="28">
        <v>1</v>
      </c>
      <c r="AD147" s="28">
        <v>1</v>
      </c>
      <c r="AE147" s="25" t="str">
        <f>'APH KIC KIA PC'!E147</f>
        <v/>
      </c>
      <c r="AF147" s="35" t="s">
        <v>104</v>
      </c>
      <c r="AG147" s="29"/>
      <c r="AH147" s="27" t="str">
        <f>TRIM('APH KIC KIA PC'!D147)</f>
        <v/>
      </c>
      <c r="AI147" s="26">
        <f>'APH KIC KIA PC'!AK147</f>
        <v>0</v>
      </c>
      <c r="AJ147" s="22"/>
      <c r="AK147" s="22"/>
      <c r="AL147" s="35" t="s">
        <v>103</v>
      </c>
    </row>
    <row r="148" spans="1:38" ht="15" x14ac:dyDescent="0.25">
      <c r="A148" s="21">
        <v>144</v>
      </c>
      <c r="B148" s="21" t="str">
        <f>'APH KIC KIA PC'!I148</f>
        <v>Välj…</v>
      </c>
      <c r="C148" s="21" t="str">
        <f>'APH KIC KIA PC'!K148</f>
        <v>Välj…</v>
      </c>
      <c r="D148" s="30">
        <v>100</v>
      </c>
      <c r="E148" s="28">
        <v>4</v>
      </c>
      <c r="F148" s="28">
        <v>1</v>
      </c>
      <c r="G148" s="25" t="str">
        <f>'APH KIC KIA PC'!E148</f>
        <v/>
      </c>
      <c r="H148" s="35" t="s">
        <v>104</v>
      </c>
      <c r="I148" s="29"/>
      <c r="J148" s="27" t="str">
        <f>TRIM('APH KIC KIA PC'!D148)</f>
        <v/>
      </c>
      <c r="K148" s="26" t="e">
        <f>IF('APH KIC KIA PC'!K148=Tabeller!$AI$4,'4. Inköpsdata'!J148,ROUND('APH KIC KIA PC'!AB148,2))</f>
        <v>#VALUE!</v>
      </c>
      <c r="L148" s="22"/>
      <c r="M148" s="22"/>
      <c r="N148" s="35" t="s">
        <v>103</v>
      </c>
      <c r="O148" s="41"/>
      <c r="P148" s="34" t="s">
        <v>2160</v>
      </c>
      <c r="Q148" s="28">
        <v>1</v>
      </c>
      <c r="R148" s="28">
        <v>1</v>
      </c>
      <c r="S148" s="25" t="str">
        <f>'APH KIC KIA PC'!E148</f>
        <v/>
      </c>
      <c r="T148" s="35" t="s">
        <v>104</v>
      </c>
      <c r="U148" s="29"/>
      <c r="V148" s="444" t="str">
        <f>TRIM('APH KIC KIA PC'!D148)</f>
        <v/>
      </c>
      <c r="W148" s="26" t="str">
        <f>IF('APH KIC KIA PC'!AC148="",'APH KIC KIA PC'!AD148,'APH KIC KIA PC'!AC148)</f>
        <v/>
      </c>
      <c r="X148" s="22"/>
      <c r="Y148" s="22"/>
      <c r="Z148" s="35" t="s">
        <v>103</v>
      </c>
      <c r="AA148" s="7"/>
      <c r="AB148" s="30" t="s">
        <v>2161</v>
      </c>
      <c r="AC148" s="28">
        <v>1</v>
      </c>
      <c r="AD148" s="28">
        <v>1</v>
      </c>
      <c r="AE148" s="25" t="str">
        <f>'APH KIC KIA PC'!E148</f>
        <v/>
      </c>
      <c r="AF148" s="35" t="s">
        <v>104</v>
      </c>
      <c r="AG148" s="29"/>
      <c r="AH148" s="27" t="str">
        <f>TRIM('APH KIC KIA PC'!D148)</f>
        <v/>
      </c>
      <c r="AI148" s="26">
        <f>'APH KIC KIA PC'!AK148</f>
        <v>0</v>
      </c>
      <c r="AJ148" s="22"/>
      <c r="AK148" s="22"/>
      <c r="AL148" s="35" t="s">
        <v>103</v>
      </c>
    </row>
    <row r="149" spans="1:38" ht="15" x14ac:dyDescent="0.25">
      <c r="A149" s="21">
        <v>145</v>
      </c>
      <c r="B149" s="21" t="str">
        <f>'APH KIC KIA PC'!I149</f>
        <v>Välj…</v>
      </c>
      <c r="C149" s="21" t="str">
        <f>'APH KIC KIA PC'!K149</f>
        <v>Välj…</v>
      </c>
      <c r="D149" s="30">
        <v>100</v>
      </c>
      <c r="E149" s="28">
        <v>4</v>
      </c>
      <c r="F149" s="28">
        <v>1</v>
      </c>
      <c r="G149" s="25" t="str">
        <f>'APH KIC KIA PC'!E149</f>
        <v/>
      </c>
      <c r="H149" s="35" t="s">
        <v>104</v>
      </c>
      <c r="I149" s="29"/>
      <c r="J149" s="27" t="str">
        <f>TRIM('APH KIC KIA PC'!D149)</f>
        <v/>
      </c>
      <c r="K149" s="26" t="e">
        <f>IF('APH KIC KIA PC'!K149=Tabeller!$AI$4,'4. Inköpsdata'!J149,ROUND('APH KIC KIA PC'!AB149,2))</f>
        <v>#VALUE!</v>
      </c>
      <c r="L149" s="22"/>
      <c r="M149" s="22"/>
      <c r="N149" s="35" t="s">
        <v>103</v>
      </c>
      <c r="O149" s="41"/>
      <c r="P149" s="34" t="s">
        <v>2160</v>
      </c>
      <c r="Q149" s="28">
        <v>1</v>
      </c>
      <c r="R149" s="28">
        <v>1</v>
      </c>
      <c r="S149" s="25" t="str">
        <f>'APH KIC KIA PC'!E149</f>
        <v/>
      </c>
      <c r="T149" s="35" t="s">
        <v>104</v>
      </c>
      <c r="U149" s="29"/>
      <c r="V149" s="444" t="str">
        <f>TRIM('APH KIC KIA PC'!D149)</f>
        <v/>
      </c>
      <c r="W149" s="26" t="str">
        <f>IF('APH KIC KIA PC'!AC149="",'APH KIC KIA PC'!AD149,'APH KIC KIA PC'!AC149)</f>
        <v/>
      </c>
      <c r="X149" s="22"/>
      <c r="Y149" s="22"/>
      <c r="Z149" s="35" t="s">
        <v>103</v>
      </c>
      <c r="AA149" s="7"/>
      <c r="AB149" s="30" t="s">
        <v>2161</v>
      </c>
      <c r="AC149" s="28">
        <v>1</v>
      </c>
      <c r="AD149" s="28">
        <v>1</v>
      </c>
      <c r="AE149" s="25" t="str">
        <f>'APH KIC KIA PC'!E149</f>
        <v/>
      </c>
      <c r="AF149" s="35" t="s">
        <v>104</v>
      </c>
      <c r="AG149" s="29"/>
      <c r="AH149" s="27" t="str">
        <f>TRIM('APH KIC KIA PC'!D149)</f>
        <v/>
      </c>
      <c r="AI149" s="26">
        <f>'APH KIC KIA PC'!AK149</f>
        <v>0</v>
      </c>
      <c r="AJ149" s="22"/>
      <c r="AK149" s="22"/>
      <c r="AL149" s="35" t="s">
        <v>103</v>
      </c>
    </row>
    <row r="150" spans="1:38" ht="15" x14ac:dyDescent="0.25">
      <c r="A150" s="21">
        <v>146</v>
      </c>
      <c r="B150" s="21" t="str">
        <f>'APH KIC KIA PC'!I150</f>
        <v>Välj…</v>
      </c>
      <c r="C150" s="21" t="str">
        <f>'APH KIC KIA PC'!K150</f>
        <v>Välj…</v>
      </c>
      <c r="D150" s="30">
        <v>100</v>
      </c>
      <c r="E150" s="28">
        <v>4</v>
      </c>
      <c r="F150" s="28">
        <v>1</v>
      </c>
      <c r="G150" s="25" t="str">
        <f>'APH KIC KIA PC'!E150</f>
        <v/>
      </c>
      <c r="H150" s="35" t="s">
        <v>104</v>
      </c>
      <c r="I150" s="29"/>
      <c r="J150" s="27" t="str">
        <f>TRIM('APH KIC KIA PC'!D150)</f>
        <v/>
      </c>
      <c r="K150" s="26" t="e">
        <f>IF('APH KIC KIA PC'!K150=Tabeller!$AI$4,'4. Inköpsdata'!J150,ROUND('APH KIC KIA PC'!AB150,2))</f>
        <v>#VALUE!</v>
      </c>
      <c r="L150" s="22"/>
      <c r="M150" s="22"/>
      <c r="N150" s="35" t="s">
        <v>103</v>
      </c>
      <c r="O150" s="41"/>
      <c r="P150" s="34" t="s">
        <v>2160</v>
      </c>
      <c r="Q150" s="28">
        <v>1</v>
      </c>
      <c r="R150" s="28">
        <v>1</v>
      </c>
      <c r="S150" s="25" t="str">
        <f>'APH KIC KIA PC'!E150</f>
        <v/>
      </c>
      <c r="T150" s="35" t="s">
        <v>104</v>
      </c>
      <c r="U150" s="29"/>
      <c r="V150" s="444" t="str">
        <f>TRIM('APH KIC KIA PC'!D150)</f>
        <v/>
      </c>
      <c r="W150" s="26" t="str">
        <f>IF('APH KIC KIA PC'!AC150="",'APH KIC KIA PC'!AD150,'APH KIC KIA PC'!AC150)</f>
        <v/>
      </c>
      <c r="X150" s="22"/>
      <c r="Y150" s="22"/>
      <c r="Z150" s="35" t="s">
        <v>103</v>
      </c>
      <c r="AA150" s="7"/>
      <c r="AB150" s="30" t="s">
        <v>2161</v>
      </c>
      <c r="AC150" s="28">
        <v>1</v>
      </c>
      <c r="AD150" s="28">
        <v>1</v>
      </c>
      <c r="AE150" s="25" t="str">
        <f>'APH KIC KIA PC'!E150</f>
        <v/>
      </c>
      <c r="AF150" s="35" t="s">
        <v>104</v>
      </c>
      <c r="AG150" s="29"/>
      <c r="AH150" s="27" t="str">
        <f>TRIM('APH KIC KIA PC'!D150)</f>
        <v/>
      </c>
      <c r="AI150" s="26">
        <f>'APH KIC KIA PC'!AK150</f>
        <v>0</v>
      </c>
      <c r="AJ150" s="22"/>
      <c r="AK150" s="22"/>
      <c r="AL150" s="35" t="s">
        <v>103</v>
      </c>
    </row>
    <row r="151" spans="1:38" ht="15" x14ac:dyDescent="0.25">
      <c r="A151" s="21">
        <v>147</v>
      </c>
      <c r="B151" s="21" t="str">
        <f>'APH KIC KIA PC'!I151</f>
        <v>Välj…</v>
      </c>
      <c r="C151" s="21" t="str">
        <f>'APH KIC KIA PC'!K151</f>
        <v>Välj…</v>
      </c>
      <c r="D151" s="30">
        <v>100</v>
      </c>
      <c r="E151" s="28">
        <v>4</v>
      </c>
      <c r="F151" s="28">
        <v>1</v>
      </c>
      <c r="G151" s="25" t="str">
        <f>'APH KIC KIA PC'!E151</f>
        <v/>
      </c>
      <c r="H151" s="35" t="s">
        <v>104</v>
      </c>
      <c r="I151" s="29"/>
      <c r="J151" s="27" t="str">
        <f>TRIM('APH KIC KIA PC'!D151)</f>
        <v/>
      </c>
      <c r="K151" s="26" t="e">
        <f>IF('APH KIC KIA PC'!K151=Tabeller!$AI$4,'4. Inköpsdata'!J151,ROUND('APH KIC KIA PC'!AB151,2))</f>
        <v>#VALUE!</v>
      </c>
      <c r="L151" s="22"/>
      <c r="M151" s="22"/>
      <c r="N151" s="35" t="s">
        <v>103</v>
      </c>
      <c r="O151" s="41"/>
      <c r="P151" s="34" t="s">
        <v>2160</v>
      </c>
      <c r="Q151" s="28">
        <v>1</v>
      </c>
      <c r="R151" s="28">
        <v>1</v>
      </c>
      <c r="S151" s="25" t="str">
        <f>'APH KIC KIA PC'!E151</f>
        <v/>
      </c>
      <c r="T151" s="35" t="s">
        <v>104</v>
      </c>
      <c r="U151" s="29"/>
      <c r="V151" s="444" t="str">
        <f>TRIM('APH KIC KIA PC'!D151)</f>
        <v/>
      </c>
      <c r="W151" s="26" t="str">
        <f>IF('APH KIC KIA PC'!AC151="",'APH KIC KIA PC'!AD151,'APH KIC KIA PC'!AC151)</f>
        <v/>
      </c>
      <c r="X151" s="22"/>
      <c r="Y151" s="22"/>
      <c r="Z151" s="35" t="s">
        <v>103</v>
      </c>
      <c r="AA151" s="7"/>
      <c r="AB151" s="30" t="s">
        <v>2161</v>
      </c>
      <c r="AC151" s="28">
        <v>1</v>
      </c>
      <c r="AD151" s="28">
        <v>1</v>
      </c>
      <c r="AE151" s="25" t="str">
        <f>'APH KIC KIA PC'!E151</f>
        <v/>
      </c>
      <c r="AF151" s="35" t="s">
        <v>104</v>
      </c>
      <c r="AG151" s="29"/>
      <c r="AH151" s="27" t="str">
        <f>TRIM('APH KIC KIA PC'!D151)</f>
        <v/>
      </c>
      <c r="AI151" s="26">
        <f>'APH KIC KIA PC'!AK151</f>
        <v>0</v>
      </c>
      <c r="AJ151" s="22"/>
      <c r="AK151" s="22"/>
      <c r="AL151" s="35" t="s">
        <v>103</v>
      </c>
    </row>
    <row r="152" spans="1:38" ht="15" x14ac:dyDescent="0.25">
      <c r="A152" s="21">
        <v>148</v>
      </c>
      <c r="B152" s="21" t="str">
        <f>'APH KIC KIA PC'!I152</f>
        <v>Välj…</v>
      </c>
      <c r="C152" s="21" t="str">
        <f>'APH KIC KIA PC'!K152</f>
        <v>Välj…</v>
      </c>
      <c r="D152" s="30">
        <v>100</v>
      </c>
      <c r="E152" s="28">
        <v>4</v>
      </c>
      <c r="F152" s="28">
        <v>1</v>
      </c>
      <c r="G152" s="25" t="str">
        <f>'APH KIC KIA PC'!E152</f>
        <v/>
      </c>
      <c r="H152" s="35" t="s">
        <v>104</v>
      </c>
      <c r="I152" s="29"/>
      <c r="J152" s="27" t="str">
        <f>TRIM('APH KIC KIA PC'!D152)</f>
        <v/>
      </c>
      <c r="K152" s="26" t="e">
        <f>IF('APH KIC KIA PC'!K152=Tabeller!$AI$4,'4. Inköpsdata'!J152,ROUND('APH KIC KIA PC'!AB152,2))</f>
        <v>#VALUE!</v>
      </c>
      <c r="L152" s="22"/>
      <c r="M152" s="22"/>
      <c r="N152" s="35" t="s">
        <v>103</v>
      </c>
      <c r="O152" s="41"/>
      <c r="P152" s="34" t="s">
        <v>2160</v>
      </c>
      <c r="Q152" s="28">
        <v>1</v>
      </c>
      <c r="R152" s="28">
        <v>1</v>
      </c>
      <c r="S152" s="25" t="str">
        <f>'APH KIC KIA PC'!E152</f>
        <v/>
      </c>
      <c r="T152" s="35" t="s">
        <v>104</v>
      </c>
      <c r="U152" s="29"/>
      <c r="V152" s="444" t="str">
        <f>TRIM('APH KIC KIA PC'!D152)</f>
        <v/>
      </c>
      <c r="W152" s="26" t="str">
        <f>IF('APH KIC KIA PC'!AC152="",'APH KIC KIA PC'!AD152,'APH KIC KIA PC'!AC152)</f>
        <v/>
      </c>
      <c r="X152" s="22"/>
      <c r="Y152" s="22"/>
      <c r="Z152" s="35" t="s">
        <v>103</v>
      </c>
      <c r="AA152" s="7"/>
      <c r="AB152" s="30" t="s">
        <v>2161</v>
      </c>
      <c r="AC152" s="28">
        <v>1</v>
      </c>
      <c r="AD152" s="28">
        <v>1</v>
      </c>
      <c r="AE152" s="25" t="str">
        <f>'APH KIC KIA PC'!E152</f>
        <v/>
      </c>
      <c r="AF152" s="35" t="s">
        <v>104</v>
      </c>
      <c r="AG152" s="29"/>
      <c r="AH152" s="27" t="str">
        <f>TRIM('APH KIC KIA PC'!D152)</f>
        <v/>
      </c>
      <c r="AI152" s="26">
        <f>'APH KIC KIA PC'!AK152</f>
        <v>0</v>
      </c>
      <c r="AJ152" s="22"/>
      <c r="AK152" s="22"/>
      <c r="AL152" s="35" t="s">
        <v>103</v>
      </c>
    </row>
    <row r="153" spans="1:38" ht="15" x14ac:dyDescent="0.25">
      <c r="A153" s="21">
        <v>149</v>
      </c>
      <c r="B153" s="21" t="str">
        <f>'APH KIC KIA PC'!I153</f>
        <v>Välj…</v>
      </c>
      <c r="C153" s="21" t="str">
        <f>'APH KIC KIA PC'!K153</f>
        <v>Välj…</v>
      </c>
      <c r="D153" s="30">
        <v>100</v>
      </c>
      <c r="E153" s="28">
        <v>4</v>
      </c>
      <c r="F153" s="28">
        <v>1</v>
      </c>
      <c r="G153" s="25" t="str">
        <f>'APH KIC KIA PC'!E153</f>
        <v/>
      </c>
      <c r="H153" s="35" t="s">
        <v>104</v>
      </c>
      <c r="I153" s="29"/>
      <c r="J153" s="27" t="str">
        <f>TRIM('APH KIC KIA PC'!D153)</f>
        <v/>
      </c>
      <c r="K153" s="26" t="e">
        <f>IF('APH KIC KIA PC'!K153=Tabeller!$AI$4,'4. Inköpsdata'!J153,ROUND('APH KIC KIA PC'!AB153,2))</f>
        <v>#VALUE!</v>
      </c>
      <c r="L153" s="22"/>
      <c r="M153" s="22"/>
      <c r="N153" s="35" t="s">
        <v>103</v>
      </c>
      <c r="O153" s="41"/>
      <c r="P153" s="34" t="s">
        <v>2160</v>
      </c>
      <c r="Q153" s="28">
        <v>1</v>
      </c>
      <c r="R153" s="28">
        <v>1</v>
      </c>
      <c r="S153" s="25" t="str">
        <f>'APH KIC KIA PC'!E153</f>
        <v/>
      </c>
      <c r="T153" s="35" t="s">
        <v>104</v>
      </c>
      <c r="U153" s="29"/>
      <c r="V153" s="444" t="str">
        <f>TRIM('APH KIC KIA PC'!D153)</f>
        <v/>
      </c>
      <c r="W153" s="26" t="str">
        <f>IF('APH KIC KIA PC'!AC153="",'APH KIC KIA PC'!AD153,'APH KIC KIA PC'!AC153)</f>
        <v/>
      </c>
      <c r="X153" s="22"/>
      <c r="Y153" s="22"/>
      <c r="Z153" s="35" t="s">
        <v>103</v>
      </c>
      <c r="AA153" s="7"/>
      <c r="AB153" s="30" t="s">
        <v>2161</v>
      </c>
      <c r="AC153" s="28">
        <v>1</v>
      </c>
      <c r="AD153" s="28">
        <v>1</v>
      </c>
      <c r="AE153" s="25" t="str">
        <f>'APH KIC KIA PC'!E153</f>
        <v/>
      </c>
      <c r="AF153" s="35" t="s">
        <v>104</v>
      </c>
      <c r="AG153" s="29"/>
      <c r="AH153" s="27" t="str">
        <f>TRIM('APH KIC KIA PC'!D153)</f>
        <v/>
      </c>
      <c r="AI153" s="26">
        <f>'APH KIC KIA PC'!AK153</f>
        <v>0</v>
      </c>
      <c r="AJ153" s="22"/>
      <c r="AK153" s="22"/>
      <c r="AL153" s="35" t="s">
        <v>103</v>
      </c>
    </row>
    <row r="154" spans="1:38" ht="15" x14ac:dyDescent="0.25">
      <c r="A154" s="21">
        <v>150</v>
      </c>
      <c r="B154" s="21" t="str">
        <f>'APH KIC KIA PC'!I154</f>
        <v>Välj…</v>
      </c>
      <c r="C154" s="21" t="str">
        <f>'APH KIC KIA PC'!K154</f>
        <v>Välj…</v>
      </c>
      <c r="D154" s="30">
        <v>100</v>
      </c>
      <c r="E154" s="28">
        <v>4</v>
      </c>
      <c r="F154" s="28">
        <v>1</v>
      </c>
      <c r="G154" s="25" t="str">
        <f>'APH KIC KIA PC'!E154</f>
        <v/>
      </c>
      <c r="H154" s="35" t="s">
        <v>104</v>
      </c>
      <c r="I154" s="29"/>
      <c r="J154" s="27" t="str">
        <f>TRIM('APH KIC KIA PC'!D154)</f>
        <v/>
      </c>
      <c r="K154" s="26" t="e">
        <f>IF('APH KIC KIA PC'!K154=Tabeller!$AI$4,'4. Inköpsdata'!J154,ROUND('APH KIC KIA PC'!AB154,2))</f>
        <v>#VALUE!</v>
      </c>
      <c r="L154" s="22"/>
      <c r="M154" s="22"/>
      <c r="N154" s="35" t="s">
        <v>103</v>
      </c>
      <c r="O154" s="41"/>
      <c r="P154" s="34" t="s">
        <v>2160</v>
      </c>
      <c r="Q154" s="28">
        <v>1</v>
      </c>
      <c r="R154" s="28">
        <v>1</v>
      </c>
      <c r="S154" s="25" t="str">
        <f>'APH KIC KIA PC'!E154</f>
        <v/>
      </c>
      <c r="T154" s="35" t="s">
        <v>104</v>
      </c>
      <c r="U154" s="29"/>
      <c r="V154" s="444" t="str">
        <f>TRIM('APH KIC KIA PC'!D154)</f>
        <v/>
      </c>
      <c r="W154" s="26" t="str">
        <f>IF('APH KIC KIA PC'!AC154="",'APH KIC KIA PC'!AD154,'APH KIC KIA PC'!AC154)</f>
        <v/>
      </c>
      <c r="X154" s="22"/>
      <c r="Y154" s="22"/>
      <c r="Z154" s="35" t="s">
        <v>103</v>
      </c>
      <c r="AA154" s="7"/>
      <c r="AB154" s="30" t="s">
        <v>2161</v>
      </c>
      <c r="AC154" s="28">
        <v>1</v>
      </c>
      <c r="AD154" s="28">
        <v>1</v>
      </c>
      <c r="AE154" s="25" t="str">
        <f>'APH KIC KIA PC'!E154</f>
        <v/>
      </c>
      <c r="AF154" s="35" t="s">
        <v>104</v>
      </c>
      <c r="AG154" s="29"/>
      <c r="AH154" s="27" t="str">
        <f>TRIM('APH KIC KIA PC'!D154)</f>
        <v/>
      </c>
      <c r="AI154" s="26">
        <f>'APH KIC KIA PC'!AK154</f>
        <v>0</v>
      </c>
      <c r="AJ154" s="22"/>
      <c r="AK154" s="22"/>
      <c r="AL154" s="35" t="s">
        <v>103</v>
      </c>
    </row>
    <row r="155" spans="1:38" ht="15" x14ac:dyDescent="0.25">
      <c r="A155" s="21">
        <v>151</v>
      </c>
      <c r="B155" s="21" t="str">
        <f>'APH KIC KIA PC'!I155</f>
        <v>Välj…</v>
      </c>
      <c r="C155" s="21" t="str">
        <f>'APH KIC KIA PC'!K155</f>
        <v>Välj…</v>
      </c>
      <c r="D155" s="30">
        <v>100</v>
      </c>
      <c r="E155" s="28">
        <v>4</v>
      </c>
      <c r="F155" s="28">
        <v>1</v>
      </c>
      <c r="G155" s="25" t="str">
        <f>'APH KIC KIA PC'!E155</f>
        <v/>
      </c>
      <c r="H155" s="35" t="s">
        <v>104</v>
      </c>
      <c r="I155" s="29"/>
      <c r="J155" s="27" t="str">
        <f>TRIM('APH KIC KIA PC'!D155)</f>
        <v/>
      </c>
      <c r="K155" s="26" t="e">
        <f>IF('APH KIC KIA PC'!K155=Tabeller!$AI$4,'4. Inköpsdata'!J155,ROUND('APH KIC KIA PC'!AB155,2))</f>
        <v>#VALUE!</v>
      </c>
      <c r="L155" s="22"/>
      <c r="M155" s="22"/>
      <c r="N155" s="35" t="s">
        <v>103</v>
      </c>
      <c r="O155" s="41"/>
      <c r="P155" s="34" t="s">
        <v>2160</v>
      </c>
      <c r="Q155" s="28">
        <v>1</v>
      </c>
      <c r="R155" s="28">
        <v>1</v>
      </c>
      <c r="S155" s="25" t="str">
        <f>'APH KIC KIA PC'!E155</f>
        <v/>
      </c>
      <c r="T155" s="35" t="s">
        <v>104</v>
      </c>
      <c r="U155" s="29"/>
      <c r="V155" s="444" t="str">
        <f>TRIM('APH KIC KIA PC'!D155)</f>
        <v/>
      </c>
      <c r="W155" s="26" t="str">
        <f>IF('APH KIC KIA PC'!AC155="",'APH KIC KIA PC'!AD155,'APH KIC KIA PC'!AC155)</f>
        <v/>
      </c>
      <c r="X155" s="22"/>
      <c r="Y155" s="22"/>
      <c r="Z155" s="35" t="s">
        <v>103</v>
      </c>
      <c r="AA155" s="7"/>
      <c r="AB155" s="30" t="s">
        <v>2161</v>
      </c>
      <c r="AC155" s="28">
        <v>1</v>
      </c>
      <c r="AD155" s="28">
        <v>1</v>
      </c>
      <c r="AE155" s="25" t="str">
        <f>'APH KIC KIA PC'!E155</f>
        <v/>
      </c>
      <c r="AF155" s="35" t="s">
        <v>104</v>
      </c>
      <c r="AG155" s="29"/>
      <c r="AH155" s="27" t="str">
        <f>TRIM('APH KIC KIA PC'!D155)</f>
        <v/>
      </c>
      <c r="AI155" s="26">
        <f>'APH KIC KIA PC'!AK155</f>
        <v>0</v>
      </c>
      <c r="AJ155" s="22"/>
      <c r="AK155" s="22"/>
      <c r="AL155" s="35" t="s">
        <v>103</v>
      </c>
    </row>
    <row r="156" spans="1:38" ht="15" x14ac:dyDescent="0.25">
      <c r="A156" s="21">
        <v>152</v>
      </c>
      <c r="B156" s="21" t="str">
        <f>'APH KIC KIA PC'!I156</f>
        <v>Välj…</v>
      </c>
      <c r="C156" s="21" t="str">
        <f>'APH KIC KIA PC'!K156</f>
        <v>Välj…</v>
      </c>
      <c r="D156" s="30">
        <v>100</v>
      </c>
      <c r="E156" s="28">
        <v>4</v>
      </c>
      <c r="F156" s="28">
        <v>1</v>
      </c>
      <c r="G156" s="25" t="str">
        <f>'APH KIC KIA PC'!E156</f>
        <v/>
      </c>
      <c r="H156" s="35" t="s">
        <v>104</v>
      </c>
      <c r="I156" s="29"/>
      <c r="J156" s="27" t="str">
        <f>TRIM('APH KIC KIA PC'!D156)</f>
        <v/>
      </c>
      <c r="K156" s="26" t="e">
        <f>IF('APH KIC KIA PC'!K156=Tabeller!$AI$4,'4. Inköpsdata'!J156,ROUND('APH KIC KIA PC'!AB156,2))</f>
        <v>#VALUE!</v>
      </c>
      <c r="L156" s="22"/>
      <c r="M156" s="22"/>
      <c r="N156" s="35" t="s">
        <v>103</v>
      </c>
      <c r="O156" s="41"/>
      <c r="P156" s="34" t="s">
        <v>2160</v>
      </c>
      <c r="Q156" s="28">
        <v>1</v>
      </c>
      <c r="R156" s="28">
        <v>1</v>
      </c>
      <c r="S156" s="25" t="str">
        <f>'APH KIC KIA PC'!E156</f>
        <v/>
      </c>
      <c r="T156" s="35" t="s">
        <v>104</v>
      </c>
      <c r="U156" s="29"/>
      <c r="V156" s="444" t="str">
        <f>TRIM('APH KIC KIA PC'!D156)</f>
        <v/>
      </c>
      <c r="W156" s="26" t="str">
        <f>IF('APH KIC KIA PC'!AC156="",'APH KIC KIA PC'!AD156,'APH KIC KIA PC'!AC156)</f>
        <v/>
      </c>
      <c r="X156" s="22"/>
      <c r="Y156" s="22"/>
      <c r="Z156" s="35" t="s">
        <v>103</v>
      </c>
      <c r="AA156" s="7"/>
      <c r="AB156" s="30" t="s">
        <v>2161</v>
      </c>
      <c r="AC156" s="28">
        <v>1</v>
      </c>
      <c r="AD156" s="28">
        <v>1</v>
      </c>
      <c r="AE156" s="25" t="str">
        <f>'APH KIC KIA PC'!E156</f>
        <v/>
      </c>
      <c r="AF156" s="35" t="s">
        <v>104</v>
      </c>
      <c r="AG156" s="29"/>
      <c r="AH156" s="27" t="str">
        <f>TRIM('APH KIC KIA PC'!D156)</f>
        <v/>
      </c>
      <c r="AI156" s="26">
        <f>'APH KIC KIA PC'!AK156</f>
        <v>0</v>
      </c>
      <c r="AJ156" s="22"/>
      <c r="AK156" s="22"/>
      <c r="AL156" s="35" t="s">
        <v>103</v>
      </c>
    </row>
    <row r="157" spans="1:38" ht="15" x14ac:dyDescent="0.25">
      <c r="A157" s="21">
        <v>153</v>
      </c>
      <c r="B157" s="21" t="str">
        <f>'APH KIC KIA PC'!I157</f>
        <v>Välj…</v>
      </c>
      <c r="C157" s="21" t="str">
        <f>'APH KIC KIA PC'!K157</f>
        <v>Välj…</v>
      </c>
      <c r="D157" s="30">
        <v>100</v>
      </c>
      <c r="E157" s="28">
        <v>4</v>
      </c>
      <c r="F157" s="28">
        <v>1</v>
      </c>
      <c r="G157" s="25" t="str">
        <f>'APH KIC KIA PC'!E157</f>
        <v/>
      </c>
      <c r="H157" s="35" t="s">
        <v>104</v>
      </c>
      <c r="I157" s="29"/>
      <c r="J157" s="27" t="str">
        <f>TRIM('APH KIC KIA PC'!D157)</f>
        <v/>
      </c>
      <c r="K157" s="26" t="e">
        <f>IF('APH KIC KIA PC'!K157=Tabeller!$AI$4,'4. Inköpsdata'!J157,ROUND('APH KIC KIA PC'!AB157,2))</f>
        <v>#VALUE!</v>
      </c>
      <c r="L157" s="22"/>
      <c r="M157" s="22"/>
      <c r="N157" s="35" t="s">
        <v>103</v>
      </c>
      <c r="O157" s="41"/>
      <c r="P157" s="34" t="s">
        <v>2160</v>
      </c>
      <c r="Q157" s="28">
        <v>1</v>
      </c>
      <c r="R157" s="28">
        <v>1</v>
      </c>
      <c r="S157" s="25" t="str">
        <f>'APH KIC KIA PC'!E157</f>
        <v/>
      </c>
      <c r="T157" s="35" t="s">
        <v>104</v>
      </c>
      <c r="U157" s="29"/>
      <c r="V157" s="444" t="str">
        <f>TRIM('APH KIC KIA PC'!D157)</f>
        <v/>
      </c>
      <c r="W157" s="26" t="str">
        <f>IF('APH KIC KIA PC'!AC157="",'APH KIC KIA PC'!AD157,'APH KIC KIA PC'!AC157)</f>
        <v/>
      </c>
      <c r="X157" s="22"/>
      <c r="Y157" s="22"/>
      <c r="Z157" s="35" t="s">
        <v>103</v>
      </c>
      <c r="AA157" s="7"/>
      <c r="AB157" s="30" t="s">
        <v>2161</v>
      </c>
      <c r="AC157" s="28">
        <v>1</v>
      </c>
      <c r="AD157" s="28">
        <v>1</v>
      </c>
      <c r="AE157" s="25" t="str">
        <f>'APH KIC KIA PC'!E157</f>
        <v/>
      </c>
      <c r="AF157" s="35" t="s">
        <v>104</v>
      </c>
      <c r="AG157" s="29"/>
      <c r="AH157" s="27" t="str">
        <f>TRIM('APH KIC KIA PC'!D157)</f>
        <v/>
      </c>
      <c r="AI157" s="26">
        <f>'APH KIC KIA PC'!AK157</f>
        <v>0</v>
      </c>
      <c r="AJ157" s="22"/>
      <c r="AK157" s="22"/>
      <c r="AL157" s="35" t="s">
        <v>103</v>
      </c>
    </row>
    <row r="158" spans="1:38" ht="15" x14ac:dyDescent="0.25">
      <c r="A158" s="21">
        <v>154</v>
      </c>
      <c r="B158" s="21" t="str">
        <f>'APH KIC KIA PC'!I158</f>
        <v>Välj…</v>
      </c>
      <c r="C158" s="21" t="str">
        <f>'APH KIC KIA PC'!K158</f>
        <v>Välj…</v>
      </c>
      <c r="D158" s="30">
        <v>100</v>
      </c>
      <c r="E158" s="28">
        <v>4</v>
      </c>
      <c r="F158" s="28">
        <v>1</v>
      </c>
      <c r="G158" s="25" t="str">
        <f>'APH KIC KIA PC'!E158</f>
        <v/>
      </c>
      <c r="H158" s="35" t="s">
        <v>104</v>
      </c>
      <c r="I158" s="29"/>
      <c r="J158" s="27" t="str">
        <f>TRIM('APH KIC KIA PC'!D158)</f>
        <v/>
      </c>
      <c r="K158" s="26" t="e">
        <f>IF('APH KIC KIA PC'!K158=Tabeller!$AI$4,'4. Inköpsdata'!J158,ROUND('APH KIC KIA PC'!AB158,2))</f>
        <v>#VALUE!</v>
      </c>
      <c r="L158" s="22"/>
      <c r="M158" s="22"/>
      <c r="N158" s="35" t="s">
        <v>103</v>
      </c>
      <c r="O158" s="41"/>
      <c r="P158" s="34" t="s">
        <v>2160</v>
      </c>
      <c r="Q158" s="28">
        <v>1</v>
      </c>
      <c r="R158" s="28">
        <v>1</v>
      </c>
      <c r="S158" s="25" t="str">
        <f>'APH KIC KIA PC'!E158</f>
        <v/>
      </c>
      <c r="T158" s="35" t="s">
        <v>104</v>
      </c>
      <c r="U158" s="29"/>
      <c r="V158" s="444" t="str">
        <f>TRIM('APH KIC KIA PC'!D158)</f>
        <v/>
      </c>
      <c r="W158" s="26" t="str">
        <f>IF('APH KIC KIA PC'!AC158="",'APH KIC KIA PC'!AD158,'APH KIC KIA PC'!AC158)</f>
        <v/>
      </c>
      <c r="X158" s="22"/>
      <c r="Y158" s="22"/>
      <c r="Z158" s="35" t="s">
        <v>103</v>
      </c>
      <c r="AA158" s="7"/>
      <c r="AB158" s="30" t="s">
        <v>2161</v>
      </c>
      <c r="AC158" s="28">
        <v>1</v>
      </c>
      <c r="AD158" s="28">
        <v>1</v>
      </c>
      <c r="AE158" s="25" t="str">
        <f>'APH KIC KIA PC'!E158</f>
        <v/>
      </c>
      <c r="AF158" s="35" t="s">
        <v>104</v>
      </c>
      <c r="AG158" s="29"/>
      <c r="AH158" s="27" t="str">
        <f>TRIM('APH KIC KIA PC'!D158)</f>
        <v/>
      </c>
      <c r="AI158" s="26">
        <f>'APH KIC KIA PC'!AK158</f>
        <v>0</v>
      </c>
      <c r="AJ158" s="22"/>
      <c r="AK158" s="22"/>
      <c r="AL158" s="35" t="s">
        <v>103</v>
      </c>
    </row>
    <row r="159" spans="1:38" ht="15" x14ac:dyDescent="0.25">
      <c r="A159" s="21">
        <v>155</v>
      </c>
      <c r="B159" s="21" t="str">
        <f>'APH KIC KIA PC'!I159</f>
        <v>Välj…</v>
      </c>
      <c r="C159" s="21" t="str">
        <f>'APH KIC KIA PC'!K159</f>
        <v>Välj…</v>
      </c>
      <c r="D159" s="30">
        <v>100</v>
      </c>
      <c r="E159" s="28">
        <v>4</v>
      </c>
      <c r="F159" s="28">
        <v>1</v>
      </c>
      <c r="G159" s="25" t="str">
        <f>'APH KIC KIA PC'!E159</f>
        <v/>
      </c>
      <c r="H159" s="35" t="s">
        <v>104</v>
      </c>
      <c r="I159" s="29"/>
      <c r="J159" s="27" t="str">
        <f>TRIM('APH KIC KIA PC'!D159)</f>
        <v/>
      </c>
      <c r="K159" s="26" t="e">
        <f>IF('APH KIC KIA PC'!K159=Tabeller!$AI$4,'4. Inköpsdata'!J159,ROUND('APH KIC KIA PC'!AB159,2))</f>
        <v>#VALUE!</v>
      </c>
      <c r="L159" s="22"/>
      <c r="M159" s="22"/>
      <c r="N159" s="35" t="s">
        <v>103</v>
      </c>
      <c r="O159" s="41"/>
      <c r="P159" s="34" t="s">
        <v>2160</v>
      </c>
      <c r="Q159" s="28">
        <v>1</v>
      </c>
      <c r="R159" s="28">
        <v>1</v>
      </c>
      <c r="S159" s="25" t="str">
        <f>'APH KIC KIA PC'!E159</f>
        <v/>
      </c>
      <c r="T159" s="35" t="s">
        <v>104</v>
      </c>
      <c r="U159" s="29"/>
      <c r="V159" s="444" t="str">
        <f>TRIM('APH KIC KIA PC'!D159)</f>
        <v/>
      </c>
      <c r="W159" s="26" t="str">
        <f>IF('APH KIC KIA PC'!AC159="",'APH KIC KIA PC'!AD159,'APH KIC KIA PC'!AC159)</f>
        <v/>
      </c>
      <c r="X159" s="22"/>
      <c r="Y159" s="22"/>
      <c r="Z159" s="35" t="s">
        <v>103</v>
      </c>
      <c r="AA159" s="7"/>
      <c r="AB159" s="30" t="s">
        <v>2161</v>
      </c>
      <c r="AC159" s="28">
        <v>1</v>
      </c>
      <c r="AD159" s="28">
        <v>1</v>
      </c>
      <c r="AE159" s="25" t="str">
        <f>'APH KIC KIA PC'!E159</f>
        <v/>
      </c>
      <c r="AF159" s="35" t="s">
        <v>104</v>
      </c>
      <c r="AG159" s="29"/>
      <c r="AH159" s="27" t="str">
        <f>TRIM('APH KIC KIA PC'!D159)</f>
        <v/>
      </c>
      <c r="AI159" s="26">
        <f>'APH KIC KIA PC'!AK159</f>
        <v>0</v>
      </c>
      <c r="AJ159" s="22"/>
      <c r="AK159" s="22"/>
      <c r="AL159" s="35" t="s">
        <v>103</v>
      </c>
    </row>
    <row r="160" spans="1:38" ht="15" x14ac:dyDescent="0.25">
      <c r="A160" s="21">
        <v>156</v>
      </c>
      <c r="B160" s="21" t="str">
        <f>'APH KIC KIA PC'!I160</f>
        <v>Välj…</v>
      </c>
      <c r="C160" s="21" t="str">
        <f>'APH KIC KIA PC'!K160</f>
        <v>Välj…</v>
      </c>
      <c r="D160" s="30">
        <v>100</v>
      </c>
      <c r="E160" s="28">
        <v>4</v>
      </c>
      <c r="F160" s="28">
        <v>1</v>
      </c>
      <c r="G160" s="25" t="str">
        <f>'APH KIC KIA PC'!E160</f>
        <v/>
      </c>
      <c r="H160" s="35" t="s">
        <v>104</v>
      </c>
      <c r="I160" s="29"/>
      <c r="J160" s="27" t="str">
        <f>TRIM('APH KIC KIA PC'!D160)</f>
        <v/>
      </c>
      <c r="K160" s="26" t="e">
        <f>IF('APH KIC KIA PC'!K160=Tabeller!$AI$4,'4. Inköpsdata'!J160,ROUND('APH KIC KIA PC'!AB160,2))</f>
        <v>#VALUE!</v>
      </c>
      <c r="L160" s="22"/>
      <c r="M160" s="22"/>
      <c r="N160" s="35" t="s">
        <v>103</v>
      </c>
      <c r="O160" s="41"/>
      <c r="P160" s="34" t="s">
        <v>2160</v>
      </c>
      <c r="Q160" s="28">
        <v>1</v>
      </c>
      <c r="R160" s="28">
        <v>1</v>
      </c>
      <c r="S160" s="25" t="str">
        <f>'APH KIC KIA PC'!E160</f>
        <v/>
      </c>
      <c r="T160" s="35" t="s">
        <v>104</v>
      </c>
      <c r="U160" s="29"/>
      <c r="V160" s="444" t="str">
        <f>TRIM('APH KIC KIA PC'!D160)</f>
        <v/>
      </c>
      <c r="W160" s="26" t="str">
        <f>IF('APH KIC KIA PC'!AC160="",'APH KIC KIA PC'!AD160,'APH KIC KIA PC'!AC160)</f>
        <v/>
      </c>
      <c r="X160" s="22"/>
      <c r="Y160" s="22"/>
      <c r="Z160" s="35" t="s">
        <v>103</v>
      </c>
      <c r="AA160" s="7"/>
      <c r="AB160" s="30" t="s">
        <v>2161</v>
      </c>
      <c r="AC160" s="28">
        <v>1</v>
      </c>
      <c r="AD160" s="28">
        <v>1</v>
      </c>
      <c r="AE160" s="25" t="str">
        <f>'APH KIC KIA PC'!E160</f>
        <v/>
      </c>
      <c r="AF160" s="35" t="s">
        <v>104</v>
      </c>
      <c r="AG160" s="29"/>
      <c r="AH160" s="27" t="str">
        <f>TRIM('APH KIC KIA PC'!D160)</f>
        <v/>
      </c>
      <c r="AI160" s="26">
        <f>'APH KIC KIA PC'!AK160</f>
        <v>0</v>
      </c>
      <c r="AJ160" s="22"/>
      <c r="AK160" s="22"/>
      <c r="AL160" s="35" t="s">
        <v>103</v>
      </c>
    </row>
    <row r="161" spans="1:38" ht="15" x14ac:dyDescent="0.25">
      <c r="A161" s="21">
        <v>157</v>
      </c>
      <c r="B161" s="21" t="str">
        <f>'APH KIC KIA PC'!I161</f>
        <v>Välj…</v>
      </c>
      <c r="C161" s="21" t="str">
        <f>'APH KIC KIA PC'!K161</f>
        <v>Välj…</v>
      </c>
      <c r="D161" s="30">
        <v>100</v>
      </c>
      <c r="E161" s="28">
        <v>4</v>
      </c>
      <c r="F161" s="28">
        <v>1</v>
      </c>
      <c r="G161" s="25" t="str">
        <f>'APH KIC KIA PC'!E161</f>
        <v/>
      </c>
      <c r="H161" s="35" t="s">
        <v>104</v>
      </c>
      <c r="I161" s="29"/>
      <c r="J161" s="27" t="str">
        <f>TRIM('APH KIC KIA PC'!D161)</f>
        <v/>
      </c>
      <c r="K161" s="26" t="e">
        <f>IF('APH KIC KIA PC'!K161=Tabeller!$AI$4,'4. Inköpsdata'!J161,ROUND('APH KIC KIA PC'!AB161,2))</f>
        <v>#VALUE!</v>
      </c>
      <c r="L161" s="22"/>
      <c r="M161" s="22"/>
      <c r="N161" s="35" t="s">
        <v>103</v>
      </c>
      <c r="O161" s="41"/>
      <c r="P161" s="34" t="s">
        <v>2160</v>
      </c>
      <c r="Q161" s="28">
        <v>1</v>
      </c>
      <c r="R161" s="28">
        <v>1</v>
      </c>
      <c r="S161" s="25" t="str">
        <f>'APH KIC KIA PC'!E161</f>
        <v/>
      </c>
      <c r="T161" s="35" t="s">
        <v>104</v>
      </c>
      <c r="U161" s="29"/>
      <c r="V161" s="444" t="str">
        <f>TRIM('APH KIC KIA PC'!D161)</f>
        <v/>
      </c>
      <c r="W161" s="26" t="str">
        <f>IF('APH KIC KIA PC'!AC161="",'APH KIC KIA PC'!AD161,'APH KIC KIA PC'!AC161)</f>
        <v/>
      </c>
      <c r="X161" s="22"/>
      <c r="Y161" s="22"/>
      <c r="Z161" s="35" t="s">
        <v>103</v>
      </c>
      <c r="AA161" s="7"/>
      <c r="AB161" s="30" t="s">
        <v>2161</v>
      </c>
      <c r="AC161" s="28">
        <v>1</v>
      </c>
      <c r="AD161" s="28">
        <v>1</v>
      </c>
      <c r="AE161" s="25" t="str">
        <f>'APH KIC KIA PC'!E161</f>
        <v/>
      </c>
      <c r="AF161" s="35" t="s">
        <v>104</v>
      </c>
      <c r="AG161" s="29"/>
      <c r="AH161" s="27" t="str">
        <f>TRIM('APH KIC KIA PC'!D161)</f>
        <v/>
      </c>
      <c r="AI161" s="26">
        <f>'APH KIC KIA PC'!AK161</f>
        <v>0</v>
      </c>
      <c r="AJ161" s="22"/>
      <c r="AK161" s="22"/>
      <c r="AL161" s="35" t="s">
        <v>103</v>
      </c>
    </row>
    <row r="162" spans="1:38" ht="15" x14ac:dyDescent="0.25">
      <c r="A162" s="21">
        <v>158</v>
      </c>
      <c r="B162" s="21" t="str">
        <f>'APH KIC KIA PC'!I162</f>
        <v>Välj…</v>
      </c>
      <c r="C162" s="21" t="str">
        <f>'APH KIC KIA PC'!K162</f>
        <v>Välj…</v>
      </c>
      <c r="D162" s="30">
        <v>100</v>
      </c>
      <c r="E162" s="28">
        <v>4</v>
      </c>
      <c r="F162" s="28">
        <v>1</v>
      </c>
      <c r="G162" s="25" t="str">
        <f>'APH KIC KIA PC'!E162</f>
        <v/>
      </c>
      <c r="H162" s="35" t="s">
        <v>104</v>
      </c>
      <c r="I162" s="29"/>
      <c r="J162" s="27" t="str">
        <f>TRIM('APH KIC KIA PC'!D162)</f>
        <v/>
      </c>
      <c r="K162" s="26" t="e">
        <f>IF('APH KIC KIA PC'!K162=Tabeller!$AI$4,'4. Inköpsdata'!J162,ROUND('APH KIC KIA PC'!AB162,2))</f>
        <v>#VALUE!</v>
      </c>
      <c r="L162" s="22"/>
      <c r="M162" s="22"/>
      <c r="N162" s="35" t="s">
        <v>103</v>
      </c>
      <c r="O162" s="41"/>
      <c r="P162" s="34" t="s">
        <v>2160</v>
      </c>
      <c r="Q162" s="28">
        <v>1</v>
      </c>
      <c r="R162" s="28">
        <v>1</v>
      </c>
      <c r="S162" s="25" t="str">
        <f>'APH KIC KIA PC'!E162</f>
        <v/>
      </c>
      <c r="T162" s="35" t="s">
        <v>104</v>
      </c>
      <c r="U162" s="29"/>
      <c r="V162" s="444" t="str">
        <f>TRIM('APH KIC KIA PC'!D162)</f>
        <v/>
      </c>
      <c r="W162" s="26" t="str">
        <f>IF('APH KIC KIA PC'!AC162="",'APH KIC KIA PC'!AD162,'APH KIC KIA PC'!AC162)</f>
        <v/>
      </c>
      <c r="X162" s="22"/>
      <c r="Y162" s="22"/>
      <c r="Z162" s="35" t="s">
        <v>103</v>
      </c>
      <c r="AA162" s="7"/>
      <c r="AB162" s="30" t="s">
        <v>2161</v>
      </c>
      <c r="AC162" s="28">
        <v>1</v>
      </c>
      <c r="AD162" s="28">
        <v>1</v>
      </c>
      <c r="AE162" s="25" t="str">
        <f>'APH KIC KIA PC'!E162</f>
        <v/>
      </c>
      <c r="AF162" s="35" t="s">
        <v>104</v>
      </c>
      <c r="AG162" s="29"/>
      <c r="AH162" s="27" t="str">
        <f>TRIM('APH KIC KIA PC'!D162)</f>
        <v/>
      </c>
      <c r="AI162" s="26">
        <f>'APH KIC KIA PC'!AK162</f>
        <v>0</v>
      </c>
      <c r="AJ162" s="22"/>
      <c r="AK162" s="22"/>
      <c r="AL162" s="35" t="s">
        <v>103</v>
      </c>
    </row>
    <row r="163" spans="1:38" ht="15" x14ac:dyDescent="0.25">
      <c r="A163" s="21">
        <v>159</v>
      </c>
      <c r="B163" s="21" t="str">
        <f>'APH KIC KIA PC'!I163</f>
        <v>Välj…</v>
      </c>
      <c r="C163" s="21" t="str">
        <f>'APH KIC KIA PC'!K163</f>
        <v>Välj…</v>
      </c>
      <c r="D163" s="30">
        <v>100</v>
      </c>
      <c r="E163" s="28">
        <v>4</v>
      </c>
      <c r="F163" s="28">
        <v>1</v>
      </c>
      <c r="G163" s="25" t="str">
        <f>'APH KIC KIA PC'!E163</f>
        <v/>
      </c>
      <c r="H163" s="35" t="s">
        <v>104</v>
      </c>
      <c r="I163" s="29"/>
      <c r="J163" s="27" t="str">
        <f>TRIM('APH KIC KIA PC'!D163)</f>
        <v/>
      </c>
      <c r="K163" s="26" t="e">
        <f>IF('APH KIC KIA PC'!K163=Tabeller!$AI$4,'4. Inköpsdata'!J163,ROUND('APH KIC KIA PC'!AB163,2))</f>
        <v>#VALUE!</v>
      </c>
      <c r="L163" s="22"/>
      <c r="M163" s="22"/>
      <c r="N163" s="35" t="s">
        <v>103</v>
      </c>
      <c r="O163" s="41"/>
      <c r="P163" s="34" t="s">
        <v>2160</v>
      </c>
      <c r="Q163" s="28">
        <v>1</v>
      </c>
      <c r="R163" s="28">
        <v>1</v>
      </c>
      <c r="S163" s="25" t="str">
        <f>'APH KIC KIA PC'!E163</f>
        <v/>
      </c>
      <c r="T163" s="35" t="s">
        <v>104</v>
      </c>
      <c r="U163" s="29"/>
      <c r="V163" s="444" t="str">
        <f>TRIM('APH KIC KIA PC'!D163)</f>
        <v/>
      </c>
      <c r="W163" s="26" t="str">
        <f>IF('APH KIC KIA PC'!AC163="",'APH KIC KIA PC'!AD163,'APH KIC KIA PC'!AC163)</f>
        <v/>
      </c>
      <c r="X163" s="22"/>
      <c r="Y163" s="22"/>
      <c r="Z163" s="35" t="s">
        <v>103</v>
      </c>
      <c r="AA163" s="7"/>
      <c r="AB163" s="30" t="s">
        <v>2161</v>
      </c>
      <c r="AC163" s="28">
        <v>1</v>
      </c>
      <c r="AD163" s="28">
        <v>1</v>
      </c>
      <c r="AE163" s="25" t="str">
        <f>'APH KIC KIA PC'!E163</f>
        <v/>
      </c>
      <c r="AF163" s="35" t="s">
        <v>104</v>
      </c>
      <c r="AG163" s="29"/>
      <c r="AH163" s="27" t="str">
        <f>TRIM('APH KIC KIA PC'!D163)</f>
        <v/>
      </c>
      <c r="AI163" s="26">
        <f>'APH KIC KIA PC'!AK163</f>
        <v>0</v>
      </c>
      <c r="AJ163" s="22"/>
      <c r="AK163" s="22"/>
      <c r="AL163" s="35" t="s">
        <v>103</v>
      </c>
    </row>
    <row r="164" spans="1:38" ht="15" x14ac:dyDescent="0.25">
      <c r="A164" s="21">
        <v>160</v>
      </c>
      <c r="B164" s="21" t="str">
        <f>'APH KIC KIA PC'!I164</f>
        <v>Välj…</v>
      </c>
      <c r="C164" s="21" t="str">
        <f>'APH KIC KIA PC'!K164</f>
        <v>Välj…</v>
      </c>
      <c r="D164" s="30">
        <v>100</v>
      </c>
      <c r="E164" s="28">
        <v>4</v>
      </c>
      <c r="F164" s="28">
        <v>1</v>
      </c>
      <c r="G164" s="25" t="str">
        <f>'APH KIC KIA PC'!E164</f>
        <v/>
      </c>
      <c r="H164" s="35" t="s">
        <v>104</v>
      </c>
      <c r="I164" s="29"/>
      <c r="J164" s="27" t="str">
        <f>TRIM('APH KIC KIA PC'!D164)</f>
        <v/>
      </c>
      <c r="K164" s="26" t="e">
        <f>IF('APH KIC KIA PC'!K164=Tabeller!$AI$4,'4. Inköpsdata'!J164,ROUND('APH KIC KIA PC'!AB164,2))</f>
        <v>#VALUE!</v>
      </c>
      <c r="L164" s="22"/>
      <c r="M164" s="22"/>
      <c r="N164" s="35" t="s">
        <v>103</v>
      </c>
      <c r="O164" s="41"/>
      <c r="P164" s="34" t="s">
        <v>2160</v>
      </c>
      <c r="Q164" s="28">
        <v>1</v>
      </c>
      <c r="R164" s="28">
        <v>1</v>
      </c>
      <c r="S164" s="25" t="str">
        <f>'APH KIC KIA PC'!E164</f>
        <v/>
      </c>
      <c r="T164" s="35" t="s">
        <v>104</v>
      </c>
      <c r="U164" s="29"/>
      <c r="V164" s="444" t="str">
        <f>TRIM('APH KIC KIA PC'!D164)</f>
        <v/>
      </c>
      <c r="W164" s="26" t="str">
        <f>IF('APH KIC KIA PC'!AC164="",'APH KIC KIA PC'!AD164,'APH KIC KIA PC'!AC164)</f>
        <v/>
      </c>
      <c r="X164" s="22"/>
      <c r="Y164" s="22"/>
      <c r="Z164" s="35" t="s">
        <v>103</v>
      </c>
      <c r="AA164" s="7"/>
      <c r="AB164" s="30" t="s">
        <v>2161</v>
      </c>
      <c r="AC164" s="28">
        <v>1</v>
      </c>
      <c r="AD164" s="28">
        <v>1</v>
      </c>
      <c r="AE164" s="25" t="str">
        <f>'APH KIC KIA PC'!E164</f>
        <v/>
      </c>
      <c r="AF164" s="35" t="s">
        <v>104</v>
      </c>
      <c r="AG164" s="29"/>
      <c r="AH164" s="27" t="str">
        <f>TRIM('APH KIC KIA PC'!D164)</f>
        <v/>
      </c>
      <c r="AI164" s="26">
        <f>'APH KIC KIA PC'!AK164</f>
        <v>0</v>
      </c>
      <c r="AJ164" s="22"/>
      <c r="AK164" s="22"/>
      <c r="AL164" s="35" t="s">
        <v>103</v>
      </c>
    </row>
    <row r="165" spans="1:38" ht="15" x14ac:dyDescent="0.25">
      <c r="A165" s="21">
        <v>161</v>
      </c>
      <c r="B165" s="21" t="str">
        <f>'APH KIC KIA PC'!I165</f>
        <v>Välj…</v>
      </c>
      <c r="C165" s="21" t="str">
        <f>'APH KIC KIA PC'!K165</f>
        <v>Välj…</v>
      </c>
      <c r="D165" s="30">
        <v>100</v>
      </c>
      <c r="E165" s="28">
        <v>4</v>
      </c>
      <c r="F165" s="28">
        <v>1</v>
      </c>
      <c r="G165" s="25" t="str">
        <f>'APH KIC KIA PC'!E165</f>
        <v/>
      </c>
      <c r="H165" s="35" t="s">
        <v>104</v>
      </c>
      <c r="I165" s="29"/>
      <c r="J165" s="27" t="str">
        <f>TRIM('APH KIC KIA PC'!D165)</f>
        <v/>
      </c>
      <c r="K165" s="26" t="e">
        <f>IF('APH KIC KIA PC'!K165=Tabeller!$AI$4,'4. Inköpsdata'!J165,ROUND('APH KIC KIA PC'!AB165,2))</f>
        <v>#VALUE!</v>
      </c>
      <c r="L165" s="22"/>
      <c r="M165" s="22"/>
      <c r="N165" s="35" t="s">
        <v>103</v>
      </c>
      <c r="O165" s="41"/>
      <c r="P165" s="34" t="s">
        <v>2160</v>
      </c>
      <c r="Q165" s="28">
        <v>1</v>
      </c>
      <c r="R165" s="28">
        <v>1</v>
      </c>
      <c r="S165" s="25" t="str">
        <f>'APH KIC KIA PC'!E165</f>
        <v/>
      </c>
      <c r="T165" s="35" t="s">
        <v>104</v>
      </c>
      <c r="U165" s="29"/>
      <c r="V165" s="444" t="str">
        <f>TRIM('APH KIC KIA PC'!D165)</f>
        <v/>
      </c>
      <c r="W165" s="26" t="str">
        <f>IF('APH KIC KIA PC'!AC165="",'APH KIC KIA PC'!AD165,'APH KIC KIA PC'!AC165)</f>
        <v/>
      </c>
      <c r="X165" s="22"/>
      <c r="Y165" s="22"/>
      <c r="Z165" s="35" t="s">
        <v>103</v>
      </c>
      <c r="AA165" s="7"/>
      <c r="AB165" s="30" t="s">
        <v>2161</v>
      </c>
      <c r="AC165" s="28">
        <v>1</v>
      </c>
      <c r="AD165" s="28">
        <v>1</v>
      </c>
      <c r="AE165" s="25" t="str">
        <f>'APH KIC KIA PC'!E165</f>
        <v/>
      </c>
      <c r="AF165" s="35" t="s">
        <v>104</v>
      </c>
      <c r="AG165" s="29"/>
      <c r="AH165" s="27" t="str">
        <f>TRIM('APH KIC KIA PC'!D165)</f>
        <v/>
      </c>
      <c r="AI165" s="26">
        <f>'APH KIC KIA PC'!AK165</f>
        <v>0</v>
      </c>
      <c r="AJ165" s="22"/>
      <c r="AK165" s="22"/>
      <c r="AL165" s="35" t="s">
        <v>103</v>
      </c>
    </row>
    <row r="166" spans="1:38" ht="15" x14ac:dyDescent="0.25">
      <c r="A166" s="21">
        <v>162</v>
      </c>
      <c r="B166" s="21" t="str">
        <f>'APH KIC KIA PC'!I166</f>
        <v>Välj…</v>
      </c>
      <c r="C166" s="21" t="str">
        <f>'APH KIC KIA PC'!K166</f>
        <v>Välj…</v>
      </c>
      <c r="D166" s="30">
        <v>100</v>
      </c>
      <c r="E166" s="28">
        <v>4</v>
      </c>
      <c r="F166" s="28">
        <v>1</v>
      </c>
      <c r="G166" s="25" t="str">
        <f>'APH KIC KIA PC'!E166</f>
        <v/>
      </c>
      <c r="H166" s="35" t="s">
        <v>104</v>
      </c>
      <c r="I166" s="29"/>
      <c r="J166" s="27" t="str">
        <f>TRIM('APH KIC KIA PC'!D166)</f>
        <v/>
      </c>
      <c r="K166" s="26" t="e">
        <f>IF('APH KIC KIA PC'!K166=Tabeller!$AI$4,'4. Inköpsdata'!J166,ROUND('APH KIC KIA PC'!AB166,2))</f>
        <v>#VALUE!</v>
      </c>
      <c r="L166" s="22"/>
      <c r="M166" s="22"/>
      <c r="N166" s="35" t="s">
        <v>103</v>
      </c>
      <c r="O166" s="41"/>
      <c r="P166" s="34" t="s">
        <v>2160</v>
      </c>
      <c r="Q166" s="28">
        <v>1</v>
      </c>
      <c r="R166" s="28">
        <v>1</v>
      </c>
      <c r="S166" s="25" t="str">
        <f>'APH KIC KIA PC'!E166</f>
        <v/>
      </c>
      <c r="T166" s="35" t="s">
        <v>104</v>
      </c>
      <c r="U166" s="29"/>
      <c r="V166" s="444" t="str">
        <f>TRIM('APH KIC KIA PC'!D166)</f>
        <v/>
      </c>
      <c r="W166" s="26" t="str">
        <f>IF('APH KIC KIA PC'!AC166="",'APH KIC KIA PC'!AD166,'APH KIC KIA PC'!AC166)</f>
        <v/>
      </c>
      <c r="X166" s="22"/>
      <c r="Y166" s="22"/>
      <c r="Z166" s="35" t="s">
        <v>103</v>
      </c>
      <c r="AA166" s="7"/>
      <c r="AB166" s="30" t="s">
        <v>2161</v>
      </c>
      <c r="AC166" s="28">
        <v>1</v>
      </c>
      <c r="AD166" s="28">
        <v>1</v>
      </c>
      <c r="AE166" s="25" t="str">
        <f>'APH KIC KIA PC'!E166</f>
        <v/>
      </c>
      <c r="AF166" s="35" t="s">
        <v>104</v>
      </c>
      <c r="AG166" s="29"/>
      <c r="AH166" s="27" t="str">
        <f>TRIM('APH KIC KIA PC'!D166)</f>
        <v/>
      </c>
      <c r="AI166" s="26">
        <f>'APH KIC KIA PC'!AK166</f>
        <v>0</v>
      </c>
      <c r="AJ166" s="22"/>
      <c r="AK166" s="22"/>
      <c r="AL166" s="35" t="s">
        <v>103</v>
      </c>
    </row>
    <row r="167" spans="1:38" ht="15" x14ac:dyDescent="0.25">
      <c r="A167" s="21">
        <v>163</v>
      </c>
      <c r="B167" s="21" t="str">
        <f>'APH KIC KIA PC'!I167</f>
        <v>Välj…</v>
      </c>
      <c r="C167" s="21" t="str">
        <f>'APH KIC KIA PC'!K167</f>
        <v>Välj…</v>
      </c>
      <c r="D167" s="30">
        <v>100</v>
      </c>
      <c r="E167" s="28">
        <v>4</v>
      </c>
      <c r="F167" s="28">
        <v>1</v>
      </c>
      <c r="G167" s="25" t="str">
        <f>'APH KIC KIA PC'!E167</f>
        <v/>
      </c>
      <c r="H167" s="35" t="s">
        <v>104</v>
      </c>
      <c r="I167" s="29"/>
      <c r="J167" s="27" t="str">
        <f>TRIM('APH KIC KIA PC'!D167)</f>
        <v/>
      </c>
      <c r="K167" s="26" t="e">
        <f>IF('APH KIC KIA PC'!K167=Tabeller!$AI$4,'4. Inköpsdata'!J167,ROUND('APH KIC KIA PC'!AB167,2))</f>
        <v>#VALUE!</v>
      </c>
      <c r="L167" s="22"/>
      <c r="M167" s="22"/>
      <c r="N167" s="35" t="s">
        <v>103</v>
      </c>
      <c r="O167" s="41"/>
      <c r="P167" s="34" t="s">
        <v>2160</v>
      </c>
      <c r="Q167" s="28">
        <v>1</v>
      </c>
      <c r="R167" s="28">
        <v>1</v>
      </c>
      <c r="S167" s="25" t="str">
        <f>'APH KIC KIA PC'!E167</f>
        <v/>
      </c>
      <c r="T167" s="35" t="s">
        <v>104</v>
      </c>
      <c r="U167" s="29"/>
      <c r="V167" s="444" t="str">
        <f>TRIM('APH KIC KIA PC'!D167)</f>
        <v/>
      </c>
      <c r="W167" s="26" t="str">
        <f>IF('APH KIC KIA PC'!AC167="",'APH KIC KIA PC'!AD167,'APH KIC KIA PC'!AC167)</f>
        <v/>
      </c>
      <c r="X167" s="22"/>
      <c r="Y167" s="22"/>
      <c r="Z167" s="35" t="s">
        <v>103</v>
      </c>
      <c r="AA167" s="7"/>
      <c r="AB167" s="30" t="s">
        <v>2161</v>
      </c>
      <c r="AC167" s="28">
        <v>1</v>
      </c>
      <c r="AD167" s="28">
        <v>1</v>
      </c>
      <c r="AE167" s="25" t="str">
        <f>'APH KIC KIA PC'!E167</f>
        <v/>
      </c>
      <c r="AF167" s="35" t="s">
        <v>104</v>
      </c>
      <c r="AG167" s="29"/>
      <c r="AH167" s="27" t="str">
        <f>TRIM('APH KIC KIA PC'!D167)</f>
        <v/>
      </c>
      <c r="AI167" s="26">
        <f>'APH KIC KIA PC'!AK167</f>
        <v>0</v>
      </c>
      <c r="AJ167" s="22"/>
      <c r="AK167" s="22"/>
      <c r="AL167" s="35" t="s">
        <v>103</v>
      </c>
    </row>
    <row r="168" spans="1:38" ht="15" x14ac:dyDescent="0.25">
      <c r="A168" s="21">
        <v>164</v>
      </c>
      <c r="B168" s="21" t="str">
        <f>'APH KIC KIA PC'!I168</f>
        <v>Välj…</v>
      </c>
      <c r="C168" s="21" t="str">
        <f>'APH KIC KIA PC'!K168</f>
        <v>Välj…</v>
      </c>
      <c r="D168" s="30">
        <v>100</v>
      </c>
      <c r="E168" s="28">
        <v>4</v>
      </c>
      <c r="F168" s="28">
        <v>1</v>
      </c>
      <c r="G168" s="25" t="str">
        <f>'APH KIC KIA PC'!E168</f>
        <v/>
      </c>
      <c r="H168" s="35" t="s">
        <v>104</v>
      </c>
      <c r="I168" s="29"/>
      <c r="J168" s="27" t="str">
        <f>TRIM('APH KIC KIA PC'!D168)</f>
        <v/>
      </c>
      <c r="K168" s="26" t="e">
        <f>IF('APH KIC KIA PC'!K168=Tabeller!$AI$4,'4. Inköpsdata'!J168,ROUND('APH KIC KIA PC'!AB168,2))</f>
        <v>#VALUE!</v>
      </c>
      <c r="L168" s="22"/>
      <c r="M168" s="22"/>
      <c r="N168" s="35" t="s">
        <v>103</v>
      </c>
      <c r="O168" s="41"/>
      <c r="P168" s="34" t="s">
        <v>2160</v>
      </c>
      <c r="Q168" s="28">
        <v>1</v>
      </c>
      <c r="R168" s="28">
        <v>1</v>
      </c>
      <c r="S168" s="25" t="str">
        <f>'APH KIC KIA PC'!E168</f>
        <v/>
      </c>
      <c r="T168" s="35" t="s">
        <v>104</v>
      </c>
      <c r="U168" s="29"/>
      <c r="V168" s="444" t="str">
        <f>TRIM('APH KIC KIA PC'!D168)</f>
        <v/>
      </c>
      <c r="W168" s="26" t="str">
        <f>IF('APH KIC KIA PC'!AC168="",'APH KIC KIA PC'!AD168,'APH KIC KIA PC'!AC168)</f>
        <v/>
      </c>
      <c r="X168" s="22"/>
      <c r="Y168" s="22"/>
      <c r="Z168" s="35" t="s">
        <v>103</v>
      </c>
      <c r="AA168" s="7"/>
      <c r="AB168" s="30" t="s">
        <v>2161</v>
      </c>
      <c r="AC168" s="28">
        <v>1</v>
      </c>
      <c r="AD168" s="28">
        <v>1</v>
      </c>
      <c r="AE168" s="25" t="str">
        <f>'APH KIC KIA PC'!E168</f>
        <v/>
      </c>
      <c r="AF168" s="35" t="s">
        <v>104</v>
      </c>
      <c r="AG168" s="29"/>
      <c r="AH168" s="27" t="str">
        <f>TRIM('APH KIC KIA PC'!D168)</f>
        <v/>
      </c>
      <c r="AI168" s="26">
        <f>'APH KIC KIA PC'!AK168</f>
        <v>0</v>
      </c>
      <c r="AJ168" s="22"/>
      <c r="AK168" s="22"/>
      <c r="AL168" s="35" t="s">
        <v>103</v>
      </c>
    </row>
    <row r="169" spans="1:38" ht="15" x14ac:dyDescent="0.25">
      <c r="A169" s="21">
        <v>165</v>
      </c>
      <c r="B169" s="21" t="str">
        <f>'APH KIC KIA PC'!I169</f>
        <v>Välj…</v>
      </c>
      <c r="C169" s="21" t="str">
        <f>'APH KIC KIA PC'!K169</f>
        <v>Välj…</v>
      </c>
      <c r="D169" s="30">
        <v>100</v>
      </c>
      <c r="E169" s="28">
        <v>4</v>
      </c>
      <c r="F169" s="28">
        <v>1</v>
      </c>
      <c r="G169" s="25" t="str">
        <f>'APH KIC KIA PC'!E169</f>
        <v/>
      </c>
      <c r="H169" s="35" t="s">
        <v>104</v>
      </c>
      <c r="I169" s="29"/>
      <c r="J169" s="27" t="str">
        <f>TRIM('APH KIC KIA PC'!D169)</f>
        <v/>
      </c>
      <c r="K169" s="26" t="e">
        <f>IF('APH KIC KIA PC'!K169=Tabeller!$AI$4,'4. Inköpsdata'!J169,ROUND('APH KIC KIA PC'!AB169,2))</f>
        <v>#VALUE!</v>
      </c>
      <c r="L169" s="22"/>
      <c r="M169" s="22"/>
      <c r="N169" s="35" t="s">
        <v>103</v>
      </c>
      <c r="O169" s="41"/>
      <c r="P169" s="34" t="s">
        <v>2160</v>
      </c>
      <c r="Q169" s="28">
        <v>1</v>
      </c>
      <c r="R169" s="28">
        <v>1</v>
      </c>
      <c r="S169" s="25" t="str">
        <f>'APH KIC KIA PC'!E169</f>
        <v/>
      </c>
      <c r="T169" s="35" t="s">
        <v>104</v>
      </c>
      <c r="U169" s="29"/>
      <c r="V169" s="444" t="str">
        <f>TRIM('APH KIC KIA PC'!D169)</f>
        <v/>
      </c>
      <c r="W169" s="26" t="str">
        <f>IF('APH KIC KIA PC'!AC169="",'APH KIC KIA PC'!AD169,'APH KIC KIA PC'!AC169)</f>
        <v/>
      </c>
      <c r="X169" s="22"/>
      <c r="Y169" s="22"/>
      <c r="Z169" s="35" t="s">
        <v>103</v>
      </c>
      <c r="AA169" s="7"/>
      <c r="AB169" s="30" t="s">
        <v>2161</v>
      </c>
      <c r="AC169" s="28">
        <v>1</v>
      </c>
      <c r="AD169" s="28">
        <v>1</v>
      </c>
      <c r="AE169" s="25" t="str">
        <f>'APH KIC KIA PC'!E169</f>
        <v/>
      </c>
      <c r="AF169" s="35" t="s">
        <v>104</v>
      </c>
      <c r="AG169" s="29"/>
      <c r="AH169" s="27" t="str">
        <f>TRIM('APH KIC KIA PC'!D169)</f>
        <v/>
      </c>
      <c r="AI169" s="26">
        <f>'APH KIC KIA PC'!AK169</f>
        <v>0</v>
      </c>
      <c r="AJ169" s="22"/>
      <c r="AK169" s="22"/>
      <c r="AL169" s="35" t="s">
        <v>103</v>
      </c>
    </row>
    <row r="170" spans="1:38" ht="15" x14ac:dyDescent="0.25">
      <c r="A170" s="21">
        <v>166</v>
      </c>
      <c r="B170" s="21" t="str">
        <f>'APH KIC KIA PC'!I170</f>
        <v>Välj…</v>
      </c>
      <c r="C170" s="21" t="str">
        <f>'APH KIC KIA PC'!K170</f>
        <v>Välj…</v>
      </c>
      <c r="D170" s="30">
        <v>100</v>
      </c>
      <c r="E170" s="28">
        <v>4</v>
      </c>
      <c r="F170" s="28">
        <v>1</v>
      </c>
      <c r="G170" s="25" t="str">
        <f>'APH KIC KIA PC'!E170</f>
        <v/>
      </c>
      <c r="H170" s="35" t="s">
        <v>104</v>
      </c>
      <c r="I170" s="29"/>
      <c r="J170" s="27" t="str">
        <f>TRIM('APH KIC KIA PC'!D170)</f>
        <v/>
      </c>
      <c r="K170" s="26" t="e">
        <f>IF('APH KIC KIA PC'!K170=Tabeller!$AI$4,'4. Inköpsdata'!J170,ROUND('APH KIC KIA PC'!AB170,2))</f>
        <v>#VALUE!</v>
      </c>
      <c r="L170" s="22"/>
      <c r="M170" s="22"/>
      <c r="N170" s="35" t="s">
        <v>103</v>
      </c>
      <c r="O170" s="41"/>
      <c r="P170" s="34" t="s">
        <v>2160</v>
      </c>
      <c r="Q170" s="28">
        <v>1</v>
      </c>
      <c r="R170" s="28">
        <v>1</v>
      </c>
      <c r="S170" s="25" t="str">
        <f>'APH KIC KIA PC'!E170</f>
        <v/>
      </c>
      <c r="T170" s="35" t="s">
        <v>104</v>
      </c>
      <c r="U170" s="29"/>
      <c r="V170" s="444" t="str">
        <f>TRIM('APH KIC KIA PC'!D170)</f>
        <v/>
      </c>
      <c r="W170" s="26" t="str">
        <f>IF('APH KIC KIA PC'!AC170="",'APH KIC KIA PC'!AD170,'APH KIC KIA PC'!AC170)</f>
        <v/>
      </c>
      <c r="X170" s="22"/>
      <c r="Y170" s="22"/>
      <c r="Z170" s="35" t="s">
        <v>103</v>
      </c>
      <c r="AA170" s="7"/>
      <c r="AB170" s="30" t="s">
        <v>2161</v>
      </c>
      <c r="AC170" s="28">
        <v>1</v>
      </c>
      <c r="AD170" s="28">
        <v>1</v>
      </c>
      <c r="AE170" s="25" t="str">
        <f>'APH KIC KIA PC'!E170</f>
        <v/>
      </c>
      <c r="AF170" s="35" t="s">
        <v>104</v>
      </c>
      <c r="AG170" s="29"/>
      <c r="AH170" s="27" t="str">
        <f>TRIM('APH KIC KIA PC'!D170)</f>
        <v/>
      </c>
      <c r="AI170" s="26">
        <f>'APH KIC KIA PC'!AK170</f>
        <v>0</v>
      </c>
      <c r="AJ170" s="22"/>
      <c r="AK170" s="22"/>
      <c r="AL170" s="35" t="s">
        <v>103</v>
      </c>
    </row>
    <row r="171" spans="1:38" ht="15" x14ac:dyDescent="0.25">
      <c r="A171" s="21">
        <v>167</v>
      </c>
      <c r="B171" s="21" t="str">
        <f>'APH KIC KIA PC'!I171</f>
        <v>Välj…</v>
      </c>
      <c r="C171" s="21" t="str">
        <f>'APH KIC KIA PC'!K171</f>
        <v>Välj…</v>
      </c>
      <c r="D171" s="30">
        <v>100</v>
      </c>
      <c r="E171" s="28">
        <v>4</v>
      </c>
      <c r="F171" s="28">
        <v>1</v>
      </c>
      <c r="G171" s="25" t="str">
        <f>'APH KIC KIA PC'!E171</f>
        <v/>
      </c>
      <c r="H171" s="35" t="s">
        <v>104</v>
      </c>
      <c r="I171" s="29"/>
      <c r="J171" s="27" t="str">
        <f>TRIM('APH KIC KIA PC'!D171)</f>
        <v/>
      </c>
      <c r="K171" s="26" t="e">
        <f>IF('APH KIC KIA PC'!K171=Tabeller!$AI$4,'4. Inköpsdata'!J171,ROUND('APH KIC KIA PC'!AB171,2))</f>
        <v>#VALUE!</v>
      </c>
      <c r="L171" s="22"/>
      <c r="M171" s="22"/>
      <c r="N171" s="35" t="s">
        <v>103</v>
      </c>
      <c r="O171" s="41"/>
      <c r="P171" s="34" t="s">
        <v>2160</v>
      </c>
      <c r="Q171" s="28">
        <v>1</v>
      </c>
      <c r="R171" s="28">
        <v>1</v>
      </c>
      <c r="S171" s="25" t="str">
        <f>'APH KIC KIA PC'!E171</f>
        <v/>
      </c>
      <c r="T171" s="35" t="s">
        <v>104</v>
      </c>
      <c r="U171" s="29"/>
      <c r="V171" s="444" t="str">
        <f>TRIM('APH KIC KIA PC'!D171)</f>
        <v/>
      </c>
      <c r="W171" s="26" t="str">
        <f>IF('APH KIC KIA PC'!AC171="",'APH KIC KIA PC'!AD171,'APH KIC KIA PC'!AC171)</f>
        <v/>
      </c>
      <c r="X171" s="22"/>
      <c r="Y171" s="22"/>
      <c r="Z171" s="35" t="s">
        <v>103</v>
      </c>
      <c r="AA171" s="7"/>
      <c r="AB171" s="30" t="s">
        <v>2161</v>
      </c>
      <c r="AC171" s="28">
        <v>1</v>
      </c>
      <c r="AD171" s="28">
        <v>1</v>
      </c>
      <c r="AE171" s="25" t="str">
        <f>'APH KIC KIA PC'!E171</f>
        <v/>
      </c>
      <c r="AF171" s="35" t="s">
        <v>104</v>
      </c>
      <c r="AG171" s="29"/>
      <c r="AH171" s="27" t="str">
        <f>TRIM('APH KIC KIA PC'!D171)</f>
        <v/>
      </c>
      <c r="AI171" s="26">
        <f>'APH KIC KIA PC'!AK171</f>
        <v>0</v>
      </c>
      <c r="AJ171" s="22"/>
      <c r="AK171" s="22"/>
      <c r="AL171" s="35" t="s">
        <v>103</v>
      </c>
    </row>
    <row r="172" spans="1:38" ht="15" x14ac:dyDescent="0.25">
      <c r="A172" s="21">
        <v>168</v>
      </c>
      <c r="B172" s="21" t="str">
        <f>'APH KIC KIA PC'!I172</f>
        <v>Välj…</v>
      </c>
      <c r="C172" s="21" t="str">
        <f>'APH KIC KIA PC'!K172</f>
        <v>Välj…</v>
      </c>
      <c r="D172" s="30">
        <v>100</v>
      </c>
      <c r="E172" s="28">
        <v>4</v>
      </c>
      <c r="F172" s="28">
        <v>1</v>
      </c>
      <c r="G172" s="25" t="str">
        <f>'APH KIC KIA PC'!E172</f>
        <v/>
      </c>
      <c r="H172" s="35" t="s">
        <v>104</v>
      </c>
      <c r="I172" s="29"/>
      <c r="J172" s="27" t="str">
        <f>TRIM('APH KIC KIA PC'!D172)</f>
        <v/>
      </c>
      <c r="K172" s="26" t="e">
        <f>IF('APH KIC KIA PC'!K172=Tabeller!$AI$4,'4. Inköpsdata'!J172,ROUND('APH KIC KIA PC'!AB172,2))</f>
        <v>#VALUE!</v>
      </c>
      <c r="L172" s="22"/>
      <c r="M172" s="22"/>
      <c r="N172" s="35" t="s">
        <v>103</v>
      </c>
      <c r="O172" s="41"/>
      <c r="P172" s="34" t="s">
        <v>2160</v>
      </c>
      <c r="Q172" s="28">
        <v>1</v>
      </c>
      <c r="R172" s="28">
        <v>1</v>
      </c>
      <c r="S172" s="25" t="str">
        <f>'APH KIC KIA PC'!E172</f>
        <v/>
      </c>
      <c r="T172" s="35" t="s">
        <v>104</v>
      </c>
      <c r="U172" s="29"/>
      <c r="V172" s="444" t="str">
        <f>TRIM('APH KIC KIA PC'!D172)</f>
        <v/>
      </c>
      <c r="W172" s="26" t="str">
        <f>IF('APH KIC KIA PC'!AC172="",'APH KIC KIA PC'!AD172,'APH KIC KIA PC'!AC172)</f>
        <v/>
      </c>
      <c r="X172" s="22"/>
      <c r="Y172" s="22"/>
      <c r="Z172" s="35" t="s">
        <v>103</v>
      </c>
      <c r="AA172" s="7"/>
      <c r="AB172" s="30" t="s">
        <v>2161</v>
      </c>
      <c r="AC172" s="28">
        <v>1</v>
      </c>
      <c r="AD172" s="28">
        <v>1</v>
      </c>
      <c r="AE172" s="25" t="str">
        <f>'APH KIC KIA PC'!E172</f>
        <v/>
      </c>
      <c r="AF172" s="35" t="s">
        <v>104</v>
      </c>
      <c r="AG172" s="29"/>
      <c r="AH172" s="27" t="str">
        <f>TRIM('APH KIC KIA PC'!D172)</f>
        <v/>
      </c>
      <c r="AI172" s="26">
        <f>'APH KIC KIA PC'!AK172</f>
        <v>0</v>
      </c>
      <c r="AJ172" s="22"/>
      <c r="AK172" s="22"/>
      <c r="AL172" s="35" t="s">
        <v>103</v>
      </c>
    </row>
    <row r="173" spans="1:38" ht="15" x14ac:dyDescent="0.25">
      <c r="A173" s="21">
        <v>169</v>
      </c>
      <c r="B173" s="21" t="str">
        <f>'APH KIC KIA PC'!I173</f>
        <v>Välj…</v>
      </c>
      <c r="C173" s="21" t="str">
        <f>'APH KIC KIA PC'!K173</f>
        <v>Välj…</v>
      </c>
      <c r="D173" s="30">
        <v>100</v>
      </c>
      <c r="E173" s="28">
        <v>4</v>
      </c>
      <c r="F173" s="28">
        <v>1</v>
      </c>
      <c r="G173" s="25" t="str">
        <f>'APH KIC KIA PC'!E173</f>
        <v/>
      </c>
      <c r="H173" s="35" t="s">
        <v>104</v>
      </c>
      <c r="I173" s="29"/>
      <c r="J173" s="27" t="str">
        <f>TRIM('APH KIC KIA PC'!D173)</f>
        <v/>
      </c>
      <c r="K173" s="26" t="e">
        <f>IF('APH KIC KIA PC'!K173=Tabeller!$AI$4,'4. Inköpsdata'!J173,ROUND('APH KIC KIA PC'!AB173,2))</f>
        <v>#VALUE!</v>
      </c>
      <c r="L173" s="22"/>
      <c r="M173" s="22"/>
      <c r="N173" s="35" t="s">
        <v>103</v>
      </c>
      <c r="O173" s="41"/>
      <c r="P173" s="34" t="s">
        <v>2160</v>
      </c>
      <c r="Q173" s="28">
        <v>1</v>
      </c>
      <c r="R173" s="28">
        <v>1</v>
      </c>
      <c r="S173" s="25" t="str">
        <f>'APH KIC KIA PC'!E173</f>
        <v/>
      </c>
      <c r="T173" s="35" t="s">
        <v>104</v>
      </c>
      <c r="U173" s="29"/>
      <c r="V173" s="444" t="str">
        <f>TRIM('APH KIC KIA PC'!D173)</f>
        <v/>
      </c>
      <c r="W173" s="26" t="str">
        <f>IF('APH KIC KIA PC'!AC173="",'APH KIC KIA PC'!AD173,'APH KIC KIA PC'!AC173)</f>
        <v/>
      </c>
      <c r="X173" s="22"/>
      <c r="Y173" s="22"/>
      <c r="Z173" s="35" t="s">
        <v>103</v>
      </c>
      <c r="AA173" s="7"/>
      <c r="AB173" s="30" t="s">
        <v>2161</v>
      </c>
      <c r="AC173" s="28">
        <v>1</v>
      </c>
      <c r="AD173" s="28">
        <v>1</v>
      </c>
      <c r="AE173" s="25" t="str">
        <f>'APH KIC KIA PC'!E173</f>
        <v/>
      </c>
      <c r="AF173" s="35" t="s">
        <v>104</v>
      </c>
      <c r="AG173" s="29"/>
      <c r="AH173" s="27" t="str">
        <f>TRIM('APH KIC KIA PC'!D173)</f>
        <v/>
      </c>
      <c r="AI173" s="26">
        <f>'APH KIC KIA PC'!AK173</f>
        <v>0</v>
      </c>
      <c r="AJ173" s="22"/>
      <c r="AK173" s="22"/>
      <c r="AL173" s="35" t="s">
        <v>103</v>
      </c>
    </row>
    <row r="174" spans="1:38" ht="15" x14ac:dyDescent="0.25">
      <c r="A174" s="21">
        <v>170</v>
      </c>
      <c r="B174" s="21" t="str">
        <f>'APH KIC KIA PC'!I174</f>
        <v>Välj…</v>
      </c>
      <c r="C174" s="21" t="str">
        <f>'APH KIC KIA PC'!K174</f>
        <v>Välj…</v>
      </c>
      <c r="D174" s="30">
        <v>100</v>
      </c>
      <c r="E174" s="28">
        <v>4</v>
      </c>
      <c r="F174" s="28">
        <v>1</v>
      </c>
      <c r="G174" s="25" t="str">
        <f>'APH KIC KIA PC'!E174</f>
        <v/>
      </c>
      <c r="H174" s="35" t="s">
        <v>104</v>
      </c>
      <c r="I174" s="29"/>
      <c r="J174" s="27" t="str">
        <f>TRIM('APH KIC KIA PC'!D174)</f>
        <v/>
      </c>
      <c r="K174" s="26" t="e">
        <f>IF('APH KIC KIA PC'!K174=Tabeller!$AI$4,'4. Inköpsdata'!J174,ROUND('APH KIC KIA PC'!AB174,2))</f>
        <v>#VALUE!</v>
      </c>
      <c r="L174" s="22"/>
      <c r="M174" s="22"/>
      <c r="N174" s="35" t="s">
        <v>103</v>
      </c>
      <c r="O174" s="41"/>
      <c r="P174" s="34" t="s">
        <v>2160</v>
      </c>
      <c r="Q174" s="28">
        <v>1</v>
      </c>
      <c r="R174" s="28">
        <v>1</v>
      </c>
      <c r="S174" s="25" t="str">
        <f>'APH KIC KIA PC'!E174</f>
        <v/>
      </c>
      <c r="T174" s="35" t="s">
        <v>104</v>
      </c>
      <c r="U174" s="29"/>
      <c r="V174" s="444" t="str">
        <f>TRIM('APH KIC KIA PC'!D174)</f>
        <v/>
      </c>
      <c r="W174" s="26" t="str">
        <f>IF('APH KIC KIA PC'!AC174="",'APH KIC KIA PC'!AD174,'APH KIC KIA PC'!AC174)</f>
        <v/>
      </c>
      <c r="X174" s="22"/>
      <c r="Y174" s="22"/>
      <c r="Z174" s="35" t="s">
        <v>103</v>
      </c>
      <c r="AA174" s="7"/>
      <c r="AB174" s="30" t="s">
        <v>2161</v>
      </c>
      <c r="AC174" s="28">
        <v>1</v>
      </c>
      <c r="AD174" s="28">
        <v>1</v>
      </c>
      <c r="AE174" s="25" t="str">
        <f>'APH KIC KIA PC'!E174</f>
        <v/>
      </c>
      <c r="AF174" s="35" t="s">
        <v>104</v>
      </c>
      <c r="AG174" s="29"/>
      <c r="AH174" s="27" t="str">
        <f>TRIM('APH KIC KIA PC'!D174)</f>
        <v/>
      </c>
      <c r="AI174" s="26">
        <f>'APH KIC KIA PC'!AK174</f>
        <v>0</v>
      </c>
      <c r="AJ174" s="22"/>
      <c r="AK174" s="22"/>
      <c r="AL174" s="35" t="s">
        <v>103</v>
      </c>
    </row>
    <row r="175" spans="1:38" ht="15" x14ac:dyDescent="0.25">
      <c r="A175" s="21">
        <v>171</v>
      </c>
      <c r="B175" s="21" t="str">
        <f>'APH KIC KIA PC'!I175</f>
        <v>Välj…</v>
      </c>
      <c r="C175" s="21" t="str">
        <f>'APH KIC KIA PC'!K175</f>
        <v>Välj…</v>
      </c>
      <c r="D175" s="30">
        <v>100</v>
      </c>
      <c r="E175" s="28">
        <v>4</v>
      </c>
      <c r="F175" s="28">
        <v>1</v>
      </c>
      <c r="G175" s="25" t="str">
        <f>'APH KIC KIA PC'!E175</f>
        <v/>
      </c>
      <c r="H175" s="35" t="s">
        <v>104</v>
      </c>
      <c r="I175" s="29"/>
      <c r="J175" s="27" t="str">
        <f>TRIM('APH KIC KIA PC'!D175)</f>
        <v/>
      </c>
      <c r="K175" s="26" t="e">
        <f>IF('APH KIC KIA PC'!K175=Tabeller!$AI$4,'4. Inköpsdata'!J175,ROUND('APH KIC KIA PC'!AB175,2))</f>
        <v>#VALUE!</v>
      </c>
      <c r="L175" s="22"/>
      <c r="M175" s="22"/>
      <c r="N175" s="35" t="s">
        <v>103</v>
      </c>
      <c r="O175" s="41"/>
      <c r="P175" s="34" t="s">
        <v>2160</v>
      </c>
      <c r="Q175" s="28">
        <v>1</v>
      </c>
      <c r="R175" s="28">
        <v>1</v>
      </c>
      <c r="S175" s="25" t="str">
        <f>'APH KIC KIA PC'!E175</f>
        <v/>
      </c>
      <c r="T175" s="35" t="s">
        <v>104</v>
      </c>
      <c r="U175" s="29"/>
      <c r="V175" s="444" t="str">
        <f>TRIM('APH KIC KIA PC'!D175)</f>
        <v/>
      </c>
      <c r="W175" s="26" t="str">
        <f>IF('APH KIC KIA PC'!AC175="",'APH KIC KIA PC'!AD175,'APH KIC KIA PC'!AC175)</f>
        <v/>
      </c>
      <c r="X175" s="22"/>
      <c r="Y175" s="22"/>
      <c r="Z175" s="35" t="s">
        <v>103</v>
      </c>
      <c r="AA175" s="7"/>
      <c r="AB175" s="30" t="s">
        <v>2161</v>
      </c>
      <c r="AC175" s="28">
        <v>1</v>
      </c>
      <c r="AD175" s="28">
        <v>1</v>
      </c>
      <c r="AE175" s="25" t="str">
        <f>'APH KIC KIA PC'!E175</f>
        <v/>
      </c>
      <c r="AF175" s="35" t="s">
        <v>104</v>
      </c>
      <c r="AG175" s="29"/>
      <c r="AH175" s="27" t="str">
        <f>TRIM('APH KIC KIA PC'!D175)</f>
        <v/>
      </c>
      <c r="AI175" s="26">
        <f>'APH KIC KIA PC'!AK175</f>
        <v>0</v>
      </c>
      <c r="AJ175" s="22"/>
      <c r="AK175" s="22"/>
      <c r="AL175" s="35" t="s">
        <v>103</v>
      </c>
    </row>
    <row r="176" spans="1:38" ht="15" x14ac:dyDescent="0.25">
      <c r="A176" s="21">
        <v>172</v>
      </c>
      <c r="B176" s="21" t="str">
        <f>'APH KIC KIA PC'!I176</f>
        <v>Välj…</v>
      </c>
      <c r="C176" s="21" t="str">
        <f>'APH KIC KIA PC'!K176</f>
        <v>Välj…</v>
      </c>
      <c r="D176" s="30">
        <v>100</v>
      </c>
      <c r="E176" s="28">
        <v>4</v>
      </c>
      <c r="F176" s="28">
        <v>1</v>
      </c>
      <c r="G176" s="25" t="str">
        <f>'APH KIC KIA PC'!E176</f>
        <v/>
      </c>
      <c r="H176" s="35" t="s">
        <v>104</v>
      </c>
      <c r="I176" s="29"/>
      <c r="J176" s="27" t="str">
        <f>TRIM('APH KIC KIA PC'!D176)</f>
        <v/>
      </c>
      <c r="K176" s="26" t="e">
        <f>IF('APH KIC KIA PC'!K176=Tabeller!$AI$4,'4. Inköpsdata'!J176,ROUND('APH KIC KIA PC'!AB176,2))</f>
        <v>#VALUE!</v>
      </c>
      <c r="L176" s="22"/>
      <c r="M176" s="22"/>
      <c r="N176" s="35" t="s">
        <v>103</v>
      </c>
      <c r="O176" s="41"/>
      <c r="P176" s="34" t="s">
        <v>2160</v>
      </c>
      <c r="Q176" s="28">
        <v>1</v>
      </c>
      <c r="R176" s="28">
        <v>1</v>
      </c>
      <c r="S176" s="25" t="str">
        <f>'APH KIC KIA PC'!E176</f>
        <v/>
      </c>
      <c r="T176" s="35" t="s">
        <v>104</v>
      </c>
      <c r="U176" s="29"/>
      <c r="V176" s="444" t="str">
        <f>TRIM('APH KIC KIA PC'!D176)</f>
        <v/>
      </c>
      <c r="W176" s="26" t="str">
        <f>IF('APH KIC KIA PC'!AC176="",'APH KIC KIA PC'!AD176,'APH KIC KIA PC'!AC176)</f>
        <v/>
      </c>
      <c r="X176" s="22"/>
      <c r="Y176" s="22"/>
      <c r="Z176" s="35" t="s">
        <v>103</v>
      </c>
      <c r="AA176" s="7"/>
      <c r="AB176" s="30" t="s">
        <v>2161</v>
      </c>
      <c r="AC176" s="28">
        <v>1</v>
      </c>
      <c r="AD176" s="28">
        <v>1</v>
      </c>
      <c r="AE176" s="25" t="str">
        <f>'APH KIC KIA PC'!E176</f>
        <v/>
      </c>
      <c r="AF176" s="35" t="s">
        <v>104</v>
      </c>
      <c r="AG176" s="29"/>
      <c r="AH176" s="27" t="str">
        <f>TRIM('APH KIC KIA PC'!D176)</f>
        <v/>
      </c>
      <c r="AI176" s="26">
        <f>'APH KIC KIA PC'!AK176</f>
        <v>0</v>
      </c>
      <c r="AJ176" s="22"/>
      <c r="AK176" s="22"/>
      <c r="AL176" s="35" t="s">
        <v>103</v>
      </c>
    </row>
    <row r="177" spans="1:38" ht="15" x14ac:dyDescent="0.25">
      <c r="A177" s="21">
        <v>173</v>
      </c>
      <c r="B177" s="21" t="str">
        <f>'APH KIC KIA PC'!I177</f>
        <v>Välj…</v>
      </c>
      <c r="C177" s="21" t="str">
        <f>'APH KIC KIA PC'!K177</f>
        <v>Välj…</v>
      </c>
      <c r="D177" s="30">
        <v>100</v>
      </c>
      <c r="E177" s="28">
        <v>4</v>
      </c>
      <c r="F177" s="28">
        <v>1</v>
      </c>
      <c r="G177" s="25" t="str">
        <f>'APH KIC KIA PC'!E177</f>
        <v/>
      </c>
      <c r="H177" s="35" t="s">
        <v>104</v>
      </c>
      <c r="I177" s="29"/>
      <c r="J177" s="27" t="str">
        <f>TRIM('APH KIC KIA PC'!D177)</f>
        <v/>
      </c>
      <c r="K177" s="26" t="e">
        <f>IF('APH KIC KIA PC'!K177=Tabeller!$AI$4,'4. Inköpsdata'!J177,ROUND('APH KIC KIA PC'!AB177,2))</f>
        <v>#VALUE!</v>
      </c>
      <c r="L177" s="22"/>
      <c r="M177" s="22"/>
      <c r="N177" s="35" t="s">
        <v>103</v>
      </c>
      <c r="O177" s="41"/>
      <c r="P177" s="34" t="s">
        <v>2160</v>
      </c>
      <c r="Q177" s="28">
        <v>1</v>
      </c>
      <c r="R177" s="28">
        <v>1</v>
      </c>
      <c r="S177" s="25" t="str">
        <f>'APH KIC KIA PC'!E177</f>
        <v/>
      </c>
      <c r="T177" s="35" t="s">
        <v>104</v>
      </c>
      <c r="U177" s="29"/>
      <c r="V177" s="444" t="str">
        <f>TRIM('APH KIC KIA PC'!D177)</f>
        <v/>
      </c>
      <c r="W177" s="26" t="str">
        <f>IF('APH KIC KIA PC'!AC177="",'APH KIC KIA PC'!AD177,'APH KIC KIA PC'!AC177)</f>
        <v/>
      </c>
      <c r="X177" s="22"/>
      <c r="Y177" s="22"/>
      <c r="Z177" s="35" t="s">
        <v>103</v>
      </c>
      <c r="AA177" s="7"/>
      <c r="AB177" s="30" t="s">
        <v>2161</v>
      </c>
      <c r="AC177" s="28">
        <v>1</v>
      </c>
      <c r="AD177" s="28">
        <v>1</v>
      </c>
      <c r="AE177" s="25" t="str">
        <f>'APH KIC KIA PC'!E177</f>
        <v/>
      </c>
      <c r="AF177" s="35" t="s">
        <v>104</v>
      </c>
      <c r="AG177" s="29"/>
      <c r="AH177" s="27" t="str">
        <f>TRIM('APH KIC KIA PC'!D177)</f>
        <v/>
      </c>
      <c r="AI177" s="26">
        <f>'APH KIC KIA PC'!AK177</f>
        <v>0</v>
      </c>
      <c r="AJ177" s="22"/>
      <c r="AK177" s="22"/>
      <c r="AL177" s="35" t="s">
        <v>103</v>
      </c>
    </row>
    <row r="178" spans="1:38" ht="15" x14ac:dyDescent="0.25">
      <c r="A178" s="21">
        <v>174</v>
      </c>
      <c r="B178" s="21" t="str">
        <f>'APH KIC KIA PC'!I178</f>
        <v>Välj…</v>
      </c>
      <c r="C178" s="21" t="str">
        <f>'APH KIC KIA PC'!K178</f>
        <v>Välj…</v>
      </c>
      <c r="D178" s="30">
        <v>100</v>
      </c>
      <c r="E178" s="28">
        <v>4</v>
      </c>
      <c r="F178" s="28">
        <v>1</v>
      </c>
      <c r="G178" s="25" t="str">
        <f>'APH KIC KIA PC'!E178</f>
        <v/>
      </c>
      <c r="H178" s="35" t="s">
        <v>104</v>
      </c>
      <c r="I178" s="29"/>
      <c r="J178" s="27" t="str">
        <f>TRIM('APH KIC KIA PC'!D178)</f>
        <v/>
      </c>
      <c r="K178" s="26" t="e">
        <f>IF('APH KIC KIA PC'!K178=Tabeller!$AI$4,'4. Inköpsdata'!J178,ROUND('APH KIC KIA PC'!AB178,2))</f>
        <v>#VALUE!</v>
      </c>
      <c r="L178" s="22"/>
      <c r="M178" s="22"/>
      <c r="N178" s="35" t="s">
        <v>103</v>
      </c>
      <c r="O178" s="41"/>
      <c r="P178" s="34" t="s">
        <v>2160</v>
      </c>
      <c r="Q178" s="28">
        <v>1</v>
      </c>
      <c r="R178" s="28">
        <v>1</v>
      </c>
      <c r="S178" s="25" t="str">
        <f>'APH KIC KIA PC'!E178</f>
        <v/>
      </c>
      <c r="T178" s="35" t="s">
        <v>104</v>
      </c>
      <c r="U178" s="29"/>
      <c r="V178" s="444" t="str">
        <f>TRIM('APH KIC KIA PC'!D178)</f>
        <v/>
      </c>
      <c r="W178" s="26" t="str">
        <f>IF('APH KIC KIA PC'!AC178="",'APH KIC KIA PC'!AD178,'APH KIC KIA PC'!AC178)</f>
        <v/>
      </c>
      <c r="X178" s="22"/>
      <c r="Y178" s="22"/>
      <c r="Z178" s="35" t="s">
        <v>103</v>
      </c>
      <c r="AA178" s="7"/>
      <c r="AB178" s="30" t="s">
        <v>2161</v>
      </c>
      <c r="AC178" s="28">
        <v>1</v>
      </c>
      <c r="AD178" s="28">
        <v>1</v>
      </c>
      <c r="AE178" s="25" t="str">
        <f>'APH KIC KIA PC'!E178</f>
        <v/>
      </c>
      <c r="AF178" s="35" t="s">
        <v>104</v>
      </c>
      <c r="AG178" s="29"/>
      <c r="AH178" s="27" t="str">
        <f>TRIM('APH KIC KIA PC'!D178)</f>
        <v/>
      </c>
      <c r="AI178" s="26">
        <f>'APH KIC KIA PC'!AK178</f>
        <v>0</v>
      </c>
      <c r="AJ178" s="22"/>
      <c r="AK178" s="22"/>
      <c r="AL178" s="35" t="s">
        <v>103</v>
      </c>
    </row>
    <row r="179" spans="1:38" ht="15" x14ac:dyDescent="0.25">
      <c r="A179" s="21">
        <v>175</v>
      </c>
      <c r="B179" s="21" t="str">
        <f>'APH KIC KIA PC'!I179</f>
        <v>Välj…</v>
      </c>
      <c r="C179" s="21" t="str">
        <f>'APH KIC KIA PC'!K179</f>
        <v>Välj…</v>
      </c>
      <c r="D179" s="30">
        <v>100</v>
      </c>
      <c r="E179" s="28">
        <v>4</v>
      </c>
      <c r="F179" s="28">
        <v>1</v>
      </c>
      <c r="G179" s="25" t="str">
        <f>'APH KIC KIA PC'!E179</f>
        <v/>
      </c>
      <c r="H179" s="35" t="s">
        <v>104</v>
      </c>
      <c r="I179" s="29"/>
      <c r="J179" s="27" t="str">
        <f>TRIM('APH KIC KIA PC'!D179)</f>
        <v/>
      </c>
      <c r="K179" s="26" t="e">
        <f>IF('APH KIC KIA PC'!K179=Tabeller!$AI$4,'4. Inköpsdata'!J179,ROUND('APH KIC KIA PC'!AB179,2))</f>
        <v>#VALUE!</v>
      </c>
      <c r="L179" s="22"/>
      <c r="M179" s="22"/>
      <c r="N179" s="35" t="s">
        <v>103</v>
      </c>
      <c r="O179" s="41"/>
      <c r="P179" s="34" t="s">
        <v>2160</v>
      </c>
      <c r="Q179" s="28">
        <v>1</v>
      </c>
      <c r="R179" s="28">
        <v>1</v>
      </c>
      <c r="S179" s="25" t="str">
        <f>'APH KIC KIA PC'!E179</f>
        <v/>
      </c>
      <c r="T179" s="35" t="s">
        <v>104</v>
      </c>
      <c r="U179" s="29"/>
      <c r="V179" s="444" t="str">
        <f>TRIM('APH KIC KIA PC'!D179)</f>
        <v/>
      </c>
      <c r="W179" s="26" t="str">
        <f>IF('APH KIC KIA PC'!AC179="",'APH KIC KIA PC'!AD179,'APH KIC KIA PC'!AC179)</f>
        <v/>
      </c>
      <c r="X179" s="22"/>
      <c r="Y179" s="22"/>
      <c r="Z179" s="35" t="s">
        <v>103</v>
      </c>
      <c r="AA179" s="7"/>
      <c r="AB179" s="30" t="s">
        <v>2161</v>
      </c>
      <c r="AC179" s="28">
        <v>1</v>
      </c>
      <c r="AD179" s="28">
        <v>1</v>
      </c>
      <c r="AE179" s="25" t="str">
        <f>'APH KIC KIA PC'!E179</f>
        <v/>
      </c>
      <c r="AF179" s="35" t="s">
        <v>104</v>
      </c>
      <c r="AG179" s="29"/>
      <c r="AH179" s="27" t="str">
        <f>TRIM('APH KIC KIA PC'!D179)</f>
        <v/>
      </c>
      <c r="AI179" s="26">
        <f>'APH KIC KIA PC'!AK179</f>
        <v>0</v>
      </c>
      <c r="AJ179" s="22"/>
      <c r="AK179" s="22"/>
      <c r="AL179" s="35" t="s">
        <v>103</v>
      </c>
    </row>
    <row r="180" spans="1:38" ht="15" x14ac:dyDescent="0.25">
      <c r="A180" s="21">
        <v>176</v>
      </c>
      <c r="B180" s="21" t="str">
        <f>'APH KIC KIA PC'!I180</f>
        <v>Välj…</v>
      </c>
      <c r="C180" s="21" t="str">
        <f>'APH KIC KIA PC'!K180</f>
        <v>Välj…</v>
      </c>
      <c r="D180" s="30">
        <v>100</v>
      </c>
      <c r="E180" s="28">
        <v>4</v>
      </c>
      <c r="F180" s="28">
        <v>1</v>
      </c>
      <c r="G180" s="25" t="str">
        <f>'APH KIC KIA PC'!E180</f>
        <v/>
      </c>
      <c r="H180" s="35" t="s">
        <v>104</v>
      </c>
      <c r="I180" s="29"/>
      <c r="J180" s="27" t="str">
        <f>TRIM('APH KIC KIA PC'!D180)</f>
        <v/>
      </c>
      <c r="K180" s="26" t="e">
        <f>IF('APH KIC KIA PC'!K180=Tabeller!$AI$4,'4. Inköpsdata'!J180,ROUND('APH KIC KIA PC'!AB180,2))</f>
        <v>#VALUE!</v>
      </c>
      <c r="L180" s="22"/>
      <c r="M180" s="22"/>
      <c r="N180" s="35" t="s">
        <v>103</v>
      </c>
      <c r="O180" s="41"/>
      <c r="P180" s="34" t="s">
        <v>2160</v>
      </c>
      <c r="Q180" s="28">
        <v>1</v>
      </c>
      <c r="R180" s="28">
        <v>1</v>
      </c>
      <c r="S180" s="25" t="str">
        <f>'APH KIC KIA PC'!E180</f>
        <v/>
      </c>
      <c r="T180" s="35" t="s">
        <v>104</v>
      </c>
      <c r="U180" s="29"/>
      <c r="V180" s="444" t="str">
        <f>TRIM('APH KIC KIA PC'!D180)</f>
        <v/>
      </c>
      <c r="W180" s="26" t="str">
        <f>IF('APH KIC KIA PC'!AC180="",'APH KIC KIA PC'!AD180,'APH KIC KIA PC'!AC180)</f>
        <v/>
      </c>
      <c r="X180" s="22"/>
      <c r="Y180" s="22"/>
      <c r="Z180" s="35" t="s">
        <v>103</v>
      </c>
      <c r="AA180" s="7"/>
      <c r="AB180" s="30" t="s">
        <v>2161</v>
      </c>
      <c r="AC180" s="28">
        <v>1</v>
      </c>
      <c r="AD180" s="28">
        <v>1</v>
      </c>
      <c r="AE180" s="25" t="str">
        <f>'APH KIC KIA PC'!E180</f>
        <v/>
      </c>
      <c r="AF180" s="35" t="s">
        <v>104</v>
      </c>
      <c r="AG180" s="29"/>
      <c r="AH180" s="27" t="str">
        <f>TRIM('APH KIC KIA PC'!D180)</f>
        <v/>
      </c>
      <c r="AI180" s="26">
        <f>'APH KIC KIA PC'!AK180</f>
        <v>0</v>
      </c>
      <c r="AJ180" s="22"/>
      <c r="AK180" s="22"/>
      <c r="AL180" s="35" t="s">
        <v>103</v>
      </c>
    </row>
    <row r="181" spans="1:38" ht="15" x14ac:dyDescent="0.25">
      <c r="A181" s="21">
        <v>177</v>
      </c>
      <c r="B181" s="21" t="str">
        <f>'APH KIC KIA PC'!I181</f>
        <v>Välj…</v>
      </c>
      <c r="C181" s="21" t="str">
        <f>'APH KIC KIA PC'!K181</f>
        <v>Välj…</v>
      </c>
      <c r="D181" s="30">
        <v>100</v>
      </c>
      <c r="E181" s="28">
        <v>4</v>
      </c>
      <c r="F181" s="28">
        <v>1</v>
      </c>
      <c r="G181" s="25" t="str">
        <f>'APH KIC KIA PC'!E181</f>
        <v/>
      </c>
      <c r="H181" s="35" t="s">
        <v>104</v>
      </c>
      <c r="I181" s="29"/>
      <c r="J181" s="27" t="str">
        <f>TRIM('APH KIC KIA PC'!D181)</f>
        <v/>
      </c>
      <c r="K181" s="26" t="e">
        <f>IF('APH KIC KIA PC'!K181=Tabeller!$AI$4,'4. Inköpsdata'!J181,ROUND('APH KIC KIA PC'!AB181,2))</f>
        <v>#VALUE!</v>
      </c>
      <c r="L181" s="22"/>
      <c r="M181" s="22"/>
      <c r="N181" s="35" t="s">
        <v>103</v>
      </c>
      <c r="O181" s="41"/>
      <c r="P181" s="34" t="s">
        <v>2160</v>
      </c>
      <c r="Q181" s="28">
        <v>1</v>
      </c>
      <c r="R181" s="28">
        <v>1</v>
      </c>
      <c r="S181" s="25" t="str">
        <f>'APH KIC KIA PC'!E181</f>
        <v/>
      </c>
      <c r="T181" s="35" t="s">
        <v>104</v>
      </c>
      <c r="U181" s="29"/>
      <c r="V181" s="444" t="str">
        <f>TRIM('APH KIC KIA PC'!D181)</f>
        <v/>
      </c>
      <c r="W181" s="26" t="str">
        <f>IF('APH KIC KIA PC'!AC181="",'APH KIC KIA PC'!AD181,'APH KIC KIA PC'!AC181)</f>
        <v/>
      </c>
      <c r="X181" s="22"/>
      <c r="Y181" s="22"/>
      <c r="Z181" s="35" t="s">
        <v>103</v>
      </c>
      <c r="AA181" s="7"/>
      <c r="AB181" s="30" t="s">
        <v>2161</v>
      </c>
      <c r="AC181" s="28">
        <v>1</v>
      </c>
      <c r="AD181" s="28">
        <v>1</v>
      </c>
      <c r="AE181" s="25" t="str">
        <f>'APH KIC KIA PC'!E181</f>
        <v/>
      </c>
      <c r="AF181" s="35" t="s">
        <v>104</v>
      </c>
      <c r="AG181" s="29"/>
      <c r="AH181" s="27" t="str">
        <f>TRIM('APH KIC KIA PC'!D181)</f>
        <v/>
      </c>
      <c r="AI181" s="26">
        <f>'APH KIC KIA PC'!AK181</f>
        <v>0</v>
      </c>
      <c r="AJ181" s="22"/>
      <c r="AK181" s="22"/>
      <c r="AL181" s="35" t="s">
        <v>103</v>
      </c>
    </row>
    <row r="182" spans="1:38" ht="15" x14ac:dyDescent="0.25">
      <c r="A182" s="21">
        <v>178</v>
      </c>
      <c r="B182" s="21" t="str">
        <f>'APH KIC KIA PC'!I182</f>
        <v>Välj…</v>
      </c>
      <c r="C182" s="21" t="str">
        <f>'APH KIC KIA PC'!K182</f>
        <v>Välj…</v>
      </c>
      <c r="D182" s="30">
        <v>100</v>
      </c>
      <c r="E182" s="28">
        <v>4</v>
      </c>
      <c r="F182" s="28">
        <v>1</v>
      </c>
      <c r="G182" s="25" t="str">
        <f>'APH KIC KIA PC'!E182</f>
        <v/>
      </c>
      <c r="H182" s="35" t="s">
        <v>104</v>
      </c>
      <c r="I182" s="29"/>
      <c r="J182" s="27" t="str">
        <f>TRIM('APH KIC KIA PC'!D182)</f>
        <v/>
      </c>
      <c r="K182" s="26" t="e">
        <f>IF('APH KIC KIA PC'!K182=Tabeller!$AI$4,'4. Inköpsdata'!J182,ROUND('APH KIC KIA PC'!AB182,2))</f>
        <v>#VALUE!</v>
      </c>
      <c r="L182" s="22"/>
      <c r="M182" s="22"/>
      <c r="N182" s="35" t="s">
        <v>103</v>
      </c>
      <c r="O182" s="41"/>
      <c r="P182" s="34" t="s">
        <v>2160</v>
      </c>
      <c r="Q182" s="28">
        <v>1</v>
      </c>
      <c r="R182" s="28">
        <v>1</v>
      </c>
      <c r="S182" s="25" t="str">
        <f>'APH KIC KIA PC'!E182</f>
        <v/>
      </c>
      <c r="T182" s="35" t="s">
        <v>104</v>
      </c>
      <c r="U182" s="29"/>
      <c r="V182" s="444" t="str">
        <f>TRIM('APH KIC KIA PC'!D182)</f>
        <v/>
      </c>
      <c r="W182" s="26" t="str">
        <f>IF('APH KIC KIA PC'!AC182="",'APH KIC KIA PC'!AD182,'APH KIC KIA PC'!AC182)</f>
        <v/>
      </c>
      <c r="X182" s="22"/>
      <c r="Y182" s="22"/>
      <c r="Z182" s="35" t="s">
        <v>103</v>
      </c>
      <c r="AA182" s="7"/>
      <c r="AB182" s="30" t="s">
        <v>2161</v>
      </c>
      <c r="AC182" s="28">
        <v>1</v>
      </c>
      <c r="AD182" s="28">
        <v>1</v>
      </c>
      <c r="AE182" s="25" t="str">
        <f>'APH KIC KIA PC'!E182</f>
        <v/>
      </c>
      <c r="AF182" s="35" t="s">
        <v>104</v>
      </c>
      <c r="AG182" s="29"/>
      <c r="AH182" s="27" t="str">
        <f>TRIM('APH KIC KIA PC'!D182)</f>
        <v/>
      </c>
      <c r="AI182" s="26">
        <f>'APH KIC KIA PC'!AK182</f>
        <v>0</v>
      </c>
      <c r="AJ182" s="22"/>
      <c r="AK182" s="22"/>
      <c r="AL182" s="35" t="s">
        <v>103</v>
      </c>
    </row>
    <row r="183" spans="1:38" ht="15" x14ac:dyDescent="0.25">
      <c r="A183" s="21">
        <v>179</v>
      </c>
      <c r="B183" s="21" t="str">
        <f>'APH KIC KIA PC'!I183</f>
        <v>Välj…</v>
      </c>
      <c r="C183" s="21" t="str">
        <f>'APH KIC KIA PC'!K183</f>
        <v>Välj…</v>
      </c>
      <c r="D183" s="30">
        <v>100</v>
      </c>
      <c r="E183" s="28">
        <v>4</v>
      </c>
      <c r="F183" s="28">
        <v>1</v>
      </c>
      <c r="G183" s="25" t="str">
        <f>'APH KIC KIA PC'!E183</f>
        <v/>
      </c>
      <c r="H183" s="35" t="s">
        <v>104</v>
      </c>
      <c r="I183" s="29"/>
      <c r="J183" s="27" t="str">
        <f>TRIM('APH KIC KIA PC'!D183)</f>
        <v/>
      </c>
      <c r="K183" s="26" t="e">
        <f>IF('APH KIC KIA PC'!K183=Tabeller!$AI$4,'4. Inköpsdata'!J183,ROUND('APH KIC KIA PC'!AB183,2))</f>
        <v>#VALUE!</v>
      </c>
      <c r="L183" s="22"/>
      <c r="M183" s="22"/>
      <c r="N183" s="35" t="s">
        <v>103</v>
      </c>
      <c r="O183" s="41"/>
      <c r="P183" s="34" t="s">
        <v>2160</v>
      </c>
      <c r="Q183" s="28">
        <v>1</v>
      </c>
      <c r="R183" s="28">
        <v>1</v>
      </c>
      <c r="S183" s="25" t="str">
        <f>'APH KIC KIA PC'!E183</f>
        <v/>
      </c>
      <c r="T183" s="35" t="s">
        <v>104</v>
      </c>
      <c r="U183" s="29"/>
      <c r="V183" s="444" t="str">
        <f>TRIM('APH KIC KIA PC'!D183)</f>
        <v/>
      </c>
      <c r="W183" s="26" t="str">
        <f>IF('APH KIC KIA PC'!AC183="",'APH KIC KIA PC'!AD183,'APH KIC KIA PC'!AC183)</f>
        <v/>
      </c>
      <c r="X183" s="22"/>
      <c r="Y183" s="22"/>
      <c r="Z183" s="35" t="s">
        <v>103</v>
      </c>
      <c r="AA183" s="7"/>
      <c r="AB183" s="30" t="s">
        <v>2161</v>
      </c>
      <c r="AC183" s="28">
        <v>1</v>
      </c>
      <c r="AD183" s="28">
        <v>1</v>
      </c>
      <c r="AE183" s="25" t="str">
        <f>'APH KIC KIA PC'!E183</f>
        <v/>
      </c>
      <c r="AF183" s="35" t="s">
        <v>104</v>
      </c>
      <c r="AG183" s="29"/>
      <c r="AH183" s="27" t="str">
        <f>TRIM('APH KIC KIA PC'!D183)</f>
        <v/>
      </c>
      <c r="AI183" s="26">
        <f>'APH KIC KIA PC'!AK183</f>
        <v>0</v>
      </c>
      <c r="AJ183" s="22"/>
      <c r="AK183" s="22"/>
      <c r="AL183" s="35" t="s">
        <v>103</v>
      </c>
    </row>
    <row r="184" spans="1:38" ht="15" x14ac:dyDescent="0.25">
      <c r="A184" s="21">
        <v>180</v>
      </c>
      <c r="B184" s="21" t="str">
        <f>'APH KIC KIA PC'!I184</f>
        <v>Välj…</v>
      </c>
      <c r="C184" s="21" t="str">
        <f>'APH KIC KIA PC'!K184</f>
        <v>Välj…</v>
      </c>
      <c r="D184" s="30">
        <v>100</v>
      </c>
      <c r="E184" s="28">
        <v>4</v>
      </c>
      <c r="F184" s="28">
        <v>1</v>
      </c>
      <c r="G184" s="25" t="str">
        <f>'APH KIC KIA PC'!E184</f>
        <v/>
      </c>
      <c r="H184" s="35" t="s">
        <v>104</v>
      </c>
      <c r="I184" s="29"/>
      <c r="J184" s="27" t="str">
        <f>TRIM('APH KIC KIA PC'!D184)</f>
        <v/>
      </c>
      <c r="K184" s="26" t="e">
        <f>IF('APH KIC KIA PC'!K184=Tabeller!$AI$4,'4. Inköpsdata'!J184,ROUND('APH KIC KIA PC'!AB184,2))</f>
        <v>#VALUE!</v>
      </c>
      <c r="L184" s="22"/>
      <c r="M184" s="22"/>
      <c r="N184" s="35" t="s">
        <v>103</v>
      </c>
      <c r="O184" s="41"/>
      <c r="P184" s="34" t="s">
        <v>2160</v>
      </c>
      <c r="Q184" s="28">
        <v>1</v>
      </c>
      <c r="R184" s="28">
        <v>1</v>
      </c>
      <c r="S184" s="25" t="str">
        <f>'APH KIC KIA PC'!E184</f>
        <v/>
      </c>
      <c r="T184" s="35" t="s">
        <v>104</v>
      </c>
      <c r="U184" s="29"/>
      <c r="V184" s="444" t="str">
        <f>TRIM('APH KIC KIA PC'!D184)</f>
        <v/>
      </c>
      <c r="W184" s="26" t="str">
        <f>IF('APH KIC KIA PC'!AC184="",'APH KIC KIA PC'!AD184,'APH KIC KIA PC'!AC184)</f>
        <v/>
      </c>
      <c r="X184" s="22"/>
      <c r="Y184" s="22"/>
      <c r="Z184" s="35" t="s">
        <v>103</v>
      </c>
      <c r="AA184" s="7"/>
      <c r="AB184" s="30" t="s">
        <v>2161</v>
      </c>
      <c r="AC184" s="28">
        <v>1</v>
      </c>
      <c r="AD184" s="28">
        <v>1</v>
      </c>
      <c r="AE184" s="25" t="str">
        <f>'APH KIC KIA PC'!E184</f>
        <v/>
      </c>
      <c r="AF184" s="35" t="s">
        <v>104</v>
      </c>
      <c r="AG184" s="29"/>
      <c r="AH184" s="27" t="str">
        <f>TRIM('APH KIC KIA PC'!D184)</f>
        <v/>
      </c>
      <c r="AI184" s="26">
        <f>'APH KIC KIA PC'!AK184</f>
        <v>0</v>
      </c>
      <c r="AJ184" s="22"/>
      <c r="AK184" s="22"/>
      <c r="AL184" s="35" t="s">
        <v>103</v>
      </c>
    </row>
    <row r="185" spans="1:38" ht="15" x14ac:dyDescent="0.25">
      <c r="A185" s="21">
        <v>181</v>
      </c>
      <c r="B185" s="21" t="str">
        <f>'APH KIC KIA PC'!I185</f>
        <v>Välj…</v>
      </c>
      <c r="C185" s="21" t="str">
        <f>'APH KIC KIA PC'!K185</f>
        <v>Välj…</v>
      </c>
      <c r="D185" s="30">
        <v>100</v>
      </c>
      <c r="E185" s="28">
        <v>4</v>
      </c>
      <c r="F185" s="28">
        <v>1</v>
      </c>
      <c r="G185" s="25" t="str">
        <f>'APH KIC KIA PC'!E185</f>
        <v/>
      </c>
      <c r="H185" s="35" t="s">
        <v>104</v>
      </c>
      <c r="I185" s="29"/>
      <c r="J185" s="27" t="str">
        <f>TRIM('APH KIC KIA PC'!D185)</f>
        <v/>
      </c>
      <c r="K185" s="26" t="e">
        <f>IF('APH KIC KIA PC'!K185=Tabeller!$AI$4,'4. Inköpsdata'!J185,ROUND('APH KIC KIA PC'!AB185,2))</f>
        <v>#VALUE!</v>
      </c>
      <c r="L185" s="22"/>
      <c r="M185" s="22"/>
      <c r="N185" s="35" t="s">
        <v>103</v>
      </c>
      <c r="O185" s="41"/>
      <c r="P185" s="34" t="s">
        <v>2160</v>
      </c>
      <c r="Q185" s="28">
        <v>1</v>
      </c>
      <c r="R185" s="28">
        <v>1</v>
      </c>
      <c r="S185" s="25" t="str">
        <f>'APH KIC KIA PC'!E185</f>
        <v/>
      </c>
      <c r="T185" s="35" t="s">
        <v>104</v>
      </c>
      <c r="U185" s="29"/>
      <c r="V185" s="444" t="str">
        <f>TRIM('APH KIC KIA PC'!D185)</f>
        <v/>
      </c>
      <c r="W185" s="26" t="str">
        <f>IF('APH KIC KIA PC'!AC185="",'APH KIC KIA PC'!AD185,'APH KIC KIA PC'!AC185)</f>
        <v/>
      </c>
      <c r="X185" s="22"/>
      <c r="Y185" s="22"/>
      <c r="Z185" s="35" t="s">
        <v>103</v>
      </c>
      <c r="AA185" s="7"/>
      <c r="AB185" s="30" t="s">
        <v>2161</v>
      </c>
      <c r="AC185" s="28">
        <v>1</v>
      </c>
      <c r="AD185" s="28">
        <v>1</v>
      </c>
      <c r="AE185" s="25" t="str">
        <f>'APH KIC KIA PC'!E185</f>
        <v/>
      </c>
      <c r="AF185" s="35" t="s">
        <v>104</v>
      </c>
      <c r="AG185" s="29"/>
      <c r="AH185" s="27" t="str">
        <f>TRIM('APH KIC KIA PC'!D185)</f>
        <v/>
      </c>
      <c r="AI185" s="26">
        <f>'APH KIC KIA PC'!AK185</f>
        <v>0</v>
      </c>
      <c r="AJ185" s="22"/>
      <c r="AK185" s="22"/>
      <c r="AL185" s="35" t="s">
        <v>103</v>
      </c>
    </row>
    <row r="186" spans="1:38" ht="15" x14ac:dyDescent="0.25">
      <c r="A186" s="21">
        <v>182</v>
      </c>
      <c r="B186" s="21" t="str">
        <f>'APH KIC KIA PC'!I186</f>
        <v>Välj…</v>
      </c>
      <c r="C186" s="21" t="str">
        <f>'APH KIC KIA PC'!K186</f>
        <v>Välj…</v>
      </c>
      <c r="D186" s="30">
        <v>100</v>
      </c>
      <c r="E186" s="28">
        <v>4</v>
      </c>
      <c r="F186" s="28">
        <v>1</v>
      </c>
      <c r="G186" s="25" t="str">
        <f>'APH KIC KIA PC'!E186</f>
        <v/>
      </c>
      <c r="H186" s="35" t="s">
        <v>104</v>
      </c>
      <c r="I186" s="29"/>
      <c r="J186" s="27" t="str">
        <f>TRIM('APH KIC KIA PC'!D186)</f>
        <v/>
      </c>
      <c r="K186" s="26" t="e">
        <f>IF('APH KIC KIA PC'!K186=Tabeller!$AI$4,'4. Inköpsdata'!J186,ROUND('APH KIC KIA PC'!AB186,2))</f>
        <v>#VALUE!</v>
      </c>
      <c r="L186" s="22"/>
      <c r="M186" s="22"/>
      <c r="N186" s="35" t="s">
        <v>103</v>
      </c>
      <c r="O186" s="41"/>
      <c r="P186" s="34" t="s">
        <v>2160</v>
      </c>
      <c r="Q186" s="28">
        <v>1</v>
      </c>
      <c r="R186" s="28">
        <v>1</v>
      </c>
      <c r="S186" s="25" t="str">
        <f>'APH KIC KIA PC'!E186</f>
        <v/>
      </c>
      <c r="T186" s="35" t="s">
        <v>104</v>
      </c>
      <c r="U186" s="29"/>
      <c r="V186" s="444" t="str">
        <f>TRIM('APH KIC KIA PC'!D186)</f>
        <v/>
      </c>
      <c r="W186" s="26" t="str">
        <f>IF('APH KIC KIA PC'!AC186="",'APH KIC KIA PC'!AD186,'APH KIC KIA PC'!AC186)</f>
        <v/>
      </c>
      <c r="X186" s="22"/>
      <c r="Y186" s="22"/>
      <c r="Z186" s="35" t="s">
        <v>103</v>
      </c>
      <c r="AA186" s="7"/>
      <c r="AB186" s="30" t="s">
        <v>2161</v>
      </c>
      <c r="AC186" s="28">
        <v>1</v>
      </c>
      <c r="AD186" s="28">
        <v>1</v>
      </c>
      <c r="AE186" s="25" t="str">
        <f>'APH KIC KIA PC'!E186</f>
        <v/>
      </c>
      <c r="AF186" s="35" t="s">
        <v>104</v>
      </c>
      <c r="AG186" s="29"/>
      <c r="AH186" s="27" t="str">
        <f>TRIM('APH KIC KIA PC'!D186)</f>
        <v/>
      </c>
      <c r="AI186" s="26">
        <f>'APH KIC KIA PC'!AK186</f>
        <v>0</v>
      </c>
      <c r="AJ186" s="22"/>
      <c r="AK186" s="22"/>
      <c r="AL186" s="35" t="s">
        <v>103</v>
      </c>
    </row>
    <row r="187" spans="1:38" ht="15" x14ac:dyDescent="0.25">
      <c r="A187" s="21">
        <v>183</v>
      </c>
      <c r="B187" s="21" t="str">
        <f>'APH KIC KIA PC'!I187</f>
        <v>Välj…</v>
      </c>
      <c r="C187" s="21" t="str">
        <f>'APH KIC KIA PC'!K187</f>
        <v>Välj…</v>
      </c>
      <c r="D187" s="30">
        <v>100</v>
      </c>
      <c r="E187" s="28">
        <v>4</v>
      </c>
      <c r="F187" s="28">
        <v>1</v>
      </c>
      <c r="G187" s="25" t="str">
        <f>'APH KIC KIA PC'!E187</f>
        <v/>
      </c>
      <c r="H187" s="35" t="s">
        <v>104</v>
      </c>
      <c r="I187" s="29"/>
      <c r="J187" s="27" t="str">
        <f>TRIM('APH KIC KIA PC'!D187)</f>
        <v/>
      </c>
      <c r="K187" s="26" t="e">
        <f>IF('APH KIC KIA PC'!K187=Tabeller!$AI$4,'4. Inköpsdata'!J187,ROUND('APH KIC KIA PC'!AB187,2))</f>
        <v>#VALUE!</v>
      </c>
      <c r="L187" s="22"/>
      <c r="M187" s="22"/>
      <c r="N187" s="35" t="s">
        <v>103</v>
      </c>
      <c r="O187" s="41"/>
      <c r="P187" s="34" t="s">
        <v>2160</v>
      </c>
      <c r="Q187" s="28">
        <v>1</v>
      </c>
      <c r="R187" s="28">
        <v>1</v>
      </c>
      <c r="S187" s="25" t="str">
        <f>'APH KIC KIA PC'!E187</f>
        <v/>
      </c>
      <c r="T187" s="35" t="s">
        <v>104</v>
      </c>
      <c r="U187" s="29"/>
      <c r="V187" s="444" t="str">
        <f>TRIM('APH KIC KIA PC'!D187)</f>
        <v/>
      </c>
      <c r="W187" s="26" t="str">
        <f>IF('APH KIC KIA PC'!AC187="",'APH KIC KIA PC'!AD187,'APH KIC KIA PC'!AC187)</f>
        <v/>
      </c>
      <c r="X187" s="22"/>
      <c r="Y187" s="22"/>
      <c r="Z187" s="35" t="s">
        <v>103</v>
      </c>
      <c r="AA187" s="7"/>
      <c r="AB187" s="30" t="s">
        <v>2161</v>
      </c>
      <c r="AC187" s="28">
        <v>1</v>
      </c>
      <c r="AD187" s="28">
        <v>1</v>
      </c>
      <c r="AE187" s="25" t="str">
        <f>'APH KIC KIA PC'!E187</f>
        <v/>
      </c>
      <c r="AF187" s="35" t="s">
        <v>104</v>
      </c>
      <c r="AG187" s="29"/>
      <c r="AH187" s="27" t="str">
        <f>TRIM('APH KIC KIA PC'!D187)</f>
        <v/>
      </c>
      <c r="AI187" s="26">
        <f>'APH KIC KIA PC'!AK187</f>
        <v>0</v>
      </c>
      <c r="AJ187" s="22"/>
      <c r="AK187" s="22"/>
      <c r="AL187" s="35" t="s">
        <v>103</v>
      </c>
    </row>
    <row r="188" spans="1:38" ht="15" x14ac:dyDescent="0.25">
      <c r="A188" s="21">
        <v>184</v>
      </c>
      <c r="B188" s="21" t="str">
        <f>'APH KIC KIA PC'!I188</f>
        <v>Välj…</v>
      </c>
      <c r="C188" s="21" t="str">
        <f>'APH KIC KIA PC'!K188</f>
        <v>Välj…</v>
      </c>
      <c r="D188" s="30">
        <v>100</v>
      </c>
      <c r="E188" s="28">
        <v>4</v>
      </c>
      <c r="F188" s="28">
        <v>1</v>
      </c>
      <c r="G188" s="25" t="str">
        <f>'APH KIC KIA PC'!E188</f>
        <v/>
      </c>
      <c r="H188" s="35" t="s">
        <v>104</v>
      </c>
      <c r="I188" s="29"/>
      <c r="J188" s="27" t="str">
        <f>TRIM('APH KIC KIA PC'!D188)</f>
        <v/>
      </c>
      <c r="K188" s="26" t="e">
        <f>IF('APH KIC KIA PC'!K188=Tabeller!$AI$4,'4. Inköpsdata'!J188,ROUND('APH KIC KIA PC'!AB188,2))</f>
        <v>#VALUE!</v>
      </c>
      <c r="L188" s="22"/>
      <c r="M188" s="22"/>
      <c r="N188" s="35" t="s">
        <v>103</v>
      </c>
      <c r="O188" s="41"/>
      <c r="P188" s="34" t="s">
        <v>2160</v>
      </c>
      <c r="Q188" s="28">
        <v>1</v>
      </c>
      <c r="R188" s="28">
        <v>1</v>
      </c>
      <c r="S188" s="25" t="str">
        <f>'APH KIC KIA PC'!E188</f>
        <v/>
      </c>
      <c r="T188" s="35" t="s">
        <v>104</v>
      </c>
      <c r="U188" s="29"/>
      <c r="V188" s="444" t="str">
        <f>TRIM('APH KIC KIA PC'!D188)</f>
        <v/>
      </c>
      <c r="W188" s="26" t="str">
        <f>IF('APH KIC KIA PC'!AC188="",'APH KIC KIA PC'!AD188,'APH KIC KIA PC'!AC188)</f>
        <v/>
      </c>
      <c r="X188" s="22"/>
      <c r="Y188" s="22"/>
      <c r="Z188" s="35" t="s">
        <v>103</v>
      </c>
      <c r="AA188" s="7"/>
      <c r="AB188" s="30" t="s">
        <v>2161</v>
      </c>
      <c r="AC188" s="28">
        <v>1</v>
      </c>
      <c r="AD188" s="28">
        <v>1</v>
      </c>
      <c r="AE188" s="25" t="str">
        <f>'APH KIC KIA PC'!E188</f>
        <v/>
      </c>
      <c r="AF188" s="35" t="s">
        <v>104</v>
      </c>
      <c r="AG188" s="29"/>
      <c r="AH188" s="27" t="str">
        <f>TRIM('APH KIC KIA PC'!D188)</f>
        <v/>
      </c>
      <c r="AI188" s="26">
        <f>'APH KIC KIA PC'!AK188</f>
        <v>0</v>
      </c>
      <c r="AJ188" s="22"/>
      <c r="AK188" s="22"/>
      <c r="AL188" s="35" t="s">
        <v>103</v>
      </c>
    </row>
    <row r="189" spans="1:38" ht="15" x14ac:dyDescent="0.25">
      <c r="A189" s="21">
        <v>185</v>
      </c>
      <c r="B189" s="21" t="str">
        <f>'APH KIC KIA PC'!I189</f>
        <v>Välj…</v>
      </c>
      <c r="C189" s="21" t="str">
        <f>'APH KIC KIA PC'!K189</f>
        <v>Välj…</v>
      </c>
      <c r="D189" s="30">
        <v>100</v>
      </c>
      <c r="E189" s="28">
        <v>4</v>
      </c>
      <c r="F189" s="28">
        <v>1</v>
      </c>
      <c r="G189" s="25" t="str">
        <f>'APH KIC KIA PC'!E189</f>
        <v/>
      </c>
      <c r="H189" s="35" t="s">
        <v>104</v>
      </c>
      <c r="I189" s="29"/>
      <c r="J189" s="27" t="str">
        <f>TRIM('APH KIC KIA PC'!D189)</f>
        <v/>
      </c>
      <c r="K189" s="26" t="e">
        <f>IF('APH KIC KIA PC'!K189=Tabeller!$AI$4,'4. Inköpsdata'!J189,ROUND('APH KIC KIA PC'!AB189,2))</f>
        <v>#VALUE!</v>
      </c>
      <c r="L189" s="22"/>
      <c r="M189" s="22"/>
      <c r="N189" s="35" t="s">
        <v>103</v>
      </c>
      <c r="O189" s="41"/>
      <c r="P189" s="34" t="s">
        <v>2160</v>
      </c>
      <c r="Q189" s="28">
        <v>1</v>
      </c>
      <c r="R189" s="28">
        <v>1</v>
      </c>
      <c r="S189" s="25" t="str">
        <f>'APH KIC KIA PC'!E189</f>
        <v/>
      </c>
      <c r="T189" s="35" t="s">
        <v>104</v>
      </c>
      <c r="U189" s="29"/>
      <c r="V189" s="444" t="str">
        <f>TRIM('APH KIC KIA PC'!D189)</f>
        <v/>
      </c>
      <c r="W189" s="26" t="str">
        <f>IF('APH KIC KIA PC'!AC189="",'APH KIC KIA PC'!AD189,'APH KIC KIA PC'!AC189)</f>
        <v/>
      </c>
      <c r="X189" s="22"/>
      <c r="Y189" s="22"/>
      <c r="Z189" s="35" t="s">
        <v>103</v>
      </c>
      <c r="AA189" s="7"/>
      <c r="AB189" s="30" t="s">
        <v>2161</v>
      </c>
      <c r="AC189" s="28">
        <v>1</v>
      </c>
      <c r="AD189" s="28">
        <v>1</v>
      </c>
      <c r="AE189" s="25" t="str">
        <f>'APH KIC KIA PC'!E189</f>
        <v/>
      </c>
      <c r="AF189" s="35" t="s">
        <v>104</v>
      </c>
      <c r="AG189" s="29"/>
      <c r="AH189" s="27" t="str">
        <f>TRIM('APH KIC KIA PC'!D189)</f>
        <v/>
      </c>
      <c r="AI189" s="26">
        <f>'APH KIC KIA PC'!AK189</f>
        <v>0</v>
      </c>
      <c r="AJ189" s="22"/>
      <c r="AK189" s="22"/>
      <c r="AL189" s="35" t="s">
        <v>103</v>
      </c>
    </row>
    <row r="190" spans="1:38" ht="15" x14ac:dyDescent="0.25">
      <c r="A190" s="21">
        <v>186</v>
      </c>
      <c r="B190" s="21" t="str">
        <f>'APH KIC KIA PC'!I190</f>
        <v>Välj…</v>
      </c>
      <c r="C190" s="21" t="str">
        <f>'APH KIC KIA PC'!K190</f>
        <v>Välj…</v>
      </c>
      <c r="D190" s="30">
        <v>100</v>
      </c>
      <c r="E190" s="28">
        <v>4</v>
      </c>
      <c r="F190" s="28">
        <v>1</v>
      </c>
      <c r="G190" s="25" t="str">
        <f>'APH KIC KIA PC'!E190</f>
        <v/>
      </c>
      <c r="H190" s="35" t="s">
        <v>104</v>
      </c>
      <c r="I190" s="29"/>
      <c r="J190" s="27" t="str">
        <f>TRIM('APH KIC KIA PC'!D190)</f>
        <v/>
      </c>
      <c r="K190" s="26" t="e">
        <f>IF('APH KIC KIA PC'!K190=Tabeller!$AI$4,'4. Inköpsdata'!J190,ROUND('APH KIC KIA PC'!AB190,2))</f>
        <v>#VALUE!</v>
      </c>
      <c r="L190" s="22"/>
      <c r="M190" s="22"/>
      <c r="N190" s="35" t="s">
        <v>103</v>
      </c>
      <c r="O190" s="41"/>
      <c r="P190" s="34" t="s">
        <v>2160</v>
      </c>
      <c r="Q190" s="28">
        <v>1</v>
      </c>
      <c r="R190" s="28">
        <v>1</v>
      </c>
      <c r="S190" s="25" t="str">
        <f>'APH KIC KIA PC'!E190</f>
        <v/>
      </c>
      <c r="T190" s="35" t="s">
        <v>104</v>
      </c>
      <c r="U190" s="29"/>
      <c r="V190" s="444" t="str">
        <f>TRIM('APH KIC KIA PC'!D190)</f>
        <v/>
      </c>
      <c r="W190" s="26" t="str">
        <f>IF('APH KIC KIA PC'!AC190="",'APH KIC KIA PC'!AD190,'APH KIC KIA PC'!AC190)</f>
        <v/>
      </c>
      <c r="X190" s="22"/>
      <c r="Y190" s="22"/>
      <c r="Z190" s="35" t="s">
        <v>103</v>
      </c>
      <c r="AA190" s="7"/>
      <c r="AB190" s="30" t="s">
        <v>2161</v>
      </c>
      <c r="AC190" s="28">
        <v>1</v>
      </c>
      <c r="AD190" s="28">
        <v>1</v>
      </c>
      <c r="AE190" s="25" t="str">
        <f>'APH KIC KIA PC'!E190</f>
        <v/>
      </c>
      <c r="AF190" s="35" t="s">
        <v>104</v>
      </c>
      <c r="AG190" s="29"/>
      <c r="AH190" s="27" t="str">
        <f>TRIM('APH KIC KIA PC'!D190)</f>
        <v/>
      </c>
      <c r="AI190" s="26">
        <f>'APH KIC KIA PC'!AK190</f>
        <v>0</v>
      </c>
      <c r="AJ190" s="22"/>
      <c r="AK190" s="22"/>
      <c r="AL190" s="35" t="s">
        <v>103</v>
      </c>
    </row>
    <row r="191" spans="1:38" ht="15" x14ac:dyDescent="0.25">
      <c r="A191" s="21">
        <v>187</v>
      </c>
      <c r="B191" s="21" t="str">
        <f>'APH KIC KIA PC'!I191</f>
        <v>Välj…</v>
      </c>
      <c r="C191" s="21" t="str">
        <f>'APH KIC KIA PC'!K191</f>
        <v>Välj…</v>
      </c>
      <c r="D191" s="30">
        <v>100</v>
      </c>
      <c r="E191" s="28">
        <v>4</v>
      </c>
      <c r="F191" s="28">
        <v>1</v>
      </c>
      <c r="G191" s="25" t="str">
        <f>'APH KIC KIA PC'!E191</f>
        <v/>
      </c>
      <c r="H191" s="35" t="s">
        <v>104</v>
      </c>
      <c r="I191" s="29"/>
      <c r="J191" s="27" t="str">
        <f>TRIM('APH KIC KIA PC'!D191)</f>
        <v/>
      </c>
      <c r="K191" s="26" t="e">
        <f>IF('APH KIC KIA PC'!K191=Tabeller!$AI$4,'4. Inköpsdata'!J191,ROUND('APH KIC KIA PC'!AB191,2))</f>
        <v>#VALUE!</v>
      </c>
      <c r="L191" s="22"/>
      <c r="M191" s="22"/>
      <c r="N191" s="35" t="s">
        <v>103</v>
      </c>
      <c r="O191" s="41"/>
      <c r="P191" s="34" t="s">
        <v>2160</v>
      </c>
      <c r="Q191" s="28">
        <v>1</v>
      </c>
      <c r="R191" s="28">
        <v>1</v>
      </c>
      <c r="S191" s="25" t="str">
        <f>'APH KIC KIA PC'!E191</f>
        <v/>
      </c>
      <c r="T191" s="35" t="s">
        <v>104</v>
      </c>
      <c r="U191" s="29"/>
      <c r="V191" s="444" t="str">
        <f>TRIM('APH KIC KIA PC'!D191)</f>
        <v/>
      </c>
      <c r="W191" s="26" t="str">
        <f>IF('APH KIC KIA PC'!AC191="",'APH KIC KIA PC'!AD191,'APH KIC KIA PC'!AC191)</f>
        <v/>
      </c>
      <c r="X191" s="22"/>
      <c r="Y191" s="22"/>
      <c r="Z191" s="35" t="s">
        <v>103</v>
      </c>
      <c r="AA191" s="7"/>
      <c r="AB191" s="30" t="s">
        <v>2161</v>
      </c>
      <c r="AC191" s="28">
        <v>1</v>
      </c>
      <c r="AD191" s="28">
        <v>1</v>
      </c>
      <c r="AE191" s="25" t="str">
        <f>'APH KIC KIA PC'!E191</f>
        <v/>
      </c>
      <c r="AF191" s="35" t="s">
        <v>104</v>
      </c>
      <c r="AG191" s="29"/>
      <c r="AH191" s="27" t="str">
        <f>TRIM('APH KIC KIA PC'!D191)</f>
        <v/>
      </c>
      <c r="AI191" s="26">
        <f>'APH KIC KIA PC'!AK191</f>
        <v>0</v>
      </c>
      <c r="AJ191" s="22"/>
      <c r="AK191" s="22"/>
      <c r="AL191" s="35" t="s">
        <v>103</v>
      </c>
    </row>
    <row r="192" spans="1:38" ht="15" x14ac:dyDescent="0.25">
      <c r="A192" s="21">
        <v>188</v>
      </c>
      <c r="B192" s="21" t="str">
        <f>'APH KIC KIA PC'!I192</f>
        <v>Välj…</v>
      </c>
      <c r="C192" s="21" t="str">
        <f>'APH KIC KIA PC'!K192</f>
        <v>Välj…</v>
      </c>
      <c r="D192" s="30">
        <v>100</v>
      </c>
      <c r="E192" s="28">
        <v>4</v>
      </c>
      <c r="F192" s="28">
        <v>1</v>
      </c>
      <c r="G192" s="25" t="str">
        <f>'APH KIC KIA PC'!E192</f>
        <v/>
      </c>
      <c r="H192" s="35" t="s">
        <v>104</v>
      </c>
      <c r="I192" s="29"/>
      <c r="J192" s="27" t="str">
        <f>TRIM('APH KIC KIA PC'!D192)</f>
        <v/>
      </c>
      <c r="K192" s="26" t="e">
        <f>IF('APH KIC KIA PC'!K192=Tabeller!$AI$4,'4. Inköpsdata'!J192,ROUND('APH KIC KIA PC'!AB192,2))</f>
        <v>#VALUE!</v>
      </c>
      <c r="L192" s="22"/>
      <c r="M192" s="22"/>
      <c r="N192" s="35" t="s">
        <v>103</v>
      </c>
      <c r="O192" s="41"/>
      <c r="P192" s="34" t="s">
        <v>2160</v>
      </c>
      <c r="Q192" s="28">
        <v>1</v>
      </c>
      <c r="R192" s="28">
        <v>1</v>
      </c>
      <c r="S192" s="25" t="str">
        <f>'APH KIC KIA PC'!E192</f>
        <v/>
      </c>
      <c r="T192" s="35" t="s">
        <v>104</v>
      </c>
      <c r="U192" s="29"/>
      <c r="V192" s="444" t="str">
        <f>TRIM('APH KIC KIA PC'!D192)</f>
        <v/>
      </c>
      <c r="W192" s="26" t="str">
        <f>IF('APH KIC KIA PC'!AC192="",'APH KIC KIA PC'!AD192,'APH KIC KIA PC'!AC192)</f>
        <v/>
      </c>
      <c r="X192" s="22"/>
      <c r="Y192" s="22"/>
      <c r="Z192" s="35" t="s">
        <v>103</v>
      </c>
      <c r="AA192" s="7"/>
      <c r="AB192" s="30" t="s">
        <v>2161</v>
      </c>
      <c r="AC192" s="28">
        <v>1</v>
      </c>
      <c r="AD192" s="28">
        <v>1</v>
      </c>
      <c r="AE192" s="25" t="str">
        <f>'APH KIC KIA PC'!E192</f>
        <v/>
      </c>
      <c r="AF192" s="35" t="s">
        <v>104</v>
      </c>
      <c r="AG192" s="29"/>
      <c r="AH192" s="27" t="str">
        <f>TRIM('APH KIC KIA PC'!D192)</f>
        <v/>
      </c>
      <c r="AI192" s="26">
        <f>'APH KIC KIA PC'!AK192</f>
        <v>0</v>
      </c>
      <c r="AJ192" s="22"/>
      <c r="AK192" s="22"/>
      <c r="AL192" s="35" t="s">
        <v>103</v>
      </c>
    </row>
    <row r="193" spans="1:38" ht="15" x14ac:dyDescent="0.25">
      <c r="A193" s="21">
        <v>189</v>
      </c>
      <c r="B193" s="21" t="str">
        <f>'APH KIC KIA PC'!I193</f>
        <v>Välj…</v>
      </c>
      <c r="C193" s="21" t="str">
        <f>'APH KIC KIA PC'!K193</f>
        <v>Välj…</v>
      </c>
      <c r="D193" s="30">
        <v>100</v>
      </c>
      <c r="E193" s="28">
        <v>4</v>
      </c>
      <c r="F193" s="28">
        <v>1</v>
      </c>
      <c r="G193" s="25" t="str">
        <f>'APH KIC KIA PC'!E193</f>
        <v/>
      </c>
      <c r="H193" s="35" t="s">
        <v>104</v>
      </c>
      <c r="I193" s="29"/>
      <c r="J193" s="27" t="str">
        <f>TRIM('APH KIC KIA PC'!D193)</f>
        <v/>
      </c>
      <c r="K193" s="26" t="e">
        <f>IF('APH KIC KIA PC'!K193=Tabeller!$AI$4,'4. Inköpsdata'!J193,ROUND('APH KIC KIA PC'!AB193,2))</f>
        <v>#VALUE!</v>
      </c>
      <c r="L193" s="22"/>
      <c r="M193" s="22"/>
      <c r="N193" s="35" t="s">
        <v>103</v>
      </c>
      <c r="O193" s="41"/>
      <c r="P193" s="34" t="s">
        <v>2160</v>
      </c>
      <c r="Q193" s="28">
        <v>1</v>
      </c>
      <c r="R193" s="28">
        <v>1</v>
      </c>
      <c r="S193" s="25" t="str">
        <f>'APH KIC KIA PC'!E193</f>
        <v/>
      </c>
      <c r="T193" s="35" t="s">
        <v>104</v>
      </c>
      <c r="U193" s="29"/>
      <c r="V193" s="444" t="str">
        <f>TRIM('APH KIC KIA PC'!D193)</f>
        <v/>
      </c>
      <c r="W193" s="26" t="str">
        <f>IF('APH KIC KIA PC'!AC193="",'APH KIC KIA PC'!AD193,'APH KIC KIA PC'!AC193)</f>
        <v/>
      </c>
      <c r="X193" s="22"/>
      <c r="Y193" s="22"/>
      <c r="Z193" s="35" t="s">
        <v>103</v>
      </c>
      <c r="AA193" s="7"/>
      <c r="AB193" s="30" t="s">
        <v>2161</v>
      </c>
      <c r="AC193" s="28">
        <v>1</v>
      </c>
      <c r="AD193" s="28">
        <v>1</v>
      </c>
      <c r="AE193" s="25" t="str">
        <f>'APH KIC KIA PC'!E193</f>
        <v/>
      </c>
      <c r="AF193" s="35" t="s">
        <v>104</v>
      </c>
      <c r="AG193" s="29"/>
      <c r="AH193" s="27" t="str">
        <f>TRIM('APH KIC KIA PC'!D193)</f>
        <v/>
      </c>
      <c r="AI193" s="26">
        <f>'APH KIC KIA PC'!AK193</f>
        <v>0</v>
      </c>
      <c r="AJ193" s="22"/>
      <c r="AK193" s="22"/>
      <c r="AL193" s="35" t="s">
        <v>103</v>
      </c>
    </row>
    <row r="194" spans="1:38" ht="15" x14ac:dyDescent="0.25">
      <c r="A194" s="21">
        <v>190</v>
      </c>
      <c r="B194" s="21" t="str">
        <f>'APH KIC KIA PC'!I194</f>
        <v>Välj…</v>
      </c>
      <c r="C194" s="21" t="str">
        <f>'APH KIC KIA PC'!K194</f>
        <v>Välj…</v>
      </c>
      <c r="D194" s="30">
        <v>100</v>
      </c>
      <c r="E194" s="28">
        <v>4</v>
      </c>
      <c r="F194" s="28">
        <v>1</v>
      </c>
      <c r="G194" s="25" t="str">
        <f>'APH KIC KIA PC'!E194</f>
        <v/>
      </c>
      <c r="H194" s="35" t="s">
        <v>104</v>
      </c>
      <c r="I194" s="29"/>
      <c r="J194" s="27" t="str">
        <f>TRIM('APH KIC KIA PC'!D194)</f>
        <v/>
      </c>
      <c r="K194" s="26" t="e">
        <f>IF('APH KIC KIA PC'!K194=Tabeller!$AI$4,'4. Inköpsdata'!J194,ROUND('APH KIC KIA PC'!AB194,2))</f>
        <v>#VALUE!</v>
      </c>
      <c r="L194" s="22"/>
      <c r="M194" s="22"/>
      <c r="N194" s="35" t="s">
        <v>103</v>
      </c>
      <c r="O194" s="41"/>
      <c r="P194" s="34" t="s">
        <v>2160</v>
      </c>
      <c r="Q194" s="28">
        <v>1</v>
      </c>
      <c r="R194" s="28">
        <v>1</v>
      </c>
      <c r="S194" s="25" t="str">
        <f>'APH KIC KIA PC'!E194</f>
        <v/>
      </c>
      <c r="T194" s="35" t="s">
        <v>104</v>
      </c>
      <c r="U194" s="29"/>
      <c r="V194" s="444" t="str">
        <f>TRIM('APH KIC KIA PC'!D194)</f>
        <v/>
      </c>
      <c r="W194" s="26" t="str">
        <f>IF('APH KIC KIA PC'!AC194="",'APH KIC KIA PC'!AD194,'APH KIC KIA PC'!AC194)</f>
        <v/>
      </c>
      <c r="X194" s="22"/>
      <c r="Y194" s="22"/>
      <c r="Z194" s="35" t="s">
        <v>103</v>
      </c>
      <c r="AA194" s="7"/>
      <c r="AB194" s="30" t="s">
        <v>2161</v>
      </c>
      <c r="AC194" s="28">
        <v>1</v>
      </c>
      <c r="AD194" s="28">
        <v>1</v>
      </c>
      <c r="AE194" s="25" t="str">
        <f>'APH KIC KIA PC'!E194</f>
        <v/>
      </c>
      <c r="AF194" s="35" t="s">
        <v>104</v>
      </c>
      <c r="AG194" s="29"/>
      <c r="AH194" s="27" t="str">
        <f>TRIM('APH KIC KIA PC'!D194)</f>
        <v/>
      </c>
      <c r="AI194" s="26">
        <f>'APH KIC KIA PC'!AK194</f>
        <v>0</v>
      </c>
      <c r="AJ194" s="22"/>
      <c r="AK194" s="22"/>
      <c r="AL194" s="35" t="s">
        <v>103</v>
      </c>
    </row>
    <row r="195" spans="1:38" ht="15" x14ac:dyDescent="0.25">
      <c r="A195" s="21">
        <v>191</v>
      </c>
      <c r="B195" s="21" t="str">
        <f>'APH KIC KIA PC'!I195</f>
        <v>Välj…</v>
      </c>
      <c r="C195" s="21" t="str">
        <f>'APH KIC KIA PC'!K195</f>
        <v>Välj…</v>
      </c>
      <c r="D195" s="30">
        <v>100</v>
      </c>
      <c r="E195" s="28">
        <v>4</v>
      </c>
      <c r="F195" s="28">
        <v>1</v>
      </c>
      <c r="G195" s="25" t="str">
        <f>'APH KIC KIA PC'!E195</f>
        <v/>
      </c>
      <c r="H195" s="35" t="s">
        <v>104</v>
      </c>
      <c r="I195" s="29"/>
      <c r="J195" s="27" t="str">
        <f>TRIM('APH KIC KIA PC'!D195)</f>
        <v/>
      </c>
      <c r="K195" s="26" t="e">
        <f>IF('APH KIC KIA PC'!K195=Tabeller!$AI$4,'4. Inköpsdata'!J195,ROUND('APH KIC KIA PC'!AB195,2))</f>
        <v>#VALUE!</v>
      </c>
      <c r="L195" s="22"/>
      <c r="M195" s="22"/>
      <c r="N195" s="35" t="s">
        <v>103</v>
      </c>
      <c r="O195" s="41"/>
      <c r="P195" s="34" t="s">
        <v>2160</v>
      </c>
      <c r="Q195" s="28">
        <v>1</v>
      </c>
      <c r="R195" s="28">
        <v>1</v>
      </c>
      <c r="S195" s="25" t="str">
        <f>'APH KIC KIA PC'!E195</f>
        <v/>
      </c>
      <c r="T195" s="35" t="s">
        <v>104</v>
      </c>
      <c r="U195" s="29"/>
      <c r="V195" s="444" t="str">
        <f>TRIM('APH KIC KIA PC'!D195)</f>
        <v/>
      </c>
      <c r="W195" s="26" t="str">
        <f>IF('APH KIC KIA PC'!AC195="",'APH KIC KIA PC'!AD195,'APH KIC KIA PC'!AC195)</f>
        <v/>
      </c>
      <c r="X195" s="22"/>
      <c r="Y195" s="22"/>
      <c r="Z195" s="35" t="s">
        <v>103</v>
      </c>
      <c r="AA195" s="7"/>
      <c r="AB195" s="30" t="s">
        <v>2161</v>
      </c>
      <c r="AC195" s="28">
        <v>1</v>
      </c>
      <c r="AD195" s="28">
        <v>1</v>
      </c>
      <c r="AE195" s="25" t="str">
        <f>'APH KIC KIA PC'!E195</f>
        <v/>
      </c>
      <c r="AF195" s="35" t="s">
        <v>104</v>
      </c>
      <c r="AG195" s="29"/>
      <c r="AH195" s="27" t="str">
        <f>TRIM('APH KIC KIA PC'!D195)</f>
        <v/>
      </c>
      <c r="AI195" s="26">
        <f>'APH KIC KIA PC'!AK195</f>
        <v>0</v>
      </c>
      <c r="AJ195" s="22"/>
      <c r="AK195" s="22"/>
      <c r="AL195" s="35" t="s">
        <v>103</v>
      </c>
    </row>
    <row r="196" spans="1:38" ht="15" x14ac:dyDescent="0.25">
      <c r="A196" s="21">
        <v>192</v>
      </c>
      <c r="B196" s="21" t="str">
        <f>'APH KIC KIA PC'!I196</f>
        <v>Välj…</v>
      </c>
      <c r="C196" s="21" t="str">
        <f>'APH KIC KIA PC'!K196</f>
        <v>Välj…</v>
      </c>
      <c r="D196" s="30">
        <v>100</v>
      </c>
      <c r="E196" s="28">
        <v>4</v>
      </c>
      <c r="F196" s="28">
        <v>1</v>
      </c>
      <c r="G196" s="25" t="str">
        <f>'APH KIC KIA PC'!E196</f>
        <v/>
      </c>
      <c r="H196" s="35" t="s">
        <v>104</v>
      </c>
      <c r="I196" s="29"/>
      <c r="J196" s="27" t="str">
        <f>TRIM('APH KIC KIA PC'!D196)</f>
        <v/>
      </c>
      <c r="K196" s="26" t="e">
        <f>IF('APH KIC KIA PC'!K196=Tabeller!$AI$4,'4. Inköpsdata'!J196,ROUND('APH KIC KIA PC'!AB196,2))</f>
        <v>#VALUE!</v>
      </c>
      <c r="L196" s="22"/>
      <c r="M196" s="22"/>
      <c r="N196" s="35" t="s">
        <v>103</v>
      </c>
      <c r="O196" s="41"/>
      <c r="P196" s="34" t="s">
        <v>2160</v>
      </c>
      <c r="Q196" s="28">
        <v>1</v>
      </c>
      <c r="R196" s="28">
        <v>1</v>
      </c>
      <c r="S196" s="25" t="str">
        <f>'APH KIC KIA PC'!E196</f>
        <v/>
      </c>
      <c r="T196" s="35" t="s">
        <v>104</v>
      </c>
      <c r="U196" s="29"/>
      <c r="V196" s="444" t="str">
        <f>TRIM('APH KIC KIA PC'!D196)</f>
        <v/>
      </c>
      <c r="W196" s="26" t="str">
        <f>IF('APH KIC KIA PC'!AC196="",'APH KIC KIA PC'!AD196,'APH KIC KIA PC'!AC196)</f>
        <v/>
      </c>
      <c r="X196" s="22"/>
      <c r="Y196" s="22"/>
      <c r="Z196" s="35" t="s">
        <v>103</v>
      </c>
      <c r="AA196" s="7"/>
      <c r="AB196" s="30" t="s">
        <v>2161</v>
      </c>
      <c r="AC196" s="28">
        <v>1</v>
      </c>
      <c r="AD196" s="28">
        <v>1</v>
      </c>
      <c r="AE196" s="25" t="str">
        <f>'APH KIC KIA PC'!E196</f>
        <v/>
      </c>
      <c r="AF196" s="35" t="s">
        <v>104</v>
      </c>
      <c r="AG196" s="29"/>
      <c r="AH196" s="27" t="str">
        <f>TRIM('APH KIC KIA PC'!D196)</f>
        <v/>
      </c>
      <c r="AI196" s="26">
        <f>'APH KIC KIA PC'!AK196</f>
        <v>0</v>
      </c>
      <c r="AJ196" s="22"/>
      <c r="AK196" s="22"/>
      <c r="AL196" s="35" t="s">
        <v>103</v>
      </c>
    </row>
    <row r="197" spans="1:38" ht="15" x14ac:dyDescent="0.25">
      <c r="A197" s="21">
        <v>193</v>
      </c>
      <c r="B197" s="21" t="str">
        <f>'APH KIC KIA PC'!I197</f>
        <v>Välj…</v>
      </c>
      <c r="C197" s="21" t="str">
        <f>'APH KIC KIA PC'!K197</f>
        <v>Välj…</v>
      </c>
      <c r="D197" s="30">
        <v>100</v>
      </c>
      <c r="E197" s="28">
        <v>4</v>
      </c>
      <c r="F197" s="28">
        <v>1</v>
      </c>
      <c r="G197" s="25" t="str">
        <f>'APH KIC KIA PC'!E197</f>
        <v/>
      </c>
      <c r="H197" s="35" t="s">
        <v>104</v>
      </c>
      <c r="I197" s="29"/>
      <c r="J197" s="27" t="str">
        <f>TRIM('APH KIC KIA PC'!D197)</f>
        <v/>
      </c>
      <c r="K197" s="26" t="e">
        <f>IF('APH KIC KIA PC'!K197=Tabeller!$AI$4,'4. Inköpsdata'!J197,ROUND('APH KIC KIA PC'!AB197,2))</f>
        <v>#VALUE!</v>
      </c>
      <c r="L197" s="22"/>
      <c r="M197" s="22"/>
      <c r="N197" s="35" t="s">
        <v>103</v>
      </c>
      <c r="O197" s="41"/>
      <c r="P197" s="34" t="s">
        <v>2160</v>
      </c>
      <c r="Q197" s="28">
        <v>1</v>
      </c>
      <c r="R197" s="28">
        <v>1</v>
      </c>
      <c r="S197" s="25" t="str">
        <f>'APH KIC KIA PC'!E197</f>
        <v/>
      </c>
      <c r="T197" s="35" t="s">
        <v>104</v>
      </c>
      <c r="U197" s="29"/>
      <c r="V197" s="444" t="str">
        <f>TRIM('APH KIC KIA PC'!D197)</f>
        <v/>
      </c>
      <c r="W197" s="26" t="str">
        <f>IF('APH KIC KIA PC'!AC197="",'APH KIC KIA PC'!AD197,'APH KIC KIA PC'!AC197)</f>
        <v/>
      </c>
      <c r="X197" s="22"/>
      <c r="Y197" s="22"/>
      <c r="Z197" s="35" t="s">
        <v>103</v>
      </c>
      <c r="AA197" s="7"/>
      <c r="AB197" s="30" t="s">
        <v>2161</v>
      </c>
      <c r="AC197" s="28">
        <v>1</v>
      </c>
      <c r="AD197" s="28">
        <v>1</v>
      </c>
      <c r="AE197" s="25" t="str">
        <f>'APH KIC KIA PC'!E197</f>
        <v/>
      </c>
      <c r="AF197" s="35" t="s">
        <v>104</v>
      </c>
      <c r="AG197" s="29"/>
      <c r="AH197" s="27" t="str">
        <f>TRIM('APH KIC KIA PC'!D197)</f>
        <v/>
      </c>
      <c r="AI197" s="26">
        <f>'APH KIC KIA PC'!AK197</f>
        <v>0</v>
      </c>
      <c r="AJ197" s="22"/>
      <c r="AK197" s="22"/>
      <c r="AL197" s="35" t="s">
        <v>103</v>
      </c>
    </row>
    <row r="198" spans="1:38" ht="15" x14ac:dyDescent="0.25">
      <c r="A198" s="21">
        <v>194</v>
      </c>
      <c r="B198" s="21" t="str">
        <f>'APH KIC KIA PC'!I198</f>
        <v>Välj…</v>
      </c>
      <c r="C198" s="21" t="str">
        <f>'APH KIC KIA PC'!K198</f>
        <v>Välj…</v>
      </c>
      <c r="D198" s="30">
        <v>100</v>
      </c>
      <c r="E198" s="28">
        <v>4</v>
      </c>
      <c r="F198" s="28">
        <v>1</v>
      </c>
      <c r="G198" s="25" t="str">
        <f>'APH KIC KIA PC'!E198</f>
        <v/>
      </c>
      <c r="H198" s="35" t="s">
        <v>104</v>
      </c>
      <c r="I198" s="29"/>
      <c r="J198" s="27" t="str">
        <f>TRIM('APH KIC KIA PC'!D198)</f>
        <v/>
      </c>
      <c r="K198" s="26" t="e">
        <f>IF('APH KIC KIA PC'!K198=Tabeller!$AI$4,'4. Inköpsdata'!J198,ROUND('APH KIC KIA PC'!AB198,2))</f>
        <v>#VALUE!</v>
      </c>
      <c r="L198" s="22"/>
      <c r="M198" s="22"/>
      <c r="N198" s="35" t="s">
        <v>103</v>
      </c>
      <c r="O198" s="41"/>
      <c r="P198" s="34" t="s">
        <v>2160</v>
      </c>
      <c r="Q198" s="28">
        <v>1</v>
      </c>
      <c r="R198" s="28">
        <v>1</v>
      </c>
      <c r="S198" s="25" t="str">
        <f>'APH KIC KIA PC'!E198</f>
        <v/>
      </c>
      <c r="T198" s="35" t="s">
        <v>104</v>
      </c>
      <c r="U198" s="29"/>
      <c r="V198" s="444" t="str">
        <f>TRIM('APH KIC KIA PC'!D198)</f>
        <v/>
      </c>
      <c r="W198" s="26" t="str">
        <f>IF('APH KIC KIA PC'!AC198="",'APH KIC KIA PC'!AD198,'APH KIC KIA PC'!AC198)</f>
        <v/>
      </c>
      <c r="X198" s="22"/>
      <c r="Y198" s="22"/>
      <c r="Z198" s="35" t="s">
        <v>103</v>
      </c>
      <c r="AA198" s="7"/>
      <c r="AB198" s="30" t="s">
        <v>2161</v>
      </c>
      <c r="AC198" s="28">
        <v>1</v>
      </c>
      <c r="AD198" s="28">
        <v>1</v>
      </c>
      <c r="AE198" s="25" t="str">
        <f>'APH KIC KIA PC'!E198</f>
        <v/>
      </c>
      <c r="AF198" s="35" t="s">
        <v>104</v>
      </c>
      <c r="AG198" s="29"/>
      <c r="AH198" s="27" t="str">
        <f>TRIM('APH KIC KIA PC'!D198)</f>
        <v/>
      </c>
      <c r="AI198" s="26">
        <f>'APH KIC KIA PC'!AK198</f>
        <v>0</v>
      </c>
      <c r="AJ198" s="22"/>
      <c r="AK198" s="22"/>
      <c r="AL198" s="35" t="s">
        <v>103</v>
      </c>
    </row>
    <row r="199" spans="1:38" ht="15" x14ac:dyDescent="0.25">
      <c r="A199" s="21">
        <v>195</v>
      </c>
      <c r="B199" s="21" t="str">
        <f>'APH KIC KIA PC'!I199</f>
        <v>Välj…</v>
      </c>
      <c r="C199" s="21" t="str">
        <f>'APH KIC KIA PC'!K199</f>
        <v>Välj…</v>
      </c>
      <c r="D199" s="30">
        <v>100</v>
      </c>
      <c r="E199" s="28">
        <v>4</v>
      </c>
      <c r="F199" s="28">
        <v>1</v>
      </c>
      <c r="G199" s="25" t="str">
        <f>'APH KIC KIA PC'!E199</f>
        <v/>
      </c>
      <c r="H199" s="35" t="s">
        <v>104</v>
      </c>
      <c r="I199" s="29"/>
      <c r="J199" s="27" t="str">
        <f>TRIM('APH KIC KIA PC'!D199)</f>
        <v/>
      </c>
      <c r="K199" s="26" t="e">
        <f>IF('APH KIC KIA PC'!K199=Tabeller!$AI$4,'4. Inköpsdata'!J199,ROUND('APH KIC KIA PC'!AB199,2))</f>
        <v>#VALUE!</v>
      </c>
      <c r="L199" s="22"/>
      <c r="M199" s="22"/>
      <c r="N199" s="35" t="s">
        <v>103</v>
      </c>
      <c r="O199" s="41"/>
      <c r="P199" s="34" t="s">
        <v>2160</v>
      </c>
      <c r="Q199" s="28">
        <v>1</v>
      </c>
      <c r="R199" s="28">
        <v>1</v>
      </c>
      <c r="S199" s="25" t="str">
        <f>'APH KIC KIA PC'!E199</f>
        <v/>
      </c>
      <c r="T199" s="35" t="s">
        <v>104</v>
      </c>
      <c r="U199" s="29"/>
      <c r="V199" s="444" t="str">
        <f>TRIM('APH KIC KIA PC'!D199)</f>
        <v/>
      </c>
      <c r="W199" s="26" t="str">
        <f>IF('APH KIC KIA PC'!AC199="",'APH KIC KIA PC'!AD199,'APH KIC KIA PC'!AC199)</f>
        <v/>
      </c>
      <c r="X199" s="22"/>
      <c r="Y199" s="22"/>
      <c r="Z199" s="35" t="s">
        <v>103</v>
      </c>
      <c r="AA199" s="7"/>
      <c r="AB199" s="30" t="s">
        <v>2161</v>
      </c>
      <c r="AC199" s="28">
        <v>1</v>
      </c>
      <c r="AD199" s="28">
        <v>1</v>
      </c>
      <c r="AE199" s="25" t="str">
        <f>'APH KIC KIA PC'!E199</f>
        <v/>
      </c>
      <c r="AF199" s="35" t="s">
        <v>104</v>
      </c>
      <c r="AG199" s="29"/>
      <c r="AH199" s="27" t="str">
        <f>TRIM('APH KIC KIA PC'!D199)</f>
        <v/>
      </c>
      <c r="AI199" s="26">
        <f>'APH KIC KIA PC'!AK199</f>
        <v>0</v>
      </c>
      <c r="AJ199" s="22"/>
      <c r="AK199" s="22"/>
      <c r="AL199" s="35" t="s">
        <v>103</v>
      </c>
    </row>
    <row r="200" spans="1:38" ht="15" x14ac:dyDescent="0.25">
      <c r="A200" s="21">
        <v>196</v>
      </c>
      <c r="B200" s="21" t="str">
        <f>'APH KIC KIA PC'!I200</f>
        <v>Välj…</v>
      </c>
      <c r="C200" s="21" t="str">
        <f>'APH KIC KIA PC'!K200</f>
        <v>Välj…</v>
      </c>
      <c r="D200" s="30">
        <v>100</v>
      </c>
      <c r="E200" s="28">
        <v>4</v>
      </c>
      <c r="F200" s="28">
        <v>1</v>
      </c>
      <c r="G200" s="25" t="str">
        <f>'APH KIC KIA PC'!E200</f>
        <v/>
      </c>
      <c r="H200" s="35" t="s">
        <v>104</v>
      </c>
      <c r="I200" s="29"/>
      <c r="J200" s="27" t="str">
        <f>TRIM('APH KIC KIA PC'!D200)</f>
        <v/>
      </c>
      <c r="K200" s="26" t="e">
        <f>IF('APH KIC KIA PC'!K200=Tabeller!$AI$4,'4. Inköpsdata'!J200,ROUND('APH KIC KIA PC'!AB200,2))</f>
        <v>#VALUE!</v>
      </c>
      <c r="L200" s="22"/>
      <c r="M200" s="22"/>
      <c r="N200" s="35" t="s">
        <v>103</v>
      </c>
      <c r="O200" s="41"/>
      <c r="P200" s="34" t="s">
        <v>2160</v>
      </c>
      <c r="Q200" s="28">
        <v>1</v>
      </c>
      <c r="R200" s="28">
        <v>1</v>
      </c>
      <c r="S200" s="25" t="str">
        <f>'APH KIC KIA PC'!E200</f>
        <v/>
      </c>
      <c r="T200" s="35" t="s">
        <v>104</v>
      </c>
      <c r="U200" s="29"/>
      <c r="V200" s="444" t="str">
        <f>TRIM('APH KIC KIA PC'!D200)</f>
        <v/>
      </c>
      <c r="W200" s="26" t="str">
        <f>IF('APH KIC KIA PC'!AC200="",'APH KIC KIA PC'!AD200,'APH KIC KIA PC'!AC200)</f>
        <v/>
      </c>
      <c r="X200" s="22"/>
      <c r="Y200" s="22"/>
      <c r="Z200" s="35" t="s">
        <v>103</v>
      </c>
      <c r="AA200" s="7"/>
      <c r="AB200" s="30" t="s">
        <v>2161</v>
      </c>
      <c r="AC200" s="28">
        <v>1</v>
      </c>
      <c r="AD200" s="28">
        <v>1</v>
      </c>
      <c r="AE200" s="25" t="str">
        <f>'APH KIC KIA PC'!E200</f>
        <v/>
      </c>
      <c r="AF200" s="35" t="s">
        <v>104</v>
      </c>
      <c r="AG200" s="29"/>
      <c r="AH200" s="27" t="str">
        <f>TRIM('APH KIC KIA PC'!D200)</f>
        <v/>
      </c>
      <c r="AI200" s="26">
        <f>'APH KIC KIA PC'!AK200</f>
        <v>0</v>
      </c>
      <c r="AJ200" s="22"/>
      <c r="AK200" s="22"/>
      <c r="AL200" s="35" t="s">
        <v>103</v>
      </c>
    </row>
    <row r="201" spans="1:38" ht="15" x14ac:dyDescent="0.25">
      <c r="A201" s="21">
        <v>197</v>
      </c>
      <c r="B201" s="21" t="str">
        <f>'APH KIC KIA PC'!I201</f>
        <v>Välj…</v>
      </c>
      <c r="C201" s="21" t="str">
        <f>'APH KIC KIA PC'!K201</f>
        <v>Välj…</v>
      </c>
      <c r="D201" s="30">
        <v>100</v>
      </c>
      <c r="E201" s="28">
        <v>4</v>
      </c>
      <c r="F201" s="28">
        <v>1</v>
      </c>
      <c r="G201" s="25" t="str">
        <f>'APH KIC KIA PC'!E201</f>
        <v/>
      </c>
      <c r="H201" s="35" t="s">
        <v>104</v>
      </c>
      <c r="I201" s="29"/>
      <c r="J201" s="27" t="str">
        <f>TRIM('APH KIC KIA PC'!D201)</f>
        <v/>
      </c>
      <c r="K201" s="26" t="e">
        <f>IF('APH KIC KIA PC'!K201=Tabeller!$AI$4,'4. Inköpsdata'!J201,ROUND('APH KIC KIA PC'!AB201,2))</f>
        <v>#VALUE!</v>
      </c>
      <c r="L201" s="22"/>
      <c r="M201" s="22"/>
      <c r="N201" s="35" t="s">
        <v>103</v>
      </c>
      <c r="O201" s="41"/>
      <c r="P201" s="34" t="s">
        <v>2160</v>
      </c>
      <c r="Q201" s="28">
        <v>1</v>
      </c>
      <c r="R201" s="28">
        <v>1</v>
      </c>
      <c r="S201" s="25" t="str">
        <f>'APH KIC KIA PC'!E201</f>
        <v/>
      </c>
      <c r="T201" s="35" t="s">
        <v>104</v>
      </c>
      <c r="U201" s="29"/>
      <c r="V201" s="444" t="str">
        <f>TRIM('APH KIC KIA PC'!D201)</f>
        <v/>
      </c>
      <c r="W201" s="26" t="str">
        <f>IF('APH KIC KIA PC'!AC201="",'APH KIC KIA PC'!AD201,'APH KIC KIA PC'!AC201)</f>
        <v/>
      </c>
      <c r="X201" s="22"/>
      <c r="Y201" s="22"/>
      <c r="Z201" s="35" t="s">
        <v>103</v>
      </c>
      <c r="AA201" s="7"/>
      <c r="AB201" s="30" t="s">
        <v>2161</v>
      </c>
      <c r="AC201" s="28">
        <v>1</v>
      </c>
      <c r="AD201" s="28">
        <v>1</v>
      </c>
      <c r="AE201" s="25" t="str">
        <f>'APH KIC KIA PC'!E201</f>
        <v/>
      </c>
      <c r="AF201" s="35" t="s">
        <v>104</v>
      </c>
      <c r="AG201" s="29"/>
      <c r="AH201" s="27" t="str">
        <f>TRIM('APH KIC KIA PC'!D201)</f>
        <v/>
      </c>
      <c r="AI201" s="26">
        <f>'APH KIC KIA PC'!AK201</f>
        <v>0</v>
      </c>
      <c r="AJ201" s="22"/>
      <c r="AK201" s="22"/>
      <c r="AL201" s="35" t="s">
        <v>103</v>
      </c>
    </row>
    <row r="202" spans="1:38" ht="15" x14ac:dyDescent="0.25">
      <c r="A202" s="21">
        <v>198</v>
      </c>
      <c r="B202" s="21" t="str">
        <f>'APH KIC KIA PC'!I202</f>
        <v>Välj…</v>
      </c>
      <c r="C202" s="21" t="str">
        <f>'APH KIC KIA PC'!K202</f>
        <v>Välj…</v>
      </c>
      <c r="D202" s="30">
        <v>100</v>
      </c>
      <c r="E202" s="28">
        <v>4</v>
      </c>
      <c r="F202" s="28">
        <v>1</v>
      </c>
      <c r="G202" s="25" t="str">
        <f>'APH KIC KIA PC'!E202</f>
        <v/>
      </c>
      <c r="H202" s="35" t="s">
        <v>104</v>
      </c>
      <c r="I202" s="29"/>
      <c r="J202" s="27" t="str">
        <f>TRIM('APH KIC KIA PC'!D202)</f>
        <v/>
      </c>
      <c r="K202" s="26" t="e">
        <f>IF('APH KIC KIA PC'!K202=Tabeller!$AI$4,'4. Inköpsdata'!J202,ROUND('APH KIC KIA PC'!AB202,2))</f>
        <v>#VALUE!</v>
      </c>
      <c r="L202" s="22"/>
      <c r="M202" s="22"/>
      <c r="N202" s="35" t="s">
        <v>103</v>
      </c>
      <c r="O202" s="41"/>
      <c r="P202" s="34" t="s">
        <v>2160</v>
      </c>
      <c r="Q202" s="28">
        <v>1</v>
      </c>
      <c r="R202" s="28">
        <v>1</v>
      </c>
      <c r="S202" s="25" t="str">
        <f>'APH KIC KIA PC'!E202</f>
        <v/>
      </c>
      <c r="T202" s="35" t="s">
        <v>104</v>
      </c>
      <c r="U202" s="29"/>
      <c r="V202" s="444" t="str">
        <f>TRIM('APH KIC KIA PC'!D202)</f>
        <v/>
      </c>
      <c r="W202" s="26" t="str">
        <f>IF('APH KIC KIA PC'!AC202="",'APH KIC KIA PC'!AD202,'APH KIC KIA PC'!AC202)</f>
        <v/>
      </c>
      <c r="X202" s="22"/>
      <c r="Y202" s="22"/>
      <c r="Z202" s="35" t="s">
        <v>103</v>
      </c>
      <c r="AA202" s="7"/>
      <c r="AB202" s="30" t="s">
        <v>2161</v>
      </c>
      <c r="AC202" s="28">
        <v>1</v>
      </c>
      <c r="AD202" s="28">
        <v>1</v>
      </c>
      <c r="AE202" s="25" t="str">
        <f>'APH KIC KIA PC'!E202</f>
        <v/>
      </c>
      <c r="AF202" s="35" t="s">
        <v>104</v>
      </c>
      <c r="AG202" s="29"/>
      <c r="AH202" s="27" t="str">
        <f>TRIM('APH KIC KIA PC'!D202)</f>
        <v/>
      </c>
      <c r="AI202" s="26">
        <f>'APH KIC KIA PC'!AK202</f>
        <v>0</v>
      </c>
      <c r="AJ202" s="22"/>
      <c r="AK202" s="22"/>
      <c r="AL202" s="35" t="s">
        <v>103</v>
      </c>
    </row>
    <row r="203" spans="1:38" ht="15" x14ac:dyDescent="0.25">
      <c r="A203" s="21">
        <v>199</v>
      </c>
      <c r="B203" s="21" t="str">
        <f>'APH KIC KIA PC'!I203</f>
        <v>Välj…</v>
      </c>
      <c r="C203" s="21" t="str">
        <f>'APH KIC KIA PC'!K203</f>
        <v>Välj…</v>
      </c>
      <c r="D203" s="30">
        <v>100</v>
      </c>
      <c r="E203" s="28">
        <v>4</v>
      </c>
      <c r="F203" s="28">
        <v>1</v>
      </c>
      <c r="G203" s="25" t="str">
        <f>'APH KIC KIA PC'!E203</f>
        <v/>
      </c>
      <c r="H203" s="35" t="s">
        <v>104</v>
      </c>
      <c r="I203" s="29"/>
      <c r="J203" s="27" t="str">
        <f>TRIM('APH KIC KIA PC'!D203)</f>
        <v/>
      </c>
      <c r="K203" s="26" t="e">
        <f>IF('APH KIC KIA PC'!K203=Tabeller!$AI$4,'4. Inköpsdata'!J203,ROUND('APH KIC KIA PC'!AB203,2))</f>
        <v>#VALUE!</v>
      </c>
      <c r="L203" s="22"/>
      <c r="M203" s="22"/>
      <c r="N203" s="35" t="s">
        <v>103</v>
      </c>
      <c r="O203" s="41"/>
      <c r="P203" s="34" t="s">
        <v>2160</v>
      </c>
      <c r="Q203" s="28">
        <v>1</v>
      </c>
      <c r="R203" s="28">
        <v>1</v>
      </c>
      <c r="S203" s="25" t="str">
        <f>'APH KIC KIA PC'!E203</f>
        <v/>
      </c>
      <c r="T203" s="35" t="s">
        <v>104</v>
      </c>
      <c r="U203" s="29"/>
      <c r="V203" s="444" t="str">
        <f>TRIM('APH KIC KIA PC'!D203)</f>
        <v/>
      </c>
      <c r="W203" s="26" t="str">
        <f>IF('APH KIC KIA PC'!AC203="",'APH KIC KIA PC'!AD203,'APH KIC KIA PC'!AC203)</f>
        <v/>
      </c>
      <c r="X203" s="22"/>
      <c r="Y203" s="22"/>
      <c r="Z203" s="35" t="s">
        <v>103</v>
      </c>
      <c r="AA203" s="7"/>
      <c r="AB203" s="30" t="s">
        <v>2161</v>
      </c>
      <c r="AC203" s="28">
        <v>1</v>
      </c>
      <c r="AD203" s="28">
        <v>1</v>
      </c>
      <c r="AE203" s="25" t="str">
        <f>'APH KIC KIA PC'!E203</f>
        <v/>
      </c>
      <c r="AF203" s="35" t="s">
        <v>104</v>
      </c>
      <c r="AG203" s="29"/>
      <c r="AH203" s="27" t="str">
        <f>TRIM('APH KIC KIA PC'!D203)</f>
        <v/>
      </c>
      <c r="AI203" s="26">
        <f>'APH KIC KIA PC'!AK203</f>
        <v>0</v>
      </c>
      <c r="AJ203" s="22"/>
      <c r="AK203" s="22"/>
      <c r="AL203" s="35" t="s">
        <v>103</v>
      </c>
    </row>
    <row r="204" spans="1:38" ht="15" x14ac:dyDescent="0.25">
      <c r="A204" s="21">
        <v>200</v>
      </c>
      <c r="B204" s="21" t="str">
        <f>'APH KIC KIA PC'!I204</f>
        <v>Välj…</v>
      </c>
      <c r="C204" s="21" t="str">
        <f>'APH KIC KIA PC'!K204</f>
        <v>Välj…</v>
      </c>
      <c r="D204" s="30">
        <v>100</v>
      </c>
      <c r="E204" s="28">
        <v>4</v>
      </c>
      <c r="F204" s="28">
        <v>1</v>
      </c>
      <c r="G204" s="25" t="str">
        <f>'APH KIC KIA PC'!E204</f>
        <v/>
      </c>
      <c r="H204" s="35" t="s">
        <v>104</v>
      </c>
      <c r="I204" s="29"/>
      <c r="J204" s="27" t="str">
        <f>TRIM('APH KIC KIA PC'!D204)</f>
        <v/>
      </c>
      <c r="K204" s="26" t="e">
        <f>IF('APH KIC KIA PC'!K204=Tabeller!$AI$4,'4. Inköpsdata'!J204,ROUND('APH KIC KIA PC'!AB204,2))</f>
        <v>#VALUE!</v>
      </c>
      <c r="L204" s="22"/>
      <c r="M204" s="22"/>
      <c r="N204" s="35" t="s">
        <v>103</v>
      </c>
      <c r="O204" s="41"/>
      <c r="P204" s="34" t="s">
        <v>2160</v>
      </c>
      <c r="Q204" s="28">
        <v>1</v>
      </c>
      <c r="R204" s="28">
        <v>1</v>
      </c>
      <c r="S204" s="25" t="str">
        <f>'APH KIC KIA PC'!E204</f>
        <v/>
      </c>
      <c r="T204" s="35" t="s">
        <v>104</v>
      </c>
      <c r="U204" s="29"/>
      <c r="V204" s="444" t="str">
        <f>TRIM('APH KIC KIA PC'!D204)</f>
        <v/>
      </c>
      <c r="W204" s="26" t="str">
        <f>IF('APH KIC KIA PC'!AC204="",'APH KIC KIA PC'!AD204,'APH KIC KIA PC'!AC204)</f>
        <v/>
      </c>
      <c r="X204" s="22"/>
      <c r="Y204" s="22"/>
      <c r="Z204" s="35" t="s">
        <v>103</v>
      </c>
      <c r="AA204" s="7"/>
      <c r="AB204" s="30" t="s">
        <v>2161</v>
      </c>
      <c r="AC204" s="28">
        <v>1</v>
      </c>
      <c r="AD204" s="28">
        <v>1</v>
      </c>
      <c r="AE204" s="25" t="str">
        <f>'APH KIC KIA PC'!E204</f>
        <v/>
      </c>
      <c r="AF204" s="35" t="s">
        <v>104</v>
      </c>
      <c r="AG204" s="29"/>
      <c r="AH204" s="27" t="str">
        <f>TRIM('APH KIC KIA PC'!D204)</f>
        <v/>
      </c>
      <c r="AI204" s="26">
        <f>'APH KIC KIA PC'!AK204</f>
        <v>0</v>
      </c>
      <c r="AJ204" s="22"/>
      <c r="AK204" s="22"/>
      <c r="AL204" s="35" t="s">
        <v>103</v>
      </c>
    </row>
  </sheetData>
  <sheetProtection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topLeftCell="H1" zoomScale="90" zoomScaleNormal="90" workbookViewId="0">
      <selection activeCell="C2" sqref="C2"/>
    </sheetView>
  </sheetViews>
  <sheetFormatPr defaultRowHeight="15" x14ac:dyDescent="0.25"/>
  <cols>
    <col min="1" max="1" width="11.85546875" style="310" bestFit="1" customWidth="1"/>
    <col min="2" max="2" width="8" style="310" bestFit="1" customWidth="1"/>
    <col min="3" max="3" width="15.7109375" style="310" bestFit="1" customWidth="1"/>
    <col min="4" max="4" width="20.42578125" style="310" bestFit="1" customWidth="1"/>
    <col min="5" max="5" width="13.5703125" style="310" bestFit="1" customWidth="1"/>
    <col min="6" max="6" width="12.28515625" style="310" bestFit="1" customWidth="1"/>
    <col min="7" max="7" width="63" style="310" bestFit="1" customWidth="1"/>
    <col min="8" max="8" width="16.42578125" style="310" bestFit="1" customWidth="1"/>
    <col min="9" max="9" width="11.5703125" style="310" bestFit="1" customWidth="1"/>
    <col min="10" max="10" width="10" style="310" bestFit="1" customWidth="1"/>
    <col min="11" max="11" width="11" style="310" bestFit="1" customWidth="1"/>
    <col min="12" max="12" width="17.85546875" style="310" bestFit="1" customWidth="1"/>
    <col min="13" max="13" width="16.140625" style="310" bestFit="1" customWidth="1"/>
    <col min="14" max="14" width="27.42578125" style="310" bestFit="1" customWidth="1"/>
    <col min="15" max="15" width="22.5703125" style="310" bestFit="1" customWidth="1"/>
    <col min="16" max="16" width="11.5703125" style="310" bestFit="1" customWidth="1"/>
    <col min="17" max="17" width="5.5703125" style="310" bestFit="1" customWidth="1"/>
    <col min="18" max="18" width="22.140625" style="310" bestFit="1" customWidth="1"/>
    <col min="19" max="19" width="11.42578125" style="310" bestFit="1" customWidth="1"/>
    <col min="20" max="20" width="15.7109375" style="310" bestFit="1" customWidth="1"/>
    <col min="21" max="23" width="6.5703125" style="310" bestFit="1" customWidth="1"/>
    <col min="24" max="24" width="7.140625" style="310" bestFit="1" customWidth="1"/>
    <col min="25" max="25" width="7.140625" style="310" customWidth="1"/>
    <col min="26" max="26" width="17.42578125" style="310" customWidth="1"/>
    <col min="27" max="27" width="34.5703125" style="310" bestFit="1" customWidth="1"/>
    <col min="28" max="28" width="36.5703125" style="310" bestFit="1" customWidth="1"/>
    <col min="29" max="29" width="26.85546875" style="310" bestFit="1" customWidth="1"/>
    <col min="30" max="30" width="22.5703125" style="310" customWidth="1"/>
  </cols>
  <sheetData>
    <row r="1" spans="1:30" s="306" customFormat="1" ht="75" x14ac:dyDescent="0.25">
      <c r="A1" s="318" t="s">
        <v>1865</v>
      </c>
      <c r="B1" s="318" t="s">
        <v>18</v>
      </c>
      <c r="C1" s="318" t="s">
        <v>2162</v>
      </c>
      <c r="D1" s="318" t="s">
        <v>2163</v>
      </c>
      <c r="E1" s="319" t="s">
        <v>1780</v>
      </c>
      <c r="F1" s="319" t="s">
        <v>2164</v>
      </c>
      <c r="G1" s="318" t="s">
        <v>2165</v>
      </c>
      <c r="H1" s="320" t="s">
        <v>2166</v>
      </c>
      <c r="I1" s="319" t="s">
        <v>2167</v>
      </c>
      <c r="J1" s="319" t="s">
        <v>1781</v>
      </c>
      <c r="K1" s="319" t="s">
        <v>2168</v>
      </c>
      <c r="L1" s="319" t="s">
        <v>2169</v>
      </c>
      <c r="M1" s="319" t="s">
        <v>2170</v>
      </c>
      <c r="N1" s="319" t="s">
        <v>2171</v>
      </c>
      <c r="O1" s="321" t="s">
        <v>2172</v>
      </c>
      <c r="P1" s="319" t="s">
        <v>2173</v>
      </c>
      <c r="Q1" s="319" t="s">
        <v>2174</v>
      </c>
      <c r="R1" s="319" t="s">
        <v>2175</v>
      </c>
      <c r="S1" s="319" t="s">
        <v>2176</v>
      </c>
      <c r="T1" s="322" t="s">
        <v>2177</v>
      </c>
      <c r="U1" s="319" t="s">
        <v>2178</v>
      </c>
      <c r="V1" s="319" t="s">
        <v>1797</v>
      </c>
      <c r="W1" s="319" t="s">
        <v>1798</v>
      </c>
      <c r="X1" s="319" t="s">
        <v>2179</v>
      </c>
      <c r="Y1" s="319" t="s">
        <v>2180</v>
      </c>
      <c r="Z1" s="311" t="s">
        <v>2181</v>
      </c>
      <c r="AA1" s="312" t="s">
        <v>2182</v>
      </c>
      <c r="AB1" s="312" t="s">
        <v>2183</v>
      </c>
      <c r="AC1" s="313" t="s">
        <v>2184</v>
      </c>
      <c r="AD1" s="313" t="s">
        <v>2185</v>
      </c>
    </row>
    <row r="2" spans="1:30" x14ac:dyDescent="0.25">
      <c r="A2" s="314">
        <f>'APH KIC KIA PC'!F5</f>
        <v>0</v>
      </c>
      <c r="B2" s="315">
        <f>'APH KIC KIA PC'!D5</f>
        <v>0</v>
      </c>
      <c r="C2" s="314">
        <f>'1. Artikeldata Grund'!D5</f>
        <v>0</v>
      </c>
      <c r="D2" s="315">
        <f>'2. Artikeldata Utökad'!I5</f>
        <v>0</v>
      </c>
      <c r="E2" s="315" t="str">
        <f>'APH KIC KIA PC'!S5</f>
        <v xml:space="preserve">  Välj…</v>
      </c>
      <c r="F2" s="315">
        <f>'APH KIC KIA PC'!J5</f>
        <v>0</v>
      </c>
      <c r="G2" s="315">
        <f>'1. Artikeldata Grund'!E5</f>
        <v>0</v>
      </c>
      <c r="H2" s="315">
        <f>'APH KIC KIA PC'!G5</f>
        <v>0</v>
      </c>
      <c r="I2" s="315" t="str">
        <f>'APH KIC KIA PC'!L5</f>
        <v>Välj….</v>
      </c>
      <c r="J2" s="315">
        <f>'APH KIC KIA PC'!M5</f>
        <v>910</v>
      </c>
      <c r="K2" s="315">
        <f>'APH KIC KIA PC'!O5</f>
        <v>0</v>
      </c>
      <c r="L2" s="314">
        <f>'APH KIC KIA PC'!Q5</f>
        <v>0</v>
      </c>
      <c r="M2" s="315">
        <f>'APH KIC KIA PC'!R5</f>
        <v>0</v>
      </c>
      <c r="N2" s="314">
        <f>'1. Artikeldata Grund'!F5</f>
        <v>0</v>
      </c>
      <c r="O2" s="315" t="str">
        <f>'1. Artikeldata Grund'!J5</f>
        <v xml:space="preserve">  Välj…</v>
      </c>
      <c r="P2" s="315" t="str">
        <f>'4. Inköpsdata'!E5</f>
        <v>ST</v>
      </c>
      <c r="Q2" s="316">
        <f>'4. Inköpsdata'!G5</f>
        <v>1</v>
      </c>
      <c r="R2" s="314" t="str">
        <f>'3. Förpackningsdata'!K5</f>
        <v>BX</v>
      </c>
      <c r="S2" s="315">
        <f>'3. Förpackningsdata'!L5</f>
        <v>0</v>
      </c>
      <c r="T2" s="314">
        <f>'3. Förpackningsdata'!M5</f>
        <v>0</v>
      </c>
      <c r="U2" s="317" t="str">
        <f>'4. Inköpsdata'!H5</f>
        <v>SEK</v>
      </c>
      <c r="V2" s="316" t="str">
        <f>'APH KIC KIA PC'!AA5</f>
        <v/>
      </c>
      <c r="W2" s="316" t="str">
        <f>'APH KIC KIA PC'!AB5</f>
        <v/>
      </c>
      <c r="X2" s="316">
        <f>'APH KIC KIA PC'!AC5</f>
        <v>0</v>
      </c>
      <c r="Y2" s="316">
        <f>'APH KIC KIA PC'!AK5</f>
        <v>0</v>
      </c>
      <c r="Z2" s="308"/>
      <c r="AA2" s="271"/>
      <c r="AB2" s="271"/>
      <c r="AC2" s="271"/>
      <c r="AD2" s="271"/>
    </row>
    <row r="3" spans="1:30" x14ac:dyDescent="0.25">
      <c r="A3" s="307">
        <f>'APH KIC KIA PC'!F6</f>
        <v>0</v>
      </c>
      <c r="B3" s="271">
        <f>'APH KIC KIA PC'!D6</f>
        <v>0</v>
      </c>
      <c r="C3" s="307">
        <f>'1. Artikeldata Grund'!D6</f>
        <v>0</v>
      </c>
      <c r="D3" s="271">
        <f>'2. Artikeldata Utökad'!I6</f>
        <v>0</v>
      </c>
      <c r="E3" s="271" t="str">
        <f>'APH KIC KIA PC'!S6</f>
        <v xml:space="preserve">  Välj…</v>
      </c>
      <c r="F3" s="271">
        <f>'APH KIC KIA PC'!J6</f>
        <v>0</v>
      </c>
      <c r="G3" s="271">
        <f>'1. Artikeldata Grund'!E6</f>
        <v>0</v>
      </c>
      <c r="H3" s="271">
        <f>'APH KIC KIA PC'!G6</f>
        <v>0</v>
      </c>
      <c r="I3" s="271" t="str">
        <f>'APH KIC KIA PC'!L6</f>
        <v>Välj….</v>
      </c>
      <c r="J3" s="271">
        <f>'APH KIC KIA PC'!M6</f>
        <v>910</v>
      </c>
      <c r="K3" s="271">
        <f>'APH KIC KIA PC'!O6</f>
        <v>0</v>
      </c>
      <c r="L3" s="307">
        <f>'APH KIC KIA PC'!Q6</f>
        <v>0</v>
      </c>
      <c r="M3" s="271">
        <f>'APH KIC KIA PC'!R6</f>
        <v>0</v>
      </c>
      <c r="N3" s="307">
        <f>'1. Artikeldata Grund'!F6</f>
        <v>0</v>
      </c>
      <c r="O3" s="271" t="str">
        <f>'1. Artikeldata Grund'!J6</f>
        <v xml:space="preserve">  Välj…</v>
      </c>
      <c r="P3" s="271" t="str">
        <f>'4. Inköpsdata'!E6</f>
        <v>ST</v>
      </c>
      <c r="Q3" s="308">
        <f>'4. Inköpsdata'!G6</f>
        <v>1</v>
      </c>
      <c r="R3" s="307" t="str">
        <f>'3. Förpackningsdata'!K6</f>
        <v>BX</v>
      </c>
      <c r="S3" s="271">
        <f>'3. Förpackningsdata'!L6</f>
        <v>0</v>
      </c>
      <c r="T3" s="307">
        <f>'3. Förpackningsdata'!M6</f>
        <v>0</v>
      </c>
      <c r="U3" s="309" t="str">
        <f>'4. Inköpsdata'!H6</f>
        <v>SEK</v>
      </c>
      <c r="V3" s="308" t="str">
        <f>'APH KIC KIA PC'!AA6</f>
        <v/>
      </c>
      <c r="W3" s="308" t="str">
        <f>'APH KIC KIA PC'!AB6</f>
        <v/>
      </c>
      <c r="X3" s="308">
        <f>'APH KIC KIA PC'!AC6</f>
        <v>0</v>
      </c>
      <c r="Y3" s="316">
        <f>'APH KIC KIA PC'!AK6</f>
        <v>0</v>
      </c>
      <c r="Z3" s="308"/>
      <c r="AA3" s="271"/>
      <c r="AB3" s="271"/>
      <c r="AC3" s="271"/>
      <c r="AD3" s="271"/>
    </row>
    <row r="4" spans="1:30" x14ac:dyDescent="0.25">
      <c r="A4" s="307">
        <f>'APH KIC KIA PC'!F7</f>
        <v>0</v>
      </c>
      <c r="B4" s="271">
        <f>'APH KIC KIA PC'!D7</f>
        <v>0</v>
      </c>
      <c r="C4" s="307">
        <f>'1. Artikeldata Grund'!D7</f>
        <v>0</v>
      </c>
      <c r="D4" s="271">
        <f>'2. Artikeldata Utökad'!I7</f>
        <v>0</v>
      </c>
      <c r="E4" s="271" t="str">
        <f>'APH KIC KIA PC'!S7</f>
        <v xml:space="preserve">  Välj…</v>
      </c>
      <c r="F4" s="271">
        <f>'APH KIC KIA PC'!J7</f>
        <v>0</v>
      </c>
      <c r="G4" s="271">
        <f>'1. Artikeldata Grund'!E7</f>
        <v>0</v>
      </c>
      <c r="H4" s="271">
        <f>'APH KIC KIA PC'!G7</f>
        <v>0</v>
      </c>
      <c r="I4" s="271" t="str">
        <f>'APH KIC KIA PC'!L7</f>
        <v>Välj….</v>
      </c>
      <c r="J4" s="271">
        <f>'APH KIC KIA PC'!M7</f>
        <v>910</v>
      </c>
      <c r="K4" s="271">
        <f>'APH KIC KIA PC'!O7</f>
        <v>0</v>
      </c>
      <c r="L4" s="307">
        <f>'APH KIC KIA PC'!Q7</f>
        <v>0</v>
      </c>
      <c r="M4" s="271">
        <f>'APH KIC KIA PC'!R7</f>
        <v>0</v>
      </c>
      <c r="N4" s="307">
        <f>'1. Artikeldata Grund'!F7</f>
        <v>0</v>
      </c>
      <c r="O4" s="271" t="str">
        <f>'1. Artikeldata Grund'!J7</f>
        <v xml:space="preserve">  Välj…</v>
      </c>
      <c r="P4" s="271" t="str">
        <f>'4. Inköpsdata'!E7</f>
        <v>ST</v>
      </c>
      <c r="Q4" s="308">
        <f>'4. Inköpsdata'!G7</f>
        <v>1</v>
      </c>
      <c r="R4" s="307" t="str">
        <f>'3. Förpackningsdata'!K7</f>
        <v>BX</v>
      </c>
      <c r="S4" s="271">
        <f>'3. Förpackningsdata'!L7</f>
        <v>0</v>
      </c>
      <c r="T4" s="307">
        <f>'3. Förpackningsdata'!M7</f>
        <v>0</v>
      </c>
      <c r="U4" s="309" t="str">
        <f>'4. Inköpsdata'!H7</f>
        <v>SEK</v>
      </c>
      <c r="V4" s="308" t="str">
        <f>'APH KIC KIA PC'!AA7</f>
        <v/>
      </c>
      <c r="W4" s="308" t="str">
        <f>'APH KIC KIA PC'!AB7</f>
        <v/>
      </c>
      <c r="X4" s="308">
        <f>'APH KIC KIA PC'!AC7</f>
        <v>0</v>
      </c>
      <c r="Y4" s="316">
        <f>'APH KIC KIA PC'!AK7</f>
        <v>0</v>
      </c>
      <c r="Z4" s="308"/>
      <c r="AA4" s="271"/>
      <c r="AB4" s="271"/>
      <c r="AC4" s="271"/>
      <c r="AD4" s="271"/>
    </row>
    <row r="5" spans="1:30" x14ac:dyDescent="0.25">
      <c r="A5" s="307">
        <f>'APH KIC KIA PC'!F8</f>
        <v>0</v>
      </c>
      <c r="B5" s="271">
        <f>'APH KIC KIA PC'!D8</f>
        <v>0</v>
      </c>
      <c r="C5" s="307">
        <f>'1. Artikeldata Grund'!D8</f>
        <v>0</v>
      </c>
      <c r="D5" s="271">
        <f>'2. Artikeldata Utökad'!I8</f>
        <v>0</v>
      </c>
      <c r="E5" s="271" t="str">
        <f>'APH KIC KIA PC'!S8</f>
        <v xml:space="preserve">  Välj…</v>
      </c>
      <c r="F5" s="271">
        <f>'APH KIC KIA PC'!J8</f>
        <v>0</v>
      </c>
      <c r="G5" s="271">
        <f>'1. Artikeldata Grund'!E8</f>
        <v>0</v>
      </c>
      <c r="H5" s="271">
        <f>'APH KIC KIA PC'!G8</f>
        <v>0</v>
      </c>
      <c r="I5" s="271" t="str">
        <f>'APH KIC KIA PC'!L8</f>
        <v>Välj….</v>
      </c>
      <c r="J5" s="271">
        <f>'APH KIC KIA PC'!M8</f>
        <v>910</v>
      </c>
      <c r="K5" s="271">
        <f>'APH KIC KIA PC'!O8</f>
        <v>0</v>
      </c>
      <c r="L5" s="307">
        <f>'APH KIC KIA PC'!Q8</f>
        <v>0</v>
      </c>
      <c r="M5" s="271">
        <f>'APH KIC KIA PC'!R8</f>
        <v>0</v>
      </c>
      <c r="N5" s="307">
        <f>'1. Artikeldata Grund'!F8</f>
        <v>0</v>
      </c>
      <c r="O5" s="271" t="str">
        <f>'1. Artikeldata Grund'!J8</f>
        <v xml:space="preserve">  Välj…</v>
      </c>
      <c r="P5" s="271" t="str">
        <f>'4. Inköpsdata'!E8</f>
        <v>ST</v>
      </c>
      <c r="Q5" s="308">
        <f>'4. Inköpsdata'!G8</f>
        <v>1</v>
      </c>
      <c r="R5" s="307" t="str">
        <f>'3. Förpackningsdata'!K8</f>
        <v>BX</v>
      </c>
      <c r="S5" s="271">
        <f>'3. Förpackningsdata'!L8</f>
        <v>0</v>
      </c>
      <c r="T5" s="307">
        <f>'3. Förpackningsdata'!M8</f>
        <v>0</v>
      </c>
      <c r="U5" s="309" t="str">
        <f>'4. Inköpsdata'!H8</f>
        <v>SEK</v>
      </c>
      <c r="V5" s="308" t="str">
        <f>'APH KIC KIA PC'!AA8</f>
        <v/>
      </c>
      <c r="W5" s="308" t="str">
        <f>'APH KIC KIA PC'!AB8</f>
        <v/>
      </c>
      <c r="X5" s="308">
        <f>'APH KIC KIA PC'!AC8</f>
        <v>0</v>
      </c>
      <c r="Y5" s="316">
        <f>'APH KIC KIA PC'!AK8</f>
        <v>0</v>
      </c>
      <c r="Z5" s="308"/>
      <c r="AA5" s="271"/>
      <c r="AB5" s="271"/>
      <c r="AC5" s="271"/>
      <c r="AD5" s="271"/>
    </row>
    <row r="6" spans="1:30" x14ac:dyDescent="0.25">
      <c r="A6" s="307">
        <f>'APH KIC KIA PC'!F9</f>
        <v>0</v>
      </c>
      <c r="B6" s="271">
        <f>'APH KIC KIA PC'!D9</f>
        <v>0</v>
      </c>
      <c r="C6" s="307">
        <f>'1. Artikeldata Grund'!D9</f>
        <v>0</v>
      </c>
      <c r="D6" s="271">
        <f>'2. Artikeldata Utökad'!I9</f>
        <v>0</v>
      </c>
      <c r="E6" s="271" t="str">
        <f>'APH KIC KIA PC'!S9</f>
        <v xml:space="preserve">  Välj…</v>
      </c>
      <c r="F6" s="271">
        <f>'APH KIC KIA PC'!J9</f>
        <v>0</v>
      </c>
      <c r="G6" s="271">
        <f>'1. Artikeldata Grund'!E9</f>
        <v>0</v>
      </c>
      <c r="H6" s="271">
        <f>'APH KIC KIA PC'!G9</f>
        <v>0</v>
      </c>
      <c r="I6" s="271" t="str">
        <f>'APH KIC KIA PC'!L9</f>
        <v>Välj….</v>
      </c>
      <c r="J6" s="271">
        <f>'APH KIC KIA PC'!M9</f>
        <v>910</v>
      </c>
      <c r="K6" s="271">
        <f>'APH KIC KIA PC'!O9</f>
        <v>0</v>
      </c>
      <c r="L6" s="307">
        <f>'APH KIC KIA PC'!Q9</f>
        <v>0</v>
      </c>
      <c r="M6" s="271">
        <f>'APH KIC KIA PC'!R9</f>
        <v>0</v>
      </c>
      <c r="N6" s="307">
        <f>'1. Artikeldata Grund'!F9</f>
        <v>0</v>
      </c>
      <c r="O6" s="271" t="str">
        <f>'1. Artikeldata Grund'!J9</f>
        <v xml:space="preserve">  Välj…</v>
      </c>
      <c r="P6" s="271" t="str">
        <f>'4. Inköpsdata'!E9</f>
        <v>ST</v>
      </c>
      <c r="Q6" s="308">
        <f>'4. Inköpsdata'!G9</f>
        <v>1</v>
      </c>
      <c r="R6" s="307" t="str">
        <f>'3. Förpackningsdata'!K9</f>
        <v>BX</v>
      </c>
      <c r="S6" s="271">
        <f>'3. Förpackningsdata'!L9</f>
        <v>0</v>
      </c>
      <c r="T6" s="307">
        <f>'3. Förpackningsdata'!M9</f>
        <v>0</v>
      </c>
      <c r="U6" s="309" t="str">
        <f>'4. Inköpsdata'!H9</f>
        <v>SEK</v>
      </c>
      <c r="V6" s="308" t="str">
        <f>'APH KIC KIA PC'!AA9</f>
        <v/>
      </c>
      <c r="W6" s="308" t="str">
        <f>'APH KIC KIA PC'!AB9</f>
        <v/>
      </c>
      <c r="X6" s="308">
        <f>'APH KIC KIA PC'!AC9</f>
        <v>0</v>
      </c>
      <c r="Y6" s="316">
        <f>'APH KIC KIA PC'!AK9</f>
        <v>0</v>
      </c>
      <c r="Z6" s="308"/>
      <c r="AA6" s="271"/>
      <c r="AB6" s="271"/>
      <c r="AC6" s="271"/>
      <c r="AD6" s="271"/>
    </row>
    <row r="7" spans="1:30" x14ac:dyDescent="0.25">
      <c r="A7" s="307">
        <f>'APH KIC KIA PC'!F10</f>
        <v>0</v>
      </c>
      <c r="B7" s="271">
        <f>'APH KIC KIA PC'!D10</f>
        <v>0</v>
      </c>
      <c r="C7" s="307">
        <f>'1. Artikeldata Grund'!D10</f>
        <v>0</v>
      </c>
      <c r="D7" s="271">
        <f>'2. Artikeldata Utökad'!I10</f>
        <v>0</v>
      </c>
      <c r="E7" s="271" t="str">
        <f>'APH KIC KIA PC'!S10</f>
        <v xml:space="preserve">  Välj…</v>
      </c>
      <c r="F7" s="271">
        <f>'APH KIC KIA PC'!J10</f>
        <v>0</v>
      </c>
      <c r="G7" s="271">
        <f>'1. Artikeldata Grund'!E10</f>
        <v>0</v>
      </c>
      <c r="H7" s="271">
        <f>'APH KIC KIA PC'!G10</f>
        <v>0</v>
      </c>
      <c r="I7" s="271" t="str">
        <f>'APH KIC KIA PC'!L10</f>
        <v>Välj….</v>
      </c>
      <c r="J7" s="271">
        <f>'APH KIC KIA PC'!M10</f>
        <v>910</v>
      </c>
      <c r="K7" s="271">
        <f>'APH KIC KIA PC'!O10</f>
        <v>0</v>
      </c>
      <c r="L7" s="307">
        <f>'APH KIC KIA PC'!Q10</f>
        <v>0</v>
      </c>
      <c r="M7" s="271">
        <f>'APH KIC KIA PC'!R10</f>
        <v>0</v>
      </c>
      <c r="N7" s="307">
        <f>'1. Artikeldata Grund'!F10</f>
        <v>0</v>
      </c>
      <c r="O7" s="271" t="str">
        <f>'1. Artikeldata Grund'!J10</f>
        <v xml:space="preserve">  Välj…</v>
      </c>
      <c r="P7" s="271" t="str">
        <f>'4. Inköpsdata'!E10</f>
        <v>ST</v>
      </c>
      <c r="Q7" s="308">
        <f>'4. Inköpsdata'!G10</f>
        <v>1</v>
      </c>
      <c r="R7" s="307" t="str">
        <f>'3. Förpackningsdata'!K10</f>
        <v>BX</v>
      </c>
      <c r="S7" s="271">
        <f>'3. Förpackningsdata'!L10</f>
        <v>0</v>
      </c>
      <c r="T7" s="307">
        <f>'3. Förpackningsdata'!M10</f>
        <v>0</v>
      </c>
      <c r="U7" s="309" t="str">
        <f>'4. Inköpsdata'!H10</f>
        <v>SEK</v>
      </c>
      <c r="V7" s="308" t="str">
        <f>'APH KIC KIA PC'!AA10</f>
        <v/>
      </c>
      <c r="W7" s="308" t="str">
        <f>'APH KIC KIA PC'!AB10</f>
        <v/>
      </c>
      <c r="X7" s="308">
        <f>'APH KIC KIA PC'!AC10</f>
        <v>0</v>
      </c>
      <c r="Y7" s="316">
        <f>'APH KIC KIA PC'!AK10</f>
        <v>0</v>
      </c>
      <c r="Z7" s="308"/>
      <c r="AA7" s="271"/>
      <c r="AB7" s="271"/>
      <c r="AC7" s="271"/>
      <c r="AD7" s="271"/>
    </row>
    <row r="8" spans="1:30" x14ac:dyDescent="0.25">
      <c r="A8" s="307">
        <f>'APH KIC KIA PC'!F11</f>
        <v>0</v>
      </c>
      <c r="B8" s="271">
        <f>'APH KIC KIA PC'!D11</f>
        <v>0</v>
      </c>
      <c r="C8" s="307">
        <f>'1. Artikeldata Grund'!D11</f>
        <v>0</v>
      </c>
      <c r="D8" s="271">
        <f>'2. Artikeldata Utökad'!I11</f>
        <v>0</v>
      </c>
      <c r="E8" s="271" t="str">
        <f>'APH KIC KIA PC'!S11</f>
        <v xml:space="preserve">  Välj…</v>
      </c>
      <c r="F8" s="271">
        <f>'APH KIC KIA PC'!J11</f>
        <v>0</v>
      </c>
      <c r="G8" s="271">
        <f>'1. Artikeldata Grund'!E11</f>
        <v>0</v>
      </c>
      <c r="H8" s="271">
        <f>'APH KIC KIA PC'!G11</f>
        <v>0</v>
      </c>
      <c r="I8" s="271" t="str">
        <f>'APH KIC KIA PC'!L11</f>
        <v>Välj….</v>
      </c>
      <c r="J8" s="271">
        <f>'APH KIC KIA PC'!M11</f>
        <v>910</v>
      </c>
      <c r="K8" s="271">
        <f>'APH KIC KIA PC'!O11</f>
        <v>0</v>
      </c>
      <c r="L8" s="307">
        <f>'APH KIC KIA PC'!Q11</f>
        <v>0</v>
      </c>
      <c r="M8" s="271">
        <f>'APH KIC KIA PC'!R11</f>
        <v>0</v>
      </c>
      <c r="N8" s="307">
        <f>'1. Artikeldata Grund'!F11</f>
        <v>0</v>
      </c>
      <c r="O8" s="271" t="str">
        <f>'1. Artikeldata Grund'!J11</f>
        <v xml:space="preserve">  Välj…</v>
      </c>
      <c r="P8" s="271" t="str">
        <f>'4. Inköpsdata'!E11</f>
        <v>ST</v>
      </c>
      <c r="Q8" s="308">
        <f>'4. Inköpsdata'!G11</f>
        <v>1</v>
      </c>
      <c r="R8" s="307" t="str">
        <f>'3. Förpackningsdata'!K11</f>
        <v>BX</v>
      </c>
      <c r="S8" s="271">
        <f>'3. Förpackningsdata'!L11</f>
        <v>0</v>
      </c>
      <c r="T8" s="307">
        <f>'3. Förpackningsdata'!M11</f>
        <v>0</v>
      </c>
      <c r="U8" s="309" t="str">
        <f>'4. Inköpsdata'!H11</f>
        <v>SEK</v>
      </c>
      <c r="V8" s="308" t="str">
        <f>'APH KIC KIA PC'!AA11</f>
        <v/>
      </c>
      <c r="W8" s="308" t="str">
        <f>'APH KIC KIA PC'!AB11</f>
        <v/>
      </c>
      <c r="X8" s="308">
        <f>'APH KIC KIA PC'!AC11</f>
        <v>0</v>
      </c>
      <c r="Y8" s="316">
        <f>'APH KIC KIA PC'!AK11</f>
        <v>0</v>
      </c>
      <c r="Z8" s="308"/>
      <c r="AA8" s="271"/>
      <c r="AB8" s="271"/>
      <c r="AC8" s="271"/>
      <c r="AD8" s="271"/>
    </row>
    <row r="9" spans="1:30" x14ac:dyDescent="0.25">
      <c r="A9" s="307">
        <f>'APH KIC KIA PC'!F12</f>
        <v>0</v>
      </c>
      <c r="B9" s="271">
        <f>'APH KIC KIA PC'!D12</f>
        <v>0</v>
      </c>
      <c r="C9" s="307">
        <f>'1. Artikeldata Grund'!D12</f>
        <v>0</v>
      </c>
      <c r="D9" s="271">
        <f>'2. Artikeldata Utökad'!I12</f>
        <v>0</v>
      </c>
      <c r="E9" s="271" t="str">
        <f>'APH KIC KIA PC'!S12</f>
        <v xml:space="preserve">  Välj…</v>
      </c>
      <c r="F9" s="271">
        <f>'APH KIC KIA PC'!J12</f>
        <v>0</v>
      </c>
      <c r="G9" s="271">
        <f>'1. Artikeldata Grund'!E12</f>
        <v>0</v>
      </c>
      <c r="H9" s="271">
        <f>'APH KIC KIA PC'!G12</f>
        <v>0</v>
      </c>
      <c r="I9" s="271" t="str">
        <f>'APH KIC KIA PC'!L12</f>
        <v>Välj….</v>
      </c>
      <c r="J9" s="271">
        <f>'APH KIC KIA PC'!M12</f>
        <v>910</v>
      </c>
      <c r="K9" s="271">
        <f>'APH KIC KIA PC'!O12</f>
        <v>0</v>
      </c>
      <c r="L9" s="307">
        <f>'APH KIC KIA PC'!Q12</f>
        <v>0</v>
      </c>
      <c r="M9" s="271">
        <f>'APH KIC KIA PC'!R12</f>
        <v>0</v>
      </c>
      <c r="N9" s="307">
        <f>'1. Artikeldata Grund'!F12</f>
        <v>0</v>
      </c>
      <c r="O9" s="271" t="str">
        <f>'1. Artikeldata Grund'!J12</f>
        <v xml:space="preserve">  Välj…</v>
      </c>
      <c r="P9" s="271" t="str">
        <f>'4. Inköpsdata'!E12</f>
        <v>ST</v>
      </c>
      <c r="Q9" s="308">
        <f>'4. Inköpsdata'!G12</f>
        <v>1</v>
      </c>
      <c r="R9" s="307" t="str">
        <f>'3. Förpackningsdata'!K12</f>
        <v>BX</v>
      </c>
      <c r="S9" s="271">
        <f>'3. Förpackningsdata'!L12</f>
        <v>0</v>
      </c>
      <c r="T9" s="307">
        <f>'3. Förpackningsdata'!M12</f>
        <v>0</v>
      </c>
      <c r="U9" s="309" t="str">
        <f>'4. Inköpsdata'!H12</f>
        <v>SEK</v>
      </c>
      <c r="V9" s="308" t="str">
        <f>'APH KIC KIA PC'!AA12</f>
        <v/>
      </c>
      <c r="W9" s="308" t="str">
        <f>'APH KIC KIA PC'!AB12</f>
        <v/>
      </c>
      <c r="X9" s="308">
        <f>'APH KIC KIA PC'!AC12</f>
        <v>0</v>
      </c>
      <c r="Y9" s="316">
        <f>'APH KIC KIA PC'!AK12</f>
        <v>0</v>
      </c>
      <c r="Z9" s="308"/>
      <c r="AA9" s="271"/>
      <c r="AB9" s="271"/>
      <c r="AC9" s="271"/>
      <c r="AD9" s="271"/>
    </row>
    <row r="10" spans="1:30" x14ac:dyDescent="0.25">
      <c r="A10" s="307">
        <f>'APH KIC KIA PC'!F13</f>
        <v>0</v>
      </c>
      <c r="B10" s="271">
        <f>'APH KIC KIA PC'!D13</f>
        <v>0</v>
      </c>
      <c r="C10" s="307">
        <f>'1. Artikeldata Grund'!D13</f>
        <v>0</v>
      </c>
      <c r="D10" s="271">
        <f>'2. Artikeldata Utökad'!I13</f>
        <v>0</v>
      </c>
      <c r="E10" s="271" t="str">
        <f>'APH KIC KIA PC'!S13</f>
        <v xml:space="preserve">  Välj…</v>
      </c>
      <c r="F10" s="271">
        <f>'APH KIC KIA PC'!J13</f>
        <v>0</v>
      </c>
      <c r="G10" s="271">
        <f>'1. Artikeldata Grund'!E13</f>
        <v>0</v>
      </c>
      <c r="H10" s="271">
        <f>'APH KIC KIA PC'!G13</f>
        <v>0</v>
      </c>
      <c r="I10" s="271" t="str">
        <f>'APH KIC KIA PC'!L13</f>
        <v>Välj….</v>
      </c>
      <c r="J10" s="271">
        <f>'APH KIC KIA PC'!M13</f>
        <v>910</v>
      </c>
      <c r="K10" s="271">
        <f>'APH KIC KIA PC'!O13</f>
        <v>0</v>
      </c>
      <c r="L10" s="307">
        <f>'APH KIC KIA PC'!Q13</f>
        <v>0</v>
      </c>
      <c r="M10" s="271">
        <f>'APH KIC KIA PC'!R13</f>
        <v>0</v>
      </c>
      <c r="N10" s="307">
        <f>'1. Artikeldata Grund'!F13</f>
        <v>0</v>
      </c>
      <c r="O10" s="271" t="str">
        <f>'1. Artikeldata Grund'!J13</f>
        <v xml:space="preserve">  Välj…</v>
      </c>
      <c r="P10" s="271" t="str">
        <f>'4. Inköpsdata'!E13</f>
        <v>ST</v>
      </c>
      <c r="Q10" s="308">
        <f>'4. Inköpsdata'!G13</f>
        <v>1</v>
      </c>
      <c r="R10" s="307" t="str">
        <f>'3. Förpackningsdata'!K13</f>
        <v>BX</v>
      </c>
      <c r="S10" s="271">
        <f>'3. Förpackningsdata'!L13</f>
        <v>0</v>
      </c>
      <c r="T10" s="307">
        <f>'3. Förpackningsdata'!M13</f>
        <v>0</v>
      </c>
      <c r="U10" s="309" t="str">
        <f>'4. Inköpsdata'!H13</f>
        <v>SEK</v>
      </c>
      <c r="V10" s="308" t="str">
        <f>'APH KIC KIA PC'!AA13</f>
        <v/>
      </c>
      <c r="W10" s="308" t="str">
        <f>'APH KIC KIA PC'!AB13</f>
        <v/>
      </c>
      <c r="X10" s="308">
        <f>'APH KIC KIA PC'!AC13</f>
        <v>0</v>
      </c>
      <c r="Y10" s="316">
        <f>'APH KIC KIA PC'!AK13</f>
        <v>0</v>
      </c>
      <c r="Z10" s="308"/>
      <c r="AA10" s="271"/>
      <c r="AB10" s="271"/>
      <c r="AC10" s="271"/>
      <c r="AD10" s="271"/>
    </row>
    <row r="11" spans="1:30" x14ac:dyDescent="0.25">
      <c r="A11" s="307">
        <f>'APH KIC KIA PC'!F14</f>
        <v>0</v>
      </c>
      <c r="B11" s="271">
        <f>'APH KIC KIA PC'!D14</f>
        <v>0</v>
      </c>
      <c r="C11" s="307">
        <f>'1. Artikeldata Grund'!D14</f>
        <v>0</v>
      </c>
      <c r="D11" s="271">
        <f>'2. Artikeldata Utökad'!I14</f>
        <v>0</v>
      </c>
      <c r="E11" s="271" t="str">
        <f>'APH KIC KIA PC'!S14</f>
        <v xml:space="preserve">  Välj…</v>
      </c>
      <c r="F11" s="271">
        <f>'APH KIC KIA PC'!J14</f>
        <v>0</v>
      </c>
      <c r="G11" s="271">
        <f>'1. Artikeldata Grund'!E14</f>
        <v>0</v>
      </c>
      <c r="H11" s="271">
        <f>'APH KIC KIA PC'!G14</f>
        <v>0</v>
      </c>
      <c r="I11" s="271" t="str">
        <f>'APH KIC KIA PC'!L14</f>
        <v>Välj….</v>
      </c>
      <c r="J11" s="271">
        <f>'APH KIC KIA PC'!M14</f>
        <v>910</v>
      </c>
      <c r="K11" s="271">
        <f>'APH KIC KIA PC'!O14</f>
        <v>0</v>
      </c>
      <c r="L11" s="307">
        <f>'APH KIC KIA PC'!Q14</f>
        <v>0</v>
      </c>
      <c r="M11" s="271">
        <f>'APH KIC KIA PC'!R14</f>
        <v>0</v>
      </c>
      <c r="N11" s="307">
        <f>'1. Artikeldata Grund'!F14</f>
        <v>0</v>
      </c>
      <c r="O11" s="271" t="str">
        <f>'1. Artikeldata Grund'!J14</f>
        <v xml:space="preserve">  Välj…</v>
      </c>
      <c r="P11" s="271" t="str">
        <f>'4. Inköpsdata'!E14</f>
        <v>ST</v>
      </c>
      <c r="Q11" s="308">
        <f>'4. Inköpsdata'!G14</f>
        <v>1</v>
      </c>
      <c r="R11" s="307" t="str">
        <f>'3. Förpackningsdata'!K14</f>
        <v>BX</v>
      </c>
      <c r="S11" s="271">
        <f>'3. Förpackningsdata'!L14</f>
        <v>0</v>
      </c>
      <c r="T11" s="307">
        <f>'3. Förpackningsdata'!M14</f>
        <v>0</v>
      </c>
      <c r="U11" s="309" t="str">
        <f>'4. Inköpsdata'!H14</f>
        <v>SEK</v>
      </c>
      <c r="V11" s="308" t="str">
        <f>'APH KIC KIA PC'!AA14</f>
        <v/>
      </c>
      <c r="W11" s="308" t="str">
        <f>'APH KIC KIA PC'!AB14</f>
        <v/>
      </c>
      <c r="X11" s="308">
        <f>'APH KIC KIA PC'!AC14</f>
        <v>0</v>
      </c>
      <c r="Y11" s="316">
        <f>'APH KIC KIA PC'!AK14</f>
        <v>0</v>
      </c>
      <c r="Z11" s="308"/>
      <c r="AA11" s="271"/>
      <c r="AB11" s="271"/>
      <c r="AC11" s="271"/>
      <c r="AD11" s="271"/>
    </row>
    <row r="12" spans="1:30" x14ac:dyDescent="0.25">
      <c r="A12" s="307">
        <f>'APH KIC KIA PC'!F15</f>
        <v>0</v>
      </c>
      <c r="B12" s="271">
        <f>'APH KIC KIA PC'!D15</f>
        <v>0</v>
      </c>
      <c r="C12" s="307">
        <f>'1. Artikeldata Grund'!D15</f>
        <v>0</v>
      </c>
      <c r="D12" s="271">
        <f>'2. Artikeldata Utökad'!I15</f>
        <v>0</v>
      </c>
      <c r="E12" s="271" t="str">
        <f>'APH KIC KIA PC'!S15</f>
        <v xml:space="preserve">  Välj…</v>
      </c>
      <c r="F12" s="271">
        <f>'APH KIC KIA PC'!J15</f>
        <v>0</v>
      </c>
      <c r="G12" s="271">
        <f>'1. Artikeldata Grund'!E15</f>
        <v>0</v>
      </c>
      <c r="H12" s="271">
        <f>'APH KIC KIA PC'!G15</f>
        <v>0</v>
      </c>
      <c r="I12" s="271" t="str">
        <f>'APH KIC KIA PC'!L15</f>
        <v>Välj….</v>
      </c>
      <c r="J12" s="271">
        <f>'APH KIC KIA PC'!M15</f>
        <v>910</v>
      </c>
      <c r="K12" s="271">
        <f>'APH KIC KIA PC'!O15</f>
        <v>0</v>
      </c>
      <c r="L12" s="307">
        <f>'APH KIC KIA PC'!Q15</f>
        <v>0</v>
      </c>
      <c r="M12" s="271">
        <f>'APH KIC KIA PC'!R15</f>
        <v>0</v>
      </c>
      <c r="N12" s="307">
        <f>'1. Artikeldata Grund'!F15</f>
        <v>0</v>
      </c>
      <c r="O12" s="271" t="str">
        <f>'1. Artikeldata Grund'!J15</f>
        <v xml:space="preserve">  Välj…</v>
      </c>
      <c r="P12" s="271" t="str">
        <f>'4. Inköpsdata'!E15</f>
        <v>ST</v>
      </c>
      <c r="Q12" s="308">
        <f>'4. Inköpsdata'!G15</f>
        <v>1</v>
      </c>
      <c r="R12" s="307" t="str">
        <f>'3. Förpackningsdata'!K15</f>
        <v>BX</v>
      </c>
      <c r="S12" s="271">
        <f>'3. Förpackningsdata'!L15</f>
        <v>0</v>
      </c>
      <c r="T12" s="307">
        <f>'3. Förpackningsdata'!M15</f>
        <v>0</v>
      </c>
      <c r="U12" s="309" t="str">
        <f>'4. Inköpsdata'!H15</f>
        <v>SEK</v>
      </c>
      <c r="V12" s="308" t="str">
        <f>'APH KIC KIA PC'!AA15</f>
        <v/>
      </c>
      <c r="W12" s="308" t="str">
        <f>'APH KIC KIA PC'!AB15</f>
        <v/>
      </c>
      <c r="X12" s="308">
        <f>'APH KIC KIA PC'!AC15</f>
        <v>0</v>
      </c>
      <c r="Y12" s="316">
        <f>'APH KIC KIA PC'!AK15</f>
        <v>0</v>
      </c>
      <c r="Z12" s="308"/>
      <c r="AA12" s="271"/>
      <c r="AB12" s="271"/>
      <c r="AC12" s="271"/>
      <c r="AD12" s="271"/>
    </row>
    <row r="13" spans="1:30" x14ac:dyDescent="0.25">
      <c r="A13" s="307">
        <f>'APH KIC KIA PC'!F16</f>
        <v>0</v>
      </c>
      <c r="B13" s="271">
        <f>'APH KIC KIA PC'!D16</f>
        <v>0</v>
      </c>
      <c r="C13" s="307">
        <f>'1. Artikeldata Grund'!D16</f>
        <v>0</v>
      </c>
      <c r="D13" s="271">
        <f>'2. Artikeldata Utökad'!I16</f>
        <v>0</v>
      </c>
      <c r="E13" s="271" t="str">
        <f>'APH KIC KIA PC'!S16</f>
        <v xml:space="preserve">  Välj…</v>
      </c>
      <c r="F13" s="271">
        <f>'APH KIC KIA PC'!J16</f>
        <v>0</v>
      </c>
      <c r="G13" s="271">
        <f>'1. Artikeldata Grund'!E16</f>
        <v>0</v>
      </c>
      <c r="H13" s="271">
        <f>'APH KIC KIA PC'!G16</f>
        <v>0</v>
      </c>
      <c r="I13" s="271" t="str">
        <f>'APH KIC KIA PC'!L16</f>
        <v>Välj….</v>
      </c>
      <c r="J13" s="271">
        <f>'APH KIC KIA PC'!M16</f>
        <v>910</v>
      </c>
      <c r="K13" s="271">
        <f>'APH KIC KIA PC'!O16</f>
        <v>0</v>
      </c>
      <c r="L13" s="307">
        <f>'APH KIC KIA PC'!Q16</f>
        <v>0</v>
      </c>
      <c r="M13" s="271">
        <f>'APH KIC KIA PC'!R16</f>
        <v>0</v>
      </c>
      <c r="N13" s="307">
        <f>'1. Artikeldata Grund'!F16</f>
        <v>0</v>
      </c>
      <c r="O13" s="271" t="str">
        <f>'1. Artikeldata Grund'!J16</f>
        <v xml:space="preserve">  Välj…</v>
      </c>
      <c r="P13" s="271" t="str">
        <f>'4. Inköpsdata'!E16</f>
        <v>ST</v>
      </c>
      <c r="Q13" s="308">
        <f>'4. Inköpsdata'!G16</f>
        <v>1</v>
      </c>
      <c r="R13" s="307" t="str">
        <f>'3. Förpackningsdata'!K16</f>
        <v>BX</v>
      </c>
      <c r="S13" s="271">
        <f>'3. Förpackningsdata'!L16</f>
        <v>0</v>
      </c>
      <c r="T13" s="307">
        <f>'3. Förpackningsdata'!M16</f>
        <v>0</v>
      </c>
      <c r="U13" s="309" t="str">
        <f>'4. Inköpsdata'!H16</f>
        <v>SEK</v>
      </c>
      <c r="V13" s="308" t="str">
        <f>'APH KIC KIA PC'!AA16</f>
        <v/>
      </c>
      <c r="W13" s="308" t="str">
        <f>'APH KIC KIA PC'!AB16</f>
        <v/>
      </c>
      <c r="X13" s="308">
        <f>'APH KIC KIA PC'!AC16</f>
        <v>0</v>
      </c>
      <c r="Y13" s="316">
        <f>'APH KIC KIA PC'!AK16</f>
        <v>0</v>
      </c>
      <c r="Z13" s="308"/>
      <c r="AA13" s="271"/>
      <c r="AB13" s="271"/>
      <c r="AC13" s="271"/>
      <c r="AD13" s="271"/>
    </row>
    <row r="14" spans="1:30" x14ac:dyDescent="0.25">
      <c r="A14" s="307">
        <f>'APH KIC KIA PC'!F17</f>
        <v>0</v>
      </c>
      <c r="B14" s="271">
        <f>'APH KIC KIA PC'!D17</f>
        <v>0</v>
      </c>
      <c r="C14" s="307">
        <f>'1. Artikeldata Grund'!D17</f>
        <v>0</v>
      </c>
      <c r="D14" s="271">
        <f>'2. Artikeldata Utökad'!I17</f>
        <v>0</v>
      </c>
      <c r="E14" s="271" t="str">
        <f>'APH KIC KIA PC'!S17</f>
        <v xml:space="preserve">  Välj…</v>
      </c>
      <c r="F14" s="271">
        <f>'APH KIC KIA PC'!J17</f>
        <v>0</v>
      </c>
      <c r="G14" s="271">
        <f>'1. Artikeldata Grund'!E17</f>
        <v>0</v>
      </c>
      <c r="H14" s="271">
        <f>'APH KIC KIA PC'!G17</f>
        <v>0</v>
      </c>
      <c r="I14" s="271" t="str">
        <f>'APH KIC KIA PC'!L17</f>
        <v>Välj….</v>
      </c>
      <c r="J14" s="271">
        <f>'APH KIC KIA PC'!M17</f>
        <v>910</v>
      </c>
      <c r="K14" s="271">
        <f>'APH KIC KIA PC'!O17</f>
        <v>0</v>
      </c>
      <c r="L14" s="307">
        <f>'APH KIC KIA PC'!Q17</f>
        <v>0</v>
      </c>
      <c r="M14" s="271">
        <f>'APH KIC KIA PC'!R17</f>
        <v>0</v>
      </c>
      <c r="N14" s="307">
        <f>'1. Artikeldata Grund'!F17</f>
        <v>0</v>
      </c>
      <c r="O14" s="271" t="str">
        <f>'1. Artikeldata Grund'!J17</f>
        <v xml:space="preserve">  Välj…</v>
      </c>
      <c r="P14" s="271" t="str">
        <f>'4. Inköpsdata'!E17</f>
        <v>ST</v>
      </c>
      <c r="Q14" s="308">
        <f>'4. Inköpsdata'!G17</f>
        <v>1</v>
      </c>
      <c r="R14" s="307" t="str">
        <f>'3. Förpackningsdata'!K17</f>
        <v>BX</v>
      </c>
      <c r="S14" s="271">
        <f>'3. Förpackningsdata'!L17</f>
        <v>0</v>
      </c>
      <c r="T14" s="307">
        <f>'3. Förpackningsdata'!M17</f>
        <v>0</v>
      </c>
      <c r="U14" s="309" t="str">
        <f>'4. Inköpsdata'!H17</f>
        <v>SEK</v>
      </c>
      <c r="V14" s="308" t="str">
        <f>'APH KIC KIA PC'!AA17</f>
        <v/>
      </c>
      <c r="W14" s="308" t="str">
        <f>'APH KIC KIA PC'!AB17</f>
        <v/>
      </c>
      <c r="X14" s="308">
        <f>'APH KIC KIA PC'!AC17</f>
        <v>0</v>
      </c>
      <c r="Y14" s="316">
        <f>'APH KIC KIA PC'!AK17</f>
        <v>0</v>
      </c>
      <c r="Z14" s="308"/>
      <c r="AA14" s="271"/>
      <c r="AB14" s="271"/>
      <c r="AC14" s="271"/>
      <c r="AD14" s="271"/>
    </row>
    <row r="15" spans="1:30" x14ac:dyDescent="0.25">
      <c r="A15" s="307">
        <f>'APH KIC KIA PC'!F18</f>
        <v>0</v>
      </c>
      <c r="B15" s="271">
        <f>'APH KIC KIA PC'!D18</f>
        <v>0</v>
      </c>
      <c r="C15" s="307">
        <f>'1. Artikeldata Grund'!D18</f>
        <v>0</v>
      </c>
      <c r="D15" s="271">
        <f>'2. Artikeldata Utökad'!I18</f>
        <v>0</v>
      </c>
      <c r="E15" s="271" t="str">
        <f>'APH KIC KIA PC'!S18</f>
        <v xml:space="preserve">  Välj…</v>
      </c>
      <c r="F15" s="271">
        <f>'APH KIC KIA PC'!J18</f>
        <v>0</v>
      </c>
      <c r="G15" s="271">
        <f>'1. Artikeldata Grund'!E18</f>
        <v>0</v>
      </c>
      <c r="H15" s="271">
        <f>'APH KIC KIA PC'!G18</f>
        <v>0</v>
      </c>
      <c r="I15" s="271" t="str">
        <f>'APH KIC KIA PC'!L18</f>
        <v>Välj….</v>
      </c>
      <c r="J15" s="271">
        <f>'APH KIC KIA PC'!M18</f>
        <v>910</v>
      </c>
      <c r="K15" s="271">
        <f>'APH KIC KIA PC'!O18</f>
        <v>0</v>
      </c>
      <c r="L15" s="307">
        <f>'APH KIC KIA PC'!Q18</f>
        <v>0</v>
      </c>
      <c r="M15" s="271">
        <f>'APH KIC KIA PC'!R18</f>
        <v>0</v>
      </c>
      <c r="N15" s="307">
        <f>'1. Artikeldata Grund'!F18</f>
        <v>0</v>
      </c>
      <c r="O15" s="271" t="str">
        <f>'1. Artikeldata Grund'!J18</f>
        <v xml:space="preserve">  Välj…</v>
      </c>
      <c r="P15" s="271" t="str">
        <f>'4. Inköpsdata'!E18</f>
        <v>ST</v>
      </c>
      <c r="Q15" s="308">
        <f>'4. Inköpsdata'!G18</f>
        <v>1</v>
      </c>
      <c r="R15" s="307" t="str">
        <f>'3. Förpackningsdata'!K18</f>
        <v>BX</v>
      </c>
      <c r="S15" s="271">
        <f>'3. Förpackningsdata'!L18</f>
        <v>0</v>
      </c>
      <c r="T15" s="307">
        <f>'3. Förpackningsdata'!M18</f>
        <v>0</v>
      </c>
      <c r="U15" s="309" t="str">
        <f>'4. Inköpsdata'!H18</f>
        <v>SEK</v>
      </c>
      <c r="V15" s="308" t="str">
        <f>'APH KIC KIA PC'!AA18</f>
        <v/>
      </c>
      <c r="W15" s="308" t="str">
        <f>'APH KIC KIA PC'!AB18</f>
        <v/>
      </c>
      <c r="X15" s="308">
        <f>'APH KIC KIA PC'!AC18</f>
        <v>0</v>
      </c>
      <c r="Y15" s="316">
        <f>'APH KIC KIA PC'!AK18</f>
        <v>0</v>
      </c>
      <c r="Z15" s="308"/>
      <c r="AA15" s="271"/>
      <c r="AB15" s="271"/>
      <c r="AC15" s="271"/>
      <c r="AD15" s="271"/>
    </row>
    <row r="16" spans="1:30" x14ac:dyDescent="0.25">
      <c r="A16" s="307">
        <f>'APH KIC KIA PC'!F19</f>
        <v>0</v>
      </c>
      <c r="B16" s="271">
        <f>'APH KIC KIA PC'!D19</f>
        <v>0</v>
      </c>
      <c r="C16" s="307">
        <f>'1. Artikeldata Grund'!D19</f>
        <v>0</v>
      </c>
      <c r="D16" s="271">
        <f>'2. Artikeldata Utökad'!I19</f>
        <v>0</v>
      </c>
      <c r="E16" s="271" t="str">
        <f>'APH KIC KIA PC'!S19</f>
        <v xml:space="preserve">  Välj…</v>
      </c>
      <c r="F16" s="271">
        <f>'APH KIC KIA PC'!J19</f>
        <v>0</v>
      </c>
      <c r="G16" s="271">
        <f>'1. Artikeldata Grund'!E19</f>
        <v>0</v>
      </c>
      <c r="H16" s="271">
        <f>'APH KIC KIA PC'!G19</f>
        <v>0</v>
      </c>
      <c r="I16" s="271" t="str">
        <f>'APH KIC KIA PC'!L19</f>
        <v>Välj….</v>
      </c>
      <c r="J16" s="271">
        <f>'APH KIC KIA PC'!M19</f>
        <v>910</v>
      </c>
      <c r="K16" s="271">
        <f>'APH KIC KIA PC'!O19</f>
        <v>0</v>
      </c>
      <c r="L16" s="307">
        <f>'APH KIC KIA PC'!Q19</f>
        <v>0</v>
      </c>
      <c r="M16" s="271">
        <f>'APH KIC KIA PC'!R19</f>
        <v>0</v>
      </c>
      <c r="N16" s="307">
        <f>'1. Artikeldata Grund'!F19</f>
        <v>0</v>
      </c>
      <c r="O16" s="271" t="str">
        <f>'1. Artikeldata Grund'!J19</f>
        <v xml:space="preserve">  Välj…</v>
      </c>
      <c r="P16" s="271" t="str">
        <f>'4. Inköpsdata'!E19</f>
        <v>ST</v>
      </c>
      <c r="Q16" s="308">
        <f>'4. Inköpsdata'!G19</f>
        <v>1</v>
      </c>
      <c r="R16" s="307" t="str">
        <f>'3. Förpackningsdata'!K19</f>
        <v>BX</v>
      </c>
      <c r="S16" s="271">
        <f>'3. Förpackningsdata'!L19</f>
        <v>0</v>
      </c>
      <c r="T16" s="307">
        <f>'3. Förpackningsdata'!M19</f>
        <v>0</v>
      </c>
      <c r="U16" s="309" t="str">
        <f>'4. Inköpsdata'!H19</f>
        <v>SEK</v>
      </c>
      <c r="V16" s="308" t="str">
        <f>'APH KIC KIA PC'!AA19</f>
        <v/>
      </c>
      <c r="W16" s="308" t="str">
        <f>'APH KIC KIA PC'!AB19</f>
        <v/>
      </c>
      <c r="X16" s="308">
        <f>'APH KIC KIA PC'!AC19</f>
        <v>0</v>
      </c>
      <c r="Y16" s="316">
        <f>'APH KIC KIA PC'!AK19</f>
        <v>0</v>
      </c>
      <c r="Z16" s="308"/>
      <c r="AA16" s="271"/>
      <c r="AB16" s="271"/>
      <c r="AC16" s="271"/>
      <c r="AD16" s="271"/>
    </row>
    <row r="17" spans="1:30" x14ac:dyDescent="0.25">
      <c r="A17" s="307">
        <f>'APH KIC KIA PC'!F20</f>
        <v>0</v>
      </c>
      <c r="B17" s="271">
        <f>'APH KIC KIA PC'!D20</f>
        <v>0</v>
      </c>
      <c r="C17" s="307">
        <f>'1. Artikeldata Grund'!D20</f>
        <v>0</v>
      </c>
      <c r="D17" s="271">
        <f>'2. Artikeldata Utökad'!I20</f>
        <v>0</v>
      </c>
      <c r="E17" s="271" t="str">
        <f>'APH KIC KIA PC'!S20</f>
        <v xml:space="preserve">  Välj…</v>
      </c>
      <c r="F17" s="271">
        <f>'APH KIC KIA PC'!J20</f>
        <v>0</v>
      </c>
      <c r="G17" s="271">
        <f>'1. Artikeldata Grund'!E20</f>
        <v>0</v>
      </c>
      <c r="H17" s="271">
        <f>'APH KIC KIA PC'!G20</f>
        <v>0</v>
      </c>
      <c r="I17" s="271" t="str">
        <f>'APH KIC KIA PC'!L20</f>
        <v>Välj….</v>
      </c>
      <c r="J17" s="271">
        <f>'APH KIC KIA PC'!M20</f>
        <v>910</v>
      </c>
      <c r="K17" s="271">
        <f>'APH KIC KIA PC'!O20</f>
        <v>0</v>
      </c>
      <c r="L17" s="307">
        <f>'APH KIC KIA PC'!Q20</f>
        <v>0</v>
      </c>
      <c r="M17" s="271">
        <f>'APH KIC KIA PC'!R20</f>
        <v>0</v>
      </c>
      <c r="N17" s="307">
        <f>'1. Artikeldata Grund'!F20</f>
        <v>0</v>
      </c>
      <c r="O17" s="271" t="str">
        <f>'1. Artikeldata Grund'!J20</f>
        <v xml:space="preserve">  Välj…</v>
      </c>
      <c r="P17" s="271" t="str">
        <f>'4. Inköpsdata'!E20</f>
        <v>ST</v>
      </c>
      <c r="Q17" s="308">
        <f>'4. Inköpsdata'!G20</f>
        <v>1</v>
      </c>
      <c r="R17" s="307" t="str">
        <f>'3. Förpackningsdata'!K20</f>
        <v>BX</v>
      </c>
      <c r="S17" s="271">
        <f>'3. Förpackningsdata'!L20</f>
        <v>0</v>
      </c>
      <c r="T17" s="307">
        <f>'3. Förpackningsdata'!M20</f>
        <v>0</v>
      </c>
      <c r="U17" s="309" t="str">
        <f>'4. Inköpsdata'!H20</f>
        <v>SEK</v>
      </c>
      <c r="V17" s="308" t="str">
        <f>'APH KIC KIA PC'!AA20</f>
        <v/>
      </c>
      <c r="W17" s="308" t="str">
        <f>'APH KIC KIA PC'!AB20</f>
        <v/>
      </c>
      <c r="X17" s="308">
        <f>'APH KIC KIA PC'!AC20</f>
        <v>0</v>
      </c>
      <c r="Y17" s="316">
        <f>'APH KIC KIA PC'!AK20</f>
        <v>0</v>
      </c>
      <c r="Z17" s="308"/>
      <c r="AA17" s="271"/>
      <c r="AB17" s="271"/>
      <c r="AC17" s="271"/>
      <c r="AD17" s="271"/>
    </row>
    <row r="18" spans="1:30" x14ac:dyDescent="0.25">
      <c r="A18" s="307">
        <f>'APH KIC KIA PC'!F21</f>
        <v>0</v>
      </c>
      <c r="B18" s="271">
        <f>'APH KIC KIA PC'!D21</f>
        <v>0</v>
      </c>
      <c r="C18" s="307">
        <f>'1. Artikeldata Grund'!D21</f>
        <v>0</v>
      </c>
      <c r="D18" s="271">
        <f>'2. Artikeldata Utökad'!I21</f>
        <v>0</v>
      </c>
      <c r="E18" s="271" t="str">
        <f>'APH KIC KIA PC'!S21</f>
        <v xml:space="preserve">  Välj…</v>
      </c>
      <c r="F18" s="271">
        <f>'APH KIC KIA PC'!J21</f>
        <v>0</v>
      </c>
      <c r="G18" s="271">
        <f>'1. Artikeldata Grund'!E21</f>
        <v>0</v>
      </c>
      <c r="H18" s="271">
        <f>'APH KIC KIA PC'!G21</f>
        <v>0</v>
      </c>
      <c r="I18" s="271" t="str">
        <f>'APH KIC KIA PC'!L21</f>
        <v>Välj….</v>
      </c>
      <c r="J18" s="271">
        <f>'APH KIC KIA PC'!M21</f>
        <v>910</v>
      </c>
      <c r="K18" s="271">
        <f>'APH KIC KIA PC'!O21</f>
        <v>0</v>
      </c>
      <c r="L18" s="307">
        <f>'APH KIC KIA PC'!Q21</f>
        <v>0</v>
      </c>
      <c r="M18" s="271">
        <f>'APH KIC KIA PC'!R21</f>
        <v>0</v>
      </c>
      <c r="N18" s="307">
        <f>'1. Artikeldata Grund'!F21</f>
        <v>0</v>
      </c>
      <c r="O18" s="271" t="str">
        <f>'1. Artikeldata Grund'!J21</f>
        <v xml:space="preserve">  Välj…</v>
      </c>
      <c r="P18" s="271" t="str">
        <f>'4. Inköpsdata'!E21</f>
        <v>ST</v>
      </c>
      <c r="Q18" s="308">
        <f>'4. Inköpsdata'!G21</f>
        <v>1</v>
      </c>
      <c r="R18" s="307" t="str">
        <f>'3. Förpackningsdata'!K21</f>
        <v>BX</v>
      </c>
      <c r="S18" s="271">
        <f>'3. Förpackningsdata'!L21</f>
        <v>0</v>
      </c>
      <c r="T18" s="307">
        <f>'3. Förpackningsdata'!M21</f>
        <v>0</v>
      </c>
      <c r="U18" s="309" t="str">
        <f>'4. Inköpsdata'!H21</f>
        <v>SEK</v>
      </c>
      <c r="V18" s="308" t="str">
        <f>'APH KIC KIA PC'!AA21</f>
        <v/>
      </c>
      <c r="W18" s="308" t="str">
        <f>'APH KIC KIA PC'!AB21</f>
        <v/>
      </c>
      <c r="X18" s="308">
        <f>'APH KIC KIA PC'!AC21</f>
        <v>0</v>
      </c>
      <c r="Y18" s="316">
        <f>'APH KIC KIA PC'!AK21</f>
        <v>0</v>
      </c>
      <c r="Z18" s="308"/>
      <c r="AA18" s="271"/>
      <c r="AB18" s="271"/>
      <c r="AC18" s="271"/>
      <c r="AD18" s="271"/>
    </row>
    <row r="19" spans="1:30" x14ac:dyDescent="0.25">
      <c r="A19" s="307">
        <f>'APH KIC KIA PC'!F22</f>
        <v>0</v>
      </c>
      <c r="B19" s="271">
        <f>'APH KIC KIA PC'!D22</f>
        <v>0</v>
      </c>
      <c r="C19" s="307">
        <f>'1. Artikeldata Grund'!D22</f>
        <v>0</v>
      </c>
      <c r="D19" s="271">
        <f>'2. Artikeldata Utökad'!I22</f>
        <v>0</v>
      </c>
      <c r="E19" s="271" t="str">
        <f>'APH KIC KIA PC'!S22</f>
        <v xml:space="preserve">  Välj…</v>
      </c>
      <c r="F19" s="271">
        <f>'APH KIC KIA PC'!J22</f>
        <v>0</v>
      </c>
      <c r="G19" s="271">
        <f>'1. Artikeldata Grund'!E22</f>
        <v>0</v>
      </c>
      <c r="H19" s="271">
        <f>'APH KIC KIA PC'!G22</f>
        <v>0</v>
      </c>
      <c r="I19" s="271" t="str">
        <f>'APH KIC KIA PC'!L22</f>
        <v>Välj….</v>
      </c>
      <c r="J19" s="271">
        <f>'APH KIC KIA PC'!M22</f>
        <v>910</v>
      </c>
      <c r="K19" s="271">
        <f>'APH KIC KIA PC'!O22</f>
        <v>0</v>
      </c>
      <c r="L19" s="307">
        <f>'APH KIC KIA PC'!Q22</f>
        <v>0</v>
      </c>
      <c r="M19" s="271">
        <f>'APH KIC KIA PC'!R22</f>
        <v>0</v>
      </c>
      <c r="N19" s="307">
        <f>'1. Artikeldata Grund'!F22</f>
        <v>0</v>
      </c>
      <c r="O19" s="271" t="str">
        <f>'1. Artikeldata Grund'!J22</f>
        <v xml:space="preserve">  Välj…</v>
      </c>
      <c r="P19" s="271" t="str">
        <f>'4. Inköpsdata'!E22</f>
        <v>ST</v>
      </c>
      <c r="Q19" s="308">
        <f>'4. Inköpsdata'!G22</f>
        <v>1</v>
      </c>
      <c r="R19" s="307" t="str">
        <f>'3. Förpackningsdata'!K22</f>
        <v>BX</v>
      </c>
      <c r="S19" s="271">
        <f>'3. Förpackningsdata'!L22</f>
        <v>0</v>
      </c>
      <c r="T19" s="307">
        <f>'3. Förpackningsdata'!M22</f>
        <v>0</v>
      </c>
      <c r="U19" s="309" t="str">
        <f>'4. Inköpsdata'!H22</f>
        <v>SEK</v>
      </c>
      <c r="V19" s="308" t="str">
        <f>'APH KIC KIA PC'!AA22</f>
        <v/>
      </c>
      <c r="W19" s="308" t="str">
        <f>'APH KIC KIA PC'!AB22</f>
        <v/>
      </c>
      <c r="X19" s="308">
        <f>'APH KIC KIA PC'!AC22</f>
        <v>0</v>
      </c>
      <c r="Y19" s="316">
        <f>'APH KIC KIA PC'!AK22</f>
        <v>0</v>
      </c>
      <c r="Z19" s="308"/>
      <c r="AA19" s="271"/>
      <c r="AB19" s="271"/>
      <c r="AC19" s="271"/>
      <c r="AD19" s="271"/>
    </row>
    <row r="20" spans="1:30" x14ac:dyDescent="0.25">
      <c r="A20" s="307">
        <f>'APH KIC KIA PC'!F23</f>
        <v>0</v>
      </c>
      <c r="B20" s="271">
        <f>'APH KIC KIA PC'!D23</f>
        <v>0</v>
      </c>
      <c r="C20" s="307">
        <f>'1. Artikeldata Grund'!D23</f>
        <v>0</v>
      </c>
      <c r="D20" s="271">
        <f>'2. Artikeldata Utökad'!I23</f>
        <v>0</v>
      </c>
      <c r="E20" s="271" t="str">
        <f>'APH KIC KIA PC'!S23</f>
        <v xml:space="preserve">  Välj…</v>
      </c>
      <c r="F20" s="271">
        <f>'APH KIC KIA PC'!J23</f>
        <v>0</v>
      </c>
      <c r="G20" s="271">
        <f>'1. Artikeldata Grund'!E23</f>
        <v>0</v>
      </c>
      <c r="H20" s="271">
        <f>'APH KIC KIA PC'!G23</f>
        <v>0</v>
      </c>
      <c r="I20" s="271" t="str">
        <f>'APH KIC KIA PC'!L23</f>
        <v>Välj….</v>
      </c>
      <c r="J20" s="271">
        <f>'APH KIC KIA PC'!M23</f>
        <v>910</v>
      </c>
      <c r="K20" s="271">
        <f>'APH KIC KIA PC'!O23</f>
        <v>0</v>
      </c>
      <c r="L20" s="307">
        <f>'APH KIC KIA PC'!Q23</f>
        <v>0</v>
      </c>
      <c r="M20" s="271">
        <f>'APH KIC KIA PC'!R23</f>
        <v>0</v>
      </c>
      <c r="N20" s="307">
        <f>'1. Artikeldata Grund'!F23</f>
        <v>0</v>
      </c>
      <c r="O20" s="271" t="str">
        <f>'1. Artikeldata Grund'!J23</f>
        <v xml:space="preserve">  Välj…</v>
      </c>
      <c r="P20" s="271" t="str">
        <f>'4. Inköpsdata'!E23</f>
        <v>ST</v>
      </c>
      <c r="Q20" s="308">
        <f>'4. Inköpsdata'!G23</f>
        <v>1</v>
      </c>
      <c r="R20" s="307" t="str">
        <f>'3. Förpackningsdata'!K23</f>
        <v>BX</v>
      </c>
      <c r="S20" s="271">
        <f>'3. Förpackningsdata'!L23</f>
        <v>0</v>
      </c>
      <c r="T20" s="307">
        <f>'3. Förpackningsdata'!M23</f>
        <v>0</v>
      </c>
      <c r="U20" s="309" t="str">
        <f>'4. Inköpsdata'!H23</f>
        <v>SEK</v>
      </c>
      <c r="V20" s="308" t="str">
        <f>'APH KIC KIA PC'!AA23</f>
        <v/>
      </c>
      <c r="W20" s="308" t="str">
        <f>'APH KIC KIA PC'!AB23</f>
        <v/>
      </c>
      <c r="X20" s="308">
        <f>'APH KIC KIA PC'!AC23</f>
        <v>0</v>
      </c>
      <c r="Y20" s="316">
        <f>'APH KIC KIA PC'!AK23</f>
        <v>0</v>
      </c>
      <c r="Z20" s="308"/>
      <c r="AA20" s="271"/>
      <c r="AB20" s="271"/>
      <c r="AC20" s="271"/>
      <c r="AD20" s="271"/>
    </row>
    <row r="21" spans="1:30" x14ac:dyDescent="0.25">
      <c r="A21" s="307">
        <f>'APH KIC KIA PC'!F24</f>
        <v>0</v>
      </c>
      <c r="B21" s="271">
        <f>'APH KIC KIA PC'!D24</f>
        <v>0</v>
      </c>
      <c r="C21" s="307">
        <f>'1. Artikeldata Grund'!D24</f>
        <v>0</v>
      </c>
      <c r="D21" s="271">
        <f>'2. Artikeldata Utökad'!I24</f>
        <v>0</v>
      </c>
      <c r="E21" s="271" t="str">
        <f>'APH KIC KIA PC'!S24</f>
        <v xml:space="preserve">  Välj…</v>
      </c>
      <c r="F21" s="271">
        <f>'APH KIC KIA PC'!J24</f>
        <v>0</v>
      </c>
      <c r="G21" s="271">
        <f>'1. Artikeldata Grund'!E24</f>
        <v>0</v>
      </c>
      <c r="H21" s="271">
        <f>'APH KIC KIA PC'!G24</f>
        <v>0</v>
      </c>
      <c r="I21" s="271" t="str">
        <f>'APH KIC KIA PC'!L24</f>
        <v>Välj….</v>
      </c>
      <c r="J21" s="271">
        <f>'APH KIC KIA PC'!M24</f>
        <v>910</v>
      </c>
      <c r="K21" s="271">
        <f>'APH KIC KIA PC'!O24</f>
        <v>0</v>
      </c>
      <c r="L21" s="307">
        <f>'APH KIC KIA PC'!Q24</f>
        <v>0</v>
      </c>
      <c r="M21" s="271">
        <f>'APH KIC KIA PC'!R24</f>
        <v>0</v>
      </c>
      <c r="N21" s="307">
        <f>'1. Artikeldata Grund'!F24</f>
        <v>0</v>
      </c>
      <c r="O21" s="271" t="str">
        <f>'1. Artikeldata Grund'!J24</f>
        <v xml:space="preserve">  Välj…</v>
      </c>
      <c r="P21" s="271" t="str">
        <f>'4. Inköpsdata'!E24</f>
        <v>ST</v>
      </c>
      <c r="Q21" s="308">
        <f>'4. Inköpsdata'!G24</f>
        <v>1</v>
      </c>
      <c r="R21" s="307" t="str">
        <f>'3. Förpackningsdata'!K24</f>
        <v>BX</v>
      </c>
      <c r="S21" s="271">
        <f>'3. Förpackningsdata'!L24</f>
        <v>0</v>
      </c>
      <c r="T21" s="307">
        <f>'3. Förpackningsdata'!M24</f>
        <v>0</v>
      </c>
      <c r="U21" s="309" t="str">
        <f>'4. Inköpsdata'!H24</f>
        <v>SEK</v>
      </c>
      <c r="V21" s="308" t="str">
        <f>'APH KIC KIA PC'!AA24</f>
        <v/>
      </c>
      <c r="W21" s="308" t="str">
        <f>'APH KIC KIA PC'!AB24</f>
        <v/>
      </c>
      <c r="X21" s="308">
        <f>'APH KIC KIA PC'!AC24</f>
        <v>0</v>
      </c>
      <c r="Y21" s="316">
        <f>'APH KIC KIA PC'!AK24</f>
        <v>0</v>
      </c>
      <c r="Z21" s="308"/>
      <c r="AA21" s="271"/>
      <c r="AB21" s="271"/>
      <c r="AC21" s="271"/>
      <c r="AD21" s="271"/>
    </row>
    <row r="22" spans="1:30" x14ac:dyDescent="0.25">
      <c r="A22" s="307">
        <f>'APH KIC KIA PC'!F25</f>
        <v>0</v>
      </c>
      <c r="B22" s="271">
        <f>'APH KIC KIA PC'!D25</f>
        <v>0</v>
      </c>
      <c r="C22" s="307">
        <f>'1. Artikeldata Grund'!D25</f>
        <v>0</v>
      </c>
      <c r="D22" s="271">
        <f>'2. Artikeldata Utökad'!I25</f>
        <v>0</v>
      </c>
      <c r="E22" s="271" t="str">
        <f>'APH KIC KIA PC'!S25</f>
        <v xml:space="preserve">  Välj…</v>
      </c>
      <c r="F22" s="271">
        <f>'APH KIC KIA PC'!J25</f>
        <v>0</v>
      </c>
      <c r="G22" s="271">
        <f>'1. Artikeldata Grund'!E25</f>
        <v>0</v>
      </c>
      <c r="H22" s="271">
        <f>'APH KIC KIA PC'!G25</f>
        <v>0</v>
      </c>
      <c r="I22" s="271" t="str">
        <f>'APH KIC KIA PC'!L25</f>
        <v>Välj….</v>
      </c>
      <c r="J22" s="271">
        <f>'APH KIC KIA PC'!M25</f>
        <v>910</v>
      </c>
      <c r="K22" s="271">
        <f>'APH KIC KIA PC'!O25</f>
        <v>0</v>
      </c>
      <c r="L22" s="307">
        <f>'APH KIC KIA PC'!Q25</f>
        <v>0</v>
      </c>
      <c r="M22" s="271">
        <f>'APH KIC KIA PC'!R25</f>
        <v>0</v>
      </c>
      <c r="N22" s="307">
        <f>'1. Artikeldata Grund'!F25</f>
        <v>0</v>
      </c>
      <c r="O22" s="271" t="str">
        <f>'1. Artikeldata Grund'!J25</f>
        <v xml:space="preserve">  Välj…</v>
      </c>
      <c r="P22" s="271" t="str">
        <f>'4. Inköpsdata'!E25</f>
        <v>ST</v>
      </c>
      <c r="Q22" s="308">
        <f>'4. Inköpsdata'!G25</f>
        <v>1</v>
      </c>
      <c r="R22" s="307" t="str">
        <f>'3. Förpackningsdata'!K25</f>
        <v>BX</v>
      </c>
      <c r="S22" s="271">
        <f>'3. Förpackningsdata'!L25</f>
        <v>0</v>
      </c>
      <c r="T22" s="307">
        <f>'3. Förpackningsdata'!M25</f>
        <v>0</v>
      </c>
      <c r="U22" s="309" t="str">
        <f>'4. Inköpsdata'!H25</f>
        <v>SEK</v>
      </c>
      <c r="V22" s="308" t="str">
        <f>'APH KIC KIA PC'!AA25</f>
        <v/>
      </c>
      <c r="W22" s="308" t="str">
        <f>'APH KIC KIA PC'!AB25</f>
        <v/>
      </c>
      <c r="X22" s="308">
        <f>'APH KIC KIA PC'!AC25</f>
        <v>0</v>
      </c>
      <c r="Y22" s="316">
        <f>'APH KIC KIA PC'!AK25</f>
        <v>0</v>
      </c>
      <c r="Z22" s="308"/>
      <c r="AA22" s="271"/>
      <c r="AB22" s="271"/>
      <c r="AC22" s="271"/>
      <c r="AD22" s="271"/>
    </row>
    <row r="23" spans="1:30" x14ac:dyDescent="0.25">
      <c r="A23" s="307">
        <f>'APH KIC KIA PC'!F26</f>
        <v>0</v>
      </c>
      <c r="B23" s="271">
        <f>'APH KIC KIA PC'!D26</f>
        <v>0</v>
      </c>
      <c r="C23" s="307">
        <f>'1. Artikeldata Grund'!D26</f>
        <v>0</v>
      </c>
      <c r="D23" s="271">
        <f>'2. Artikeldata Utökad'!I26</f>
        <v>0</v>
      </c>
      <c r="E23" s="271" t="str">
        <f>'APH KIC KIA PC'!S26</f>
        <v xml:space="preserve">  Välj…</v>
      </c>
      <c r="F23" s="271">
        <f>'APH KIC KIA PC'!J26</f>
        <v>0</v>
      </c>
      <c r="G23" s="271">
        <f>'1. Artikeldata Grund'!E26</f>
        <v>0</v>
      </c>
      <c r="H23" s="271">
        <f>'APH KIC KIA PC'!G26</f>
        <v>0</v>
      </c>
      <c r="I23" s="271" t="str">
        <f>'APH KIC KIA PC'!L26</f>
        <v>Välj….</v>
      </c>
      <c r="J23" s="271">
        <f>'APH KIC KIA PC'!M26</f>
        <v>910</v>
      </c>
      <c r="K23" s="271">
        <f>'APH KIC KIA PC'!O26</f>
        <v>0</v>
      </c>
      <c r="L23" s="307">
        <f>'APH KIC KIA PC'!Q26</f>
        <v>0</v>
      </c>
      <c r="M23" s="271">
        <f>'APH KIC KIA PC'!R26</f>
        <v>0</v>
      </c>
      <c r="N23" s="307">
        <f>'1. Artikeldata Grund'!F26</f>
        <v>0</v>
      </c>
      <c r="O23" s="271" t="str">
        <f>'1. Artikeldata Grund'!J26</f>
        <v xml:space="preserve">  Välj…</v>
      </c>
      <c r="P23" s="271" t="str">
        <f>'4. Inköpsdata'!E26</f>
        <v>ST</v>
      </c>
      <c r="Q23" s="308">
        <f>'4. Inköpsdata'!G26</f>
        <v>1</v>
      </c>
      <c r="R23" s="307" t="str">
        <f>'3. Förpackningsdata'!K26</f>
        <v>BX</v>
      </c>
      <c r="S23" s="271">
        <f>'3. Förpackningsdata'!L26</f>
        <v>0</v>
      </c>
      <c r="T23" s="307">
        <f>'3. Förpackningsdata'!M26</f>
        <v>0</v>
      </c>
      <c r="U23" s="309" t="str">
        <f>'4. Inköpsdata'!H26</f>
        <v>SEK</v>
      </c>
      <c r="V23" s="308" t="str">
        <f>'APH KIC KIA PC'!AA26</f>
        <v/>
      </c>
      <c r="W23" s="308" t="str">
        <f>'APH KIC KIA PC'!AB26</f>
        <v/>
      </c>
      <c r="X23" s="308">
        <f>'APH KIC KIA PC'!AC26</f>
        <v>0</v>
      </c>
      <c r="Y23" s="316">
        <f>'APH KIC KIA PC'!AK26</f>
        <v>0</v>
      </c>
      <c r="Z23" s="308"/>
      <c r="AA23" s="271"/>
      <c r="AB23" s="271"/>
      <c r="AC23" s="271"/>
      <c r="AD23" s="271"/>
    </row>
    <row r="24" spans="1:30" x14ac:dyDescent="0.25">
      <c r="A24" s="307">
        <f>'APH KIC KIA PC'!F27</f>
        <v>0</v>
      </c>
      <c r="B24" s="271">
        <f>'APH KIC KIA PC'!D27</f>
        <v>0</v>
      </c>
      <c r="C24" s="307">
        <f>'1. Artikeldata Grund'!D27</f>
        <v>0</v>
      </c>
      <c r="D24" s="271">
        <f>'2. Artikeldata Utökad'!I27</f>
        <v>0</v>
      </c>
      <c r="E24" s="271" t="str">
        <f>'APH KIC KIA PC'!S27</f>
        <v xml:space="preserve">  Välj…</v>
      </c>
      <c r="F24" s="271">
        <f>'APH KIC KIA PC'!J27</f>
        <v>0</v>
      </c>
      <c r="G24" s="271">
        <f>'1. Artikeldata Grund'!E27</f>
        <v>0</v>
      </c>
      <c r="H24" s="271">
        <f>'APH KIC KIA PC'!G27</f>
        <v>0</v>
      </c>
      <c r="I24" s="271" t="str">
        <f>'APH KIC KIA PC'!L27</f>
        <v>Välj….</v>
      </c>
      <c r="J24" s="271">
        <f>'APH KIC KIA PC'!M27</f>
        <v>910</v>
      </c>
      <c r="K24" s="271">
        <f>'APH KIC KIA PC'!O27</f>
        <v>0</v>
      </c>
      <c r="L24" s="307">
        <f>'APH KIC KIA PC'!Q27</f>
        <v>0</v>
      </c>
      <c r="M24" s="271">
        <f>'APH KIC KIA PC'!R27</f>
        <v>0</v>
      </c>
      <c r="N24" s="307">
        <f>'1. Artikeldata Grund'!F27</f>
        <v>0</v>
      </c>
      <c r="O24" s="271" t="str">
        <f>'1. Artikeldata Grund'!J27</f>
        <v xml:space="preserve">  Välj…</v>
      </c>
      <c r="P24" s="271" t="str">
        <f>'4. Inköpsdata'!E27</f>
        <v>ST</v>
      </c>
      <c r="Q24" s="308">
        <f>'4. Inköpsdata'!G27</f>
        <v>1</v>
      </c>
      <c r="R24" s="307" t="str">
        <f>'3. Förpackningsdata'!K27</f>
        <v>BX</v>
      </c>
      <c r="S24" s="271">
        <f>'3. Förpackningsdata'!L27</f>
        <v>0</v>
      </c>
      <c r="T24" s="307">
        <f>'3. Förpackningsdata'!M27</f>
        <v>0</v>
      </c>
      <c r="U24" s="309" t="str">
        <f>'4. Inköpsdata'!H27</f>
        <v>SEK</v>
      </c>
      <c r="V24" s="308" t="str">
        <f>'APH KIC KIA PC'!AA27</f>
        <v/>
      </c>
      <c r="W24" s="308" t="str">
        <f>'APH KIC KIA PC'!AB27</f>
        <v/>
      </c>
      <c r="X24" s="308">
        <f>'APH KIC KIA PC'!AC27</f>
        <v>0</v>
      </c>
      <c r="Y24" s="316">
        <f>'APH KIC KIA PC'!AK27</f>
        <v>0</v>
      </c>
      <c r="Z24" s="308"/>
      <c r="AA24" s="271"/>
      <c r="AB24" s="271"/>
      <c r="AC24" s="271"/>
      <c r="AD24" s="271"/>
    </row>
    <row r="25" spans="1:30" x14ac:dyDescent="0.25">
      <c r="A25" s="307">
        <f>'APH KIC KIA PC'!F28</f>
        <v>0</v>
      </c>
      <c r="B25" s="271">
        <f>'APH KIC KIA PC'!D28</f>
        <v>0</v>
      </c>
      <c r="C25" s="307">
        <f>'1. Artikeldata Grund'!D28</f>
        <v>0</v>
      </c>
      <c r="D25" s="271">
        <f>'2. Artikeldata Utökad'!I28</f>
        <v>0</v>
      </c>
      <c r="E25" s="271" t="str">
        <f>'APH KIC KIA PC'!S28</f>
        <v xml:space="preserve">  Välj…</v>
      </c>
      <c r="F25" s="271">
        <f>'APH KIC KIA PC'!J28</f>
        <v>0</v>
      </c>
      <c r="G25" s="271">
        <f>'1. Artikeldata Grund'!E28</f>
        <v>0</v>
      </c>
      <c r="H25" s="271">
        <f>'APH KIC KIA PC'!G28</f>
        <v>0</v>
      </c>
      <c r="I25" s="271" t="str">
        <f>'APH KIC KIA PC'!L28</f>
        <v>Välj….</v>
      </c>
      <c r="J25" s="271">
        <f>'APH KIC KIA PC'!M28</f>
        <v>910</v>
      </c>
      <c r="K25" s="271">
        <f>'APH KIC KIA PC'!O28</f>
        <v>0</v>
      </c>
      <c r="L25" s="307">
        <f>'APH KIC KIA PC'!Q28</f>
        <v>0</v>
      </c>
      <c r="M25" s="271">
        <f>'APH KIC KIA PC'!R28</f>
        <v>0</v>
      </c>
      <c r="N25" s="307">
        <f>'1. Artikeldata Grund'!F28</f>
        <v>0</v>
      </c>
      <c r="O25" s="271" t="str">
        <f>'1. Artikeldata Grund'!J28</f>
        <v xml:space="preserve">  Välj…</v>
      </c>
      <c r="P25" s="271" t="str">
        <f>'4. Inköpsdata'!E28</f>
        <v>ST</v>
      </c>
      <c r="Q25" s="308">
        <f>'4. Inköpsdata'!G28</f>
        <v>1</v>
      </c>
      <c r="R25" s="307" t="str">
        <f>'3. Förpackningsdata'!K28</f>
        <v>BX</v>
      </c>
      <c r="S25" s="271">
        <f>'3. Förpackningsdata'!L28</f>
        <v>0</v>
      </c>
      <c r="T25" s="307">
        <f>'3. Förpackningsdata'!M28</f>
        <v>0</v>
      </c>
      <c r="U25" s="309" t="str">
        <f>'4. Inköpsdata'!H28</f>
        <v>SEK</v>
      </c>
      <c r="V25" s="308" t="str">
        <f>'APH KIC KIA PC'!AA28</f>
        <v/>
      </c>
      <c r="W25" s="308" t="str">
        <f>'APH KIC KIA PC'!AB28</f>
        <v/>
      </c>
      <c r="X25" s="308">
        <f>'APH KIC KIA PC'!AC28</f>
        <v>0</v>
      </c>
      <c r="Y25" s="316">
        <f>'APH KIC KIA PC'!AK28</f>
        <v>0</v>
      </c>
      <c r="Z25" s="308"/>
      <c r="AA25" s="271"/>
      <c r="AB25" s="271"/>
      <c r="AC25" s="271"/>
      <c r="AD25" s="271"/>
    </row>
    <row r="26" spans="1:30" x14ac:dyDescent="0.25">
      <c r="A26" s="307">
        <f>'APH KIC KIA PC'!F29</f>
        <v>0</v>
      </c>
      <c r="B26" s="271">
        <f>'APH KIC KIA PC'!D29</f>
        <v>0</v>
      </c>
      <c r="C26" s="307">
        <f>'1. Artikeldata Grund'!D29</f>
        <v>0</v>
      </c>
      <c r="D26" s="271">
        <f>'2. Artikeldata Utökad'!I29</f>
        <v>0</v>
      </c>
      <c r="E26" s="271" t="str">
        <f>'APH KIC KIA PC'!S29</f>
        <v xml:space="preserve">  Välj…</v>
      </c>
      <c r="F26" s="271">
        <f>'APH KIC KIA PC'!J29</f>
        <v>0</v>
      </c>
      <c r="G26" s="271">
        <f>'1. Artikeldata Grund'!E29</f>
        <v>0</v>
      </c>
      <c r="H26" s="271">
        <f>'APH KIC KIA PC'!G29</f>
        <v>0</v>
      </c>
      <c r="I26" s="271" t="str">
        <f>'APH KIC KIA PC'!L29</f>
        <v>Välj….</v>
      </c>
      <c r="J26" s="271">
        <f>'APH KIC KIA PC'!M29</f>
        <v>910</v>
      </c>
      <c r="K26" s="271">
        <f>'APH KIC KIA PC'!O29</f>
        <v>0</v>
      </c>
      <c r="L26" s="307">
        <f>'APH KIC KIA PC'!Q29</f>
        <v>0</v>
      </c>
      <c r="M26" s="271">
        <f>'APH KIC KIA PC'!R29</f>
        <v>0</v>
      </c>
      <c r="N26" s="307">
        <f>'1. Artikeldata Grund'!F29</f>
        <v>0</v>
      </c>
      <c r="O26" s="271" t="str">
        <f>'1. Artikeldata Grund'!J29</f>
        <v xml:space="preserve">  Välj…</v>
      </c>
      <c r="P26" s="271" t="str">
        <f>'4. Inköpsdata'!E29</f>
        <v>ST</v>
      </c>
      <c r="Q26" s="308">
        <f>'4. Inköpsdata'!G29</f>
        <v>1</v>
      </c>
      <c r="R26" s="307" t="str">
        <f>'3. Förpackningsdata'!K29</f>
        <v>BX</v>
      </c>
      <c r="S26" s="271">
        <f>'3. Förpackningsdata'!L29</f>
        <v>0</v>
      </c>
      <c r="T26" s="307">
        <f>'3. Förpackningsdata'!M29</f>
        <v>0</v>
      </c>
      <c r="U26" s="309" t="str">
        <f>'4. Inköpsdata'!H29</f>
        <v>SEK</v>
      </c>
      <c r="V26" s="308" t="str">
        <f>'APH KIC KIA PC'!AA29</f>
        <v/>
      </c>
      <c r="W26" s="308" t="str">
        <f>'APH KIC KIA PC'!AB29</f>
        <v/>
      </c>
      <c r="X26" s="308">
        <f>'APH KIC KIA PC'!AC29</f>
        <v>0</v>
      </c>
      <c r="Y26" s="316">
        <f>'APH KIC KIA PC'!AK29</f>
        <v>0</v>
      </c>
      <c r="Z26" s="308"/>
      <c r="AA26" s="271"/>
      <c r="AB26" s="271"/>
      <c r="AC26" s="271"/>
      <c r="AD26" s="271"/>
    </row>
    <row r="27" spans="1:30" x14ac:dyDescent="0.25">
      <c r="A27" s="307">
        <f>'APH KIC KIA PC'!F30</f>
        <v>0</v>
      </c>
      <c r="B27" s="271">
        <f>'APH KIC KIA PC'!D30</f>
        <v>0</v>
      </c>
      <c r="C27" s="307">
        <f>'1. Artikeldata Grund'!D30</f>
        <v>0</v>
      </c>
      <c r="D27" s="271">
        <f>'2. Artikeldata Utökad'!I30</f>
        <v>0</v>
      </c>
      <c r="E27" s="271" t="str">
        <f>'APH KIC KIA PC'!S30</f>
        <v xml:space="preserve">  Välj…</v>
      </c>
      <c r="F27" s="271">
        <f>'APH KIC KIA PC'!J30</f>
        <v>0</v>
      </c>
      <c r="G27" s="271">
        <f>'1. Artikeldata Grund'!E30</f>
        <v>0</v>
      </c>
      <c r="H27" s="271">
        <f>'APH KIC KIA PC'!G30</f>
        <v>0</v>
      </c>
      <c r="I27" s="271" t="str">
        <f>'APH KIC KIA PC'!L30</f>
        <v>Välj….</v>
      </c>
      <c r="J27" s="271">
        <f>'APH KIC KIA PC'!M30</f>
        <v>910</v>
      </c>
      <c r="K27" s="271">
        <f>'APH KIC KIA PC'!O30</f>
        <v>0</v>
      </c>
      <c r="L27" s="307">
        <f>'APH KIC KIA PC'!Q30</f>
        <v>0</v>
      </c>
      <c r="M27" s="271">
        <f>'APH KIC KIA PC'!R30</f>
        <v>0</v>
      </c>
      <c r="N27" s="307">
        <f>'1. Artikeldata Grund'!F30</f>
        <v>0</v>
      </c>
      <c r="O27" s="271" t="str">
        <f>'1. Artikeldata Grund'!J30</f>
        <v xml:space="preserve">  Välj…</v>
      </c>
      <c r="P27" s="271" t="str">
        <f>'4. Inköpsdata'!E30</f>
        <v>ST</v>
      </c>
      <c r="Q27" s="308">
        <f>'4. Inköpsdata'!G30</f>
        <v>1</v>
      </c>
      <c r="R27" s="307" t="str">
        <f>'3. Förpackningsdata'!K30</f>
        <v>BX</v>
      </c>
      <c r="S27" s="271">
        <f>'3. Förpackningsdata'!L30</f>
        <v>0</v>
      </c>
      <c r="T27" s="307">
        <f>'3. Förpackningsdata'!M30</f>
        <v>0</v>
      </c>
      <c r="U27" s="309" t="str">
        <f>'4. Inköpsdata'!H30</f>
        <v>SEK</v>
      </c>
      <c r="V27" s="308" t="str">
        <f>'APH KIC KIA PC'!AA30</f>
        <v/>
      </c>
      <c r="W27" s="308" t="str">
        <f>'APH KIC KIA PC'!AB30</f>
        <v/>
      </c>
      <c r="X27" s="308">
        <f>'APH KIC KIA PC'!AC30</f>
        <v>0</v>
      </c>
      <c r="Y27" s="316">
        <f>'APH KIC KIA PC'!AK30</f>
        <v>0</v>
      </c>
      <c r="Z27" s="308"/>
      <c r="AA27" s="271"/>
      <c r="AB27" s="271"/>
      <c r="AC27" s="271"/>
      <c r="AD27" s="271"/>
    </row>
    <row r="28" spans="1:30" x14ac:dyDescent="0.25">
      <c r="A28" s="307">
        <f>'APH KIC KIA PC'!F31</f>
        <v>0</v>
      </c>
      <c r="B28" s="271">
        <f>'APH KIC KIA PC'!D31</f>
        <v>0</v>
      </c>
      <c r="C28" s="307">
        <f>'1. Artikeldata Grund'!D31</f>
        <v>0</v>
      </c>
      <c r="D28" s="271">
        <f>'2. Artikeldata Utökad'!I31</f>
        <v>0</v>
      </c>
      <c r="E28" s="271" t="str">
        <f>'APH KIC KIA PC'!S31</f>
        <v xml:space="preserve">  Välj…</v>
      </c>
      <c r="F28" s="271">
        <f>'APH KIC KIA PC'!J31</f>
        <v>0</v>
      </c>
      <c r="G28" s="271">
        <f>'1. Artikeldata Grund'!E31</f>
        <v>0</v>
      </c>
      <c r="H28" s="271">
        <f>'APH KIC KIA PC'!G31</f>
        <v>0</v>
      </c>
      <c r="I28" s="271" t="str">
        <f>'APH KIC KIA PC'!L31</f>
        <v>Välj….</v>
      </c>
      <c r="J28" s="271">
        <f>'APH KIC KIA PC'!M31</f>
        <v>910</v>
      </c>
      <c r="K28" s="271">
        <f>'APH KIC KIA PC'!O31</f>
        <v>0</v>
      </c>
      <c r="L28" s="307">
        <f>'APH KIC KIA PC'!Q31</f>
        <v>0</v>
      </c>
      <c r="M28" s="271">
        <f>'APH KIC KIA PC'!R31</f>
        <v>0</v>
      </c>
      <c r="N28" s="307">
        <f>'1. Artikeldata Grund'!F31</f>
        <v>0</v>
      </c>
      <c r="O28" s="271" t="str">
        <f>'1. Artikeldata Grund'!J31</f>
        <v xml:space="preserve">  Välj…</v>
      </c>
      <c r="P28" s="271" t="str">
        <f>'4. Inköpsdata'!E31</f>
        <v>ST</v>
      </c>
      <c r="Q28" s="308">
        <f>'4. Inköpsdata'!G31</f>
        <v>1</v>
      </c>
      <c r="R28" s="307" t="str">
        <f>'3. Förpackningsdata'!K31</f>
        <v>BX</v>
      </c>
      <c r="S28" s="271">
        <f>'3. Förpackningsdata'!L31</f>
        <v>0</v>
      </c>
      <c r="T28" s="307">
        <f>'3. Förpackningsdata'!M31</f>
        <v>0</v>
      </c>
      <c r="U28" s="309" t="str">
        <f>'4. Inköpsdata'!H31</f>
        <v>SEK</v>
      </c>
      <c r="V28" s="308" t="str">
        <f>'APH KIC KIA PC'!AA31</f>
        <v/>
      </c>
      <c r="W28" s="308" t="str">
        <f>'APH KIC KIA PC'!AB31</f>
        <v/>
      </c>
      <c r="X28" s="308">
        <f>'APH KIC KIA PC'!AC31</f>
        <v>0</v>
      </c>
      <c r="Y28" s="316">
        <f>'APH KIC KIA PC'!AK31</f>
        <v>0</v>
      </c>
      <c r="Z28" s="308"/>
      <c r="AA28" s="271"/>
      <c r="AB28" s="271"/>
      <c r="AC28" s="271"/>
      <c r="AD28" s="271"/>
    </row>
    <row r="29" spans="1:30" x14ac:dyDescent="0.25">
      <c r="A29" s="307">
        <f>'APH KIC KIA PC'!F32</f>
        <v>0</v>
      </c>
      <c r="B29" s="271">
        <f>'APH KIC KIA PC'!D32</f>
        <v>0</v>
      </c>
      <c r="C29" s="307">
        <f>'1. Artikeldata Grund'!D32</f>
        <v>0</v>
      </c>
      <c r="D29" s="271">
        <f>'2. Artikeldata Utökad'!I32</f>
        <v>0</v>
      </c>
      <c r="E29" s="271" t="str">
        <f>'APH KIC KIA PC'!S32</f>
        <v xml:space="preserve">  Välj…</v>
      </c>
      <c r="F29" s="271">
        <f>'APH KIC KIA PC'!J32</f>
        <v>0</v>
      </c>
      <c r="G29" s="271">
        <f>'1. Artikeldata Grund'!E32</f>
        <v>0</v>
      </c>
      <c r="H29" s="271">
        <f>'APH KIC KIA PC'!G32</f>
        <v>0</v>
      </c>
      <c r="I29" s="271" t="str">
        <f>'APH KIC KIA PC'!L32</f>
        <v>Välj….</v>
      </c>
      <c r="J29" s="271">
        <f>'APH KIC KIA PC'!M32</f>
        <v>910</v>
      </c>
      <c r="K29" s="271">
        <f>'APH KIC KIA PC'!O32</f>
        <v>0</v>
      </c>
      <c r="L29" s="307">
        <f>'APH KIC KIA PC'!Q32</f>
        <v>0</v>
      </c>
      <c r="M29" s="271">
        <f>'APH KIC KIA PC'!R32</f>
        <v>0</v>
      </c>
      <c r="N29" s="307">
        <f>'1. Artikeldata Grund'!F32</f>
        <v>0</v>
      </c>
      <c r="O29" s="271" t="str">
        <f>'1. Artikeldata Grund'!J32</f>
        <v xml:space="preserve">  Välj…</v>
      </c>
      <c r="P29" s="271" t="str">
        <f>'4. Inköpsdata'!E32</f>
        <v>ST</v>
      </c>
      <c r="Q29" s="308">
        <f>'4. Inköpsdata'!G32</f>
        <v>1</v>
      </c>
      <c r="R29" s="307" t="str">
        <f>'3. Förpackningsdata'!K32</f>
        <v>BX</v>
      </c>
      <c r="S29" s="271">
        <f>'3. Förpackningsdata'!L32</f>
        <v>0</v>
      </c>
      <c r="T29" s="307">
        <f>'3. Förpackningsdata'!M32</f>
        <v>0</v>
      </c>
      <c r="U29" s="309" t="str">
        <f>'4. Inköpsdata'!H32</f>
        <v>SEK</v>
      </c>
      <c r="V29" s="308" t="str">
        <f>'APH KIC KIA PC'!AA32</f>
        <v/>
      </c>
      <c r="W29" s="308" t="str">
        <f>'APH KIC KIA PC'!AB32</f>
        <v/>
      </c>
      <c r="X29" s="308">
        <f>'APH KIC KIA PC'!AC32</f>
        <v>0</v>
      </c>
      <c r="Y29" s="316">
        <f>'APH KIC KIA PC'!AK32</f>
        <v>0</v>
      </c>
      <c r="Z29" s="308"/>
      <c r="AA29" s="271"/>
      <c r="AB29" s="271"/>
      <c r="AC29" s="271"/>
      <c r="AD29" s="271"/>
    </row>
    <row r="30" spans="1:30" x14ac:dyDescent="0.25">
      <c r="A30" s="307">
        <f>'APH KIC KIA PC'!F33</f>
        <v>0</v>
      </c>
      <c r="B30" s="271">
        <f>'APH KIC KIA PC'!D33</f>
        <v>0</v>
      </c>
      <c r="C30" s="307">
        <f>'1. Artikeldata Grund'!D33</f>
        <v>0</v>
      </c>
      <c r="D30" s="271">
        <f>'2. Artikeldata Utökad'!I33</f>
        <v>0</v>
      </c>
      <c r="E30" s="271" t="str">
        <f>'APH KIC KIA PC'!S33</f>
        <v xml:space="preserve">  Välj…</v>
      </c>
      <c r="F30" s="271">
        <f>'APH KIC KIA PC'!J33</f>
        <v>0</v>
      </c>
      <c r="G30" s="271">
        <f>'1. Artikeldata Grund'!E33</f>
        <v>0</v>
      </c>
      <c r="H30" s="271">
        <f>'APH KIC KIA PC'!G33</f>
        <v>0</v>
      </c>
      <c r="I30" s="271" t="str">
        <f>'APH KIC KIA PC'!L33</f>
        <v>Välj….</v>
      </c>
      <c r="J30" s="271">
        <f>'APH KIC KIA PC'!M33</f>
        <v>910</v>
      </c>
      <c r="K30" s="271">
        <f>'APH KIC KIA PC'!O33</f>
        <v>0</v>
      </c>
      <c r="L30" s="307">
        <f>'APH KIC KIA PC'!Q33</f>
        <v>0</v>
      </c>
      <c r="M30" s="271">
        <f>'APH KIC KIA PC'!R33</f>
        <v>0</v>
      </c>
      <c r="N30" s="307">
        <f>'1. Artikeldata Grund'!F33</f>
        <v>0</v>
      </c>
      <c r="O30" s="271" t="str">
        <f>'1. Artikeldata Grund'!J33</f>
        <v xml:space="preserve">  Välj…</v>
      </c>
      <c r="P30" s="271" t="str">
        <f>'4. Inköpsdata'!E33</f>
        <v>ST</v>
      </c>
      <c r="Q30" s="308">
        <f>'4. Inköpsdata'!G33</f>
        <v>1</v>
      </c>
      <c r="R30" s="307" t="str">
        <f>'3. Förpackningsdata'!K33</f>
        <v>BX</v>
      </c>
      <c r="S30" s="271">
        <f>'3. Förpackningsdata'!L33</f>
        <v>0</v>
      </c>
      <c r="T30" s="307">
        <f>'3. Förpackningsdata'!M33</f>
        <v>0</v>
      </c>
      <c r="U30" s="309" t="str">
        <f>'4. Inköpsdata'!H33</f>
        <v>SEK</v>
      </c>
      <c r="V30" s="308" t="str">
        <f>'APH KIC KIA PC'!AA33</f>
        <v/>
      </c>
      <c r="W30" s="308" t="str">
        <f>'APH KIC KIA PC'!AB33</f>
        <v/>
      </c>
      <c r="X30" s="308">
        <f>'APH KIC KIA PC'!AC33</f>
        <v>0</v>
      </c>
      <c r="Y30" s="316">
        <f>'APH KIC KIA PC'!AK33</f>
        <v>0</v>
      </c>
      <c r="Z30" s="308"/>
      <c r="AA30" s="271"/>
      <c r="AB30" s="271"/>
      <c r="AC30" s="271"/>
      <c r="AD30" s="271"/>
    </row>
    <row r="31" spans="1:30" x14ac:dyDescent="0.25">
      <c r="A31" s="307">
        <f>'APH KIC KIA PC'!F34</f>
        <v>0</v>
      </c>
      <c r="B31" s="271">
        <f>'APH KIC KIA PC'!D34</f>
        <v>0</v>
      </c>
      <c r="C31" s="307">
        <f>'1. Artikeldata Grund'!D34</f>
        <v>0</v>
      </c>
      <c r="D31" s="271">
        <f>'2. Artikeldata Utökad'!I34</f>
        <v>0</v>
      </c>
      <c r="E31" s="271" t="str">
        <f>'APH KIC KIA PC'!S34</f>
        <v xml:space="preserve">  Välj…</v>
      </c>
      <c r="F31" s="271">
        <f>'APH KIC KIA PC'!J34</f>
        <v>0</v>
      </c>
      <c r="G31" s="271">
        <f>'1. Artikeldata Grund'!E34</f>
        <v>0</v>
      </c>
      <c r="H31" s="271">
        <f>'APH KIC KIA PC'!G34</f>
        <v>0</v>
      </c>
      <c r="I31" s="271" t="str">
        <f>'APH KIC KIA PC'!L34</f>
        <v>Välj….</v>
      </c>
      <c r="J31" s="271">
        <f>'APH KIC KIA PC'!M34</f>
        <v>910</v>
      </c>
      <c r="K31" s="271">
        <f>'APH KIC KIA PC'!O34</f>
        <v>0</v>
      </c>
      <c r="L31" s="307">
        <f>'APH KIC KIA PC'!Q34</f>
        <v>0</v>
      </c>
      <c r="M31" s="271">
        <f>'APH KIC KIA PC'!R34</f>
        <v>0</v>
      </c>
      <c r="N31" s="307">
        <f>'1. Artikeldata Grund'!F34</f>
        <v>0</v>
      </c>
      <c r="O31" s="271" t="str">
        <f>'1. Artikeldata Grund'!J34</f>
        <v xml:space="preserve">  Välj…</v>
      </c>
      <c r="P31" s="271" t="str">
        <f>'4. Inköpsdata'!E34</f>
        <v>ST</v>
      </c>
      <c r="Q31" s="308">
        <f>'4. Inköpsdata'!G34</f>
        <v>1</v>
      </c>
      <c r="R31" s="307" t="str">
        <f>'3. Förpackningsdata'!K34</f>
        <v>BX</v>
      </c>
      <c r="S31" s="271">
        <f>'3. Förpackningsdata'!L34</f>
        <v>0</v>
      </c>
      <c r="T31" s="307">
        <f>'3. Förpackningsdata'!M34</f>
        <v>0</v>
      </c>
      <c r="U31" s="309" t="str">
        <f>'4. Inköpsdata'!H34</f>
        <v>SEK</v>
      </c>
      <c r="V31" s="308" t="str">
        <f>'APH KIC KIA PC'!AA34</f>
        <v/>
      </c>
      <c r="W31" s="308" t="str">
        <f>'APH KIC KIA PC'!AB34</f>
        <v/>
      </c>
      <c r="X31" s="308">
        <f>'APH KIC KIA PC'!AC34</f>
        <v>0</v>
      </c>
      <c r="Y31" s="316">
        <f>'APH KIC KIA PC'!AK34</f>
        <v>0</v>
      </c>
      <c r="Z31" s="308"/>
      <c r="AA31" s="271"/>
      <c r="AB31" s="271"/>
      <c r="AC31" s="271"/>
      <c r="AD31" s="271"/>
    </row>
    <row r="32" spans="1:30" x14ac:dyDescent="0.25">
      <c r="A32" s="307">
        <f>'APH KIC KIA PC'!F35</f>
        <v>0</v>
      </c>
      <c r="B32" s="271">
        <f>'APH KIC KIA PC'!D35</f>
        <v>0</v>
      </c>
      <c r="C32" s="307">
        <f>'1. Artikeldata Grund'!D35</f>
        <v>0</v>
      </c>
      <c r="D32" s="271">
        <f>'2. Artikeldata Utökad'!I35</f>
        <v>0</v>
      </c>
      <c r="E32" s="271" t="str">
        <f>'APH KIC KIA PC'!S35</f>
        <v xml:space="preserve">  Välj…</v>
      </c>
      <c r="F32" s="271">
        <f>'APH KIC KIA PC'!J35</f>
        <v>0</v>
      </c>
      <c r="G32" s="271">
        <f>'1. Artikeldata Grund'!E35</f>
        <v>0</v>
      </c>
      <c r="H32" s="271">
        <f>'APH KIC KIA PC'!G35</f>
        <v>0</v>
      </c>
      <c r="I32" s="271" t="str">
        <f>'APH KIC KIA PC'!L35</f>
        <v>Välj….</v>
      </c>
      <c r="J32" s="271">
        <f>'APH KIC KIA PC'!M35</f>
        <v>910</v>
      </c>
      <c r="K32" s="271">
        <f>'APH KIC KIA PC'!O35</f>
        <v>0</v>
      </c>
      <c r="L32" s="307">
        <f>'APH KIC KIA PC'!Q35</f>
        <v>0</v>
      </c>
      <c r="M32" s="271">
        <f>'APH KIC KIA PC'!R35</f>
        <v>0</v>
      </c>
      <c r="N32" s="307">
        <f>'1. Artikeldata Grund'!F35</f>
        <v>0</v>
      </c>
      <c r="O32" s="271" t="str">
        <f>'1. Artikeldata Grund'!J35</f>
        <v xml:space="preserve">  Välj…</v>
      </c>
      <c r="P32" s="271" t="str">
        <f>'4. Inköpsdata'!E35</f>
        <v>ST</v>
      </c>
      <c r="Q32" s="308">
        <f>'4. Inköpsdata'!G35</f>
        <v>1</v>
      </c>
      <c r="R32" s="307" t="str">
        <f>'3. Förpackningsdata'!K35</f>
        <v>BX</v>
      </c>
      <c r="S32" s="271">
        <f>'3. Förpackningsdata'!L35</f>
        <v>0</v>
      </c>
      <c r="T32" s="307">
        <f>'3. Förpackningsdata'!M35</f>
        <v>0</v>
      </c>
      <c r="U32" s="309" t="str">
        <f>'4. Inköpsdata'!H35</f>
        <v>SEK</v>
      </c>
      <c r="V32" s="308" t="str">
        <f>'APH KIC KIA PC'!AA35</f>
        <v/>
      </c>
      <c r="W32" s="308" t="str">
        <f>'APH KIC KIA PC'!AB35</f>
        <v/>
      </c>
      <c r="X32" s="308">
        <f>'APH KIC KIA PC'!AC35</f>
        <v>0</v>
      </c>
      <c r="Y32" s="316">
        <f>'APH KIC KIA PC'!AK35</f>
        <v>0</v>
      </c>
      <c r="Z32" s="308"/>
      <c r="AA32" s="271"/>
      <c r="AB32" s="271"/>
      <c r="AC32" s="271"/>
      <c r="AD32" s="271"/>
    </row>
    <row r="33" spans="1:30" x14ac:dyDescent="0.25">
      <c r="A33" s="307">
        <f>'APH KIC KIA PC'!F36</f>
        <v>0</v>
      </c>
      <c r="B33" s="271">
        <f>'APH KIC KIA PC'!D36</f>
        <v>0</v>
      </c>
      <c r="C33" s="307">
        <f>'1. Artikeldata Grund'!D36</f>
        <v>0</v>
      </c>
      <c r="D33" s="271">
        <f>'2. Artikeldata Utökad'!I36</f>
        <v>0</v>
      </c>
      <c r="E33" s="271" t="str">
        <f>'APH KIC KIA PC'!S36</f>
        <v xml:space="preserve">  Välj…</v>
      </c>
      <c r="F33" s="271">
        <f>'APH KIC KIA PC'!J36</f>
        <v>0</v>
      </c>
      <c r="G33" s="271">
        <f>'1. Artikeldata Grund'!E36</f>
        <v>0</v>
      </c>
      <c r="H33" s="271">
        <f>'APH KIC KIA PC'!G36</f>
        <v>0</v>
      </c>
      <c r="I33" s="271" t="str">
        <f>'APH KIC KIA PC'!L36</f>
        <v>Välj….</v>
      </c>
      <c r="J33" s="271">
        <f>'APH KIC KIA PC'!M36</f>
        <v>910</v>
      </c>
      <c r="K33" s="271">
        <f>'APH KIC KIA PC'!O36</f>
        <v>0</v>
      </c>
      <c r="L33" s="307">
        <f>'APH KIC KIA PC'!Q36</f>
        <v>0</v>
      </c>
      <c r="M33" s="271">
        <f>'APH KIC KIA PC'!R36</f>
        <v>0</v>
      </c>
      <c r="N33" s="307">
        <f>'1. Artikeldata Grund'!F36</f>
        <v>0</v>
      </c>
      <c r="O33" s="271" t="str">
        <f>'1. Artikeldata Grund'!J36</f>
        <v xml:space="preserve">  Välj…</v>
      </c>
      <c r="P33" s="271" t="str">
        <f>'4. Inköpsdata'!E36</f>
        <v>ST</v>
      </c>
      <c r="Q33" s="308">
        <f>'4. Inköpsdata'!G36</f>
        <v>1</v>
      </c>
      <c r="R33" s="307" t="str">
        <f>'3. Förpackningsdata'!K36</f>
        <v>BX</v>
      </c>
      <c r="S33" s="271">
        <f>'3. Förpackningsdata'!L36</f>
        <v>0</v>
      </c>
      <c r="T33" s="307">
        <f>'3. Förpackningsdata'!M36</f>
        <v>0</v>
      </c>
      <c r="U33" s="309" t="str">
        <f>'4. Inköpsdata'!H36</f>
        <v>SEK</v>
      </c>
      <c r="V33" s="308" t="str">
        <f>'APH KIC KIA PC'!AA36</f>
        <v/>
      </c>
      <c r="W33" s="308" t="str">
        <f>'APH KIC KIA PC'!AB36</f>
        <v/>
      </c>
      <c r="X33" s="308">
        <f>'APH KIC KIA PC'!AC36</f>
        <v>0</v>
      </c>
      <c r="Y33" s="316">
        <f>'APH KIC KIA PC'!AK36</f>
        <v>0</v>
      </c>
      <c r="Z33" s="308"/>
      <c r="AA33" s="271"/>
      <c r="AB33" s="271"/>
      <c r="AC33" s="271"/>
      <c r="AD33" s="271"/>
    </row>
    <row r="34" spans="1:30" x14ac:dyDescent="0.25">
      <c r="A34" s="307">
        <f>'APH KIC KIA PC'!F37</f>
        <v>0</v>
      </c>
      <c r="B34" s="271">
        <f>'APH KIC KIA PC'!D37</f>
        <v>0</v>
      </c>
      <c r="C34" s="307">
        <f>'1. Artikeldata Grund'!D37</f>
        <v>0</v>
      </c>
      <c r="D34" s="271">
        <f>'2. Artikeldata Utökad'!I37</f>
        <v>0</v>
      </c>
      <c r="E34" s="271" t="str">
        <f>'APH KIC KIA PC'!S37</f>
        <v xml:space="preserve">  Välj…</v>
      </c>
      <c r="F34" s="271">
        <f>'APH KIC KIA PC'!J37</f>
        <v>0</v>
      </c>
      <c r="G34" s="271">
        <f>'1. Artikeldata Grund'!E37</f>
        <v>0</v>
      </c>
      <c r="H34" s="271">
        <f>'APH KIC KIA PC'!G37</f>
        <v>0</v>
      </c>
      <c r="I34" s="271" t="str">
        <f>'APH KIC KIA PC'!L37</f>
        <v>Välj….</v>
      </c>
      <c r="J34" s="271">
        <f>'APH KIC KIA PC'!M37</f>
        <v>910</v>
      </c>
      <c r="K34" s="271">
        <f>'APH KIC KIA PC'!O37</f>
        <v>0</v>
      </c>
      <c r="L34" s="307">
        <f>'APH KIC KIA PC'!Q37</f>
        <v>0</v>
      </c>
      <c r="M34" s="271">
        <f>'APH KIC KIA PC'!R37</f>
        <v>0</v>
      </c>
      <c r="N34" s="307">
        <f>'1. Artikeldata Grund'!F37</f>
        <v>0</v>
      </c>
      <c r="O34" s="271" t="str">
        <f>'1. Artikeldata Grund'!J37</f>
        <v xml:space="preserve">  Välj…</v>
      </c>
      <c r="P34" s="271" t="str">
        <f>'4. Inköpsdata'!E37</f>
        <v>ST</v>
      </c>
      <c r="Q34" s="308">
        <f>'4. Inköpsdata'!G37</f>
        <v>1</v>
      </c>
      <c r="R34" s="307" t="str">
        <f>'3. Förpackningsdata'!K37</f>
        <v>BX</v>
      </c>
      <c r="S34" s="271">
        <f>'3. Förpackningsdata'!L37</f>
        <v>0</v>
      </c>
      <c r="T34" s="307">
        <f>'3. Förpackningsdata'!M37</f>
        <v>0</v>
      </c>
      <c r="U34" s="309" t="str">
        <f>'4. Inköpsdata'!H37</f>
        <v>SEK</v>
      </c>
      <c r="V34" s="308" t="str">
        <f>'APH KIC KIA PC'!AA37</f>
        <v/>
      </c>
      <c r="W34" s="308" t="str">
        <f>'APH KIC KIA PC'!AB37</f>
        <v/>
      </c>
      <c r="X34" s="308">
        <f>'APH KIC KIA PC'!AC37</f>
        <v>0</v>
      </c>
      <c r="Y34" s="316">
        <f>'APH KIC KIA PC'!AK37</f>
        <v>0</v>
      </c>
      <c r="Z34" s="308"/>
      <c r="AA34" s="271"/>
      <c r="AB34" s="271"/>
      <c r="AC34" s="271"/>
      <c r="AD34" s="271"/>
    </row>
    <row r="35" spans="1:30" x14ac:dyDescent="0.25">
      <c r="A35" s="307">
        <f>'APH KIC KIA PC'!F38</f>
        <v>0</v>
      </c>
      <c r="B35" s="271">
        <f>'APH KIC KIA PC'!D38</f>
        <v>0</v>
      </c>
      <c r="C35" s="307">
        <f>'1. Artikeldata Grund'!D38</f>
        <v>0</v>
      </c>
      <c r="D35" s="271">
        <f>'2. Artikeldata Utökad'!I38</f>
        <v>0</v>
      </c>
      <c r="E35" s="271" t="str">
        <f>'APH KIC KIA PC'!S38</f>
        <v xml:space="preserve">  Välj…</v>
      </c>
      <c r="F35" s="271">
        <f>'APH KIC KIA PC'!J38</f>
        <v>0</v>
      </c>
      <c r="G35" s="271">
        <f>'1. Artikeldata Grund'!E38</f>
        <v>0</v>
      </c>
      <c r="H35" s="271">
        <f>'APH KIC KIA PC'!G38</f>
        <v>0</v>
      </c>
      <c r="I35" s="271" t="str">
        <f>'APH KIC KIA PC'!L38</f>
        <v>Välj….</v>
      </c>
      <c r="J35" s="271">
        <f>'APH KIC KIA PC'!M38</f>
        <v>910</v>
      </c>
      <c r="K35" s="271">
        <f>'APH KIC KIA PC'!O38</f>
        <v>0</v>
      </c>
      <c r="L35" s="307">
        <f>'APH KIC KIA PC'!Q38</f>
        <v>0</v>
      </c>
      <c r="M35" s="271">
        <f>'APH KIC KIA PC'!R38</f>
        <v>0</v>
      </c>
      <c r="N35" s="307">
        <f>'1. Artikeldata Grund'!F38</f>
        <v>0</v>
      </c>
      <c r="O35" s="271" t="str">
        <f>'1. Artikeldata Grund'!J38</f>
        <v xml:space="preserve">  Välj…</v>
      </c>
      <c r="P35" s="271" t="str">
        <f>'4. Inköpsdata'!E38</f>
        <v>ST</v>
      </c>
      <c r="Q35" s="308">
        <f>'4. Inköpsdata'!G38</f>
        <v>1</v>
      </c>
      <c r="R35" s="307" t="str">
        <f>'3. Förpackningsdata'!K38</f>
        <v>BX</v>
      </c>
      <c r="S35" s="271">
        <f>'3. Förpackningsdata'!L38</f>
        <v>0</v>
      </c>
      <c r="T35" s="307">
        <f>'3. Förpackningsdata'!M38</f>
        <v>0</v>
      </c>
      <c r="U35" s="309" t="str">
        <f>'4. Inköpsdata'!H38</f>
        <v>SEK</v>
      </c>
      <c r="V35" s="308" t="str">
        <f>'APH KIC KIA PC'!AA38</f>
        <v/>
      </c>
      <c r="W35" s="308" t="str">
        <f>'APH KIC KIA PC'!AB38</f>
        <v/>
      </c>
      <c r="X35" s="308">
        <f>'APH KIC KIA PC'!AC38</f>
        <v>0</v>
      </c>
      <c r="Y35" s="316">
        <f>'APH KIC KIA PC'!AK38</f>
        <v>0</v>
      </c>
      <c r="Z35" s="308"/>
      <c r="AA35" s="271"/>
      <c r="AB35" s="271"/>
      <c r="AC35" s="271"/>
      <c r="AD35" s="271"/>
    </row>
    <row r="36" spans="1:30" x14ac:dyDescent="0.25">
      <c r="A36" s="307">
        <f>'APH KIC KIA PC'!F39</f>
        <v>0</v>
      </c>
      <c r="B36" s="271">
        <f>'APH KIC KIA PC'!D39</f>
        <v>0</v>
      </c>
      <c r="C36" s="307">
        <f>'1. Artikeldata Grund'!D39</f>
        <v>0</v>
      </c>
      <c r="D36" s="271">
        <f>'2. Artikeldata Utökad'!I39</f>
        <v>0</v>
      </c>
      <c r="E36" s="271" t="str">
        <f>'APH KIC KIA PC'!S39</f>
        <v xml:space="preserve">  Välj…</v>
      </c>
      <c r="F36" s="271">
        <f>'APH KIC KIA PC'!J39</f>
        <v>0</v>
      </c>
      <c r="G36" s="271">
        <f>'1. Artikeldata Grund'!E39</f>
        <v>0</v>
      </c>
      <c r="H36" s="271">
        <f>'APH KIC KIA PC'!G39</f>
        <v>0</v>
      </c>
      <c r="I36" s="271" t="str">
        <f>'APH KIC KIA PC'!L39</f>
        <v>Välj….</v>
      </c>
      <c r="J36" s="271">
        <f>'APH KIC KIA PC'!M39</f>
        <v>910</v>
      </c>
      <c r="K36" s="271">
        <f>'APH KIC KIA PC'!O39</f>
        <v>0</v>
      </c>
      <c r="L36" s="307">
        <f>'APH KIC KIA PC'!Q39</f>
        <v>0</v>
      </c>
      <c r="M36" s="271">
        <f>'APH KIC KIA PC'!R39</f>
        <v>0</v>
      </c>
      <c r="N36" s="307">
        <f>'1. Artikeldata Grund'!F39</f>
        <v>0</v>
      </c>
      <c r="O36" s="271" t="str">
        <f>'1. Artikeldata Grund'!J39</f>
        <v xml:space="preserve">  Välj…</v>
      </c>
      <c r="P36" s="271" t="str">
        <f>'4. Inköpsdata'!E39</f>
        <v>ST</v>
      </c>
      <c r="Q36" s="308">
        <f>'4. Inköpsdata'!G39</f>
        <v>1</v>
      </c>
      <c r="R36" s="307" t="str">
        <f>'3. Förpackningsdata'!K39</f>
        <v>BX</v>
      </c>
      <c r="S36" s="271">
        <f>'3. Förpackningsdata'!L39</f>
        <v>0</v>
      </c>
      <c r="T36" s="307">
        <f>'3. Förpackningsdata'!M39</f>
        <v>0</v>
      </c>
      <c r="U36" s="309" t="str">
        <f>'4. Inköpsdata'!H39</f>
        <v>SEK</v>
      </c>
      <c r="V36" s="308" t="str">
        <f>'APH KIC KIA PC'!AA39</f>
        <v/>
      </c>
      <c r="W36" s="308" t="str">
        <f>'APH KIC KIA PC'!AB39</f>
        <v/>
      </c>
      <c r="X36" s="308">
        <f>'APH KIC KIA PC'!AC39</f>
        <v>0</v>
      </c>
      <c r="Y36" s="316">
        <f>'APH KIC KIA PC'!AK39</f>
        <v>0</v>
      </c>
      <c r="Z36" s="308"/>
      <c r="AA36" s="271"/>
      <c r="AB36" s="271"/>
      <c r="AC36" s="271"/>
      <c r="AD36" s="271"/>
    </row>
    <row r="37" spans="1:30" x14ac:dyDescent="0.25">
      <c r="A37" s="307">
        <f>'APH KIC KIA PC'!F40</f>
        <v>0</v>
      </c>
      <c r="B37" s="271">
        <f>'APH KIC KIA PC'!D40</f>
        <v>0</v>
      </c>
      <c r="C37" s="307">
        <f>'1. Artikeldata Grund'!D40</f>
        <v>0</v>
      </c>
      <c r="D37" s="271">
        <f>'2. Artikeldata Utökad'!I40</f>
        <v>0</v>
      </c>
      <c r="E37" s="271" t="str">
        <f>'APH KIC KIA PC'!S40</f>
        <v xml:space="preserve">  Välj…</v>
      </c>
      <c r="F37" s="271">
        <f>'APH KIC KIA PC'!J40</f>
        <v>0</v>
      </c>
      <c r="G37" s="271">
        <f>'1. Artikeldata Grund'!E40</f>
        <v>0</v>
      </c>
      <c r="H37" s="271">
        <f>'APH KIC KIA PC'!G40</f>
        <v>0</v>
      </c>
      <c r="I37" s="271" t="str">
        <f>'APH KIC KIA PC'!L40</f>
        <v>Välj….</v>
      </c>
      <c r="J37" s="271">
        <f>'APH KIC KIA PC'!M40</f>
        <v>910</v>
      </c>
      <c r="K37" s="271">
        <f>'APH KIC KIA PC'!O40</f>
        <v>0</v>
      </c>
      <c r="L37" s="307">
        <f>'APH KIC KIA PC'!Q40</f>
        <v>0</v>
      </c>
      <c r="M37" s="271">
        <f>'APH KIC KIA PC'!R40</f>
        <v>0</v>
      </c>
      <c r="N37" s="307">
        <f>'1. Artikeldata Grund'!F40</f>
        <v>0</v>
      </c>
      <c r="O37" s="271" t="str">
        <f>'1. Artikeldata Grund'!J40</f>
        <v xml:space="preserve">  Välj…</v>
      </c>
      <c r="P37" s="271" t="str">
        <f>'4. Inköpsdata'!E40</f>
        <v>ST</v>
      </c>
      <c r="Q37" s="308">
        <f>'4. Inköpsdata'!G40</f>
        <v>1</v>
      </c>
      <c r="R37" s="307" t="str">
        <f>'3. Förpackningsdata'!K40</f>
        <v>BX</v>
      </c>
      <c r="S37" s="271">
        <f>'3. Förpackningsdata'!L40</f>
        <v>0</v>
      </c>
      <c r="T37" s="307">
        <f>'3. Förpackningsdata'!M40</f>
        <v>0</v>
      </c>
      <c r="U37" s="309" t="str">
        <f>'4. Inköpsdata'!H40</f>
        <v>SEK</v>
      </c>
      <c r="V37" s="308" t="str">
        <f>'APH KIC KIA PC'!AA40</f>
        <v/>
      </c>
      <c r="W37" s="308" t="str">
        <f>'APH KIC KIA PC'!AB40</f>
        <v/>
      </c>
      <c r="X37" s="308">
        <f>'APH KIC KIA PC'!AC40</f>
        <v>0</v>
      </c>
      <c r="Y37" s="316">
        <f>'APH KIC KIA PC'!AK40</f>
        <v>0</v>
      </c>
      <c r="Z37" s="308"/>
      <c r="AA37" s="271"/>
      <c r="AB37" s="271"/>
      <c r="AC37" s="271"/>
      <c r="AD37" s="271"/>
    </row>
    <row r="38" spans="1:30" x14ac:dyDescent="0.25">
      <c r="A38" s="307">
        <f>'APH KIC KIA PC'!F41</f>
        <v>0</v>
      </c>
      <c r="B38" s="271">
        <f>'APH KIC KIA PC'!D41</f>
        <v>0</v>
      </c>
      <c r="C38" s="307">
        <f>'1. Artikeldata Grund'!D41</f>
        <v>0</v>
      </c>
      <c r="D38" s="271">
        <f>'2. Artikeldata Utökad'!I41</f>
        <v>0</v>
      </c>
      <c r="E38" s="271" t="str">
        <f>'APH KIC KIA PC'!S41</f>
        <v xml:space="preserve">  Välj…</v>
      </c>
      <c r="F38" s="271">
        <f>'APH KIC KIA PC'!J41</f>
        <v>0</v>
      </c>
      <c r="G38" s="271">
        <f>'1. Artikeldata Grund'!E41</f>
        <v>0</v>
      </c>
      <c r="H38" s="271">
        <f>'APH KIC KIA PC'!G41</f>
        <v>0</v>
      </c>
      <c r="I38" s="271" t="str">
        <f>'APH KIC KIA PC'!L41</f>
        <v>Välj….</v>
      </c>
      <c r="J38" s="271">
        <f>'APH KIC KIA PC'!M41</f>
        <v>910</v>
      </c>
      <c r="K38" s="271">
        <f>'APH KIC KIA PC'!O41</f>
        <v>0</v>
      </c>
      <c r="L38" s="307">
        <f>'APH KIC KIA PC'!Q41</f>
        <v>0</v>
      </c>
      <c r="M38" s="271">
        <f>'APH KIC KIA PC'!R41</f>
        <v>0</v>
      </c>
      <c r="N38" s="307">
        <f>'1. Artikeldata Grund'!F41</f>
        <v>0</v>
      </c>
      <c r="O38" s="271" t="str">
        <f>'1. Artikeldata Grund'!J41</f>
        <v xml:space="preserve">  Välj…</v>
      </c>
      <c r="P38" s="271" t="str">
        <f>'4. Inköpsdata'!E41</f>
        <v>ST</v>
      </c>
      <c r="Q38" s="308">
        <f>'4. Inköpsdata'!G41</f>
        <v>1</v>
      </c>
      <c r="R38" s="307" t="str">
        <f>'3. Förpackningsdata'!K41</f>
        <v>BX</v>
      </c>
      <c r="S38" s="271">
        <f>'3. Förpackningsdata'!L41</f>
        <v>0</v>
      </c>
      <c r="T38" s="307">
        <f>'3. Förpackningsdata'!M41</f>
        <v>0</v>
      </c>
      <c r="U38" s="309" t="str">
        <f>'4. Inköpsdata'!H41</f>
        <v>SEK</v>
      </c>
      <c r="V38" s="308" t="str">
        <f>'APH KIC KIA PC'!AA41</f>
        <v/>
      </c>
      <c r="W38" s="308" t="str">
        <f>'APH KIC KIA PC'!AB41</f>
        <v/>
      </c>
      <c r="X38" s="308">
        <f>'APH KIC KIA PC'!AC41</f>
        <v>0</v>
      </c>
      <c r="Y38" s="316">
        <f>'APH KIC KIA PC'!AK41</f>
        <v>0</v>
      </c>
      <c r="Z38" s="308"/>
      <c r="AA38" s="271"/>
      <c r="AB38" s="271"/>
      <c r="AC38" s="271"/>
      <c r="AD38" s="271"/>
    </row>
    <row r="39" spans="1:30" x14ac:dyDescent="0.25">
      <c r="A39" s="307">
        <f>'APH KIC KIA PC'!F42</f>
        <v>0</v>
      </c>
      <c r="B39" s="271">
        <f>'APH KIC KIA PC'!D42</f>
        <v>0</v>
      </c>
      <c r="C39" s="307">
        <f>'1. Artikeldata Grund'!D42</f>
        <v>0</v>
      </c>
      <c r="D39" s="271">
        <f>'2. Artikeldata Utökad'!I42</f>
        <v>0</v>
      </c>
      <c r="E39" s="271" t="str">
        <f>'APH KIC KIA PC'!S42</f>
        <v xml:space="preserve">  Välj…</v>
      </c>
      <c r="F39" s="271">
        <f>'APH KIC KIA PC'!J42</f>
        <v>0</v>
      </c>
      <c r="G39" s="271">
        <f>'1. Artikeldata Grund'!E42</f>
        <v>0</v>
      </c>
      <c r="H39" s="271">
        <f>'APH KIC KIA PC'!G42</f>
        <v>0</v>
      </c>
      <c r="I39" s="271" t="str">
        <f>'APH KIC KIA PC'!L42</f>
        <v>Välj….</v>
      </c>
      <c r="J39" s="271">
        <f>'APH KIC KIA PC'!M42</f>
        <v>910</v>
      </c>
      <c r="K39" s="271">
        <f>'APH KIC KIA PC'!O42</f>
        <v>0</v>
      </c>
      <c r="L39" s="307">
        <f>'APH KIC KIA PC'!Q42</f>
        <v>0</v>
      </c>
      <c r="M39" s="271">
        <f>'APH KIC KIA PC'!R42</f>
        <v>0</v>
      </c>
      <c r="N39" s="307">
        <f>'1. Artikeldata Grund'!F42</f>
        <v>0</v>
      </c>
      <c r="O39" s="271" t="str">
        <f>'1. Artikeldata Grund'!J42</f>
        <v xml:space="preserve">  Välj…</v>
      </c>
      <c r="P39" s="271" t="str">
        <f>'4. Inköpsdata'!E42</f>
        <v>ST</v>
      </c>
      <c r="Q39" s="308">
        <f>'4. Inköpsdata'!G42</f>
        <v>1</v>
      </c>
      <c r="R39" s="307" t="str">
        <f>'3. Förpackningsdata'!K42</f>
        <v>BX</v>
      </c>
      <c r="S39" s="271">
        <f>'3. Förpackningsdata'!L42</f>
        <v>0</v>
      </c>
      <c r="T39" s="307">
        <f>'3. Förpackningsdata'!M42</f>
        <v>0</v>
      </c>
      <c r="U39" s="309" t="str">
        <f>'4. Inköpsdata'!H42</f>
        <v>SEK</v>
      </c>
      <c r="V39" s="308" t="str">
        <f>'APH KIC KIA PC'!AA42</f>
        <v/>
      </c>
      <c r="W39" s="308" t="str">
        <f>'APH KIC KIA PC'!AB42</f>
        <v/>
      </c>
      <c r="X39" s="308">
        <f>'APH KIC KIA PC'!AC42</f>
        <v>0</v>
      </c>
      <c r="Y39" s="316">
        <f>'APH KIC KIA PC'!AK42</f>
        <v>0</v>
      </c>
      <c r="Z39" s="308"/>
      <c r="AA39" s="271"/>
      <c r="AB39" s="271"/>
      <c r="AC39" s="271"/>
      <c r="AD39" s="271"/>
    </row>
    <row r="40" spans="1:30" x14ac:dyDescent="0.25">
      <c r="A40" s="307">
        <f>'APH KIC KIA PC'!F43</f>
        <v>0</v>
      </c>
      <c r="B40" s="271">
        <f>'APH KIC KIA PC'!D43</f>
        <v>0</v>
      </c>
      <c r="C40" s="307">
        <f>'1. Artikeldata Grund'!D43</f>
        <v>0</v>
      </c>
      <c r="D40" s="271">
        <f>'2. Artikeldata Utökad'!I43</f>
        <v>0</v>
      </c>
      <c r="E40" s="271" t="str">
        <f>'APH KIC KIA PC'!S43</f>
        <v xml:space="preserve">  Välj…</v>
      </c>
      <c r="F40" s="271">
        <f>'APH KIC KIA PC'!J43</f>
        <v>0</v>
      </c>
      <c r="G40" s="271">
        <f>'1. Artikeldata Grund'!E43</f>
        <v>0</v>
      </c>
      <c r="H40" s="271">
        <f>'APH KIC KIA PC'!G43</f>
        <v>0</v>
      </c>
      <c r="I40" s="271" t="str">
        <f>'APH KIC KIA PC'!L43</f>
        <v>Välj….</v>
      </c>
      <c r="J40" s="271">
        <f>'APH KIC KIA PC'!M43</f>
        <v>910</v>
      </c>
      <c r="K40" s="271">
        <f>'APH KIC KIA PC'!O43</f>
        <v>0</v>
      </c>
      <c r="L40" s="307">
        <f>'APH KIC KIA PC'!Q43</f>
        <v>0</v>
      </c>
      <c r="M40" s="271">
        <f>'APH KIC KIA PC'!R43</f>
        <v>0</v>
      </c>
      <c r="N40" s="307">
        <f>'1. Artikeldata Grund'!F43</f>
        <v>0</v>
      </c>
      <c r="O40" s="271" t="str">
        <f>'1. Artikeldata Grund'!J43</f>
        <v xml:space="preserve">  Välj…</v>
      </c>
      <c r="P40" s="271" t="str">
        <f>'4. Inköpsdata'!E43</f>
        <v>ST</v>
      </c>
      <c r="Q40" s="308">
        <f>'4. Inköpsdata'!G43</f>
        <v>1</v>
      </c>
      <c r="R40" s="307" t="str">
        <f>'3. Förpackningsdata'!K43</f>
        <v>BX</v>
      </c>
      <c r="S40" s="271">
        <f>'3. Förpackningsdata'!L43</f>
        <v>0</v>
      </c>
      <c r="T40" s="307">
        <f>'3. Förpackningsdata'!M43</f>
        <v>0</v>
      </c>
      <c r="U40" s="309" t="str">
        <f>'4. Inköpsdata'!H43</f>
        <v>SEK</v>
      </c>
      <c r="V40" s="308" t="str">
        <f>'APH KIC KIA PC'!AA43</f>
        <v/>
      </c>
      <c r="W40" s="308" t="str">
        <f>'APH KIC KIA PC'!AB43</f>
        <v/>
      </c>
      <c r="X40" s="308">
        <f>'APH KIC KIA PC'!AC43</f>
        <v>0</v>
      </c>
      <c r="Y40" s="316">
        <f>'APH KIC KIA PC'!AK43</f>
        <v>0</v>
      </c>
      <c r="Z40" s="308"/>
      <c r="AA40" s="271"/>
      <c r="AB40" s="271"/>
      <c r="AC40" s="271"/>
      <c r="AD40" s="271"/>
    </row>
    <row r="41" spans="1:30" x14ac:dyDescent="0.25">
      <c r="A41" s="307">
        <f>'APH KIC KIA PC'!F44</f>
        <v>0</v>
      </c>
      <c r="B41" s="271">
        <f>'APH KIC KIA PC'!D44</f>
        <v>0</v>
      </c>
      <c r="C41" s="307">
        <f>'1. Artikeldata Grund'!D44</f>
        <v>0</v>
      </c>
      <c r="D41" s="271">
        <f>'2. Artikeldata Utökad'!I44</f>
        <v>0</v>
      </c>
      <c r="E41" s="271" t="str">
        <f>'APH KIC KIA PC'!S44</f>
        <v xml:space="preserve">  Välj…</v>
      </c>
      <c r="F41" s="271">
        <f>'APH KIC KIA PC'!J44</f>
        <v>0</v>
      </c>
      <c r="G41" s="271">
        <f>'1. Artikeldata Grund'!E44</f>
        <v>0</v>
      </c>
      <c r="H41" s="271">
        <f>'APH KIC KIA PC'!G44</f>
        <v>0</v>
      </c>
      <c r="I41" s="271" t="str">
        <f>'APH KIC KIA PC'!L44</f>
        <v>Välj….</v>
      </c>
      <c r="J41" s="271">
        <f>'APH KIC KIA PC'!M44</f>
        <v>910</v>
      </c>
      <c r="K41" s="271">
        <f>'APH KIC KIA PC'!O44</f>
        <v>0</v>
      </c>
      <c r="L41" s="307">
        <f>'APH KIC KIA PC'!Q44</f>
        <v>0</v>
      </c>
      <c r="M41" s="271">
        <f>'APH KIC KIA PC'!R44</f>
        <v>0</v>
      </c>
      <c r="N41" s="307">
        <f>'1. Artikeldata Grund'!F44</f>
        <v>0</v>
      </c>
      <c r="O41" s="271" t="str">
        <f>'1. Artikeldata Grund'!J44</f>
        <v xml:space="preserve">  Välj…</v>
      </c>
      <c r="P41" s="271" t="str">
        <f>'4. Inköpsdata'!E44</f>
        <v>ST</v>
      </c>
      <c r="Q41" s="308">
        <f>'4. Inköpsdata'!G44</f>
        <v>1</v>
      </c>
      <c r="R41" s="307" t="str">
        <f>'3. Förpackningsdata'!K44</f>
        <v>BX</v>
      </c>
      <c r="S41" s="271">
        <f>'3. Förpackningsdata'!L44</f>
        <v>0</v>
      </c>
      <c r="T41" s="307">
        <f>'3. Förpackningsdata'!M44</f>
        <v>0</v>
      </c>
      <c r="U41" s="309" t="str">
        <f>'4. Inköpsdata'!H44</f>
        <v>SEK</v>
      </c>
      <c r="V41" s="308" t="str">
        <f>'APH KIC KIA PC'!AA44</f>
        <v/>
      </c>
      <c r="W41" s="308" t="str">
        <f>'APH KIC KIA PC'!AB44</f>
        <v/>
      </c>
      <c r="X41" s="308">
        <f>'APH KIC KIA PC'!AC44</f>
        <v>0</v>
      </c>
      <c r="Y41" s="316">
        <f>'APH KIC KIA PC'!AK44</f>
        <v>0</v>
      </c>
      <c r="Z41" s="308"/>
      <c r="AA41" s="271"/>
      <c r="AB41" s="271"/>
      <c r="AC41" s="271"/>
      <c r="AD41" s="271"/>
    </row>
    <row r="42" spans="1:30" x14ac:dyDescent="0.25">
      <c r="A42" s="307">
        <f>'APH KIC KIA PC'!F45</f>
        <v>0</v>
      </c>
      <c r="B42" s="271">
        <f>'APH KIC KIA PC'!D45</f>
        <v>0</v>
      </c>
      <c r="C42" s="307">
        <f>'1. Artikeldata Grund'!D45</f>
        <v>0</v>
      </c>
      <c r="D42" s="271">
        <f>'2. Artikeldata Utökad'!I45</f>
        <v>0</v>
      </c>
      <c r="E42" s="271" t="str">
        <f>'APH KIC KIA PC'!S45</f>
        <v xml:space="preserve">  Välj…</v>
      </c>
      <c r="F42" s="271">
        <f>'APH KIC KIA PC'!J45</f>
        <v>0</v>
      </c>
      <c r="G42" s="271">
        <f>'1. Artikeldata Grund'!E45</f>
        <v>0</v>
      </c>
      <c r="H42" s="271">
        <f>'APH KIC KIA PC'!G45</f>
        <v>0</v>
      </c>
      <c r="I42" s="271" t="str">
        <f>'APH KIC KIA PC'!L45</f>
        <v>Välj….</v>
      </c>
      <c r="J42" s="271">
        <f>'APH KIC KIA PC'!M45</f>
        <v>910</v>
      </c>
      <c r="K42" s="271">
        <f>'APH KIC KIA PC'!O45</f>
        <v>0</v>
      </c>
      <c r="L42" s="307">
        <f>'APH KIC KIA PC'!Q45</f>
        <v>0</v>
      </c>
      <c r="M42" s="271">
        <f>'APH KIC KIA PC'!R45</f>
        <v>0</v>
      </c>
      <c r="N42" s="307">
        <f>'1. Artikeldata Grund'!F45</f>
        <v>0</v>
      </c>
      <c r="O42" s="271" t="str">
        <f>'1. Artikeldata Grund'!J45</f>
        <v xml:space="preserve">  Välj…</v>
      </c>
      <c r="P42" s="271" t="str">
        <f>'4. Inköpsdata'!E45</f>
        <v>ST</v>
      </c>
      <c r="Q42" s="308">
        <f>'4. Inköpsdata'!G45</f>
        <v>1</v>
      </c>
      <c r="R42" s="307" t="str">
        <f>'3. Förpackningsdata'!K45</f>
        <v>BX</v>
      </c>
      <c r="S42" s="271">
        <f>'3. Förpackningsdata'!L45</f>
        <v>0</v>
      </c>
      <c r="T42" s="307">
        <f>'3. Förpackningsdata'!M45</f>
        <v>0</v>
      </c>
      <c r="U42" s="309" t="str">
        <f>'4. Inköpsdata'!H45</f>
        <v>SEK</v>
      </c>
      <c r="V42" s="308" t="str">
        <f>'APH KIC KIA PC'!AA45</f>
        <v/>
      </c>
      <c r="W42" s="308" t="str">
        <f>'APH KIC KIA PC'!AB45</f>
        <v/>
      </c>
      <c r="X42" s="308">
        <f>'APH KIC KIA PC'!AC45</f>
        <v>0</v>
      </c>
      <c r="Y42" s="316">
        <f>'APH KIC KIA PC'!AK45</f>
        <v>0</v>
      </c>
      <c r="Z42" s="308"/>
      <c r="AA42" s="271"/>
      <c r="AB42" s="271"/>
      <c r="AC42" s="271"/>
      <c r="AD42" s="271"/>
    </row>
    <row r="43" spans="1:30" x14ac:dyDescent="0.25">
      <c r="A43" s="307">
        <f>'APH KIC KIA PC'!F46</f>
        <v>0</v>
      </c>
      <c r="B43" s="271">
        <f>'APH KIC KIA PC'!D46</f>
        <v>0</v>
      </c>
      <c r="C43" s="307">
        <f>'1. Artikeldata Grund'!D46</f>
        <v>0</v>
      </c>
      <c r="D43" s="271">
        <f>'2. Artikeldata Utökad'!I46</f>
        <v>0</v>
      </c>
      <c r="E43" s="271" t="str">
        <f>'APH KIC KIA PC'!S46</f>
        <v xml:space="preserve">  Välj…</v>
      </c>
      <c r="F43" s="271">
        <f>'APH KIC KIA PC'!J46</f>
        <v>0</v>
      </c>
      <c r="G43" s="271">
        <f>'1. Artikeldata Grund'!E46</f>
        <v>0</v>
      </c>
      <c r="H43" s="271">
        <f>'APH KIC KIA PC'!G46</f>
        <v>0</v>
      </c>
      <c r="I43" s="271" t="str">
        <f>'APH KIC KIA PC'!L46</f>
        <v>Välj….</v>
      </c>
      <c r="J43" s="271">
        <f>'APH KIC KIA PC'!M46</f>
        <v>910</v>
      </c>
      <c r="K43" s="271">
        <f>'APH KIC KIA PC'!O46</f>
        <v>0</v>
      </c>
      <c r="L43" s="307">
        <f>'APH KIC KIA PC'!Q46</f>
        <v>0</v>
      </c>
      <c r="M43" s="271">
        <f>'APH KIC KIA PC'!R46</f>
        <v>0</v>
      </c>
      <c r="N43" s="307">
        <f>'1. Artikeldata Grund'!F46</f>
        <v>0</v>
      </c>
      <c r="O43" s="271" t="str">
        <f>'1. Artikeldata Grund'!J46</f>
        <v xml:space="preserve">  Välj…</v>
      </c>
      <c r="P43" s="271" t="str">
        <f>'4. Inköpsdata'!E46</f>
        <v>ST</v>
      </c>
      <c r="Q43" s="308">
        <f>'4. Inköpsdata'!G46</f>
        <v>1</v>
      </c>
      <c r="R43" s="307" t="str">
        <f>'3. Förpackningsdata'!K46</f>
        <v>BX</v>
      </c>
      <c r="S43" s="271">
        <f>'3. Förpackningsdata'!L46</f>
        <v>0</v>
      </c>
      <c r="T43" s="307">
        <f>'3. Förpackningsdata'!M46</f>
        <v>0</v>
      </c>
      <c r="U43" s="309" t="str">
        <f>'4. Inköpsdata'!H46</f>
        <v>SEK</v>
      </c>
      <c r="V43" s="308" t="str">
        <f>'APH KIC KIA PC'!AA46</f>
        <v/>
      </c>
      <c r="W43" s="308" t="str">
        <f>'APH KIC KIA PC'!AB46</f>
        <v/>
      </c>
      <c r="X43" s="308">
        <f>'APH KIC KIA PC'!AC46</f>
        <v>0</v>
      </c>
      <c r="Y43" s="316">
        <f>'APH KIC KIA PC'!AK46</f>
        <v>0</v>
      </c>
      <c r="Z43" s="308"/>
      <c r="AA43" s="271"/>
      <c r="AB43" s="271"/>
      <c r="AC43" s="271"/>
      <c r="AD43" s="271"/>
    </row>
    <row r="44" spans="1:30" x14ac:dyDescent="0.25">
      <c r="A44" s="307">
        <f>'APH KIC KIA PC'!F47</f>
        <v>0</v>
      </c>
      <c r="B44" s="271">
        <f>'APH KIC KIA PC'!D47</f>
        <v>0</v>
      </c>
      <c r="C44" s="307">
        <f>'1. Artikeldata Grund'!D47</f>
        <v>0</v>
      </c>
      <c r="D44" s="271">
        <f>'2. Artikeldata Utökad'!I47</f>
        <v>0</v>
      </c>
      <c r="E44" s="271" t="str">
        <f>'APH KIC KIA PC'!S47</f>
        <v xml:space="preserve">  Välj…</v>
      </c>
      <c r="F44" s="271">
        <f>'APH KIC KIA PC'!J47</f>
        <v>0</v>
      </c>
      <c r="G44" s="271">
        <f>'1. Artikeldata Grund'!E47</f>
        <v>0</v>
      </c>
      <c r="H44" s="271">
        <f>'APH KIC KIA PC'!G47</f>
        <v>0</v>
      </c>
      <c r="I44" s="271" t="str">
        <f>'APH KIC KIA PC'!L47</f>
        <v>Välj….</v>
      </c>
      <c r="J44" s="271">
        <f>'APH KIC KIA PC'!M47</f>
        <v>910</v>
      </c>
      <c r="K44" s="271">
        <f>'APH KIC KIA PC'!O47</f>
        <v>0</v>
      </c>
      <c r="L44" s="307">
        <f>'APH KIC KIA PC'!Q47</f>
        <v>0</v>
      </c>
      <c r="M44" s="271">
        <f>'APH KIC KIA PC'!R47</f>
        <v>0</v>
      </c>
      <c r="N44" s="307">
        <f>'1. Artikeldata Grund'!F47</f>
        <v>0</v>
      </c>
      <c r="O44" s="271" t="str">
        <f>'1. Artikeldata Grund'!J47</f>
        <v xml:space="preserve">  Välj…</v>
      </c>
      <c r="P44" s="271" t="str">
        <f>'4. Inköpsdata'!E47</f>
        <v>ST</v>
      </c>
      <c r="Q44" s="308">
        <f>'4. Inköpsdata'!G47</f>
        <v>1</v>
      </c>
      <c r="R44" s="307" t="str">
        <f>'3. Förpackningsdata'!K47</f>
        <v>BX</v>
      </c>
      <c r="S44" s="271">
        <f>'3. Förpackningsdata'!L47</f>
        <v>0</v>
      </c>
      <c r="T44" s="307">
        <f>'3. Förpackningsdata'!M47</f>
        <v>0</v>
      </c>
      <c r="U44" s="309" t="str">
        <f>'4. Inköpsdata'!H47</f>
        <v>SEK</v>
      </c>
      <c r="V44" s="308" t="str">
        <f>'APH KIC KIA PC'!AA47</f>
        <v/>
      </c>
      <c r="W44" s="308" t="str">
        <f>'APH KIC KIA PC'!AB47</f>
        <v/>
      </c>
      <c r="X44" s="308">
        <f>'APH KIC KIA PC'!AC47</f>
        <v>0</v>
      </c>
      <c r="Y44" s="316">
        <f>'APH KIC KIA PC'!AK47</f>
        <v>0</v>
      </c>
      <c r="Z44" s="308"/>
      <c r="AA44" s="271"/>
      <c r="AB44" s="271"/>
      <c r="AC44" s="271"/>
      <c r="AD44" s="271"/>
    </row>
    <row r="45" spans="1:30" x14ac:dyDescent="0.25">
      <c r="A45" s="307">
        <f>'APH KIC KIA PC'!F48</f>
        <v>0</v>
      </c>
      <c r="B45" s="271">
        <f>'APH KIC KIA PC'!D48</f>
        <v>0</v>
      </c>
      <c r="C45" s="307">
        <f>'1. Artikeldata Grund'!D48</f>
        <v>0</v>
      </c>
      <c r="D45" s="271">
        <f>'2. Artikeldata Utökad'!I48</f>
        <v>0</v>
      </c>
      <c r="E45" s="271" t="str">
        <f>'APH KIC KIA PC'!S48</f>
        <v xml:space="preserve">  Välj…</v>
      </c>
      <c r="F45" s="271">
        <f>'APH KIC KIA PC'!J48</f>
        <v>0</v>
      </c>
      <c r="G45" s="271">
        <f>'1. Artikeldata Grund'!E48</f>
        <v>0</v>
      </c>
      <c r="H45" s="271">
        <f>'APH KIC KIA PC'!G48</f>
        <v>0</v>
      </c>
      <c r="I45" s="271" t="str">
        <f>'APH KIC KIA PC'!L48</f>
        <v>Välj….</v>
      </c>
      <c r="J45" s="271">
        <f>'APH KIC KIA PC'!M48</f>
        <v>910</v>
      </c>
      <c r="K45" s="271">
        <f>'APH KIC KIA PC'!O48</f>
        <v>0</v>
      </c>
      <c r="L45" s="307">
        <f>'APH KIC KIA PC'!Q48</f>
        <v>0</v>
      </c>
      <c r="M45" s="271">
        <f>'APH KIC KIA PC'!R48</f>
        <v>0</v>
      </c>
      <c r="N45" s="307">
        <f>'1. Artikeldata Grund'!F48</f>
        <v>0</v>
      </c>
      <c r="O45" s="271" t="str">
        <f>'1. Artikeldata Grund'!J48</f>
        <v xml:space="preserve">  Välj…</v>
      </c>
      <c r="P45" s="271" t="str">
        <f>'4. Inköpsdata'!E48</f>
        <v>ST</v>
      </c>
      <c r="Q45" s="308">
        <f>'4. Inköpsdata'!G48</f>
        <v>1</v>
      </c>
      <c r="R45" s="307" t="str">
        <f>'3. Förpackningsdata'!K48</f>
        <v>BX</v>
      </c>
      <c r="S45" s="271">
        <f>'3. Förpackningsdata'!L48</f>
        <v>0</v>
      </c>
      <c r="T45" s="307">
        <f>'3. Förpackningsdata'!M48</f>
        <v>0</v>
      </c>
      <c r="U45" s="309" t="str">
        <f>'4. Inköpsdata'!H48</f>
        <v>SEK</v>
      </c>
      <c r="V45" s="308" t="str">
        <f>'APH KIC KIA PC'!AA48</f>
        <v/>
      </c>
      <c r="W45" s="308" t="str">
        <f>'APH KIC KIA PC'!AB48</f>
        <v/>
      </c>
      <c r="X45" s="308">
        <f>'APH KIC KIA PC'!AC48</f>
        <v>0</v>
      </c>
      <c r="Y45" s="316">
        <f>'APH KIC KIA PC'!AK48</f>
        <v>0</v>
      </c>
      <c r="Z45" s="308"/>
      <c r="AA45" s="271"/>
      <c r="AB45" s="271"/>
      <c r="AC45" s="271"/>
      <c r="AD45" s="271"/>
    </row>
    <row r="46" spans="1:30" x14ac:dyDescent="0.25">
      <c r="A46" s="307">
        <f>'APH KIC KIA PC'!F49</f>
        <v>0</v>
      </c>
      <c r="B46" s="271">
        <f>'APH KIC KIA PC'!D49</f>
        <v>0</v>
      </c>
      <c r="C46" s="307">
        <f>'1. Artikeldata Grund'!D49</f>
        <v>0</v>
      </c>
      <c r="D46" s="271">
        <f>'2. Artikeldata Utökad'!I49</f>
        <v>0</v>
      </c>
      <c r="E46" s="271" t="str">
        <f>'APH KIC KIA PC'!S49</f>
        <v xml:space="preserve">  Välj…</v>
      </c>
      <c r="F46" s="271">
        <f>'APH KIC KIA PC'!J49</f>
        <v>0</v>
      </c>
      <c r="G46" s="271">
        <f>'1. Artikeldata Grund'!E49</f>
        <v>0</v>
      </c>
      <c r="H46" s="271">
        <f>'APH KIC KIA PC'!G49</f>
        <v>0</v>
      </c>
      <c r="I46" s="271" t="str">
        <f>'APH KIC KIA PC'!L49</f>
        <v>Välj….</v>
      </c>
      <c r="J46" s="271">
        <f>'APH KIC KIA PC'!M49</f>
        <v>910</v>
      </c>
      <c r="K46" s="271">
        <f>'APH KIC KIA PC'!O49</f>
        <v>0</v>
      </c>
      <c r="L46" s="307">
        <f>'APH KIC KIA PC'!Q49</f>
        <v>0</v>
      </c>
      <c r="M46" s="271">
        <f>'APH KIC KIA PC'!R49</f>
        <v>0</v>
      </c>
      <c r="N46" s="307">
        <f>'1. Artikeldata Grund'!F49</f>
        <v>0</v>
      </c>
      <c r="O46" s="271" t="str">
        <f>'1. Artikeldata Grund'!J49</f>
        <v xml:space="preserve">  Välj…</v>
      </c>
      <c r="P46" s="271" t="str">
        <f>'4. Inköpsdata'!E49</f>
        <v>ST</v>
      </c>
      <c r="Q46" s="308">
        <f>'4. Inköpsdata'!G49</f>
        <v>1</v>
      </c>
      <c r="R46" s="307" t="str">
        <f>'3. Förpackningsdata'!K49</f>
        <v>BX</v>
      </c>
      <c r="S46" s="271">
        <f>'3. Förpackningsdata'!L49</f>
        <v>0</v>
      </c>
      <c r="T46" s="307">
        <f>'3. Förpackningsdata'!M49</f>
        <v>0</v>
      </c>
      <c r="U46" s="309" t="str">
        <f>'4. Inköpsdata'!H49</f>
        <v>SEK</v>
      </c>
      <c r="V46" s="308" t="str">
        <f>'APH KIC KIA PC'!AA49</f>
        <v/>
      </c>
      <c r="W46" s="308" t="str">
        <f>'APH KIC KIA PC'!AB49</f>
        <v/>
      </c>
      <c r="X46" s="308">
        <f>'APH KIC KIA PC'!AC49</f>
        <v>0</v>
      </c>
      <c r="Y46" s="316">
        <f>'APH KIC KIA PC'!AK49</f>
        <v>0</v>
      </c>
      <c r="Z46" s="308"/>
      <c r="AA46" s="271"/>
      <c r="AB46" s="271"/>
      <c r="AC46" s="271"/>
      <c r="AD46" s="271"/>
    </row>
    <row r="47" spans="1:30" x14ac:dyDescent="0.25">
      <c r="A47" s="307">
        <f>'APH KIC KIA PC'!F50</f>
        <v>0</v>
      </c>
      <c r="B47" s="271">
        <f>'APH KIC KIA PC'!D50</f>
        <v>0</v>
      </c>
      <c r="C47" s="307">
        <f>'1. Artikeldata Grund'!D50</f>
        <v>0</v>
      </c>
      <c r="D47" s="271">
        <f>'2. Artikeldata Utökad'!I50</f>
        <v>0</v>
      </c>
      <c r="E47" s="271" t="str">
        <f>'APH KIC KIA PC'!S50</f>
        <v xml:space="preserve">  Välj…</v>
      </c>
      <c r="F47" s="271">
        <f>'APH KIC KIA PC'!J50</f>
        <v>0</v>
      </c>
      <c r="G47" s="271">
        <f>'1. Artikeldata Grund'!E50</f>
        <v>0</v>
      </c>
      <c r="H47" s="271">
        <f>'APH KIC KIA PC'!G50</f>
        <v>0</v>
      </c>
      <c r="I47" s="271" t="str">
        <f>'APH KIC KIA PC'!L50</f>
        <v>Välj….</v>
      </c>
      <c r="J47" s="271">
        <f>'APH KIC KIA PC'!M50</f>
        <v>910</v>
      </c>
      <c r="K47" s="271">
        <f>'APH KIC KIA PC'!O50</f>
        <v>0</v>
      </c>
      <c r="L47" s="307">
        <f>'APH KIC KIA PC'!Q50</f>
        <v>0</v>
      </c>
      <c r="M47" s="271">
        <f>'APH KIC KIA PC'!R50</f>
        <v>0</v>
      </c>
      <c r="N47" s="307">
        <f>'1. Artikeldata Grund'!F50</f>
        <v>0</v>
      </c>
      <c r="O47" s="271" t="str">
        <f>'1. Artikeldata Grund'!J50</f>
        <v xml:space="preserve">  Välj…</v>
      </c>
      <c r="P47" s="271" t="str">
        <f>'4. Inköpsdata'!E50</f>
        <v>ST</v>
      </c>
      <c r="Q47" s="308">
        <f>'4. Inköpsdata'!G50</f>
        <v>1</v>
      </c>
      <c r="R47" s="307" t="str">
        <f>'3. Förpackningsdata'!K50</f>
        <v>BX</v>
      </c>
      <c r="S47" s="271">
        <f>'3. Förpackningsdata'!L50</f>
        <v>0</v>
      </c>
      <c r="T47" s="307">
        <f>'3. Förpackningsdata'!M50</f>
        <v>0</v>
      </c>
      <c r="U47" s="309" t="str">
        <f>'4. Inköpsdata'!H50</f>
        <v>SEK</v>
      </c>
      <c r="V47" s="308" t="str">
        <f>'APH KIC KIA PC'!AA50</f>
        <v/>
      </c>
      <c r="W47" s="308" t="str">
        <f>'APH KIC KIA PC'!AB50</f>
        <v/>
      </c>
      <c r="X47" s="308">
        <f>'APH KIC KIA PC'!AC50</f>
        <v>0</v>
      </c>
      <c r="Y47" s="316">
        <f>'APH KIC KIA PC'!AK50</f>
        <v>0</v>
      </c>
      <c r="Z47" s="308"/>
      <c r="AA47" s="271"/>
      <c r="AB47" s="271"/>
      <c r="AC47" s="271"/>
      <c r="AD47" s="271"/>
    </row>
    <row r="48" spans="1:30" x14ac:dyDescent="0.25">
      <c r="A48" s="307">
        <f>'APH KIC KIA PC'!F51</f>
        <v>0</v>
      </c>
      <c r="B48" s="271">
        <f>'APH KIC KIA PC'!D51</f>
        <v>0</v>
      </c>
      <c r="C48" s="307">
        <f>'1. Artikeldata Grund'!D51</f>
        <v>0</v>
      </c>
      <c r="D48" s="271">
        <f>'2. Artikeldata Utökad'!I51</f>
        <v>0</v>
      </c>
      <c r="E48" s="271" t="str">
        <f>'APH KIC KIA PC'!S51</f>
        <v xml:space="preserve">  Välj…</v>
      </c>
      <c r="F48" s="271">
        <f>'APH KIC KIA PC'!J51</f>
        <v>0</v>
      </c>
      <c r="G48" s="271">
        <f>'1. Artikeldata Grund'!E51</f>
        <v>0</v>
      </c>
      <c r="H48" s="271">
        <f>'APH KIC KIA PC'!G51</f>
        <v>0</v>
      </c>
      <c r="I48" s="271" t="str">
        <f>'APH KIC KIA PC'!L51</f>
        <v>Välj….</v>
      </c>
      <c r="J48" s="271">
        <f>'APH KIC KIA PC'!M51</f>
        <v>910</v>
      </c>
      <c r="K48" s="271">
        <f>'APH KIC KIA PC'!O51</f>
        <v>0</v>
      </c>
      <c r="L48" s="307">
        <f>'APH KIC KIA PC'!Q51</f>
        <v>0</v>
      </c>
      <c r="M48" s="271">
        <f>'APH KIC KIA PC'!R51</f>
        <v>0</v>
      </c>
      <c r="N48" s="307">
        <f>'1. Artikeldata Grund'!F51</f>
        <v>0</v>
      </c>
      <c r="O48" s="271" t="str">
        <f>'1. Artikeldata Grund'!J51</f>
        <v xml:space="preserve">  Välj…</v>
      </c>
      <c r="P48" s="271" t="str">
        <f>'4. Inköpsdata'!E51</f>
        <v>ST</v>
      </c>
      <c r="Q48" s="308">
        <f>'4. Inköpsdata'!G51</f>
        <v>1</v>
      </c>
      <c r="R48" s="307" t="str">
        <f>'3. Förpackningsdata'!K51</f>
        <v>BX</v>
      </c>
      <c r="S48" s="271">
        <f>'3. Förpackningsdata'!L51</f>
        <v>0</v>
      </c>
      <c r="T48" s="307">
        <f>'3. Förpackningsdata'!M51</f>
        <v>0</v>
      </c>
      <c r="U48" s="309" t="str">
        <f>'4. Inköpsdata'!H51</f>
        <v>SEK</v>
      </c>
      <c r="V48" s="308" t="str">
        <f>'APH KIC KIA PC'!AA51</f>
        <v/>
      </c>
      <c r="W48" s="308" t="str">
        <f>'APH KIC KIA PC'!AB51</f>
        <v/>
      </c>
      <c r="X48" s="308">
        <f>'APH KIC KIA PC'!AC51</f>
        <v>0</v>
      </c>
      <c r="Y48" s="316">
        <f>'APH KIC KIA PC'!AK51</f>
        <v>0</v>
      </c>
      <c r="Z48" s="308"/>
      <c r="AA48" s="271"/>
      <c r="AB48" s="271"/>
      <c r="AC48" s="271"/>
      <c r="AD48" s="271"/>
    </row>
    <row r="49" spans="1:30" x14ac:dyDescent="0.25">
      <c r="A49" s="307">
        <f>'APH KIC KIA PC'!F52</f>
        <v>0</v>
      </c>
      <c r="B49" s="271">
        <f>'APH KIC KIA PC'!D52</f>
        <v>0</v>
      </c>
      <c r="C49" s="307">
        <f>'1. Artikeldata Grund'!D52</f>
        <v>0</v>
      </c>
      <c r="D49" s="271">
        <f>'2. Artikeldata Utökad'!I52</f>
        <v>0</v>
      </c>
      <c r="E49" s="271" t="str">
        <f>'APH KIC KIA PC'!S52</f>
        <v xml:space="preserve">  Välj…</v>
      </c>
      <c r="F49" s="271">
        <f>'APH KIC KIA PC'!J52</f>
        <v>0</v>
      </c>
      <c r="G49" s="271">
        <f>'1. Artikeldata Grund'!E52</f>
        <v>0</v>
      </c>
      <c r="H49" s="271">
        <f>'APH KIC KIA PC'!G52</f>
        <v>0</v>
      </c>
      <c r="I49" s="271" t="str">
        <f>'APH KIC KIA PC'!L52</f>
        <v>Välj….</v>
      </c>
      <c r="J49" s="271">
        <f>'APH KIC KIA PC'!M52</f>
        <v>910</v>
      </c>
      <c r="K49" s="271">
        <f>'APH KIC KIA PC'!O52</f>
        <v>0</v>
      </c>
      <c r="L49" s="307">
        <f>'APH KIC KIA PC'!Q52</f>
        <v>0</v>
      </c>
      <c r="M49" s="271">
        <f>'APH KIC KIA PC'!R52</f>
        <v>0</v>
      </c>
      <c r="N49" s="307">
        <f>'1. Artikeldata Grund'!F52</f>
        <v>0</v>
      </c>
      <c r="O49" s="271" t="str">
        <f>'1. Artikeldata Grund'!J52</f>
        <v xml:space="preserve">  Välj…</v>
      </c>
      <c r="P49" s="271" t="str">
        <f>'4. Inköpsdata'!E52</f>
        <v>ST</v>
      </c>
      <c r="Q49" s="308">
        <f>'4. Inköpsdata'!G52</f>
        <v>1</v>
      </c>
      <c r="R49" s="307" t="str">
        <f>'3. Förpackningsdata'!K52</f>
        <v>BX</v>
      </c>
      <c r="S49" s="271">
        <f>'3. Förpackningsdata'!L52</f>
        <v>0</v>
      </c>
      <c r="T49" s="307">
        <f>'3. Förpackningsdata'!M52</f>
        <v>0</v>
      </c>
      <c r="U49" s="309" t="str">
        <f>'4. Inköpsdata'!H52</f>
        <v>SEK</v>
      </c>
      <c r="V49" s="308" t="str">
        <f>'APH KIC KIA PC'!AA52</f>
        <v/>
      </c>
      <c r="W49" s="308" t="str">
        <f>'APH KIC KIA PC'!AB52</f>
        <v/>
      </c>
      <c r="X49" s="308">
        <f>'APH KIC KIA PC'!AC52</f>
        <v>0</v>
      </c>
      <c r="Y49" s="316">
        <f>'APH KIC KIA PC'!AK52</f>
        <v>0</v>
      </c>
      <c r="Z49" s="308"/>
      <c r="AA49" s="271"/>
      <c r="AB49" s="271"/>
      <c r="AC49" s="271"/>
      <c r="AD49" s="271"/>
    </row>
    <row r="50" spans="1:30" x14ac:dyDescent="0.25">
      <c r="A50" s="307">
        <f>'APH KIC KIA PC'!F53</f>
        <v>0</v>
      </c>
      <c r="B50" s="271">
        <f>'APH KIC KIA PC'!D53</f>
        <v>0</v>
      </c>
      <c r="C50" s="307">
        <f>'1. Artikeldata Grund'!D53</f>
        <v>0</v>
      </c>
      <c r="D50" s="271">
        <f>'2. Artikeldata Utökad'!I53</f>
        <v>0</v>
      </c>
      <c r="E50" s="271" t="str">
        <f>'APH KIC KIA PC'!S53</f>
        <v xml:space="preserve">  Välj…</v>
      </c>
      <c r="F50" s="271">
        <f>'APH KIC KIA PC'!J53</f>
        <v>0</v>
      </c>
      <c r="G50" s="271">
        <f>'1. Artikeldata Grund'!E53</f>
        <v>0</v>
      </c>
      <c r="H50" s="271">
        <f>'APH KIC KIA PC'!G53</f>
        <v>0</v>
      </c>
      <c r="I50" s="271" t="str">
        <f>'APH KIC KIA PC'!L53</f>
        <v>Välj….</v>
      </c>
      <c r="J50" s="271">
        <f>'APH KIC KIA PC'!M53</f>
        <v>910</v>
      </c>
      <c r="K50" s="271">
        <f>'APH KIC KIA PC'!O53</f>
        <v>0</v>
      </c>
      <c r="L50" s="307">
        <f>'APH KIC KIA PC'!Q53</f>
        <v>0</v>
      </c>
      <c r="M50" s="271">
        <f>'APH KIC KIA PC'!R53</f>
        <v>0</v>
      </c>
      <c r="N50" s="307">
        <f>'1. Artikeldata Grund'!F53</f>
        <v>0</v>
      </c>
      <c r="O50" s="271" t="str">
        <f>'1. Artikeldata Grund'!J53</f>
        <v xml:space="preserve">  Välj…</v>
      </c>
      <c r="P50" s="271" t="str">
        <f>'4. Inköpsdata'!E53</f>
        <v>ST</v>
      </c>
      <c r="Q50" s="308">
        <f>'4. Inköpsdata'!G53</f>
        <v>1</v>
      </c>
      <c r="R50" s="307" t="str">
        <f>'3. Förpackningsdata'!K53</f>
        <v>BX</v>
      </c>
      <c r="S50" s="271">
        <f>'3. Förpackningsdata'!L53</f>
        <v>0</v>
      </c>
      <c r="T50" s="307">
        <f>'3. Förpackningsdata'!M53</f>
        <v>0</v>
      </c>
      <c r="U50" s="309" t="str">
        <f>'4. Inköpsdata'!H53</f>
        <v>SEK</v>
      </c>
      <c r="V50" s="308" t="str">
        <f>'APH KIC KIA PC'!AA53</f>
        <v/>
      </c>
      <c r="W50" s="308" t="str">
        <f>'APH KIC KIA PC'!AB53</f>
        <v/>
      </c>
      <c r="X50" s="308">
        <f>'APH KIC KIA PC'!AC53</f>
        <v>0</v>
      </c>
      <c r="Y50" s="316">
        <f>'APH KIC KIA PC'!AK53</f>
        <v>0</v>
      </c>
      <c r="Z50" s="308"/>
      <c r="AA50" s="271"/>
      <c r="AB50" s="271"/>
      <c r="AC50" s="271"/>
      <c r="AD50" s="271"/>
    </row>
    <row r="51" spans="1:30" x14ac:dyDescent="0.25">
      <c r="A51" s="307">
        <f>'APH KIC KIA PC'!F54</f>
        <v>0</v>
      </c>
      <c r="B51" s="271">
        <f>'APH KIC KIA PC'!D54</f>
        <v>0</v>
      </c>
      <c r="C51" s="307">
        <f>'1. Artikeldata Grund'!D54</f>
        <v>0</v>
      </c>
      <c r="D51" s="271">
        <f>'2. Artikeldata Utökad'!I54</f>
        <v>0</v>
      </c>
      <c r="E51" s="271" t="str">
        <f>'APH KIC KIA PC'!S54</f>
        <v xml:space="preserve">  Välj…</v>
      </c>
      <c r="F51" s="271">
        <f>'APH KIC KIA PC'!J54</f>
        <v>0</v>
      </c>
      <c r="G51" s="271">
        <f>'1. Artikeldata Grund'!E54</f>
        <v>0</v>
      </c>
      <c r="H51" s="271">
        <f>'APH KIC KIA PC'!G54</f>
        <v>0</v>
      </c>
      <c r="I51" s="271" t="str">
        <f>'APH KIC KIA PC'!L54</f>
        <v>Välj….</v>
      </c>
      <c r="J51" s="271">
        <f>'APH KIC KIA PC'!M54</f>
        <v>910</v>
      </c>
      <c r="K51" s="271">
        <f>'APH KIC KIA PC'!O54</f>
        <v>0</v>
      </c>
      <c r="L51" s="307">
        <f>'APH KIC KIA PC'!Q54</f>
        <v>0</v>
      </c>
      <c r="M51" s="271">
        <f>'APH KIC KIA PC'!R54</f>
        <v>0</v>
      </c>
      <c r="N51" s="307">
        <f>'1. Artikeldata Grund'!F54</f>
        <v>0</v>
      </c>
      <c r="O51" s="271" t="str">
        <f>'1. Artikeldata Grund'!J54</f>
        <v xml:space="preserve">  Välj…</v>
      </c>
      <c r="P51" s="271" t="str">
        <f>'4. Inköpsdata'!E54</f>
        <v>ST</v>
      </c>
      <c r="Q51" s="308">
        <f>'4. Inköpsdata'!G54</f>
        <v>1</v>
      </c>
      <c r="R51" s="307" t="str">
        <f>'3. Förpackningsdata'!K54</f>
        <v>BX</v>
      </c>
      <c r="S51" s="271">
        <f>'3. Förpackningsdata'!L54</f>
        <v>0</v>
      </c>
      <c r="T51" s="307">
        <f>'3. Förpackningsdata'!M54</f>
        <v>0</v>
      </c>
      <c r="U51" s="309" t="str">
        <f>'4. Inköpsdata'!H54</f>
        <v>SEK</v>
      </c>
      <c r="V51" s="308" t="str">
        <f>'APH KIC KIA PC'!AA54</f>
        <v/>
      </c>
      <c r="W51" s="308" t="str">
        <f>'APH KIC KIA PC'!AB54</f>
        <v/>
      </c>
      <c r="X51" s="308">
        <f>'APH KIC KIA PC'!AC54</f>
        <v>0</v>
      </c>
      <c r="Y51" s="316">
        <f>'APH KIC KIA PC'!AK54</f>
        <v>0</v>
      </c>
      <c r="Z51" s="308"/>
      <c r="AA51" s="271"/>
      <c r="AB51" s="271"/>
      <c r="AC51" s="271"/>
      <c r="AD51" s="271"/>
    </row>
    <row r="52" spans="1:30" x14ac:dyDescent="0.25">
      <c r="A52" s="307">
        <f>'APH KIC KIA PC'!F55</f>
        <v>0</v>
      </c>
      <c r="B52" s="271">
        <f>'APH KIC KIA PC'!D55</f>
        <v>0</v>
      </c>
      <c r="C52" s="307">
        <f>'1. Artikeldata Grund'!D55</f>
        <v>0</v>
      </c>
      <c r="D52" s="271">
        <f>'2. Artikeldata Utökad'!I55</f>
        <v>0</v>
      </c>
      <c r="E52" s="271" t="str">
        <f>'APH KIC KIA PC'!S55</f>
        <v xml:space="preserve">  Välj…</v>
      </c>
      <c r="F52" s="271">
        <f>'APH KIC KIA PC'!J55</f>
        <v>0</v>
      </c>
      <c r="G52" s="271">
        <f>'1. Artikeldata Grund'!E55</f>
        <v>0</v>
      </c>
      <c r="H52" s="271">
        <f>'APH KIC KIA PC'!G55</f>
        <v>0</v>
      </c>
      <c r="I52" s="271" t="str">
        <f>'APH KIC KIA PC'!L55</f>
        <v>Välj….</v>
      </c>
      <c r="J52" s="271">
        <f>'APH KIC KIA PC'!M55</f>
        <v>910</v>
      </c>
      <c r="K52" s="271">
        <f>'APH KIC KIA PC'!O55</f>
        <v>0</v>
      </c>
      <c r="L52" s="307">
        <f>'APH KIC KIA PC'!Q55</f>
        <v>0</v>
      </c>
      <c r="M52" s="271">
        <f>'APH KIC KIA PC'!R55</f>
        <v>0</v>
      </c>
      <c r="N52" s="307">
        <f>'1. Artikeldata Grund'!F55</f>
        <v>0</v>
      </c>
      <c r="O52" s="271" t="str">
        <f>'1. Artikeldata Grund'!J55</f>
        <v xml:space="preserve">  Välj…</v>
      </c>
      <c r="P52" s="271" t="str">
        <f>'4. Inköpsdata'!E55</f>
        <v>ST</v>
      </c>
      <c r="Q52" s="308">
        <f>'4. Inköpsdata'!G55</f>
        <v>1</v>
      </c>
      <c r="R52" s="307" t="str">
        <f>'3. Förpackningsdata'!K55</f>
        <v>BX</v>
      </c>
      <c r="S52" s="271">
        <f>'3. Förpackningsdata'!L55</f>
        <v>0</v>
      </c>
      <c r="T52" s="307">
        <f>'3. Förpackningsdata'!M55</f>
        <v>0</v>
      </c>
      <c r="U52" s="309" t="str">
        <f>'4. Inköpsdata'!H55</f>
        <v>SEK</v>
      </c>
      <c r="V52" s="308" t="str">
        <f>'APH KIC KIA PC'!AA55</f>
        <v/>
      </c>
      <c r="W52" s="308" t="str">
        <f>'APH KIC KIA PC'!AB55</f>
        <v/>
      </c>
      <c r="X52" s="308">
        <f>'APH KIC KIA PC'!AC55</f>
        <v>0</v>
      </c>
      <c r="Y52" s="316">
        <f>'APH KIC KIA PC'!AK55</f>
        <v>0</v>
      </c>
      <c r="Z52" s="308"/>
      <c r="AA52" s="271"/>
      <c r="AB52" s="271"/>
      <c r="AC52" s="271"/>
      <c r="AD52" s="271"/>
    </row>
    <row r="53" spans="1:30" x14ac:dyDescent="0.25">
      <c r="A53" s="307">
        <f>'APH KIC KIA PC'!F56</f>
        <v>0</v>
      </c>
      <c r="B53" s="271">
        <f>'APH KIC KIA PC'!D56</f>
        <v>0</v>
      </c>
      <c r="C53" s="307">
        <f>'1. Artikeldata Grund'!D56</f>
        <v>0</v>
      </c>
      <c r="D53" s="271">
        <f>'2. Artikeldata Utökad'!I56</f>
        <v>0</v>
      </c>
      <c r="E53" s="271" t="str">
        <f>'APH KIC KIA PC'!S56</f>
        <v xml:space="preserve">  Välj…</v>
      </c>
      <c r="F53" s="271">
        <f>'APH KIC KIA PC'!J56</f>
        <v>0</v>
      </c>
      <c r="G53" s="271">
        <f>'1. Artikeldata Grund'!E56</f>
        <v>0</v>
      </c>
      <c r="H53" s="271">
        <f>'APH KIC KIA PC'!G56</f>
        <v>0</v>
      </c>
      <c r="I53" s="271" t="str">
        <f>'APH KIC KIA PC'!L56</f>
        <v>Välj….</v>
      </c>
      <c r="J53" s="271">
        <f>'APH KIC KIA PC'!M56</f>
        <v>910</v>
      </c>
      <c r="K53" s="271">
        <f>'APH KIC KIA PC'!O56</f>
        <v>0</v>
      </c>
      <c r="L53" s="307">
        <f>'APH KIC KIA PC'!Q56</f>
        <v>0</v>
      </c>
      <c r="M53" s="271">
        <f>'APH KIC KIA PC'!R56</f>
        <v>0</v>
      </c>
      <c r="N53" s="307">
        <f>'1. Artikeldata Grund'!F56</f>
        <v>0</v>
      </c>
      <c r="O53" s="271" t="str">
        <f>'1. Artikeldata Grund'!J56</f>
        <v xml:space="preserve">  Välj…</v>
      </c>
      <c r="P53" s="271" t="str">
        <f>'4. Inköpsdata'!E56</f>
        <v>ST</v>
      </c>
      <c r="Q53" s="308">
        <f>'4. Inköpsdata'!G56</f>
        <v>1</v>
      </c>
      <c r="R53" s="307" t="str">
        <f>'3. Förpackningsdata'!K56</f>
        <v>BX</v>
      </c>
      <c r="S53" s="271">
        <f>'3. Förpackningsdata'!L56</f>
        <v>0</v>
      </c>
      <c r="T53" s="307">
        <f>'3. Förpackningsdata'!M56</f>
        <v>0</v>
      </c>
      <c r="U53" s="309" t="str">
        <f>'4. Inköpsdata'!H56</f>
        <v>SEK</v>
      </c>
      <c r="V53" s="308" t="str">
        <f>'APH KIC KIA PC'!AA56</f>
        <v/>
      </c>
      <c r="W53" s="308" t="str">
        <f>'APH KIC KIA PC'!AB56</f>
        <v/>
      </c>
      <c r="X53" s="308">
        <f>'APH KIC KIA PC'!AC56</f>
        <v>0</v>
      </c>
      <c r="Y53" s="316">
        <f>'APH KIC KIA PC'!AK56</f>
        <v>0</v>
      </c>
      <c r="Z53" s="308"/>
      <c r="AA53" s="271"/>
      <c r="AB53" s="271"/>
      <c r="AC53" s="271"/>
      <c r="AD53" s="271"/>
    </row>
    <row r="54" spans="1:30" x14ac:dyDescent="0.25">
      <c r="A54" s="307">
        <f>'APH KIC KIA PC'!F57</f>
        <v>0</v>
      </c>
      <c r="B54" s="271">
        <f>'APH KIC KIA PC'!D57</f>
        <v>0</v>
      </c>
      <c r="C54" s="307">
        <f>'1. Artikeldata Grund'!D57</f>
        <v>0</v>
      </c>
      <c r="D54" s="271">
        <f>'2. Artikeldata Utökad'!I57</f>
        <v>0</v>
      </c>
      <c r="E54" s="271" t="str">
        <f>'APH KIC KIA PC'!S57</f>
        <v xml:space="preserve">  Välj…</v>
      </c>
      <c r="F54" s="271">
        <f>'APH KIC KIA PC'!J57</f>
        <v>0</v>
      </c>
      <c r="G54" s="271">
        <f>'1. Artikeldata Grund'!E57</f>
        <v>0</v>
      </c>
      <c r="H54" s="271">
        <f>'APH KIC KIA PC'!G57</f>
        <v>0</v>
      </c>
      <c r="I54" s="271" t="str">
        <f>'APH KIC KIA PC'!L57</f>
        <v>Välj….</v>
      </c>
      <c r="J54" s="271">
        <f>'APH KIC KIA PC'!M57</f>
        <v>910</v>
      </c>
      <c r="K54" s="271">
        <f>'APH KIC KIA PC'!O57</f>
        <v>0</v>
      </c>
      <c r="L54" s="307">
        <f>'APH KIC KIA PC'!Q57</f>
        <v>0</v>
      </c>
      <c r="M54" s="271">
        <f>'APH KIC KIA PC'!R57</f>
        <v>0</v>
      </c>
      <c r="N54" s="307">
        <f>'1. Artikeldata Grund'!F57</f>
        <v>0</v>
      </c>
      <c r="O54" s="271" t="str">
        <f>'1. Artikeldata Grund'!J57</f>
        <v xml:space="preserve">  Välj…</v>
      </c>
      <c r="P54" s="271" t="str">
        <f>'4. Inköpsdata'!E57</f>
        <v>ST</v>
      </c>
      <c r="Q54" s="308">
        <f>'4. Inköpsdata'!G57</f>
        <v>1</v>
      </c>
      <c r="R54" s="307" t="str">
        <f>'3. Förpackningsdata'!K57</f>
        <v>BX</v>
      </c>
      <c r="S54" s="271">
        <f>'3. Förpackningsdata'!L57</f>
        <v>0</v>
      </c>
      <c r="T54" s="307">
        <f>'3. Förpackningsdata'!M57</f>
        <v>0</v>
      </c>
      <c r="U54" s="309" t="str">
        <f>'4. Inköpsdata'!H57</f>
        <v>SEK</v>
      </c>
      <c r="V54" s="308" t="str">
        <f>'APH KIC KIA PC'!AA57</f>
        <v/>
      </c>
      <c r="W54" s="308" t="str">
        <f>'APH KIC KIA PC'!AB57</f>
        <v/>
      </c>
      <c r="X54" s="308">
        <f>'APH KIC KIA PC'!AC57</f>
        <v>0</v>
      </c>
      <c r="Y54" s="316">
        <f>'APH KIC KIA PC'!AK57</f>
        <v>0</v>
      </c>
      <c r="Z54" s="308"/>
      <c r="AA54" s="271"/>
      <c r="AB54" s="271"/>
      <c r="AC54" s="271"/>
      <c r="AD54" s="271"/>
    </row>
    <row r="55" spans="1:30" x14ac:dyDescent="0.25">
      <c r="A55" s="307">
        <f>'APH KIC KIA PC'!F58</f>
        <v>0</v>
      </c>
      <c r="B55" s="271">
        <f>'APH KIC KIA PC'!D58</f>
        <v>0</v>
      </c>
      <c r="C55" s="307">
        <f>'1. Artikeldata Grund'!D58</f>
        <v>0</v>
      </c>
      <c r="D55" s="271">
        <f>'2. Artikeldata Utökad'!I58</f>
        <v>0</v>
      </c>
      <c r="E55" s="271" t="str">
        <f>'APH KIC KIA PC'!S58</f>
        <v xml:space="preserve">  Välj…</v>
      </c>
      <c r="F55" s="271">
        <f>'APH KIC KIA PC'!J58</f>
        <v>0</v>
      </c>
      <c r="G55" s="271">
        <f>'1. Artikeldata Grund'!E58</f>
        <v>0</v>
      </c>
      <c r="H55" s="271">
        <f>'APH KIC KIA PC'!G58</f>
        <v>0</v>
      </c>
      <c r="I55" s="271" t="str">
        <f>'APH KIC KIA PC'!L58</f>
        <v>Välj….</v>
      </c>
      <c r="J55" s="271">
        <f>'APH KIC KIA PC'!M58</f>
        <v>910</v>
      </c>
      <c r="K55" s="271">
        <f>'APH KIC KIA PC'!O58</f>
        <v>0</v>
      </c>
      <c r="L55" s="307">
        <f>'APH KIC KIA PC'!Q58</f>
        <v>0</v>
      </c>
      <c r="M55" s="271">
        <f>'APH KIC KIA PC'!R58</f>
        <v>0</v>
      </c>
      <c r="N55" s="307">
        <f>'1. Artikeldata Grund'!F58</f>
        <v>0</v>
      </c>
      <c r="O55" s="271" t="str">
        <f>'1. Artikeldata Grund'!J58</f>
        <v xml:space="preserve">  Välj…</v>
      </c>
      <c r="P55" s="271" t="str">
        <f>'4. Inköpsdata'!E58</f>
        <v>ST</v>
      </c>
      <c r="Q55" s="308">
        <f>'4. Inköpsdata'!G58</f>
        <v>1</v>
      </c>
      <c r="R55" s="307" t="str">
        <f>'3. Förpackningsdata'!K58</f>
        <v>BX</v>
      </c>
      <c r="S55" s="271">
        <f>'3. Förpackningsdata'!L58</f>
        <v>0</v>
      </c>
      <c r="T55" s="307">
        <f>'3. Förpackningsdata'!M58</f>
        <v>0</v>
      </c>
      <c r="U55" s="309" t="str">
        <f>'4. Inköpsdata'!H58</f>
        <v>SEK</v>
      </c>
      <c r="V55" s="308" t="str">
        <f>'APH KIC KIA PC'!AA58</f>
        <v/>
      </c>
      <c r="W55" s="308" t="str">
        <f>'APH KIC KIA PC'!AB58</f>
        <v/>
      </c>
      <c r="X55" s="308">
        <f>'APH KIC KIA PC'!AC58</f>
        <v>0</v>
      </c>
      <c r="Y55" s="316">
        <f>'APH KIC KIA PC'!AK58</f>
        <v>0</v>
      </c>
      <c r="Z55" s="308"/>
      <c r="AA55" s="271"/>
      <c r="AB55" s="271"/>
      <c r="AC55" s="271"/>
      <c r="AD55" s="271"/>
    </row>
    <row r="56" spans="1:30" x14ac:dyDescent="0.25">
      <c r="A56" s="307">
        <f>'APH KIC KIA PC'!F59</f>
        <v>0</v>
      </c>
      <c r="B56" s="271">
        <f>'APH KIC KIA PC'!D59</f>
        <v>0</v>
      </c>
      <c r="C56" s="307">
        <f>'1. Artikeldata Grund'!D59</f>
        <v>0</v>
      </c>
      <c r="D56" s="271">
        <f>'2. Artikeldata Utökad'!I59</f>
        <v>0</v>
      </c>
      <c r="E56" s="271" t="str">
        <f>'APH KIC KIA PC'!S59</f>
        <v xml:space="preserve">  Välj…</v>
      </c>
      <c r="F56" s="271">
        <f>'APH KIC KIA PC'!J59</f>
        <v>0</v>
      </c>
      <c r="G56" s="271">
        <f>'1. Artikeldata Grund'!E59</f>
        <v>0</v>
      </c>
      <c r="H56" s="271">
        <f>'APH KIC KIA PC'!G59</f>
        <v>0</v>
      </c>
      <c r="I56" s="271" t="str">
        <f>'APH KIC KIA PC'!L59</f>
        <v>Välj….</v>
      </c>
      <c r="J56" s="271">
        <f>'APH KIC KIA PC'!M59</f>
        <v>910</v>
      </c>
      <c r="K56" s="271">
        <f>'APH KIC KIA PC'!O59</f>
        <v>0</v>
      </c>
      <c r="L56" s="307">
        <f>'APH KIC KIA PC'!Q59</f>
        <v>0</v>
      </c>
      <c r="M56" s="271">
        <f>'APH KIC KIA PC'!R59</f>
        <v>0</v>
      </c>
      <c r="N56" s="307">
        <f>'1. Artikeldata Grund'!F59</f>
        <v>0</v>
      </c>
      <c r="O56" s="271" t="str">
        <f>'1. Artikeldata Grund'!J59</f>
        <v xml:space="preserve">  Välj…</v>
      </c>
      <c r="P56" s="271" t="str">
        <f>'4. Inköpsdata'!E59</f>
        <v>ST</v>
      </c>
      <c r="Q56" s="308">
        <f>'4. Inköpsdata'!G59</f>
        <v>1</v>
      </c>
      <c r="R56" s="307" t="str">
        <f>'3. Förpackningsdata'!K59</f>
        <v>BX</v>
      </c>
      <c r="S56" s="271">
        <f>'3. Förpackningsdata'!L59</f>
        <v>0</v>
      </c>
      <c r="T56" s="307">
        <f>'3. Förpackningsdata'!M59</f>
        <v>0</v>
      </c>
      <c r="U56" s="309" t="str">
        <f>'4. Inköpsdata'!H59</f>
        <v>SEK</v>
      </c>
      <c r="V56" s="308" t="str">
        <f>'APH KIC KIA PC'!AA59</f>
        <v/>
      </c>
      <c r="W56" s="308" t="str">
        <f>'APH KIC KIA PC'!AB59</f>
        <v/>
      </c>
      <c r="X56" s="308">
        <f>'APH KIC KIA PC'!AC59</f>
        <v>0</v>
      </c>
      <c r="Y56" s="316">
        <f>'APH KIC KIA PC'!AK59</f>
        <v>0</v>
      </c>
      <c r="Z56" s="308"/>
      <c r="AA56" s="271"/>
      <c r="AB56" s="271"/>
      <c r="AC56" s="271"/>
      <c r="AD56" s="271"/>
    </row>
    <row r="57" spans="1:30" x14ac:dyDescent="0.25">
      <c r="A57" s="307">
        <f>'APH KIC KIA PC'!F60</f>
        <v>0</v>
      </c>
      <c r="B57" s="271">
        <f>'APH KIC KIA PC'!D60</f>
        <v>0</v>
      </c>
      <c r="C57" s="307">
        <f>'1. Artikeldata Grund'!D60</f>
        <v>0</v>
      </c>
      <c r="D57" s="271">
        <f>'2. Artikeldata Utökad'!I60</f>
        <v>0</v>
      </c>
      <c r="E57" s="271" t="str">
        <f>'APH KIC KIA PC'!S60</f>
        <v xml:space="preserve">  Välj…</v>
      </c>
      <c r="F57" s="271">
        <f>'APH KIC KIA PC'!J60</f>
        <v>0</v>
      </c>
      <c r="G57" s="271">
        <f>'1. Artikeldata Grund'!E60</f>
        <v>0</v>
      </c>
      <c r="H57" s="271">
        <f>'APH KIC KIA PC'!G60</f>
        <v>0</v>
      </c>
      <c r="I57" s="271" t="str">
        <f>'APH KIC KIA PC'!L60</f>
        <v>Välj….</v>
      </c>
      <c r="J57" s="271">
        <f>'APH KIC KIA PC'!M60</f>
        <v>910</v>
      </c>
      <c r="K57" s="271">
        <f>'APH KIC KIA PC'!O60</f>
        <v>0</v>
      </c>
      <c r="L57" s="307">
        <f>'APH KIC KIA PC'!Q60</f>
        <v>0</v>
      </c>
      <c r="M57" s="271">
        <f>'APH KIC KIA PC'!R60</f>
        <v>0</v>
      </c>
      <c r="N57" s="307">
        <f>'1. Artikeldata Grund'!F60</f>
        <v>0</v>
      </c>
      <c r="O57" s="271" t="str">
        <f>'1. Artikeldata Grund'!J60</f>
        <v xml:space="preserve">  Välj…</v>
      </c>
      <c r="P57" s="271" t="str">
        <f>'4. Inköpsdata'!E60</f>
        <v>ST</v>
      </c>
      <c r="Q57" s="308">
        <f>'4. Inköpsdata'!G60</f>
        <v>1</v>
      </c>
      <c r="R57" s="307" t="str">
        <f>'3. Förpackningsdata'!K60</f>
        <v>BX</v>
      </c>
      <c r="S57" s="271">
        <f>'3. Förpackningsdata'!L60</f>
        <v>0</v>
      </c>
      <c r="T57" s="307">
        <f>'3. Förpackningsdata'!M60</f>
        <v>0</v>
      </c>
      <c r="U57" s="309" t="str">
        <f>'4. Inköpsdata'!H60</f>
        <v>SEK</v>
      </c>
      <c r="V57" s="308" t="str">
        <f>'APH KIC KIA PC'!AA60</f>
        <v/>
      </c>
      <c r="W57" s="308" t="str">
        <f>'APH KIC KIA PC'!AB60</f>
        <v/>
      </c>
      <c r="X57" s="308">
        <f>'APH KIC KIA PC'!AC60</f>
        <v>0</v>
      </c>
      <c r="Y57" s="316">
        <f>'APH KIC KIA PC'!AK60</f>
        <v>0</v>
      </c>
      <c r="Z57" s="308"/>
      <c r="AA57" s="271"/>
      <c r="AB57" s="271"/>
      <c r="AC57" s="271"/>
      <c r="AD57" s="271"/>
    </row>
    <row r="58" spans="1:30" x14ac:dyDescent="0.25">
      <c r="A58" s="307">
        <f>'APH KIC KIA PC'!F61</f>
        <v>0</v>
      </c>
      <c r="B58" s="271">
        <f>'APH KIC KIA PC'!D61</f>
        <v>0</v>
      </c>
      <c r="C58" s="307">
        <f>'1. Artikeldata Grund'!D61</f>
        <v>0</v>
      </c>
      <c r="D58" s="271">
        <f>'2. Artikeldata Utökad'!I61</f>
        <v>0</v>
      </c>
      <c r="E58" s="271" t="str">
        <f>'APH KIC KIA PC'!S61</f>
        <v xml:space="preserve">  Välj…</v>
      </c>
      <c r="F58" s="271">
        <f>'APH KIC KIA PC'!J61</f>
        <v>0</v>
      </c>
      <c r="G58" s="271">
        <f>'1. Artikeldata Grund'!E61</f>
        <v>0</v>
      </c>
      <c r="H58" s="271">
        <f>'APH KIC KIA PC'!G61</f>
        <v>0</v>
      </c>
      <c r="I58" s="271" t="str">
        <f>'APH KIC KIA PC'!L61</f>
        <v>Välj….</v>
      </c>
      <c r="J58" s="271">
        <f>'APH KIC KIA PC'!M61</f>
        <v>910</v>
      </c>
      <c r="K58" s="271">
        <f>'APH KIC KIA PC'!O61</f>
        <v>0</v>
      </c>
      <c r="L58" s="307">
        <f>'APH KIC KIA PC'!Q61</f>
        <v>0</v>
      </c>
      <c r="M58" s="271">
        <f>'APH KIC KIA PC'!R61</f>
        <v>0</v>
      </c>
      <c r="N58" s="307">
        <f>'1. Artikeldata Grund'!F61</f>
        <v>0</v>
      </c>
      <c r="O58" s="271" t="str">
        <f>'1. Artikeldata Grund'!J61</f>
        <v xml:space="preserve">  Välj…</v>
      </c>
      <c r="P58" s="271" t="str">
        <f>'4. Inköpsdata'!E61</f>
        <v>ST</v>
      </c>
      <c r="Q58" s="308">
        <f>'4. Inköpsdata'!G61</f>
        <v>1</v>
      </c>
      <c r="R58" s="307" t="str">
        <f>'3. Förpackningsdata'!K61</f>
        <v>BX</v>
      </c>
      <c r="S58" s="271">
        <f>'3. Förpackningsdata'!L61</f>
        <v>0</v>
      </c>
      <c r="T58" s="307">
        <f>'3. Förpackningsdata'!M61</f>
        <v>0</v>
      </c>
      <c r="U58" s="309" t="str">
        <f>'4. Inköpsdata'!H61</f>
        <v>SEK</v>
      </c>
      <c r="V58" s="308" t="str">
        <f>'APH KIC KIA PC'!AA61</f>
        <v/>
      </c>
      <c r="W58" s="308" t="str">
        <f>'APH KIC KIA PC'!AB61</f>
        <v/>
      </c>
      <c r="X58" s="308">
        <f>'APH KIC KIA PC'!AC61</f>
        <v>0</v>
      </c>
      <c r="Y58" s="316">
        <f>'APH KIC KIA PC'!AK61</f>
        <v>0</v>
      </c>
      <c r="Z58" s="308"/>
      <c r="AA58" s="271"/>
      <c r="AB58" s="271"/>
      <c r="AC58" s="271"/>
      <c r="AD58" s="271"/>
    </row>
    <row r="59" spans="1:30" x14ac:dyDescent="0.25">
      <c r="A59" s="307">
        <f>'APH KIC KIA PC'!F62</f>
        <v>0</v>
      </c>
      <c r="B59" s="271">
        <f>'APH KIC KIA PC'!D62</f>
        <v>0</v>
      </c>
      <c r="C59" s="307">
        <f>'1. Artikeldata Grund'!D62</f>
        <v>0</v>
      </c>
      <c r="D59" s="271">
        <f>'2. Artikeldata Utökad'!I62</f>
        <v>0</v>
      </c>
      <c r="E59" s="271" t="str">
        <f>'APH KIC KIA PC'!S62</f>
        <v xml:space="preserve">  Välj…</v>
      </c>
      <c r="F59" s="271">
        <f>'APH KIC KIA PC'!J62</f>
        <v>0</v>
      </c>
      <c r="G59" s="271">
        <f>'1. Artikeldata Grund'!E62</f>
        <v>0</v>
      </c>
      <c r="H59" s="271">
        <f>'APH KIC KIA PC'!G62</f>
        <v>0</v>
      </c>
      <c r="I59" s="271" t="str">
        <f>'APH KIC KIA PC'!L62</f>
        <v>Välj….</v>
      </c>
      <c r="J59" s="271">
        <f>'APH KIC KIA PC'!M62</f>
        <v>910</v>
      </c>
      <c r="K59" s="271">
        <f>'APH KIC KIA PC'!O62</f>
        <v>0</v>
      </c>
      <c r="L59" s="307">
        <f>'APH KIC KIA PC'!Q62</f>
        <v>0</v>
      </c>
      <c r="M59" s="271">
        <f>'APH KIC KIA PC'!R62</f>
        <v>0</v>
      </c>
      <c r="N59" s="307">
        <f>'1. Artikeldata Grund'!F62</f>
        <v>0</v>
      </c>
      <c r="O59" s="271" t="str">
        <f>'1. Artikeldata Grund'!J62</f>
        <v xml:space="preserve">  Välj…</v>
      </c>
      <c r="P59" s="271" t="str">
        <f>'4. Inköpsdata'!E62</f>
        <v>ST</v>
      </c>
      <c r="Q59" s="308">
        <f>'4. Inköpsdata'!G62</f>
        <v>1</v>
      </c>
      <c r="R59" s="307" t="str">
        <f>'3. Förpackningsdata'!K62</f>
        <v>BX</v>
      </c>
      <c r="S59" s="271">
        <f>'3. Förpackningsdata'!L62</f>
        <v>0</v>
      </c>
      <c r="T59" s="307">
        <f>'3. Förpackningsdata'!M62</f>
        <v>0</v>
      </c>
      <c r="U59" s="309" t="str">
        <f>'4. Inköpsdata'!H62</f>
        <v>SEK</v>
      </c>
      <c r="V59" s="308" t="str">
        <f>'APH KIC KIA PC'!AA62</f>
        <v/>
      </c>
      <c r="W59" s="308" t="str">
        <f>'APH KIC KIA PC'!AB62</f>
        <v/>
      </c>
      <c r="X59" s="308">
        <f>'APH KIC KIA PC'!AC62</f>
        <v>0</v>
      </c>
      <c r="Y59" s="316">
        <f>'APH KIC KIA PC'!AK62</f>
        <v>0</v>
      </c>
      <c r="Z59" s="308"/>
      <c r="AA59" s="271"/>
      <c r="AB59" s="271"/>
      <c r="AC59" s="271"/>
      <c r="AD59" s="271"/>
    </row>
    <row r="60" spans="1:30" x14ac:dyDescent="0.25">
      <c r="A60" s="307">
        <f>'APH KIC KIA PC'!F63</f>
        <v>0</v>
      </c>
      <c r="B60" s="271">
        <f>'APH KIC KIA PC'!D63</f>
        <v>0</v>
      </c>
      <c r="C60" s="307">
        <f>'1. Artikeldata Grund'!D63</f>
        <v>0</v>
      </c>
      <c r="D60" s="271">
        <f>'2. Artikeldata Utökad'!I63</f>
        <v>0</v>
      </c>
      <c r="E60" s="271" t="str">
        <f>'APH KIC KIA PC'!S63</f>
        <v xml:space="preserve">  Välj…</v>
      </c>
      <c r="F60" s="271">
        <f>'APH KIC KIA PC'!J63</f>
        <v>0</v>
      </c>
      <c r="G60" s="271">
        <f>'1. Artikeldata Grund'!E63</f>
        <v>0</v>
      </c>
      <c r="H60" s="271">
        <f>'APH KIC KIA PC'!G63</f>
        <v>0</v>
      </c>
      <c r="I60" s="271" t="str">
        <f>'APH KIC KIA PC'!L63</f>
        <v>Välj….</v>
      </c>
      <c r="J60" s="271">
        <f>'APH KIC KIA PC'!M63</f>
        <v>910</v>
      </c>
      <c r="K60" s="271">
        <f>'APH KIC KIA PC'!O63</f>
        <v>0</v>
      </c>
      <c r="L60" s="307">
        <f>'APH KIC KIA PC'!Q63</f>
        <v>0</v>
      </c>
      <c r="M60" s="271">
        <f>'APH KIC KIA PC'!R63</f>
        <v>0</v>
      </c>
      <c r="N60" s="307">
        <f>'1. Artikeldata Grund'!F63</f>
        <v>0</v>
      </c>
      <c r="O60" s="271" t="str">
        <f>'1. Artikeldata Grund'!J63</f>
        <v xml:space="preserve">  Välj…</v>
      </c>
      <c r="P60" s="271" t="str">
        <f>'4. Inköpsdata'!E63</f>
        <v>ST</v>
      </c>
      <c r="Q60" s="308">
        <f>'4. Inköpsdata'!G63</f>
        <v>1</v>
      </c>
      <c r="R60" s="307" t="str">
        <f>'3. Förpackningsdata'!K63</f>
        <v>BX</v>
      </c>
      <c r="S60" s="271">
        <f>'3. Förpackningsdata'!L63</f>
        <v>0</v>
      </c>
      <c r="T60" s="307">
        <f>'3. Förpackningsdata'!M63</f>
        <v>0</v>
      </c>
      <c r="U60" s="309" t="str">
        <f>'4. Inköpsdata'!H63</f>
        <v>SEK</v>
      </c>
      <c r="V60" s="308" t="str">
        <f>'APH KIC KIA PC'!AA63</f>
        <v/>
      </c>
      <c r="W60" s="308" t="str">
        <f>'APH KIC KIA PC'!AB63</f>
        <v/>
      </c>
      <c r="X60" s="308">
        <f>'APH KIC KIA PC'!AC63</f>
        <v>0</v>
      </c>
      <c r="Y60" s="316">
        <f>'APH KIC KIA PC'!AK63</f>
        <v>0</v>
      </c>
      <c r="Z60" s="308"/>
      <c r="AA60" s="271"/>
      <c r="AB60" s="271"/>
      <c r="AC60" s="271"/>
      <c r="AD60" s="271"/>
    </row>
    <row r="61" spans="1:30" x14ac:dyDescent="0.25">
      <c r="A61" s="307">
        <f>'APH KIC KIA PC'!F64</f>
        <v>0</v>
      </c>
      <c r="B61" s="271">
        <f>'APH KIC KIA PC'!D64</f>
        <v>0</v>
      </c>
      <c r="C61" s="307">
        <f>'1. Artikeldata Grund'!D64</f>
        <v>0</v>
      </c>
      <c r="D61" s="271">
        <f>'2. Artikeldata Utökad'!I64</f>
        <v>0</v>
      </c>
      <c r="E61" s="271" t="str">
        <f>'APH KIC KIA PC'!S64</f>
        <v xml:space="preserve">  Välj…</v>
      </c>
      <c r="F61" s="271">
        <f>'APH KIC KIA PC'!J64</f>
        <v>0</v>
      </c>
      <c r="G61" s="271">
        <f>'1. Artikeldata Grund'!E64</f>
        <v>0</v>
      </c>
      <c r="H61" s="271">
        <f>'APH KIC KIA PC'!G64</f>
        <v>0</v>
      </c>
      <c r="I61" s="271" t="str">
        <f>'APH KIC KIA PC'!L64</f>
        <v>Välj….</v>
      </c>
      <c r="J61" s="271">
        <f>'APH KIC KIA PC'!M64</f>
        <v>910</v>
      </c>
      <c r="K61" s="271">
        <f>'APH KIC KIA PC'!O64</f>
        <v>0</v>
      </c>
      <c r="L61" s="307">
        <f>'APH KIC KIA PC'!Q64</f>
        <v>0</v>
      </c>
      <c r="M61" s="271">
        <f>'APH KIC KIA PC'!R64</f>
        <v>0</v>
      </c>
      <c r="N61" s="307">
        <f>'1. Artikeldata Grund'!F64</f>
        <v>0</v>
      </c>
      <c r="O61" s="271" t="str">
        <f>'1. Artikeldata Grund'!J64</f>
        <v xml:space="preserve">  Välj…</v>
      </c>
      <c r="P61" s="271" t="str">
        <f>'4. Inköpsdata'!E64</f>
        <v>ST</v>
      </c>
      <c r="Q61" s="308">
        <f>'4. Inköpsdata'!G64</f>
        <v>1</v>
      </c>
      <c r="R61" s="307" t="str">
        <f>'3. Förpackningsdata'!K64</f>
        <v>BX</v>
      </c>
      <c r="S61" s="271">
        <f>'3. Förpackningsdata'!L64</f>
        <v>0</v>
      </c>
      <c r="T61" s="307">
        <f>'3. Förpackningsdata'!M64</f>
        <v>0</v>
      </c>
      <c r="U61" s="309" t="str">
        <f>'4. Inköpsdata'!H64</f>
        <v>SEK</v>
      </c>
      <c r="V61" s="308" t="str">
        <f>'APH KIC KIA PC'!AA64</f>
        <v/>
      </c>
      <c r="W61" s="308" t="str">
        <f>'APH KIC KIA PC'!AB64</f>
        <v/>
      </c>
      <c r="X61" s="308">
        <f>'APH KIC KIA PC'!AC64</f>
        <v>0</v>
      </c>
      <c r="Y61" s="316">
        <f>'APH KIC KIA PC'!AK64</f>
        <v>0</v>
      </c>
      <c r="Z61" s="308"/>
      <c r="AA61" s="271"/>
      <c r="AB61" s="271"/>
      <c r="AC61" s="271"/>
      <c r="AD61" s="271"/>
    </row>
    <row r="62" spans="1:30" x14ac:dyDescent="0.25">
      <c r="A62" s="307">
        <f>'APH KIC KIA PC'!F65</f>
        <v>0</v>
      </c>
      <c r="B62" s="271">
        <f>'APH KIC KIA PC'!D65</f>
        <v>0</v>
      </c>
      <c r="C62" s="307">
        <f>'1. Artikeldata Grund'!D65</f>
        <v>0</v>
      </c>
      <c r="D62" s="271">
        <f>'2. Artikeldata Utökad'!I65</f>
        <v>0</v>
      </c>
      <c r="E62" s="271" t="str">
        <f>'APH KIC KIA PC'!S65</f>
        <v xml:space="preserve">  Välj…</v>
      </c>
      <c r="F62" s="271">
        <f>'APH KIC KIA PC'!J65</f>
        <v>0</v>
      </c>
      <c r="G62" s="271">
        <f>'1. Artikeldata Grund'!E65</f>
        <v>0</v>
      </c>
      <c r="H62" s="271">
        <f>'APH KIC KIA PC'!G65</f>
        <v>0</v>
      </c>
      <c r="I62" s="271" t="str">
        <f>'APH KIC KIA PC'!L65</f>
        <v>Välj….</v>
      </c>
      <c r="J62" s="271">
        <f>'APH KIC KIA PC'!M65</f>
        <v>910</v>
      </c>
      <c r="K62" s="271">
        <f>'APH KIC KIA PC'!O65</f>
        <v>0</v>
      </c>
      <c r="L62" s="307">
        <f>'APH KIC KIA PC'!Q65</f>
        <v>0</v>
      </c>
      <c r="M62" s="271">
        <f>'APH KIC KIA PC'!R65</f>
        <v>0</v>
      </c>
      <c r="N62" s="307">
        <f>'1. Artikeldata Grund'!F65</f>
        <v>0</v>
      </c>
      <c r="O62" s="271" t="str">
        <f>'1. Artikeldata Grund'!J65</f>
        <v xml:space="preserve">  Välj…</v>
      </c>
      <c r="P62" s="271" t="str">
        <f>'4. Inköpsdata'!E65</f>
        <v>ST</v>
      </c>
      <c r="Q62" s="308">
        <f>'4. Inköpsdata'!G65</f>
        <v>1</v>
      </c>
      <c r="R62" s="307" t="str">
        <f>'3. Förpackningsdata'!K65</f>
        <v>BX</v>
      </c>
      <c r="S62" s="271">
        <f>'3. Förpackningsdata'!L65</f>
        <v>0</v>
      </c>
      <c r="T62" s="307">
        <f>'3. Förpackningsdata'!M65</f>
        <v>0</v>
      </c>
      <c r="U62" s="309" t="str">
        <f>'4. Inköpsdata'!H65</f>
        <v>SEK</v>
      </c>
      <c r="V62" s="308" t="str">
        <f>'APH KIC KIA PC'!AA65</f>
        <v/>
      </c>
      <c r="W62" s="308" t="str">
        <f>'APH KIC KIA PC'!AB65</f>
        <v/>
      </c>
      <c r="X62" s="308">
        <f>'APH KIC KIA PC'!AC65</f>
        <v>0</v>
      </c>
      <c r="Y62" s="316">
        <f>'APH KIC KIA PC'!AK65</f>
        <v>0</v>
      </c>
      <c r="Z62" s="308"/>
      <c r="AA62" s="271"/>
      <c r="AB62" s="271"/>
      <c r="AC62" s="271"/>
      <c r="AD62" s="271"/>
    </row>
    <row r="63" spans="1:30" x14ac:dyDescent="0.25">
      <c r="A63" s="307">
        <f>'APH KIC KIA PC'!F66</f>
        <v>0</v>
      </c>
      <c r="B63" s="271">
        <f>'APH KIC KIA PC'!D66</f>
        <v>0</v>
      </c>
      <c r="C63" s="307">
        <f>'1. Artikeldata Grund'!D66</f>
        <v>0</v>
      </c>
      <c r="D63" s="271">
        <f>'2. Artikeldata Utökad'!I66</f>
        <v>0</v>
      </c>
      <c r="E63" s="271" t="str">
        <f>'APH KIC KIA PC'!S66</f>
        <v xml:space="preserve">  Välj…</v>
      </c>
      <c r="F63" s="271">
        <f>'APH KIC KIA PC'!J66</f>
        <v>0</v>
      </c>
      <c r="G63" s="271">
        <f>'1. Artikeldata Grund'!E66</f>
        <v>0</v>
      </c>
      <c r="H63" s="271">
        <f>'APH KIC KIA PC'!G66</f>
        <v>0</v>
      </c>
      <c r="I63" s="271" t="str">
        <f>'APH KIC KIA PC'!L66</f>
        <v>Välj….</v>
      </c>
      <c r="J63" s="271">
        <f>'APH KIC KIA PC'!M66</f>
        <v>910</v>
      </c>
      <c r="K63" s="271">
        <f>'APH KIC KIA PC'!O66</f>
        <v>0</v>
      </c>
      <c r="L63" s="307">
        <f>'APH KIC KIA PC'!Q66</f>
        <v>0</v>
      </c>
      <c r="M63" s="271">
        <f>'APH KIC KIA PC'!R66</f>
        <v>0</v>
      </c>
      <c r="N63" s="307">
        <f>'1. Artikeldata Grund'!F66</f>
        <v>0</v>
      </c>
      <c r="O63" s="271" t="str">
        <f>'1. Artikeldata Grund'!J66</f>
        <v xml:space="preserve">  Välj…</v>
      </c>
      <c r="P63" s="271" t="str">
        <f>'4. Inköpsdata'!E66</f>
        <v>ST</v>
      </c>
      <c r="Q63" s="308">
        <f>'4. Inköpsdata'!G66</f>
        <v>1</v>
      </c>
      <c r="R63" s="307" t="str">
        <f>'3. Förpackningsdata'!K66</f>
        <v>BX</v>
      </c>
      <c r="S63" s="271">
        <f>'3. Förpackningsdata'!L66</f>
        <v>0</v>
      </c>
      <c r="T63" s="307">
        <f>'3. Förpackningsdata'!M66</f>
        <v>0</v>
      </c>
      <c r="U63" s="309" t="str">
        <f>'4. Inköpsdata'!H66</f>
        <v>SEK</v>
      </c>
      <c r="V63" s="308" t="str">
        <f>'APH KIC KIA PC'!AA66</f>
        <v/>
      </c>
      <c r="W63" s="308" t="str">
        <f>'APH KIC KIA PC'!AB66</f>
        <v/>
      </c>
      <c r="X63" s="308">
        <f>'APH KIC KIA PC'!AC66</f>
        <v>0</v>
      </c>
      <c r="Y63" s="316">
        <f>'APH KIC KIA PC'!AK66</f>
        <v>0</v>
      </c>
      <c r="Z63" s="308"/>
      <c r="AA63" s="271"/>
      <c r="AB63" s="271"/>
      <c r="AC63" s="271"/>
      <c r="AD63" s="271"/>
    </row>
    <row r="64" spans="1:30" x14ac:dyDescent="0.25">
      <c r="A64" s="307">
        <f>'APH KIC KIA PC'!F67</f>
        <v>0</v>
      </c>
      <c r="B64" s="271">
        <f>'APH KIC KIA PC'!D67</f>
        <v>0</v>
      </c>
      <c r="C64" s="307">
        <f>'1. Artikeldata Grund'!D67</f>
        <v>0</v>
      </c>
      <c r="D64" s="271">
        <f>'2. Artikeldata Utökad'!I67</f>
        <v>0</v>
      </c>
      <c r="E64" s="271" t="str">
        <f>'APH KIC KIA PC'!S67</f>
        <v xml:space="preserve">  Välj…</v>
      </c>
      <c r="F64" s="271">
        <f>'APH KIC KIA PC'!J67</f>
        <v>0</v>
      </c>
      <c r="G64" s="271">
        <f>'1. Artikeldata Grund'!E67</f>
        <v>0</v>
      </c>
      <c r="H64" s="271">
        <f>'APH KIC KIA PC'!G67</f>
        <v>0</v>
      </c>
      <c r="I64" s="271" t="str">
        <f>'APH KIC KIA PC'!L67</f>
        <v>Välj….</v>
      </c>
      <c r="J64" s="271">
        <f>'APH KIC KIA PC'!M67</f>
        <v>910</v>
      </c>
      <c r="K64" s="271">
        <f>'APH KIC KIA PC'!O67</f>
        <v>0</v>
      </c>
      <c r="L64" s="307">
        <f>'APH KIC KIA PC'!Q67</f>
        <v>0</v>
      </c>
      <c r="M64" s="271">
        <f>'APH KIC KIA PC'!R67</f>
        <v>0</v>
      </c>
      <c r="N64" s="307">
        <f>'1. Artikeldata Grund'!F67</f>
        <v>0</v>
      </c>
      <c r="O64" s="271" t="str">
        <f>'1. Artikeldata Grund'!J67</f>
        <v xml:space="preserve">  Välj…</v>
      </c>
      <c r="P64" s="271" t="str">
        <f>'4. Inköpsdata'!E67</f>
        <v>ST</v>
      </c>
      <c r="Q64" s="308">
        <f>'4. Inköpsdata'!G67</f>
        <v>1</v>
      </c>
      <c r="R64" s="307" t="str">
        <f>'3. Förpackningsdata'!K67</f>
        <v>BX</v>
      </c>
      <c r="S64" s="271">
        <f>'3. Förpackningsdata'!L67</f>
        <v>0</v>
      </c>
      <c r="T64" s="307">
        <f>'3. Förpackningsdata'!M67</f>
        <v>0</v>
      </c>
      <c r="U64" s="309" t="str">
        <f>'4. Inköpsdata'!H67</f>
        <v>SEK</v>
      </c>
      <c r="V64" s="308" t="str">
        <f>'APH KIC KIA PC'!AA67</f>
        <v/>
      </c>
      <c r="W64" s="308" t="str">
        <f>'APH KIC KIA PC'!AB67</f>
        <v/>
      </c>
      <c r="X64" s="308">
        <f>'APH KIC KIA PC'!AC67</f>
        <v>0</v>
      </c>
      <c r="Y64" s="316">
        <f>'APH KIC KIA PC'!AK67</f>
        <v>0</v>
      </c>
      <c r="Z64" s="308"/>
      <c r="AA64" s="271"/>
      <c r="AB64" s="271"/>
      <c r="AC64" s="271"/>
      <c r="AD64" s="271"/>
    </row>
    <row r="65" spans="1:30" x14ac:dyDescent="0.25">
      <c r="A65" s="307">
        <f>'APH KIC KIA PC'!F68</f>
        <v>0</v>
      </c>
      <c r="B65" s="271">
        <f>'APH KIC KIA PC'!D68</f>
        <v>0</v>
      </c>
      <c r="C65" s="307">
        <f>'1. Artikeldata Grund'!D68</f>
        <v>0</v>
      </c>
      <c r="D65" s="271">
        <f>'2. Artikeldata Utökad'!I68</f>
        <v>0</v>
      </c>
      <c r="E65" s="271" t="str">
        <f>'APH KIC KIA PC'!S68</f>
        <v xml:space="preserve">  Välj…</v>
      </c>
      <c r="F65" s="271">
        <f>'APH KIC KIA PC'!J68</f>
        <v>0</v>
      </c>
      <c r="G65" s="271">
        <f>'1. Artikeldata Grund'!E68</f>
        <v>0</v>
      </c>
      <c r="H65" s="271">
        <f>'APH KIC KIA PC'!G68</f>
        <v>0</v>
      </c>
      <c r="I65" s="271" t="str">
        <f>'APH KIC KIA PC'!L68</f>
        <v>Välj….</v>
      </c>
      <c r="J65" s="271">
        <f>'APH KIC KIA PC'!M68</f>
        <v>910</v>
      </c>
      <c r="K65" s="271">
        <f>'APH KIC KIA PC'!O68</f>
        <v>0</v>
      </c>
      <c r="L65" s="307">
        <f>'APH KIC KIA PC'!Q68</f>
        <v>0</v>
      </c>
      <c r="M65" s="271">
        <f>'APH KIC KIA PC'!R68</f>
        <v>0</v>
      </c>
      <c r="N65" s="307">
        <f>'1. Artikeldata Grund'!F68</f>
        <v>0</v>
      </c>
      <c r="O65" s="271" t="str">
        <f>'1. Artikeldata Grund'!J68</f>
        <v xml:space="preserve">  Välj…</v>
      </c>
      <c r="P65" s="271" t="str">
        <f>'4. Inköpsdata'!E68</f>
        <v>ST</v>
      </c>
      <c r="Q65" s="308">
        <f>'4. Inköpsdata'!G68</f>
        <v>1</v>
      </c>
      <c r="R65" s="307" t="str">
        <f>'3. Förpackningsdata'!K68</f>
        <v>BX</v>
      </c>
      <c r="S65" s="271">
        <f>'3. Förpackningsdata'!L68</f>
        <v>0</v>
      </c>
      <c r="T65" s="307">
        <f>'3. Förpackningsdata'!M68</f>
        <v>0</v>
      </c>
      <c r="U65" s="309" t="str">
        <f>'4. Inköpsdata'!H68</f>
        <v>SEK</v>
      </c>
      <c r="V65" s="308" t="str">
        <f>'APH KIC KIA PC'!AA68</f>
        <v/>
      </c>
      <c r="W65" s="308" t="str">
        <f>'APH KIC KIA PC'!AB68</f>
        <v/>
      </c>
      <c r="X65" s="308">
        <f>'APH KIC KIA PC'!AC68</f>
        <v>0</v>
      </c>
      <c r="Y65" s="316">
        <f>'APH KIC KIA PC'!AK68</f>
        <v>0</v>
      </c>
      <c r="Z65" s="308"/>
      <c r="AA65" s="271"/>
      <c r="AB65" s="271"/>
      <c r="AC65" s="271"/>
      <c r="AD65" s="271"/>
    </row>
    <row r="66" spans="1:30" x14ac:dyDescent="0.25">
      <c r="A66" s="307">
        <f>'APH KIC KIA PC'!F69</f>
        <v>0</v>
      </c>
      <c r="B66" s="271">
        <f>'APH KIC KIA PC'!D69</f>
        <v>0</v>
      </c>
      <c r="C66" s="307">
        <f>'1. Artikeldata Grund'!D69</f>
        <v>0</v>
      </c>
      <c r="D66" s="271">
        <f>'2. Artikeldata Utökad'!I69</f>
        <v>0</v>
      </c>
      <c r="E66" s="271" t="str">
        <f>'APH KIC KIA PC'!S69</f>
        <v xml:space="preserve">  Välj…</v>
      </c>
      <c r="F66" s="271">
        <f>'APH KIC KIA PC'!J69</f>
        <v>0</v>
      </c>
      <c r="G66" s="271">
        <f>'1. Artikeldata Grund'!E69</f>
        <v>0</v>
      </c>
      <c r="H66" s="271">
        <f>'APH KIC KIA PC'!G69</f>
        <v>0</v>
      </c>
      <c r="I66" s="271" t="str">
        <f>'APH KIC KIA PC'!L69</f>
        <v>Välj….</v>
      </c>
      <c r="J66" s="271">
        <f>'APH KIC KIA PC'!M69</f>
        <v>910</v>
      </c>
      <c r="K66" s="271">
        <f>'APH KIC KIA PC'!O69</f>
        <v>0</v>
      </c>
      <c r="L66" s="307">
        <f>'APH KIC KIA PC'!Q69</f>
        <v>0</v>
      </c>
      <c r="M66" s="271">
        <f>'APH KIC KIA PC'!R69</f>
        <v>0</v>
      </c>
      <c r="N66" s="307">
        <f>'1. Artikeldata Grund'!F69</f>
        <v>0</v>
      </c>
      <c r="O66" s="271" t="str">
        <f>'1. Artikeldata Grund'!J69</f>
        <v xml:space="preserve">  Välj…</v>
      </c>
      <c r="P66" s="271" t="str">
        <f>'4. Inköpsdata'!E69</f>
        <v>ST</v>
      </c>
      <c r="Q66" s="308">
        <f>'4. Inköpsdata'!G69</f>
        <v>1</v>
      </c>
      <c r="R66" s="307" t="str">
        <f>'3. Förpackningsdata'!K69</f>
        <v>BX</v>
      </c>
      <c r="S66" s="271">
        <f>'3. Förpackningsdata'!L69</f>
        <v>0</v>
      </c>
      <c r="T66" s="307">
        <f>'3. Förpackningsdata'!M69</f>
        <v>0</v>
      </c>
      <c r="U66" s="309" t="str">
        <f>'4. Inköpsdata'!H69</f>
        <v>SEK</v>
      </c>
      <c r="V66" s="308" t="str">
        <f>'APH KIC KIA PC'!AA69</f>
        <v/>
      </c>
      <c r="W66" s="308" t="str">
        <f>'APH KIC KIA PC'!AB69</f>
        <v/>
      </c>
      <c r="X66" s="308">
        <f>'APH KIC KIA PC'!AC69</f>
        <v>0</v>
      </c>
      <c r="Y66" s="316">
        <f>'APH KIC KIA PC'!AK69</f>
        <v>0</v>
      </c>
      <c r="Z66" s="308"/>
      <c r="AA66" s="271"/>
      <c r="AB66" s="271"/>
      <c r="AC66" s="271"/>
      <c r="AD66" s="271"/>
    </row>
    <row r="67" spans="1:30" x14ac:dyDescent="0.25">
      <c r="A67" s="307">
        <f>'APH KIC KIA PC'!F70</f>
        <v>0</v>
      </c>
      <c r="B67" s="271">
        <f>'APH KIC KIA PC'!D70</f>
        <v>0</v>
      </c>
      <c r="C67" s="307">
        <f>'1. Artikeldata Grund'!D70</f>
        <v>0</v>
      </c>
      <c r="D67" s="271">
        <f>'2. Artikeldata Utökad'!I70</f>
        <v>0</v>
      </c>
      <c r="E67" s="271" t="str">
        <f>'APH KIC KIA PC'!S70</f>
        <v xml:space="preserve">  Välj…</v>
      </c>
      <c r="F67" s="271">
        <f>'APH KIC KIA PC'!J70</f>
        <v>0</v>
      </c>
      <c r="G67" s="271">
        <f>'1. Artikeldata Grund'!E70</f>
        <v>0</v>
      </c>
      <c r="H67" s="271">
        <f>'APH KIC KIA PC'!G70</f>
        <v>0</v>
      </c>
      <c r="I67" s="271" t="str">
        <f>'APH KIC KIA PC'!L70</f>
        <v>Välj….</v>
      </c>
      <c r="J67" s="271">
        <f>'APH KIC KIA PC'!M70</f>
        <v>910</v>
      </c>
      <c r="K67" s="271">
        <f>'APH KIC KIA PC'!O70</f>
        <v>0</v>
      </c>
      <c r="L67" s="307">
        <f>'APH KIC KIA PC'!Q70</f>
        <v>0</v>
      </c>
      <c r="M67" s="271">
        <f>'APH KIC KIA PC'!R70</f>
        <v>0</v>
      </c>
      <c r="N67" s="307">
        <f>'1. Artikeldata Grund'!F70</f>
        <v>0</v>
      </c>
      <c r="O67" s="271" t="str">
        <f>'1. Artikeldata Grund'!J70</f>
        <v xml:space="preserve">  Välj…</v>
      </c>
      <c r="P67" s="271" t="str">
        <f>'4. Inköpsdata'!E70</f>
        <v>ST</v>
      </c>
      <c r="Q67" s="308">
        <f>'4. Inköpsdata'!G70</f>
        <v>1</v>
      </c>
      <c r="R67" s="307" t="str">
        <f>'3. Förpackningsdata'!K70</f>
        <v>BX</v>
      </c>
      <c r="S67" s="271">
        <f>'3. Förpackningsdata'!L70</f>
        <v>0</v>
      </c>
      <c r="T67" s="307">
        <f>'3. Förpackningsdata'!M70</f>
        <v>0</v>
      </c>
      <c r="U67" s="309" t="str">
        <f>'4. Inköpsdata'!H70</f>
        <v>SEK</v>
      </c>
      <c r="V67" s="308" t="str">
        <f>'APH KIC KIA PC'!AA70</f>
        <v/>
      </c>
      <c r="W67" s="308" t="str">
        <f>'APH KIC KIA PC'!AB70</f>
        <v/>
      </c>
      <c r="X67" s="308">
        <f>'APH KIC KIA PC'!AC70</f>
        <v>0</v>
      </c>
      <c r="Y67" s="316">
        <f>'APH KIC KIA PC'!AK70</f>
        <v>0</v>
      </c>
      <c r="Z67" s="308"/>
      <c r="AA67" s="271"/>
      <c r="AB67" s="271"/>
      <c r="AC67" s="271"/>
      <c r="AD67" s="271"/>
    </row>
    <row r="68" spans="1:30" x14ac:dyDescent="0.25">
      <c r="A68" s="307">
        <f>'APH KIC KIA PC'!F71</f>
        <v>0</v>
      </c>
      <c r="B68" s="271">
        <f>'APH KIC KIA PC'!D71</f>
        <v>0</v>
      </c>
      <c r="C68" s="307">
        <f>'1. Artikeldata Grund'!D71</f>
        <v>0</v>
      </c>
      <c r="D68" s="271">
        <f>'2. Artikeldata Utökad'!I71</f>
        <v>0</v>
      </c>
      <c r="E68" s="271" t="str">
        <f>'APH KIC KIA PC'!S71</f>
        <v xml:space="preserve">  Välj…</v>
      </c>
      <c r="F68" s="271">
        <f>'APH KIC KIA PC'!J71</f>
        <v>0</v>
      </c>
      <c r="G68" s="271">
        <f>'1. Artikeldata Grund'!E71</f>
        <v>0</v>
      </c>
      <c r="H68" s="271">
        <f>'APH KIC KIA PC'!G71</f>
        <v>0</v>
      </c>
      <c r="I68" s="271" t="str">
        <f>'APH KIC KIA PC'!L71</f>
        <v>Välj….</v>
      </c>
      <c r="J68" s="271">
        <f>'APH KIC KIA PC'!M71</f>
        <v>910</v>
      </c>
      <c r="K68" s="271">
        <f>'APH KIC KIA PC'!O71</f>
        <v>0</v>
      </c>
      <c r="L68" s="307">
        <f>'APH KIC KIA PC'!Q71</f>
        <v>0</v>
      </c>
      <c r="M68" s="271">
        <f>'APH KIC KIA PC'!R71</f>
        <v>0</v>
      </c>
      <c r="N68" s="307">
        <f>'1. Artikeldata Grund'!F71</f>
        <v>0</v>
      </c>
      <c r="O68" s="271" t="str">
        <f>'1. Artikeldata Grund'!J71</f>
        <v xml:space="preserve">  Välj…</v>
      </c>
      <c r="P68" s="271" t="str">
        <f>'4. Inköpsdata'!E71</f>
        <v>ST</v>
      </c>
      <c r="Q68" s="308">
        <f>'4. Inköpsdata'!G71</f>
        <v>1</v>
      </c>
      <c r="R68" s="307" t="str">
        <f>'3. Förpackningsdata'!K71</f>
        <v>BX</v>
      </c>
      <c r="S68" s="271">
        <f>'3. Förpackningsdata'!L71</f>
        <v>0</v>
      </c>
      <c r="T68" s="307">
        <f>'3. Förpackningsdata'!M71</f>
        <v>0</v>
      </c>
      <c r="U68" s="309" t="str">
        <f>'4. Inköpsdata'!H71</f>
        <v>SEK</v>
      </c>
      <c r="V68" s="308" t="str">
        <f>'APH KIC KIA PC'!AA71</f>
        <v/>
      </c>
      <c r="W68" s="308" t="str">
        <f>'APH KIC KIA PC'!AB71</f>
        <v/>
      </c>
      <c r="X68" s="308">
        <f>'APH KIC KIA PC'!AC71</f>
        <v>0</v>
      </c>
      <c r="Y68" s="316">
        <f>'APH KIC KIA PC'!AK71</f>
        <v>0</v>
      </c>
      <c r="Z68" s="308"/>
      <c r="AA68" s="271"/>
      <c r="AB68" s="271"/>
      <c r="AC68" s="271"/>
      <c r="AD68" s="271"/>
    </row>
    <row r="69" spans="1:30" x14ac:dyDescent="0.25">
      <c r="A69" s="307">
        <f>'APH KIC KIA PC'!F72</f>
        <v>0</v>
      </c>
      <c r="B69" s="271">
        <f>'APH KIC KIA PC'!D72</f>
        <v>0</v>
      </c>
      <c r="C69" s="307">
        <f>'1. Artikeldata Grund'!D72</f>
        <v>0</v>
      </c>
      <c r="D69" s="271">
        <f>'2. Artikeldata Utökad'!I72</f>
        <v>0</v>
      </c>
      <c r="E69" s="271" t="str">
        <f>'APH KIC KIA PC'!S72</f>
        <v xml:space="preserve">  Välj…</v>
      </c>
      <c r="F69" s="271">
        <f>'APH KIC KIA PC'!J72</f>
        <v>0</v>
      </c>
      <c r="G69" s="271">
        <f>'1. Artikeldata Grund'!E72</f>
        <v>0</v>
      </c>
      <c r="H69" s="271">
        <f>'APH KIC KIA PC'!G72</f>
        <v>0</v>
      </c>
      <c r="I69" s="271" t="str">
        <f>'APH KIC KIA PC'!L72</f>
        <v>Välj….</v>
      </c>
      <c r="J69" s="271">
        <f>'APH KIC KIA PC'!M72</f>
        <v>910</v>
      </c>
      <c r="K69" s="271">
        <f>'APH KIC KIA PC'!O72</f>
        <v>0</v>
      </c>
      <c r="L69" s="307">
        <f>'APH KIC KIA PC'!Q72</f>
        <v>0</v>
      </c>
      <c r="M69" s="271">
        <f>'APH KIC KIA PC'!R72</f>
        <v>0</v>
      </c>
      <c r="N69" s="307">
        <f>'1. Artikeldata Grund'!F72</f>
        <v>0</v>
      </c>
      <c r="O69" s="271" t="str">
        <f>'1. Artikeldata Grund'!J72</f>
        <v xml:space="preserve">  Välj…</v>
      </c>
      <c r="P69" s="271" t="str">
        <f>'4. Inköpsdata'!E72</f>
        <v>ST</v>
      </c>
      <c r="Q69" s="308">
        <f>'4. Inköpsdata'!G72</f>
        <v>1</v>
      </c>
      <c r="R69" s="307" t="str">
        <f>'3. Förpackningsdata'!K72</f>
        <v>BX</v>
      </c>
      <c r="S69" s="271">
        <f>'3. Förpackningsdata'!L72</f>
        <v>0</v>
      </c>
      <c r="T69" s="307">
        <f>'3. Förpackningsdata'!M72</f>
        <v>0</v>
      </c>
      <c r="U69" s="309" t="str">
        <f>'4. Inköpsdata'!H72</f>
        <v>SEK</v>
      </c>
      <c r="V69" s="308" t="str">
        <f>'APH KIC KIA PC'!AA72</f>
        <v/>
      </c>
      <c r="W69" s="308" t="str">
        <f>'APH KIC KIA PC'!AB72</f>
        <v/>
      </c>
      <c r="X69" s="308">
        <f>'APH KIC KIA PC'!AC72</f>
        <v>0</v>
      </c>
      <c r="Y69" s="316">
        <f>'APH KIC KIA PC'!AK72</f>
        <v>0</v>
      </c>
      <c r="Z69" s="308"/>
      <c r="AA69" s="271"/>
      <c r="AB69" s="271"/>
      <c r="AC69" s="271"/>
      <c r="AD69" s="271"/>
    </row>
    <row r="70" spans="1:30" x14ac:dyDescent="0.25">
      <c r="A70" s="307">
        <f>'APH KIC KIA PC'!F73</f>
        <v>0</v>
      </c>
      <c r="B70" s="271">
        <f>'APH KIC KIA PC'!D73</f>
        <v>0</v>
      </c>
      <c r="C70" s="307">
        <f>'1. Artikeldata Grund'!D73</f>
        <v>0</v>
      </c>
      <c r="D70" s="271">
        <f>'2. Artikeldata Utökad'!I73</f>
        <v>0</v>
      </c>
      <c r="E70" s="271" t="str">
        <f>'APH KIC KIA PC'!S73</f>
        <v xml:space="preserve">  Välj…</v>
      </c>
      <c r="F70" s="271">
        <f>'APH KIC KIA PC'!J73</f>
        <v>0</v>
      </c>
      <c r="G70" s="271">
        <f>'1. Artikeldata Grund'!E73</f>
        <v>0</v>
      </c>
      <c r="H70" s="271">
        <f>'APH KIC KIA PC'!G73</f>
        <v>0</v>
      </c>
      <c r="I70" s="271" t="str">
        <f>'APH KIC KIA PC'!L73</f>
        <v>Välj….</v>
      </c>
      <c r="J70" s="271">
        <f>'APH KIC KIA PC'!M73</f>
        <v>910</v>
      </c>
      <c r="K70" s="271">
        <f>'APH KIC KIA PC'!O73</f>
        <v>0</v>
      </c>
      <c r="L70" s="307">
        <f>'APH KIC KIA PC'!Q73</f>
        <v>0</v>
      </c>
      <c r="M70" s="271">
        <f>'APH KIC KIA PC'!R73</f>
        <v>0</v>
      </c>
      <c r="N70" s="307">
        <f>'1. Artikeldata Grund'!F73</f>
        <v>0</v>
      </c>
      <c r="O70" s="271" t="str">
        <f>'1. Artikeldata Grund'!J73</f>
        <v xml:space="preserve">  Välj…</v>
      </c>
      <c r="P70" s="271" t="str">
        <f>'4. Inköpsdata'!E73</f>
        <v>ST</v>
      </c>
      <c r="Q70" s="308">
        <f>'4. Inköpsdata'!G73</f>
        <v>1</v>
      </c>
      <c r="R70" s="307" t="str">
        <f>'3. Förpackningsdata'!K73</f>
        <v>BX</v>
      </c>
      <c r="S70" s="271">
        <f>'3. Förpackningsdata'!L73</f>
        <v>0</v>
      </c>
      <c r="T70" s="307">
        <f>'3. Förpackningsdata'!M73</f>
        <v>0</v>
      </c>
      <c r="U70" s="309" t="str">
        <f>'4. Inköpsdata'!H73</f>
        <v>SEK</v>
      </c>
      <c r="V70" s="308" t="str">
        <f>'APH KIC KIA PC'!AA73</f>
        <v/>
      </c>
      <c r="W70" s="308" t="str">
        <f>'APH KIC KIA PC'!AB73</f>
        <v/>
      </c>
      <c r="X70" s="308">
        <f>'APH KIC KIA PC'!AC73</f>
        <v>0</v>
      </c>
      <c r="Y70" s="316">
        <f>'APH KIC KIA PC'!AK73</f>
        <v>0</v>
      </c>
      <c r="Z70" s="308"/>
      <c r="AA70" s="271"/>
      <c r="AB70" s="271"/>
      <c r="AC70" s="271"/>
      <c r="AD70" s="271"/>
    </row>
    <row r="71" spans="1:30" x14ac:dyDescent="0.25">
      <c r="A71" s="307">
        <f>'APH KIC KIA PC'!F74</f>
        <v>0</v>
      </c>
      <c r="B71" s="271">
        <f>'APH KIC KIA PC'!D74</f>
        <v>0</v>
      </c>
      <c r="C71" s="307">
        <f>'1. Artikeldata Grund'!D74</f>
        <v>0</v>
      </c>
      <c r="D71" s="271">
        <f>'2. Artikeldata Utökad'!I74</f>
        <v>0</v>
      </c>
      <c r="E71" s="271" t="str">
        <f>'APH KIC KIA PC'!S74</f>
        <v xml:space="preserve">  Välj…</v>
      </c>
      <c r="F71" s="271">
        <f>'APH KIC KIA PC'!J74</f>
        <v>0</v>
      </c>
      <c r="G71" s="271">
        <f>'1. Artikeldata Grund'!E74</f>
        <v>0</v>
      </c>
      <c r="H71" s="271">
        <f>'APH KIC KIA PC'!G74</f>
        <v>0</v>
      </c>
      <c r="I71" s="271" t="str">
        <f>'APH KIC KIA PC'!L74</f>
        <v>Välj….</v>
      </c>
      <c r="J71" s="271">
        <f>'APH KIC KIA PC'!M74</f>
        <v>910</v>
      </c>
      <c r="K71" s="271">
        <f>'APH KIC KIA PC'!O74</f>
        <v>0</v>
      </c>
      <c r="L71" s="307">
        <f>'APH KIC KIA PC'!Q74</f>
        <v>0</v>
      </c>
      <c r="M71" s="271">
        <f>'APH KIC KIA PC'!R74</f>
        <v>0</v>
      </c>
      <c r="N71" s="307">
        <f>'1. Artikeldata Grund'!F74</f>
        <v>0</v>
      </c>
      <c r="O71" s="271" t="str">
        <f>'1. Artikeldata Grund'!J74</f>
        <v xml:space="preserve">  Välj…</v>
      </c>
      <c r="P71" s="271" t="str">
        <f>'4. Inköpsdata'!E74</f>
        <v>ST</v>
      </c>
      <c r="Q71" s="308">
        <f>'4. Inköpsdata'!G74</f>
        <v>1</v>
      </c>
      <c r="R71" s="307" t="str">
        <f>'3. Förpackningsdata'!K74</f>
        <v>BX</v>
      </c>
      <c r="S71" s="271">
        <f>'3. Förpackningsdata'!L74</f>
        <v>0</v>
      </c>
      <c r="T71" s="307">
        <f>'3. Förpackningsdata'!M74</f>
        <v>0</v>
      </c>
      <c r="U71" s="309" t="str">
        <f>'4. Inköpsdata'!H74</f>
        <v>SEK</v>
      </c>
      <c r="V71" s="308" t="str">
        <f>'APH KIC KIA PC'!AA74</f>
        <v/>
      </c>
      <c r="W71" s="308" t="str">
        <f>'APH KIC KIA PC'!AB74</f>
        <v/>
      </c>
      <c r="X71" s="308">
        <f>'APH KIC KIA PC'!AC74</f>
        <v>0</v>
      </c>
      <c r="Y71" s="316">
        <f>'APH KIC KIA PC'!AK74</f>
        <v>0</v>
      </c>
      <c r="Z71" s="308"/>
      <c r="AA71" s="271"/>
      <c r="AB71" s="271"/>
      <c r="AC71" s="271"/>
      <c r="AD71" s="271"/>
    </row>
    <row r="72" spans="1:30" x14ac:dyDescent="0.25">
      <c r="A72" s="307">
        <f>'APH KIC KIA PC'!F75</f>
        <v>0</v>
      </c>
      <c r="B72" s="271">
        <f>'APH KIC KIA PC'!D75</f>
        <v>0</v>
      </c>
      <c r="C72" s="307">
        <f>'1. Artikeldata Grund'!D75</f>
        <v>0</v>
      </c>
      <c r="D72" s="271">
        <f>'2. Artikeldata Utökad'!I75</f>
        <v>0</v>
      </c>
      <c r="E72" s="271" t="str">
        <f>'APH KIC KIA PC'!S75</f>
        <v xml:space="preserve">  Välj…</v>
      </c>
      <c r="F72" s="271">
        <f>'APH KIC KIA PC'!J75</f>
        <v>0</v>
      </c>
      <c r="G72" s="271">
        <f>'1. Artikeldata Grund'!E75</f>
        <v>0</v>
      </c>
      <c r="H72" s="271">
        <f>'APH KIC KIA PC'!G75</f>
        <v>0</v>
      </c>
      <c r="I72" s="271" t="str">
        <f>'APH KIC KIA PC'!L75</f>
        <v>Välj….</v>
      </c>
      <c r="J72" s="271">
        <f>'APH KIC KIA PC'!M75</f>
        <v>910</v>
      </c>
      <c r="K72" s="271">
        <f>'APH KIC KIA PC'!O75</f>
        <v>0</v>
      </c>
      <c r="L72" s="307">
        <f>'APH KIC KIA PC'!Q75</f>
        <v>0</v>
      </c>
      <c r="M72" s="271">
        <f>'APH KIC KIA PC'!R75</f>
        <v>0</v>
      </c>
      <c r="N72" s="307">
        <f>'1. Artikeldata Grund'!F75</f>
        <v>0</v>
      </c>
      <c r="O72" s="271" t="str">
        <f>'1. Artikeldata Grund'!J75</f>
        <v xml:space="preserve">  Välj…</v>
      </c>
      <c r="P72" s="271" t="str">
        <f>'4. Inköpsdata'!E75</f>
        <v>ST</v>
      </c>
      <c r="Q72" s="308">
        <f>'4. Inköpsdata'!G75</f>
        <v>1</v>
      </c>
      <c r="R72" s="307" t="str">
        <f>'3. Förpackningsdata'!K75</f>
        <v>BX</v>
      </c>
      <c r="S72" s="271">
        <f>'3. Förpackningsdata'!L75</f>
        <v>0</v>
      </c>
      <c r="T72" s="307">
        <f>'3. Förpackningsdata'!M75</f>
        <v>0</v>
      </c>
      <c r="U72" s="309" t="str">
        <f>'4. Inköpsdata'!H75</f>
        <v>SEK</v>
      </c>
      <c r="V72" s="308" t="str">
        <f>'APH KIC KIA PC'!AA75</f>
        <v/>
      </c>
      <c r="W72" s="308" t="str">
        <f>'APH KIC KIA PC'!AB75</f>
        <v/>
      </c>
      <c r="X72" s="308">
        <f>'APH KIC KIA PC'!AC75</f>
        <v>0</v>
      </c>
      <c r="Y72" s="316">
        <f>'APH KIC KIA PC'!AK75</f>
        <v>0</v>
      </c>
      <c r="Z72" s="308"/>
      <c r="AA72" s="271"/>
      <c r="AB72" s="271"/>
      <c r="AC72" s="271"/>
      <c r="AD72" s="271"/>
    </row>
    <row r="73" spans="1:30" x14ac:dyDescent="0.25">
      <c r="A73" s="307">
        <f>'APH KIC KIA PC'!F76</f>
        <v>0</v>
      </c>
      <c r="B73" s="271">
        <f>'APH KIC KIA PC'!D76</f>
        <v>0</v>
      </c>
      <c r="C73" s="307">
        <f>'1. Artikeldata Grund'!D76</f>
        <v>0</v>
      </c>
      <c r="D73" s="271">
        <f>'2. Artikeldata Utökad'!I76</f>
        <v>0</v>
      </c>
      <c r="E73" s="271" t="str">
        <f>'APH KIC KIA PC'!S76</f>
        <v xml:space="preserve">  Välj…</v>
      </c>
      <c r="F73" s="271">
        <f>'APH KIC KIA PC'!J76</f>
        <v>0</v>
      </c>
      <c r="G73" s="271">
        <f>'1. Artikeldata Grund'!E76</f>
        <v>0</v>
      </c>
      <c r="H73" s="271">
        <f>'APH KIC KIA PC'!G76</f>
        <v>0</v>
      </c>
      <c r="I73" s="271" t="str">
        <f>'APH KIC KIA PC'!L76</f>
        <v>Välj….</v>
      </c>
      <c r="J73" s="271">
        <f>'APH KIC KIA PC'!M76</f>
        <v>910</v>
      </c>
      <c r="K73" s="271">
        <f>'APH KIC KIA PC'!O76</f>
        <v>0</v>
      </c>
      <c r="L73" s="307">
        <f>'APH KIC KIA PC'!Q76</f>
        <v>0</v>
      </c>
      <c r="M73" s="271">
        <f>'APH KIC KIA PC'!R76</f>
        <v>0</v>
      </c>
      <c r="N73" s="307">
        <f>'1. Artikeldata Grund'!F76</f>
        <v>0</v>
      </c>
      <c r="O73" s="271" t="str">
        <f>'1. Artikeldata Grund'!J76</f>
        <v xml:space="preserve">  Välj…</v>
      </c>
      <c r="P73" s="271" t="str">
        <f>'4. Inköpsdata'!E76</f>
        <v>ST</v>
      </c>
      <c r="Q73" s="308">
        <f>'4. Inköpsdata'!G76</f>
        <v>1</v>
      </c>
      <c r="R73" s="307" t="str">
        <f>'3. Förpackningsdata'!K76</f>
        <v>BX</v>
      </c>
      <c r="S73" s="271">
        <f>'3. Förpackningsdata'!L76</f>
        <v>0</v>
      </c>
      <c r="T73" s="307">
        <f>'3. Förpackningsdata'!M76</f>
        <v>0</v>
      </c>
      <c r="U73" s="309" t="str">
        <f>'4. Inköpsdata'!H76</f>
        <v>SEK</v>
      </c>
      <c r="V73" s="308" t="str">
        <f>'APH KIC KIA PC'!AA76</f>
        <v/>
      </c>
      <c r="W73" s="308" t="str">
        <f>'APH KIC KIA PC'!AB76</f>
        <v/>
      </c>
      <c r="X73" s="308">
        <f>'APH KIC KIA PC'!AC76</f>
        <v>0</v>
      </c>
      <c r="Y73" s="316">
        <f>'APH KIC KIA PC'!AK76</f>
        <v>0</v>
      </c>
      <c r="Z73" s="308"/>
      <c r="AA73" s="271"/>
      <c r="AB73" s="271"/>
      <c r="AC73" s="271"/>
      <c r="AD73" s="271"/>
    </row>
    <row r="74" spans="1:30" x14ac:dyDescent="0.25">
      <c r="A74" s="307">
        <f>'APH KIC KIA PC'!F77</f>
        <v>0</v>
      </c>
      <c r="B74" s="271">
        <f>'APH KIC KIA PC'!D77</f>
        <v>0</v>
      </c>
      <c r="C74" s="307">
        <f>'1. Artikeldata Grund'!D77</f>
        <v>0</v>
      </c>
      <c r="D74" s="271">
        <f>'2. Artikeldata Utökad'!I77</f>
        <v>0</v>
      </c>
      <c r="E74" s="271" t="str">
        <f>'APH KIC KIA PC'!S77</f>
        <v xml:space="preserve">  Välj…</v>
      </c>
      <c r="F74" s="271">
        <f>'APH KIC KIA PC'!J77</f>
        <v>0</v>
      </c>
      <c r="G74" s="271">
        <f>'1. Artikeldata Grund'!E77</f>
        <v>0</v>
      </c>
      <c r="H74" s="271">
        <f>'APH KIC KIA PC'!G77</f>
        <v>0</v>
      </c>
      <c r="I74" s="271" t="str">
        <f>'APH KIC KIA PC'!L77</f>
        <v>Välj….</v>
      </c>
      <c r="J74" s="271">
        <f>'APH KIC KIA PC'!M77</f>
        <v>910</v>
      </c>
      <c r="K74" s="271">
        <f>'APH KIC KIA PC'!O77</f>
        <v>0</v>
      </c>
      <c r="L74" s="307">
        <f>'APH KIC KIA PC'!Q77</f>
        <v>0</v>
      </c>
      <c r="M74" s="271">
        <f>'APH KIC KIA PC'!R77</f>
        <v>0</v>
      </c>
      <c r="N74" s="307">
        <f>'1. Artikeldata Grund'!F77</f>
        <v>0</v>
      </c>
      <c r="O74" s="271" t="str">
        <f>'1. Artikeldata Grund'!J77</f>
        <v xml:space="preserve">  Välj…</v>
      </c>
      <c r="P74" s="271" t="str">
        <f>'4. Inköpsdata'!E77</f>
        <v>ST</v>
      </c>
      <c r="Q74" s="308">
        <f>'4. Inköpsdata'!G77</f>
        <v>1</v>
      </c>
      <c r="R74" s="307" t="str">
        <f>'3. Förpackningsdata'!K77</f>
        <v>BX</v>
      </c>
      <c r="S74" s="271">
        <f>'3. Förpackningsdata'!L77</f>
        <v>0</v>
      </c>
      <c r="T74" s="307">
        <f>'3. Förpackningsdata'!M77</f>
        <v>0</v>
      </c>
      <c r="U74" s="309" t="str">
        <f>'4. Inköpsdata'!H77</f>
        <v>SEK</v>
      </c>
      <c r="V74" s="308" t="str">
        <f>'APH KIC KIA PC'!AA77</f>
        <v/>
      </c>
      <c r="W74" s="308" t="str">
        <f>'APH KIC KIA PC'!AB77</f>
        <v/>
      </c>
      <c r="X74" s="308">
        <f>'APH KIC KIA PC'!AC77</f>
        <v>0</v>
      </c>
      <c r="Y74" s="316">
        <f>'APH KIC KIA PC'!AK77</f>
        <v>0</v>
      </c>
      <c r="Z74" s="308"/>
      <c r="AA74" s="271"/>
      <c r="AB74" s="271"/>
      <c r="AC74" s="271"/>
      <c r="AD74" s="271"/>
    </row>
    <row r="75" spans="1:30" x14ac:dyDescent="0.25">
      <c r="A75" s="307">
        <f>'APH KIC KIA PC'!F78</f>
        <v>0</v>
      </c>
      <c r="B75" s="271">
        <f>'APH KIC KIA PC'!D78</f>
        <v>0</v>
      </c>
      <c r="C75" s="307">
        <f>'1. Artikeldata Grund'!D78</f>
        <v>0</v>
      </c>
      <c r="D75" s="271">
        <f>'2. Artikeldata Utökad'!I78</f>
        <v>0</v>
      </c>
      <c r="E75" s="271" t="str">
        <f>'APH KIC KIA PC'!S78</f>
        <v xml:space="preserve">  Välj…</v>
      </c>
      <c r="F75" s="271">
        <f>'APH KIC KIA PC'!J78</f>
        <v>0</v>
      </c>
      <c r="G75" s="271">
        <f>'1. Artikeldata Grund'!E78</f>
        <v>0</v>
      </c>
      <c r="H75" s="271">
        <f>'APH KIC KIA PC'!G78</f>
        <v>0</v>
      </c>
      <c r="I75" s="271" t="str">
        <f>'APH KIC KIA PC'!L78</f>
        <v>Välj….</v>
      </c>
      <c r="J75" s="271">
        <f>'APH KIC KIA PC'!M78</f>
        <v>910</v>
      </c>
      <c r="K75" s="271">
        <f>'APH KIC KIA PC'!O78</f>
        <v>0</v>
      </c>
      <c r="L75" s="307">
        <f>'APH KIC KIA PC'!Q78</f>
        <v>0</v>
      </c>
      <c r="M75" s="271">
        <f>'APH KIC KIA PC'!R78</f>
        <v>0</v>
      </c>
      <c r="N75" s="307">
        <f>'1. Artikeldata Grund'!F78</f>
        <v>0</v>
      </c>
      <c r="O75" s="271" t="str">
        <f>'1. Artikeldata Grund'!J78</f>
        <v xml:space="preserve">  Välj…</v>
      </c>
      <c r="P75" s="271" t="str">
        <f>'4. Inköpsdata'!E78</f>
        <v>ST</v>
      </c>
      <c r="Q75" s="308">
        <f>'4. Inköpsdata'!G78</f>
        <v>1</v>
      </c>
      <c r="R75" s="307" t="str">
        <f>'3. Förpackningsdata'!K78</f>
        <v>BX</v>
      </c>
      <c r="S75" s="271">
        <f>'3. Förpackningsdata'!L78</f>
        <v>0</v>
      </c>
      <c r="T75" s="307">
        <f>'3. Förpackningsdata'!M78</f>
        <v>0</v>
      </c>
      <c r="U75" s="309" t="str">
        <f>'4. Inköpsdata'!H78</f>
        <v>SEK</v>
      </c>
      <c r="V75" s="308" t="str">
        <f>'APH KIC KIA PC'!AA78</f>
        <v/>
      </c>
      <c r="W75" s="308" t="str">
        <f>'APH KIC KIA PC'!AB78</f>
        <v/>
      </c>
      <c r="X75" s="308">
        <f>'APH KIC KIA PC'!AC78</f>
        <v>0</v>
      </c>
      <c r="Y75" s="316">
        <f>'APH KIC KIA PC'!AK78</f>
        <v>0</v>
      </c>
      <c r="Z75" s="308"/>
      <c r="AA75" s="271"/>
      <c r="AB75" s="271"/>
      <c r="AC75" s="271"/>
      <c r="AD75" s="271"/>
    </row>
    <row r="76" spans="1:30" x14ac:dyDescent="0.25">
      <c r="A76" s="307">
        <f>'APH KIC KIA PC'!F79</f>
        <v>0</v>
      </c>
      <c r="B76" s="271">
        <f>'APH KIC KIA PC'!D79</f>
        <v>0</v>
      </c>
      <c r="C76" s="307">
        <f>'1. Artikeldata Grund'!D79</f>
        <v>0</v>
      </c>
      <c r="D76" s="271">
        <f>'2. Artikeldata Utökad'!I79</f>
        <v>0</v>
      </c>
      <c r="E76" s="271" t="str">
        <f>'APH KIC KIA PC'!S79</f>
        <v xml:space="preserve">  Välj…</v>
      </c>
      <c r="F76" s="271">
        <f>'APH KIC KIA PC'!J79</f>
        <v>0</v>
      </c>
      <c r="G76" s="271">
        <f>'1. Artikeldata Grund'!E79</f>
        <v>0</v>
      </c>
      <c r="H76" s="271">
        <f>'APH KIC KIA PC'!G79</f>
        <v>0</v>
      </c>
      <c r="I76" s="271" t="str">
        <f>'APH KIC KIA PC'!L79</f>
        <v>Välj….</v>
      </c>
      <c r="J76" s="271">
        <f>'APH KIC KIA PC'!M79</f>
        <v>910</v>
      </c>
      <c r="K76" s="271">
        <f>'APH KIC KIA PC'!O79</f>
        <v>0</v>
      </c>
      <c r="L76" s="307">
        <f>'APH KIC KIA PC'!Q79</f>
        <v>0</v>
      </c>
      <c r="M76" s="271">
        <f>'APH KIC KIA PC'!R79</f>
        <v>0</v>
      </c>
      <c r="N76" s="307">
        <f>'1. Artikeldata Grund'!F79</f>
        <v>0</v>
      </c>
      <c r="O76" s="271" t="str">
        <f>'1. Artikeldata Grund'!J79</f>
        <v xml:space="preserve">  Välj…</v>
      </c>
      <c r="P76" s="271" t="str">
        <f>'4. Inköpsdata'!E79</f>
        <v>ST</v>
      </c>
      <c r="Q76" s="308">
        <f>'4. Inköpsdata'!G79</f>
        <v>1</v>
      </c>
      <c r="R76" s="307" t="str">
        <f>'3. Förpackningsdata'!K79</f>
        <v>BX</v>
      </c>
      <c r="S76" s="271">
        <f>'3. Förpackningsdata'!L79</f>
        <v>0</v>
      </c>
      <c r="T76" s="307">
        <f>'3. Förpackningsdata'!M79</f>
        <v>0</v>
      </c>
      <c r="U76" s="309" t="str">
        <f>'4. Inköpsdata'!H79</f>
        <v>SEK</v>
      </c>
      <c r="V76" s="308" t="str">
        <f>'APH KIC KIA PC'!AA79</f>
        <v/>
      </c>
      <c r="W76" s="308" t="str">
        <f>'APH KIC KIA PC'!AB79</f>
        <v/>
      </c>
      <c r="X76" s="308">
        <f>'APH KIC KIA PC'!AC79</f>
        <v>0</v>
      </c>
      <c r="Y76" s="316">
        <f>'APH KIC KIA PC'!AK79</f>
        <v>0</v>
      </c>
      <c r="Z76" s="308"/>
      <c r="AA76" s="271"/>
      <c r="AB76" s="271"/>
      <c r="AC76" s="271"/>
      <c r="AD76" s="271"/>
    </row>
    <row r="77" spans="1:30" x14ac:dyDescent="0.25">
      <c r="A77" s="307">
        <f>'APH KIC KIA PC'!F80</f>
        <v>0</v>
      </c>
      <c r="B77" s="271">
        <f>'APH KIC KIA PC'!D80</f>
        <v>0</v>
      </c>
      <c r="C77" s="307">
        <f>'1. Artikeldata Grund'!D80</f>
        <v>0</v>
      </c>
      <c r="D77" s="271">
        <f>'2. Artikeldata Utökad'!I80</f>
        <v>0</v>
      </c>
      <c r="E77" s="271" t="str">
        <f>'APH KIC KIA PC'!S80</f>
        <v xml:space="preserve">  Välj…</v>
      </c>
      <c r="F77" s="271">
        <f>'APH KIC KIA PC'!J80</f>
        <v>0</v>
      </c>
      <c r="G77" s="271">
        <f>'1. Artikeldata Grund'!E80</f>
        <v>0</v>
      </c>
      <c r="H77" s="271">
        <f>'APH KIC KIA PC'!G80</f>
        <v>0</v>
      </c>
      <c r="I77" s="271" t="str">
        <f>'APH KIC KIA PC'!L80</f>
        <v>Välj….</v>
      </c>
      <c r="J77" s="271">
        <f>'APH KIC KIA PC'!M80</f>
        <v>910</v>
      </c>
      <c r="K77" s="271">
        <f>'APH KIC KIA PC'!O80</f>
        <v>0</v>
      </c>
      <c r="L77" s="307">
        <f>'APH KIC KIA PC'!Q80</f>
        <v>0</v>
      </c>
      <c r="M77" s="271">
        <f>'APH KIC KIA PC'!R80</f>
        <v>0</v>
      </c>
      <c r="N77" s="307">
        <f>'1. Artikeldata Grund'!F80</f>
        <v>0</v>
      </c>
      <c r="O77" s="271" t="str">
        <f>'1. Artikeldata Grund'!J80</f>
        <v xml:space="preserve">  Välj…</v>
      </c>
      <c r="P77" s="271" t="str">
        <f>'4. Inköpsdata'!E80</f>
        <v>ST</v>
      </c>
      <c r="Q77" s="308">
        <f>'4. Inköpsdata'!G80</f>
        <v>1</v>
      </c>
      <c r="R77" s="307" t="str">
        <f>'3. Förpackningsdata'!K80</f>
        <v>BX</v>
      </c>
      <c r="S77" s="271">
        <f>'3. Förpackningsdata'!L80</f>
        <v>0</v>
      </c>
      <c r="T77" s="307">
        <f>'3. Förpackningsdata'!M80</f>
        <v>0</v>
      </c>
      <c r="U77" s="309" t="str">
        <f>'4. Inköpsdata'!H80</f>
        <v>SEK</v>
      </c>
      <c r="V77" s="308" t="str">
        <f>'APH KIC KIA PC'!AA80</f>
        <v/>
      </c>
      <c r="W77" s="308" t="str">
        <f>'APH KIC KIA PC'!AB80</f>
        <v/>
      </c>
      <c r="X77" s="308">
        <f>'APH KIC KIA PC'!AC80</f>
        <v>0</v>
      </c>
      <c r="Y77" s="316">
        <f>'APH KIC KIA PC'!AK80</f>
        <v>0</v>
      </c>
      <c r="Z77" s="308"/>
      <c r="AA77" s="271"/>
      <c r="AB77" s="271"/>
      <c r="AC77" s="271"/>
      <c r="AD77" s="271"/>
    </row>
    <row r="78" spans="1:30" x14ac:dyDescent="0.25">
      <c r="A78" s="307">
        <f>'APH KIC KIA PC'!F81</f>
        <v>0</v>
      </c>
      <c r="B78" s="271">
        <f>'APH KIC KIA PC'!D81</f>
        <v>0</v>
      </c>
      <c r="C78" s="307">
        <f>'1. Artikeldata Grund'!D81</f>
        <v>0</v>
      </c>
      <c r="D78" s="271">
        <f>'2. Artikeldata Utökad'!I81</f>
        <v>0</v>
      </c>
      <c r="E78" s="271" t="str">
        <f>'APH KIC KIA PC'!S81</f>
        <v xml:space="preserve">  Välj…</v>
      </c>
      <c r="F78" s="271">
        <f>'APH KIC KIA PC'!J81</f>
        <v>0</v>
      </c>
      <c r="G78" s="271">
        <f>'1. Artikeldata Grund'!E81</f>
        <v>0</v>
      </c>
      <c r="H78" s="271">
        <f>'APH KIC KIA PC'!G81</f>
        <v>0</v>
      </c>
      <c r="I78" s="271" t="str">
        <f>'APH KIC KIA PC'!L81</f>
        <v>Välj….</v>
      </c>
      <c r="J78" s="271">
        <f>'APH KIC KIA PC'!M81</f>
        <v>910</v>
      </c>
      <c r="K78" s="271">
        <f>'APH KIC KIA PC'!O81</f>
        <v>0</v>
      </c>
      <c r="L78" s="307">
        <f>'APH KIC KIA PC'!Q81</f>
        <v>0</v>
      </c>
      <c r="M78" s="271">
        <f>'APH KIC KIA PC'!R81</f>
        <v>0</v>
      </c>
      <c r="N78" s="307">
        <f>'1. Artikeldata Grund'!F81</f>
        <v>0</v>
      </c>
      <c r="O78" s="271" t="str">
        <f>'1. Artikeldata Grund'!J81</f>
        <v xml:space="preserve">  Välj…</v>
      </c>
      <c r="P78" s="271" t="str">
        <f>'4. Inköpsdata'!E81</f>
        <v>ST</v>
      </c>
      <c r="Q78" s="308">
        <f>'4. Inköpsdata'!G81</f>
        <v>1</v>
      </c>
      <c r="R78" s="307" t="str">
        <f>'3. Förpackningsdata'!K81</f>
        <v>BX</v>
      </c>
      <c r="S78" s="271">
        <f>'3. Förpackningsdata'!L81</f>
        <v>0</v>
      </c>
      <c r="T78" s="307">
        <f>'3. Förpackningsdata'!M81</f>
        <v>0</v>
      </c>
      <c r="U78" s="309" t="str">
        <f>'4. Inköpsdata'!H81</f>
        <v>SEK</v>
      </c>
      <c r="V78" s="308" t="str">
        <f>'APH KIC KIA PC'!AA81</f>
        <v/>
      </c>
      <c r="W78" s="308" t="str">
        <f>'APH KIC KIA PC'!AB81</f>
        <v/>
      </c>
      <c r="X78" s="308">
        <f>'APH KIC KIA PC'!AC81</f>
        <v>0</v>
      </c>
      <c r="Y78" s="316">
        <f>'APH KIC KIA PC'!AK81</f>
        <v>0</v>
      </c>
      <c r="Z78" s="308"/>
      <c r="AA78" s="271"/>
      <c r="AB78" s="271"/>
      <c r="AC78" s="271"/>
      <c r="AD78" s="271"/>
    </row>
    <row r="79" spans="1:30" x14ac:dyDescent="0.25">
      <c r="A79" s="307">
        <f>'APH KIC KIA PC'!F82</f>
        <v>0</v>
      </c>
      <c r="B79" s="271">
        <f>'APH KIC KIA PC'!D82</f>
        <v>0</v>
      </c>
      <c r="C79" s="307">
        <f>'1. Artikeldata Grund'!D82</f>
        <v>0</v>
      </c>
      <c r="D79" s="271">
        <f>'2. Artikeldata Utökad'!I82</f>
        <v>0</v>
      </c>
      <c r="E79" s="271" t="str">
        <f>'APH KIC KIA PC'!S82</f>
        <v xml:space="preserve">  Välj…</v>
      </c>
      <c r="F79" s="271">
        <f>'APH KIC KIA PC'!J82</f>
        <v>0</v>
      </c>
      <c r="G79" s="271">
        <f>'1. Artikeldata Grund'!E82</f>
        <v>0</v>
      </c>
      <c r="H79" s="271">
        <f>'APH KIC KIA PC'!G82</f>
        <v>0</v>
      </c>
      <c r="I79" s="271" t="str">
        <f>'APH KIC KIA PC'!L82</f>
        <v>Välj….</v>
      </c>
      <c r="J79" s="271">
        <f>'APH KIC KIA PC'!M82</f>
        <v>910</v>
      </c>
      <c r="K79" s="271">
        <f>'APH KIC KIA PC'!O82</f>
        <v>0</v>
      </c>
      <c r="L79" s="307">
        <f>'APH KIC KIA PC'!Q82</f>
        <v>0</v>
      </c>
      <c r="M79" s="271">
        <f>'APH KIC KIA PC'!R82</f>
        <v>0</v>
      </c>
      <c r="N79" s="307">
        <f>'1. Artikeldata Grund'!F82</f>
        <v>0</v>
      </c>
      <c r="O79" s="271" t="str">
        <f>'1. Artikeldata Grund'!J82</f>
        <v xml:space="preserve">  Välj…</v>
      </c>
      <c r="P79" s="271" t="str">
        <f>'4. Inköpsdata'!E82</f>
        <v>ST</v>
      </c>
      <c r="Q79" s="308">
        <f>'4. Inköpsdata'!G82</f>
        <v>1</v>
      </c>
      <c r="R79" s="307" t="str">
        <f>'3. Förpackningsdata'!K82</f>
        <v>BX</v>
      </c>
      <c r="S79" s="271">
        <f>'3. Förpackningsdata'!L82</f>
        <v>0</v>
      </c>
      <c r="T79" s="307">
        <f>'3. Förpackningsdata'!M82</f>
        <v>0</v>
      </c>
      <c r="U79" s="309" t="str">
        <f>'4. Inköpsdata'!H82</f>
        <v>SEK</v>
      </c>
      <c r="V79" s="308" t="str">
        <f>'APH KIC KIA PC'!AA82</f>
        <v/>
      </c>
      <c r="W79" s="308" t="str">
        <f>'APH KIC KIA PC'!AB82</f>
        <v/>
      </c>
      <c r="X79" s="308">
        <f>'APH KIC KIA PC'!AC82</f>
        <v>0</v>
      </c>
      <c r="Y79" s="316">
        <f>'APH KIC KIA PC'!AK82</f>
        <v>0</v>
      </c>
      <c r="Z79" s="308"/>
      <c r="AA79" s="271"/>
      <c r="AB79" s="271"/>
      <c r="AC79" s="271"/>
      <c r="AD79" s="271"/>
    </row>
    <row r="80" spans="1:30" x14ac:dyDescent="0.25">
      <c r="A80" s="307">
        <f>'APH KIC KIA PC'!F83</f>
        <v>0</v>
      </c>
      <c r="B80" s="271">
        <f>'APH KIC KIA PC'!D83</f>
        <v>0</v>
      </c>
      <c r="C80" s="307">
        <f>'1. Artikeldata Grund'!D83</f>
        <v>0</v>
      </c>
      <c r="D80" s="271">
        <f>'2. Artikeldata Utökad'!I83</f>
        <v>0</v>
      </c>
      <c r="E80" s="271" t="str">
        <f>'APH KIC KIA PC'!S83</f>
        <v xml:space="preserve">  Välj…</v>
      </c>
      <c r="F80" s="271">
        <f>'APH KIC KIA PC'!J83</f>
        <v>0</v>
      </c>
      <c r="G80" s="271">
        <f>'1. Artikeldata Grund'!E83</f>
        <v>0</v>
      </c>
      <c r="H80" s="271">
        <f>'APH KIC KIA PC'!G83</f>
        <v>0</v>
      </c>
      <c r="I80" s="271" t="str">
        <f>'APH KIC KIA PC'!L83</f>
        <v>Välj….</v>
      </c>
      <c r="J80" s="271">
        <f>'APH KIC KIA PC'!M83</f>
        <v>910</v>
      </c>
      <c r="K80" s="271">
        <f>'APH KIC KIA PC'!O83</f>
        <v>0</v>
      </c>
      <c r="L80" s="307">
        <f>'APH KIC KIA PC'!Q83</f>
        <v>0</v>
      </c>
      <c r="M80" s="271">
        <f>'APH KIC KIA PC'!R83</f>
        <v>0</v>
      </c>
      <c r="N80" s="307">
        <f>'1. Artikeldata Grund'!F83</f>
        <v>0</v>
      </c>
      <c r="O80" s="271" t="str">
        <f>'1. Artikeldata Grund'!J83</f>
        <v xml:space="preserve">  Välj…</v>
      </c>
      <c r="P80" s="271" t="str">
        <f>'4. Inköpsdata'!E83</f>
        <v>ST</v>
      </c>
      <c r="Q80" s="308">
        <f>'4. Inköpsdata'!G83</f>
        <v>1</v>
      </c>
      <c r="R80" s="307" t="str">
        <f>'3. Förpackningsdata'!K83</f>
        <v>BX</v>
      </c>
      <c r="S80" s="271">
        <f>'3. Förpackningsdata'!L83</f>
        <v>0</v>
      </c>
      <c r="T80" s="307">
        <f>'3. Förpackningsdata'!M83</f>
        <v>0</v>
      </c>
      <c r="U80" s="309" t="str">
        <f>'4. Inköpsdata'!H83</f>
        <v>SEK</v>
      </c>
      <c r="V80" s="308" t="str">
        <f>'APH KIC KIA PC'!AA83</f>
        <v/>
      </c>
      <c r="W80" s="308" t="str">
        <f>'APH KIC KIA PC'!AB83</f>
        <v/>
      </c>
      <c r="X80" s="308">
        <f>'APH KIC KIA PC'!AC83</f>
        <v>0</v>
      </c>
      <c r="Y80" s="316">
        <f>'APH KIC KIA PC'!AK83</f>
        <v>0</v>
      </c>
      <c r="Z80" s="308"/>
      <c r="AA80" s="271"/>
      <c r="AB80" s="271"/>
      <c r="AC80" s="271"/>
      <c r="AD80" s="271"/>
    </row>
    <row r="81" spans="1:30" x14ac:dyDescent="0.25">
      <c r="A81" s="307">
        <f>'APH KIC KIA PC'!F84</f>
        <v>0</v>
      </c>
      <c r="B81" s="271">
        <f>'APH KIC KIA PC'!D84</f>
        <v>0</v>
      </c>
      <c r="C81" s="307">
        <f>'1. Artikeldata Grund'!D84</f>
        <v>0</v>
      </c>
      <c r="D81" s="271">
        <f>'2. Artikeldata Utökad'!I84</f>
        <v>0</v>
      </c>
      <c r="E81" s="271" t="str">
        <f>'APH KIC KIA PC'!S84</f>
        <v xml:space="preserve">  Välj…</v>
      </c>
      <c r="F81" s="271">
        <f>'APH KIC KIA PC'!J84</f>
        <v>0</v>
      </c>
      <c r="G81" s="271">
        <f>'1. Artikeldata Grund'!E84</f>
        <v>0</v>
      </c>
      <c r="H81" s="271">
        <f>'APH KIC KIA PC'!G84</f>
        <v>0</v>
      </c>
      <c r="I81" s="271" t="str">
        <f>'APH KIC KIA PC'!L84</f>
        <v>Välj….</v>
      </c>
      <c r="J81" s="271">
        <f>'APH KIC KIA PC'!M84</f>
        <v>910</v>
      </c>
      <c r="K81" s="271">
        <f>'APH KIC KIA PC'!O84</f>
        <v>0</v>
      </c>
      <c r="L81" s="307">
        <f>'APH KIC KIA PC'!Q84</f>
        <v>0</v>
      </c>
      <c r="M81" s="271">
        <f>'APH KIC KIA PC'!R84</f>
        <v>0</v>
      </c>
      <c r="N81" s="307">
        <f>'1. Artikeldata Grund'!F84</f>
        <v>0</v>
      </c>
      <c r="O81" s="271" t="str">
        <f>'1. Artikeldata Grund'!J84</f>
        <v xml:space="preserve">  Välj…</v>
      </c>
      <c r="P81" s="271" t="str">
        <f>'4. Inköpsdata'!E84</f>
        <v>ST</v>
      </c>
      <c r="Q81" s="308">
        <f>'4. Inköpsdata'!G84</f>
        <v>1</v>
      </c>
      <c r="R81" s="307" t="str">
        <f>'3. Förpackningsdata'!K84</f>
        <v>BX</v>
      </c>
      <c r="S81" s="271">
        <f>'3. Förpackningsdata'!L84</f>
        <v>0</v>
      </c>
      <c r="T81" s="307">
        <f>'3. Förpackningsdata'!M84</f>
        <v>0</v>
      </c>
      <c r="U81" s="309" t="str">
        <f>'4. Inköpsdata'!H84</f>
        <v>SEK</v>
      </c>
      <c r="V81" s="308" t="str">
        <f>'APH KIC KIA PC'!AA84</f>
        <v/>
      </c>
      <c r="W81" s="308" t="str">
        <f>'APH KIC KIA PC'!AB84</f>
        <v/>
      </c>
      <c r="X81" s="308">
        <f>'APH KIC KIA PC'!AC84</f>
        <v>0</v>
      </c>
      <c r="Y81" s="316">
        <f>'APH KIC KIA PC'!AK84</f>
        <v>0</v>
      </c>
      <c r="Z81" s="308"/>
      <c r="AA81" s="271"/>
      <c r="AB81" s="271"/>
      <c r="AC81" s="271"/>
      <c r="AD81" s="271"/>
    </row>
    <row r="82" spans="1:30" x14ac:dyDescent="0.25">
      <c r="A82" s="307">
        <f>'APH KIC KIA PC'!F85</f>
        <v>0</v>
      </c>
      <c r="B82" s="271">
        <f>'APH KIC KIA PC'!D85</f>
        <v>0</v>
      </c>
      <c r="C82" s="307">
        <f>'1. Artikeldata Grund'!D85</f>
        <v>0</v>
      </c>
      <c r="D82" s="271">
        <f>'2. Artikeldata Utökad'!I85</f>
        <v>0</v>
      </c>
      <c r="E82" s="271" t="str">
        <f>'APH KIC KIA PC'!S85</f>
        <v xml:space="preserve">  Välj…</v>
      </c>
      <c r="F82" s="271">
        <f>'APH KIC KIA PC'!J85</f>
        <v>0</v>
      </c>
      <c r="G82" s="271">
        <f>'1. Artikeldata Grund'!E85</f>
        <v>0</v>
      </c>
      <c r="H82" s="271">
        <f>'APH KIC KIA PC'!G85</f>
        <v>0</v>
      </c>
      <c r="I82" s="271" t="str">
        <f>'APH KIC KIA PC'!L85</f>
        <v>Välj….</v>
      </c>
      <c r="J82" s="271">
        <f>'APH KIC KIA PC'!M85</f>
        <v>910</v>
      </c>
      <c r="K82" s="271">
        <f>'APH KIC KIA PC'!O85</f>
        <v>0</v>
      </c>
      <c r="L82" s="307">
        <f>'APH KIC KIA PC'!Q85</f>
        <v>0</v>
      </c>
      <c r="M82" s="271">
        <f>'APH KIC KIA PC'!R85</f>
        <v>0</v>
      </c>
      <c r="N82" s="307">
        <f>'1. Artikeldata Grund'!F85</f>
        <v>0</v>
      </c>
      <c r="O82" s="271" t="str">
        <f>'1. Artikeldata Grund'!J85</f>
        <v xml:space="preserve">  Välj…</v>
      </c>
      <c r="P82" s="271" t="str">
        <f>'4. Inköpsdata'!E85</f>
        <v>ST</v>
      </c>
      <c r="Q82" s="308">
        <f>'4. Inköpsdata'!G85</f>
        <v>1</v>
      </c>
      <c r="R82" s="307" t="str">
        <f>'3. Förpackningsdata'!K85</f>
        <v>BX</v>
      </c>
      <c r="S82" s="271">
        <f>'3. Förpackningsdata'!L85</f>
        <v>0</v>
      </c>
      <c r="T82" s="307">
        <f>'3. Förpackningsdata'!M85</f>
        <v>0</v>
      </c>
      <c r="U82" s="309" t="str">
        <f>'4. Inköpsdata'!H85</f>
        <v>SEK</v>
      </c>
      <c r="V82" s="308" t="str">
        <f>'APH KIC KIA PC'!AA85</f>
        <v/>
      </c>
      <c r="W82" s="308" t="str">
        <f>'APH KIC KIA PC'!AB85</f>
        <v/>
      </c>
      <c r="X82" s="308">
        <f>'APH KIC KIA PC'!AC85</f>
        <v>0</v>
      </c>
      <c r="Y82" s="316">
        <f>'APH KIC KIA PC'!AK85</f>
        <v>0</v>
      </c>
      <c r="Z82" s="308"/>
      <c r="AA82" s="271"/>
      <c r="AB82" s="271"/>
      <c r="AC82" s="271"/>
      <c r="AD82" s="271"/>
    </row>
    <row r="83" spans="1:30" x14ac:dyDescent="0.25">
      <c r="A83" s="307">
        <f>'APH KIC KIA PC'!F86</f>
        <v>0</v>
      </c>
      <c r="B83" s="271">
        <f>'APH KIC KIA PC'!D86</f>
        <v>0</v>
      </c>
      <c r="C83" s="307">
        <f>'1. Artikeldata Grund'!D86</f>
        <v>0</v>
      </c>
      <c r="D83" s="271">
        <f>'2. Artikeldata Utökad'!I86</f>
        <v>0</v>
      </c>
      <c r="E83" s="271" t="str">
        <f>'APH KIC KIA PC'!S86</f>
        <v xml:space="preserve">  Välj…</v>
      </c>
      <c r="F83" s="271">
        <f>'APH KIC KIA PC'!J86</f>
        <v>0</v>
      </c>
      <c r="G83" s="271">
        <f>'1. Artikeldata Grund'!E86</f>
        <v>0</v>
      </c>
      <c r="H83" s="271">
        <f>'APH KIC KIA PC'!G86</f>
        <v>0</v>
      </c>
      <c r="I83" s="271" t="str">
        <f>'APH KIC KIA PC'!L86</f>
        <v>Välj….</v>
      </c>
      <c r="J83" s="271">
        <f>'APH KIC KIA PC'!M86</f>
        <v>910</v>
      </c>
      <c r="K83" s="271">
        <f>'APH KIC KIA PC'!O86</f>
        <v>0</v>
      </c>
      <c r="L83" s="307">
        <f>'APH KIC KIA PC'!Q86</f>
        <v>0</v>
      </c>
      <c r="M83" s="271">
        <f>'APH KIC KIA PC'!R86</f>
        <v>0</v>
      </c>
      <c r="N83" s="307">
        <f>'1. Artikeldata Grund'!F86</f>
        <v>0</v>
      </c>
      <c r="O83" s="271" t="str">
        <f>'1. Artikeldata Grund'!J86</f>
        <v xml:space="preserve">  Välj…</v>
      </c>
      <c r="P83" s="271" t="str">
        <f>'4. Inköpsdata'!E86</f>
        <v>ST</v>
      </c>
      <c r="Q83" s="308">
        <f>'4. Inköpsdata'!G86</f>
        <v>1</v>
      </c>
      <c r="R83" s="307" t="str">
        <f>'3. Förpackningsdata'!K86</f>
        <v>BX</v>
      </c>
      <c r="S83" s="271">
        <f>'3. Förpackningsdata'!L86</f>
        <v>0</v>
      </c>
      <c r="T83" s="307">
        <f>'3. Förpackningsdata'!M86</f>
        <v>0</v>
      </c>
      <c r="U83" s="309" t="str">
        <f>'4. Inköpsdata'!H86</f>
        <v>SEK</v>
      </c>
      <c r="V83" s="308" t="str">
        <f>'APH KIC KIA PC'!AA86</f>
        <v/>
      </c>
      <c r="W83" s="308" t="str">
        <f>'APH KIC KIA PC'!AB86</f>
        <v/>
      </c>
      <c r="X83" s="308">
        <f>'APH KIC KIA PC'!AC86</f>
        <v>0</v>
      </c>
      <c r="Y83" s="316">
        <f>'APH KIC KIA PC'!AK86</f>
        <v>0</v>
      </c>
      <c r="Z83" s="308"/>
      <c r="AA83" s="271"/>
      <c r="AB83" s="271"/>
      <c r="AC83" s="271"/>
      <c r="AD83" s="271"/>
    </row>
    <row r="84" spans="1:30" x14ac:dyDescent="0.25">
      <c r="A84" s="307">
        <f>'APH KIC KIA PC'!F87</f>
        <v>0</v>
      </c>
      <c r="B84" s="271">
        <f>'APH KIC KIA PC'!D87</f>
        <v>0</v>
      </c>
      <c r="C84" s="307">
        <f>'1. Artikeldata Grund'!D87</f>
        <v>0</v>
      </c>
      <c r="D84" s="271">
        <f>'2. Artikeldata Utökad'!I87</f>
        <v>0</v>
      </c>
      <c r="E84" s="271" t="str">
        <f>'APH KIC KIA PC'!S87</f>
        <v xml:space="preserve">  Välj…</v>
      </c>
      <c r="F84" s="271">
        <f>'APH KIC KIA PC'!J87</f>
        <v>0</v>
      </c>
      <c r="G84" s="271">
        <f>'1. Artikeldata Grund'!E87</f>
        <v>0</v>
      </c>
      <c r="H84" s="271">
        <f>'APH KIC KIA PC'!G87</f>
        <v>0</v>
      </c>
      <c r="I84" s="271" t="str">
        <f>'APH KIC KIA PC'!L87</f>
        <v>Välj….</v>
      </c>
      <c r="J84" s="271">
        <f>'APH KIC KIA PC'!M87</f>
        <v>910</v>
      </c>
      <c r="K84" s="271">
        <f>'APH KIC KIA PC'!O87</f>
        <v>0</v>
      </c>
      <c r="L84" s="307">
        <f>'APH KIC KIA PC'!Q87</f>
        <v>0</v>
      </c>
      <c r="M84" s="271">
        <f>'APH KIC KIA PC'!R87</f>
        <v>0</v>
      </c>
      <c r="N84" s="307">
        <f>'1. Artikeldata Grund'!F87</f>
        <v>0</v>
      </c>
      <c r="O84" s="271" t="str">
        <f>'1. Artikeldata Grund'!J87</f>
        <v xml:space="preserve">  Välj…</v>
      </c>
      <c r="P84" s="271" t="str">
        <f>'4. Inköpsdata'!E87</f>
        <v>ST</v>
      </c>
      <c r="Q84" s="308">
        <f>'4. Inköpsdata'!G87</f>
        <v>1</v>
      </c>
      <c r="R84" s="307" t="str">
        <f>'3. Förpackningsdata'!K87</f>
        <v>BX</v>
      </c>
      <c r="S84" s="271">
        <f>'3. Förpackningsdata'!L87</f>
        <v>0</v>
      </c>
      <c r="T84" s="307">
        <f>'3. Förpackningsdata'!M87</f>
        <v>0</v>
      </c>
      <c r="U84" s="309" t="str">
        <f>'4. Inköpsdata'!H87</f>
        <v>SEK</v>
      </c>
      <c r="V84" s="308" t="str">
        <f>'APH KIC KIA PC'!AA87</f>
        <v/>
      </c>
      <c r="W84" s="308" t="str">
        <f>'APH KIC KIA PC'!AB87</f>
        <v/>
      </c>
      <c r="X84" s="308">
        <f>'APH KIC KIA PC'!AC87</f>
        <v>0</v>
      </c>
      <c r="Y84" s="316">
        <f>'APH KIC KIA PC'!AK87</f>
        <v>0</v>
      </c>
      <c r="Z84" s="308"/>
      <c r="AA84" s="271"/>
      <c r="AB84" s="271"/>
      <c r="AC84" s="271"/>
      <c r="AD84" s="271"/>
    </row>
    <row r="85" spans="1:30" x14ac:dyDescent="0.25">
      <c r="A85" s="307">
        <f>'APH KIC KIA PC'!F88</f>
        <v>0</v>
      </c>
      <c r="B85" s="271">
        <f>'APH KIC KIA PC'!D88</f>
        <v>0</v>
      </c>
      <c r="C85" s="307">
        <f>'1. Artikeldata Grund'!D88</f>
        <v>0</v>
      </c>
      <c r="D85" s="271">
        <f>'2. Artikeldata Utökad'!I88</f>
        <v>0</v>
      </c>
      <c r="E85" s="271" t="str">
        <f>'APH KIC KIA PC'!S88</f>
        <v xml:space="preserve">  Välj…</v>
      </c>
      <c r="F85" s="271">
        <f>'APH KIC KIA PC'!J88</f>
        <v>0</v>
      </c>
      <c r="G85" s="271">
        <f>'1. Artikeldata Grund'!E88</f>
        <v>0</v>
      </c>
      <c r="H85" s="271">
        <f>'APH KIC KIA PC'!G88</f>
        <v>0</v>
      </c>
      <c r="I85" s="271" t="str">
        <f>'APH KIC KIA PC'!L88</f>
        <v>Välj….</v>
      </c>
      <c r="J85" s="271">
        <f>'APH KIC KIA PC'!M88</f>
        <v>910</v>
      </c>
      <c r="K85" s="271">
        <f>'APH KIC KIA PC'!O88</f>
        <v>0</v>
      </c>
      <c r="L85" s="307">
        <f>'APH KIC KIA PC'!Q88</f>
        <v>0</v>
      </c>
      <c r="M85" s="271">
        <f>'APH KIC KIA PC'!R88</f>
        <v>0</v>
      </c>
      <c r="N85" s="307">
        <f>'1. Artikeldata Grund'!F88</f>
        <v>0</v>
      </c>
      <c r="O85" s="271" t="str">
        <f>'1. Artikeldata Grund'!J88</f>
        <v xml:space="preserve">  Välj…</v>
      </c>
      <c r="P85" s="271" t="str">
        <f>'4. Inköpsdata'!E88</f>
        <v>ST</v>
      </c>
      <c r="Q85" s="308">
        <f>'4. Inköpsdata'!G88</f>
        <v>1</v>
      </c>
      <c r="R85" s="307" t="str">
        <f>'3. Förpackningsdata'!K88</f>
        <v>BX</v>
      </c>
      <c r="S85" s="271">
        <f>'3. Förpackningsdata'!L88</f>
        <v>0</v>
      </c>
      <c r="T85" s="307">
        <f>'3. Förpackningsdata'!M88</f>
        <v>0</v>
      </c>
      <c r="U85" s="309" t="str">
        <f>'4. Inköpsdata'!H88</f>
        <v>SEK</v>
      </c>
      <c r="V85" s="308" t="str">
        <f>'APH KIC KIA PC'!AA88</f>
        <v/>
      </c>
      <c r="W85" s="308" t="str">
        <f>'APH KIC KIA PC'!AB88</f>
        <v/>
      </c>
      <c r="X85" s="308">
        <f>'APH KIC KIA PC'!AC88</f>
        <v>0</v>
      </c>
      <c r="Y85" s="316">
        <f>'APH KIC KIA PC'!AK88</f>
        <v>0</v>
      </c>
      <c r="Z85" s="308"/>
      <c r="AA85" s="271"/>
      <c r="AB85" s="271"/>
      <c r="AC85" s="271"/>
      <c r="AD85" s="271"/>
    </row>
    <row r="86" spans="1:30" x14ac:dyDescent="0.25">
      <c r="A86" s="307">
        <f>'APH KIC KIA PC'!F89</f>
        <v>0</v>
      </c>
      <c r="B86" s="271">
        <f>'APH KIC KIA PC'!D89</f>
        <v>0</v>
      </c>
      <c r="C86" s="307">
        <f>'1. Artikeldata Grund'!D89</f>
        <v>0</v>
      </c>
      <c r="D86" s="271">
        <f>'2. Artikeldata Utökad'!I89</f>
        <v>0</v>
      </c>
      <c r="E86" s="271" t="str">
        <f>'APH KIC KIA PC'!S89</f>
        <v xml:space="preserve">  Välj…</v>
      </c>
      <c r="F86" s="271">
        <f>'APH KIC KIA PC'!J89</f>
        <v>0</v>
      </c>
      <c r="G86" s="271">
        <f>'1. Artikeldata Grund'!E89</f>
        <v>0</v>
      </c>
      <c r="H86" s="271">
        <f>'APH KIC KIA PC'!G89</f>
        <v>0</v>
      </c>
      <c r="I86" s="271" t="str">
        <f>'APH KIC KIA PC'!L89</f>
        <v>Välj….</v>
      </c>
      <c r="J86" s="271">
        <f>'APH KIC KIA PC'!M89</f>
        <v>910</v>
      </c>
      <c r="K86" s="271">
        <f>'APH KIC KIA PC'!O89</f>
        <v>0</v>
      </c>
      <c r="L86" s="307">
        <f>'APH KIC KIA PC'!Q89</f>
        <v>0</v>
      </c>
      <c r="M86" s="271">
        <f>'APH KIC KIA PC'!R89</f>
        <v>0</v>
      </c>
      <c r="N86" s="307">
        <f>'1. Artikeldata Grund'!F89</f>
        <v>0</v>
      </c>
      <c r="O86" s="271" t="str">
        <f>'1. Artikeldata Grund'!J89</f>
        <v xml:space="preserve">  Välj…</v>
      </c>
      <c r="P86" s="271" t="str">
        <f>'4. Inköpsdata'!E89</f>
        <v>ST</v>
      </c>
      <c r="Q86" s="308">
        <f>'4. Inköpsdata'!G89</f>
        <v>1</v>
      </c>
      <c r="R86" s="307" t="str">
        <f>'3. Förpackningsdata'!K89</f>
        <v>BX</v>
      </c>
      <c r="S86" s="271">
        <f>'3. Förpackningsdata'!L89</f>
        <v>0</v>
      </c>
      <c r="T86" s="307">
        <f>'3. Förpackningsdata'!M89</f>
        <v>0</v>
      </c>
      <c r="U86" s="309" t="str">
        <f>'4. Inköpsdata'!H89</f>
        <v>SEK</v>
      </c>
      <c r="V86" s="308" t="str">
        <f>'APH KIC KIA PC'!AA89</f>
        <v/>
      </c>
      <c r="W86" s="308" t="str">
        <f>'APH KIC KIA PC'!AB89</f>
        <v/>
      </c>
      <c r="X86" s="308">
        <f>'APH KIC KIA PC'!AC89</f>
        <v>0</v>
      </c>
      <c r="Y86" s="316">
        <f>'APH KIC KIA PC'!AK89</f>
        <v>0</v>
      </c>
      <c r="Z86" s="308"/>
      <c r="AA86" s="271"/>
      <c r="AB86" s="271"/>
      <c r="AC86" s="271"/>
      <c r="AD86" s="271"/>
    </row>
    <row r="87" spans="1:30" x14ac:dyDescent="0.25">
      <c r="A87" s="307">
        <f>'APH KIC KIA PC'!F90</f>
        <v>0</v>
      </c>
      <c r="B87" s="271">
        <f>'APH KIC KIA PC'!D90</f>
        <v>0</v>
      </c>
      <c r="C87" s="307">
        <f>'1. Artikeldata Grund'!D90</f>
        <v>0</v>
      </c>
      <c r="D87" s="271">
        <f>'2. Artikeldata Utökad'!I90</f>
        <v>0</v>
      </c>
      <c r="E87" s="271" t="str">
        <f>'APH KIC KIA PC'!S90</f>
        <v xml:space="preserve">  Välj…</v>
      </c>
      <c r="F87" s="271">
        <f>'APH KIC KIA PC'!J90</f>
        <v>0</v>
      </c>
      <c r="G87" s="271">
        <f>'1. Artikeldata Grund'!E90</f>
        <v>0</v>
      </c>
      <c r="H87" s="271">
        <f>'APH KIC KIA PC'!G90</f>
        <v>0</v>
      </c>
      <c r="I87" s="271" t="str">
        <f>'APH KIC KIA PC'!L90</f>
        <v>Välj….</v>
      </c>
      <c r="J87" s="271">
        <f>'APH KIC KIA PC'!M90</f>
        <v>910</v>
      </c>
      <c r="K87" s="271">
        <f>'APH KIC KIA PC'!O90</f>
        <v>0</v>
      </c>
      <c r="L87" s="307">
        <f>'APH KIC KIA PC'!Q90</f>
        <v>0</v>
      </c>
      <c r="M87" s="271">
        <f>'APH KIC KIA PC'!R90</f>
        <v>0</v>
      </c>
      <c r="N87" s="307">
        <f>'1. Artikeldata Grund'!F90</f>
        <v>0</v>
      </c>
      <c r="O87" s="271" t="str">
        <f>'1. Artikeldata Grund'!J90</f>
        <v xml:space="preserve">  Välj…</v>
      </c>
      <c r="P87" s="271" t="str">
        <f>'4. Inköpsdata'!E90</f>
        <v>ST</v>
      </c>
      <c r="Q87" s="308">
        <f>'4. Inköpsdata'!G90</f>
        <v>1</v>
      </c>
      <c r="R87" s="307" t="str">
        <f>'3. Förpackningsdata'!K90</f>
        <v>BX</v>
      </c>
      <c r="S87" s="271">
        <f>'3. Förpackningsdata'!L90</f>
        <v>0</v>
      </c>
      <c r="T87" s="307">
        <f>'3. Förpackningsdata'!M90</f>
        <v>0</v>
      </c>
      <c r="U87" s="309" t="str">
        <f>'4. Inköpsdata'!H90</f>
        <v>SEK</v>
      </c>
      <c r="V87" s="308" t="str">
        <f>'APH KIC KIA PC'!AA90</f>
        <v/>
      </c>
      <c r="W87" s="308" t="str">
        <f>'APH KIC KIA PC'!AB90</f>
        <v/>
      </c>
      <c r="X87" s="308">
        <f>'APH KIC KIA PC'!AC90</f>
        <v>0</v>
      </c>
      <c r="Y87" s="316">
        <f>'APH KIC KIA PC'!AK90</f>
        <v>0</v>
      </c>
      <c r="Z87" s="308"/>
      <c r="AA87" s="271"/>
      <c r="AB87" s="271"/>
      <c r="AC87" s="271"/>
      <c r="AD87" s="271"/>
    </row>
    <row r="88" spans="1:30" x14ac:dyDescent="0.25">
      <c r="A88" s="307">
        <f>'APH KIC KIA PC'!F91</f>
        <v>0</v>
      </c>
      <c r="B88" s="271">
        <f>'APH KIC KIA PC'!D91</f>
        <v>0</v>
      </c>
      <c r="C88" s="307">
        <f>'1. Artikeldata Grund'!D91</f>
        <v>0</v>
      </c>
      <c r="D88" s="271">
        <f>'2. Artikeldata Utökad'!I91</f>
        <v>0</v>
      </c>
      <c r="E88" s="271" t="str">
        <f>'APH KIC KIA PC'!S91</f>
        <v xml:space="preserve">  Välj…</v>
      </c>
      <c r="F88" s="271">
        <f>'APH KIC KIA PC'!J91</f>
        <v>0</v>
      </c>
      <c r="G88" s="271">
        <f>'1. Artikeldata Grund'!E91</f>
        <v>0</v>
      </c>
      <c r="H88" s="271">
        <f>'APH KIC KIA PC'!G91</f>
        <v>0</v>
      </c>
      <c r="I88" s="271" t="str">
        <f>'APH KIC KIA PC'!L91</f>
        <v>Välj….</v>
      </c>
      <c r="J88" s="271">
        <f>'APH KIC KIA PC'!M91</f>
        <v>910</v>
      </c>
      <c r="K88" s="271">
        <f>'APH KIC KIA PC'!O91</f>
        <v>0</v>
      </c>
      <c r="L88" s="307">
        <f>'APH KIC KIA PC'!Q91</f>
        <v>0</v>
      </c>
      <c r="M88" s="271">
        <f>'APH KIC KIA PC'!R91</f>
        <v>0</v>
      </c>
      <c r="N88" s="307">
        <f>'1. Artikeldata Grund'!F91</f>
        <v>0</v>
      </c>
      <c r="O88" s="271" t="str">
        <f>'1. Artikeldata Grund'!J91</f>
        <v xml:space="preserve">  Välj…</v>
      </c>
      <c r="P88" s="271" t="str">
        <f>'4. Inköpsdata'!E91</f>
        <v>ST</v>
      </c>
      <c r="Q88" s="308">
        <f>'4. Inköpsdata'!G91</f>
        <v>1</v>
      </c>
      <c r="R88" s="307" t="str">
        <f>'3. Förpackningsdata'!K91</f>
        <v>BX</v>
      </c>
      <c r="S88" s="271">
        <f>'3. Förpackningsdata'!L91</f>
        <v>0</v>
      </c>
      <c r="T88" s="307">
        <f>'3. Förpackningsdata'!M91</f>
        <v>0</v>
      </c>
      <c r="U88" s="309" t="str">
        <f>'4. Inköpsdata'!H91</f>
        <v>SEK</v>
      </c>
      <c r="V88" s="308" t="str">
        <f>'APH KIC KIA PC'!AA91</f>
        <v/>
      </c>
      <c r="W88" s="308" t="str">
        <f>'APH KIC KIA PC'!AB91</f>
        <v/>
      </c>
      <c r="X88" s="308">
        <f>'APH KIC KIA PC'!AC91</f>
        <v>0</v>
      </c>
      <c r="Y88" s="316">
        <f>'APH KIC KIA PC'!AK91</f>
        <v>0</v>
      </c>
      <c r="Z88" s="308"/>
      <c r="AA88" s="271"/>
      <c r="AB88" s="271"/>
      <c r="AC88" s="271"/>
      <c r="AD88" s="271"/>
    </row>
    <row r="89" spans="1:30" x14ac:dyDescent="0.25">
      <c r="A89" s="307">
        <f>'APH KIC KIA PC'!F92</f>
        <v>0</v>
      </c>
      <c r="B89" s="271">
        <f>'APH KIC KIA PC'!D92</f>
        <v>0</v>
      </c>
      <c r="C89" s="307">
        <f>'1. Artikeldata Grund'!D92</f>
        <v>0</v>
      </c>
      <c r="D89" s="271">
        <f>'2. Artikeldata Utökad'!I92</f>
        <v>0</v>
      </c>
      <c r="E89" s="271" t="str">
        <f>'APH KIC KIA PC'!S92</f>
        <v xml:space="preserve">  Välj…</v>
      </c>
      <c r="F89" s="271">
        <f>'APH KIC KIA PC'!J92</f>
        <v>0</v>
      </c>
      <c r="G89" s="271">
        <f>'1. Artikeldata Grund'!E92</f>
        <v>0</v>
      </c>
      <c r="H89" s="271">
        <f>'APH KIC KIA PC'!G92</f>
        <v>0</v>
      </c>
      <c r="I89" s="271" t="str">
        <f>'APH KIC KIA PC'!L92</f>
        <v>Välj….</v>
      </c>
      <c r="J89" s="271">
        <f>'APH KIC KIA PC'!M92</f>
        <v>910</v>
      </c>
      <c r="K89" s="271">
        <f>'APH KIC KIA PC'!O92</f>
        <v>0</v>
      </c>
      <c r="L89" s="307">
        <f>'APH KIC KIA PC'!Q92</f>
        <v>0</v>
      </c>
      <c r="M89" s="271">
        <f>'APH KIC KIA PC'!R92</f>
        <v>0</v>
      </c>
      <c r="N89" s="307">
        <f>'1. Artikeldata Grund'!F92</f>
        <v>0</v>
      </c>
      <c r="O89" s="271" t="str">
        <f>'1. Artikeldata Grund'!J92</f>
        <v xml:space="preserve">  Välj…</v>
      </c>
      <c r="P89" s="271" t="str">
        <f>'4. Inköpsdata'!E92</f>
        <v>ST</v>
      </c>
      <c r="Q89" s="308">
        <f>'4. Inköpsdata'!G92</f>
        <v>1</v>
      </c>
      <c r="R89" s="307" t="str">
        <f>'3. Förpackningsdata'!K92</f>
        <v>BX</v>
      </c>
      <c r="S89" s="271">
        <f>'3. Förpackningsdata'!L92</f>
        <v>0</v>
      </c>
      <c r="T89" s="307">
        <f>'3. Förpackningsdata'!M92</f>
        <v>0</v>
      </c>
      <c r="U89" s="309" t="str">
        <f>'4. Inköpsdata'!H92</f>
        <v>SEK</v>
      </c>
      <c r="V89" s="308" t="str">
        <f>'APH KIC KIA PC'!AA92</f>
        <v/>
      </c>
      <c r="W89" s="308" t="str">
        <f>'APH KIC KIA PC'!AB92</f>
        <v/>
      </c>
      <c r="X89" s="308">
        <f>'APH KIC KIA PC'!AC92</f>
        <v>0</v>
      </c>
      <c r="Y89" s="316">
        <f>'APH KIC KIA PC'!AK92</f>
        <v>0</v>
      </c>
      <c r="Z89" s="308"/>
      <c r="AA89" s="271"/>
      <c r="AB89" s="271"/>
      <c r="AC89" s="271"/>
      <c r="AD89" s="271"/>
    </row>
    <row r="90" spans="1:30" x14ac:dyDescent="0.25">
      <c r="A90" s="307">
        <f>'APH KIC KIA PC'!F93</f>
        <v>0</v>
      </c>
      <c r="B90" s="271">
        <f>'APH KIC KIA PC'!D93</f>
        <v>0</v>
      </c>
      <c r="C90" s="307">
        <f>'1. Artikeldata Grund'!D93</f>
        <v>0</v>
      </c>
      <c r="D90" s="271">
        <f>'2. Artikeldata Utökad'!I93</f>
        <v>0</v>
      </c>
      <c r="E90" s="271" t="str">
        <f>'APH KIC KIA PC'!S93</f>
        <v xml:space="preserve">  Välj…</v>
      </c>
      <c r="F90" s="271">
        <f>'APH KIC KIA PC'!J93</f>
        <v>0</v>
      </c>
      <c r="G90" s="271">
        <f>'1. Artikeldata Grund'!E93</f>
        <v>0</v>
      </c>
      <c r="H90" s="271">
        <f>'APH KIC KIA PC'!G93</f>
        <v>0</v>
      </c>
      <c r="I90" s="271" t="str">
        <f>'APH KIC KIA PC'!L93</f>
        <v>Välj….</v>
      </c>
      <c r="J90" s="271">
        <f>'APH KIC KIA PC'!M93</f>
        <v>910</v>
      </c>
      <c r="K90" s="271">
        <f>'APH KIC KIA PC'!O93</f>
        <v>0</v>
      </c>
      <c r="L90" s="307">
        <f>'APH KIC KIA PC'!Q93</f>
        <v>0</v>
      </c>
      <c r="M90" s="271">
        <f>'APH KIC KIA PC'!R93</f>
        <v>0</v>
      </c>
      <c r="N90" s="307">
        <f>'1. Artikeldata Grund'!F93</f>
        <v>0</v>
      </c>
      <c r="O90" s="271" t="str">
        <f>'1. Artikeldata Grund'!J93</f>
        <v xml:space="preserve">  Välj…</v>
      </c>
      <c r="P90" s="271" t="str">
        <f>'4. Inköpsdata'!E93</f>
        <v>ST</v>
      </c>
      <c r="Q90" s="308">
        <f>'4. Inköpsdata'!G93</f>
        <v>1</v>
      </c>
      <c r="R90" s="307" t="str">
        <f>'3. Förpackningsdata'!K93</f>
        <v>BX</v>
      </c>
      <c r="S90" s="271">
        <f>'3. Förpackningsdata'!L93</f>
        <v>0</v>
      </c>
      <c r="T90" s="307">
        <f>'3. Förpackningsdata'!M93</f>
        <v>0</v>
      </c>
      <c r="U90" s="309" t="str">
        <f>'4. Inköpsdata'!H93</f>
        <v>SEK</v>
      </c>
      <c r="V90" s="308" t="str">
        <f>'APH KIC KIA PC'!AA93</f>
        <v/>
      </c>
      <c r="W90" s="308" t="str">
        <f>'APH KIC KIA PC'!AB93</f>
        <v/>
      </c>
      <c r="X90" s="308">
        <f>'APH KIC KIA PC'!AC93</f>
        <v>0</v>
      </c>
      <c r="Y90" s="316">
        <f>'APH KIC KIA PC'!AK93</f>
        <v>0</v>
      </c>
      <c r="Z90" s="308"/>
      <c r="AA90" s="271"/>
      <c r="AB90" s="271"/>
      <c r="AC90" s="271"/>
      <c r="AD90" s="271"/>
    </row>
    <row r="91" spans="1:30" x14ac:dyDescent="0.25">
      <c r="A91" s="307">
        <f>'APH KIC KIA PC'!F94</f>
        <v>0</v>
      </c>
      <c r="B91" s="271">
        <f>'APH KIC KIA PC'!D94</f>
        <v>0</v>
      </c>
      <c r="C91" s="307">
        <f>'1. Artikeldata Grund'!D94</f>
        <v>0</v>
      </c>
      <c r="D91" s="271">
        <f>'2. Artikeldata Utökad'!I94</f>
        <v>0</v>
      </c>
      <c r="E91" s="271" t="str">
        <f>'APH KIC KIA PC'!S94</f>
        <v xml:space="preserve">  Välj…</v>
      </c>
      <c r="F91" s="271">
        <f>'APH KIC KIA PC'!J94</f>
        <v>0</v>
      </c>
      <c r="G91" s="271">
        <f>'1. Artikeldata Grund'!E94</f>
        <v>0</v>
      </c>
      <c r="H91" s="271">
        <f>'APH KIC KIA PC'!G94</f>
        <v>0</v>
      </c>
      <c r="I91" s="271" t="str">
        <f>'APH KIC KIA PC'!L94</f>
        <v>Välj….</v>
      </c>
      <c r="J91" s="271">
        <f>'APH KIC KIA PC'!M94</f>
        <v>910</v>
      </c>
      <c r="K91" s="271">
        <f>'APH KIC KIA PC'!O94</f>
        <v>0</v>
      </c>
      <c r="L91" s="307">
        <f>'APH KIC KIA PC'!Q94</f>
        <v>0</v>
      </c>
      <c r="M91" s="271">
        <f>'APH KIC KIA PC'!R94</f>
        <v>0</v>
      </c>
      <c r="N91" s="307">
        <f>'1. Artikeldata Grund'!F94</f>
        <v>0</v>
      </c>
      <c r="O91" s="271" t="str">
        <f>'1. Artikeldata Grund'!J94</f>
        <v xml:space="preserve">  Välj…</v>
      </c>
      <c r="P91" s="271" t="str">
        <f>'4. Inköpsdata'!E94</f>
        <v>ST</v>
      </c>
      <c r="Q91" s="308">
        <f>'4. Inköpsdata'!G94</f>
        <v>1</v>
      </c>
      <c r="R91" s="307" t="str">
        <f>'3. Förpackningsdata'!K94</f>
        <v>BX</v>
      </c>
      <c r="S91" s="271">
        <f>'3. Förpackningsdata'!L94</f>
        <v>0</v>
      </c>
      <c r="T91" s="307">
        <f>'3. Förpackningsdata'!M94</f>
        <v>0</v>
      </c>
      <c r="U91" s="309" t="str">
        <f>'4. Inköpsdata'!H94</f>
        <v>SEK</v>
      </c>
      <c r="V91" s="308" t="str">
        <f>'APH KIC KIA PC'!AA94</f>
        <v/>
      </c>
      <c r="W91" s="308" t="str">
        <f>'APH KIC KIA PC'!AB94</f>
        <v/>
      </c>
      <c r="X91" s="308">
        <f>'APH KIC KIA PC'!AC94</f>
        <v>0</v>
      </c>
      <c r="Y91" s="316">
        <f>'APH KIC KIA PC'!AK94</f>
        <v>0</v>
      </c>
      <c r="Z91" s="308"/>
      <c r="AA91" s="271"/>
      <c r="AB91" s="271"/>
      <c r="AC91" s="271"/>
      <c r="AD91" s="271"/>
    </row>
    <row r="92" spans="1:30" x14ac:dyDescent="0.25">
      <c r="A92" s="307">
        <f>'APH KIC KIA PC'!F95</f>
        <v>0</v>
      </c>
      <c r="B92" s="271">
        <f>'APH KIC KIA PC'!D95</f>
        <v>0</v>
      </c>
      <c r="C92" s="307">
        <f>'1. Artikeldata Grund'!D95</f>
        <v>0</v>
      </c>
      <c r="D92" s="271">
        <f>'2. Artikeldata Utökad'!I95</f>
        <v>0</v>
      </c>
      <c r="E92" s="271" t="str">
        <f>'APH KIC KIA PC'!S95</f>
        <v xml:space="preserve">  Välj…</v>
      </c>
      <c r="F92" s="271">
        <f>'APH KIC KIA PC'!J95</f>
        <v>0</v>
      </c>
      <c r="G92" s="271">
        <f>'1. Artikeldata Grund'!E95</f>
        <v>0</v>
      </c>
      <c r="H92" s="271">
        <f>'APH KIC KIA PC'!G95</f>
        <v>0</v>
      </c>
      <c r="I92" s="271" t="str">
        <f>'APH KIC KIA PC'!L95</f>
        <v>Välj….</v>
      </c>
      <c r="J92" s="271">
        <f>'APH KIC KIA PC'!M95</f>
        <v>910</v>
      </c>
      <c r="K92" s="271">
        <f>'APH KIC KIA PC'!O95</f>
        <v>0</v>
      </c>
      <c r="L92" s="307">
        <f>'APH KIC KIA PC'!Q95</f>
        <v>0</v>
      </c>
      <c r="M92" s="271">
        <f>'APH KIC KIA PC'!R95</f>
        <v>0</v>
      </c>
      <c r="N92" s="307">
        <f>'1. Artikeldata Grund'!F95</f>
        <v>0</v>
      </c>
      <c r="O92" s="271" t="str">
        <f>'1. Artikeldata Grund'!J95</f>
        <v xml:space="preserve">  Välj…</v>
      </c>
      <c r="P92" s="271" t="str">
        <f>'4. Inköpsdata'!E95</f>
        <v>ST</v>
      </c>
      <c r="Q92" s="308">
        <f>'4. Inköpsdata'!G95</f>
        <v>1</v>
      </c>
      <c r="R92" s="307" t="str">
        <f>'3. Förpackningsdata'!K95</f>
        <v>BX</v>
      </c>
      <c r="S92" s="271">
        <f>'3. Förpackningsdata'!L95</f>
        <v>0</v>
      </c>
      <c r="T92" s="307">
        <f>'3. Förpackningsdata'!M95</f>
        <v>0</v>
      </c>
      <c r="U92" s="309" t="str">
        <f>'4. Inköpsdata'!H95</f>
        <v>SEK</v>
      </c>
      <c r="V92" s="308" t="str">
        <f>'APH KIC KIA PC'!AA95</f>
        <v/>
      </c>
      <c r="W92" s="308" t="str">
        <f>'APH KIC KIA PC'!AB95</f>
        <v/>
      </c>
      <c r="X92" s="308">
        <f>'APH KIC KIA PC'!AC95</f>
        <v>0</v>
      </c>
      <c r="Y92" s="316">
        <f>'APH KIC KIA PC'!AK95</f>
        <v>0</v>
      </c>
      <c r="Z92" s="308"/>
      <c r="AA92" s="271"/>
      <c r="AB92" s="271"/>
      <c r="AC92" s="271"/>
      <c r="AD92" s="271"/>
    </row>
    <row r="93" spans="1:30" x14ac:dyDescent="0.25">
      <c r="A93" s="307">
        <f>'APH KIC KIA PC'!F96</f>
        <v>0</v>
      </c>
      <c r="B93" s="271">
        <f>'APH KIC KIA PC'!D96</f>
        <v>0</v>
      </c>
      <c r="C93" s="307">
        <f>'1. Artikeldata Grund'!D96</f>
        <v>0</v>
      </c>
      <c r="D93" s="271">
        <f>'2. Artikeldata Utökad'!I96</f>
        <v>0</v>
      </c>
      <c r="E93" s="271" t="str">
        <f>'APH KIC KIA PC'!S96</f>
        <v xml:space="preserve">  Välj…</v>
      </c>
      <c r="F93" s="271">
        <f>'APH KIC KIA PC'!J96</f>
        <v>0</v>
      </c>
      <c r="G93" s="271">
        <f>'1. Artikeldata Grund'!E96</f>
        <v>0</v>
      </c>
      <c r="H93" s="271">
        <f>'APH KIC KIA PC'!G96</f>
        <v>0</v>
      </c>
      <c r="I93" s="271" t="str">
        <f>'APH KIC KIA PC'!L96</f>
        <v>Välj….</v>
      </c>
      <c r="J93" s="271">
        <f>'APH KIC KIA PC'!M96</f>
        <v>910</v>
      </c>
      <c r="K93" s="271">
        <f>'APH KIC KIA PC'!O96</f>
        <v>0</v>
      </c>
      <c r="L93" s="307">
        <f>'APH KIC KIA PC'!Q96</f>
        <v>0</v>
      </c>
      <c r="M93" s="271">
        <f>'APH KIC KIA PC'!R96</f>
        <v>0</v>
      </c>
      <c r="N93" s="307">
        <f>'1. Artikeldata Grund'!F96</f>
        <v>0</v>
      </c>
      <c r="O93" s="271" t="str">
        <f>'1. Artikeldata Grund'!J96</f>
        <v xml:space="preserve">  Välj…</v>
      </c>
      <c r="P93" s="271" t="str">
        <f>'4. Inköpsdata'!E96</f>
        <v>ST</v>
      </c>
      <c r="Q93" s="308">
        <f>'4. Inköpsdata'!G96</f>
        <v>1</v>
      </c>
      <c r="R93" s="307" t="str">
        <f>'3. Förpackningsdata'!K96</f>
        <v>BX</v>
      </c>
      <c r="S93" s="271">
        <f>'3. Förpackningsdata'!L96</f>
        <v>0</v>
      </c>
      <c r="T93" s="307">
        <f>'3. Förpackningsdata'!M96</f>
        <v>0</v>
      </c>
      <c r="U93" s="309" t="str">
        <f>'4. Inköpsdata'!H96</f>
        <v>SEK</v>
      </c>
      <c r="V93" s="308" t="str">
        <f>'APH KIC KIA PC'!AA96</f>
        <v/>
      </c>
      <c r="W93" s="308" t="str">
        <f>'APH KIC KIA PC'!AB96</f>
        <v/>
      </c>
      <c r="X93" s="308">
        <f>'APH KIC KIA PC'!AC96</f>
        <v>0</v>
      </c>
      <c r="Y93" s="316">
        <f>'APH KIC KIA PC'!AK96</f>
        <v>0</v>
      </c>
      <c r="Z93" s="308"/>
      <c r="AA93" s="271"/>
      <c r="AB93" s="271"/>
      <c r="AC93" s="271"/>
      <c r="AD93" s="271"/>
    </row>
    <row r="94" spans="1:30" x14ac:dyDescent="0.25">
      <c r="A94" s="307">
        <f>'APH KIC KIA PC'!F97</f>
        <v>0</v>
      </c>
      <c r="B94" s="271">
        <f>'APH KIC KIA PC'!D97</f>
        <v>0</v>
      </c>
      <c r="C94" s="307">
        <f>'1. Artikeldata Grund'!D97</f>
        <v>0</v>
      </c>
      <c r="D94" s="271">
        <f>'2. Artikeldata Utökad'!I97</f>
        <v>0</v>
      </c>
      <c r="E94" s="271" t="str">
        <f>'APH KIC KIA PC'!S97</f>
        <v xml:space="preserve">  Välj…</v>
      </c>
      <c r="F94" s="271">
        <f>'APH KIC KIA PC'!J97</f>
        <v>0</v>
      </c>
      <c r="G94" s="271">
        <f>'1. Artikeldata Grund'!E97</f>
        <v>0</v>
      </c>
      <c r="H94" s="271">
        <f>'APH KIC KIA PC'!G97</f>
        <v>0</v>
      </c>
      <c r="I94" s="271" t="str">
        <f>'APH KIC KIA PC'!L97</f>
        <v>Välj….</v>
      </c>
      <c r="J94" s="271">
        <f>'APH KIC KIA PC'!M97</f>
        <v>910</v>
      </c>
      <c r="K94" s="271">
        <f>'APH KIC KIA PC'!O97</f>
        <v>0</v>
      </c>
      <c r="L94" s="307">
        <f>'APH KIC KIA PC'!Q97</f>
        <v>0</v>
      </c>
      <c r="M94" s="271">
        <f>'APH KIC KIA PC'!R97</f>
        <v>0</v>
      </c>
      <c r="N94" s="307">
        <f>'1. Artikeldata Grund'!F97</f>
        <v>0</v>
      </c>
      <c r="O94" s="271" t="str">
        <f>'1. Artikeldata Grund'!J97</f>
        <v xml:space="preserve">  Välj…</v>
      </c>
      <c r="P94" s="271" t="str">
        <f>'4. Inköpsdata'!E97</f>
        <v>ST</v>
      </c>
      <c r="Q94" s="308">
        <f>'4. Inköpsdata'!G97</f>
        <v>1</v>
      </c>
      <c r="R94" s="307" t="str">
        <f>'3. Förpackningsdata'!K97</f>
        <v>BX</v>
      </c>
      <c r="S94" s="271">
        <f>'3. Förpackningsdata'!L97</f>
        <v>0</v>
      </c>
      <c r="T94" s="307">
        <f>'3. Förpackningsdata'!M97</f>
        <v>0</v>
      </c>
      <c r="U94" s="309" t="str">
        <f>'4. Inköpsdata'!H97</f>
        <v>SEK</v>
      </c>
      <c r="V94" s="308" t="str">
        <f>'APH KIC KIA PC'!AA97</f>
        <v/>
      </c>
      <c r="W94" s="308" t="str">
        <f>'APH KIC KIA PC'!AB97</f>
        <v/>
      </c>
      <c r="X94" s="308">
        <f>'APH KIC KIA PC'!AC97</f>
        <v>0</v>
      </c>
      <c r="Y94" s="316">
        <f>'APH KIC KIA PC'!AK97</f>
        <v>0</v>
      </c>
      <c r="Z94" s="308"/>
      <c r="AA94" s="271"/>
      <c r="AB94" s="271"/>
      <c r="AC94" s="271"/>
      <c r="AD94" s="271"/>
    </row>
    <row r="95" spans="1:30" x14ac:dyDescent="0.25">
      <c r="A95" s="307">
        <f>'APH KIC KIA PC'!F98</f>
        <v>0</v>
      </c>
      <c r="B95" s="271">
        <f>'APH KIC KIA PC'!D98</f>
        <v>0</v>
      </c>
      <c r="C95" s="307">
        <f>'1. Artikeldata Grund'!D98</f>
        <v>0</v>
      </c>
      <c r="D95" s="271">
        <f>'2. Artikeldata Utökad'!I98</f>
        <v>0</v>
      </c>
      <c r="E95" s="271" t="str">
        <f>'APH KIC KIA PC'!S98</f>
        <v xml:space="preserve">  Välj…</v>
      </c>
      <c r="F95" s="271">
        <f>'APH KIC KIA PC'!J98</f>
        <v>0</v>
      </c>
      <c r="G95" s="271">
        <f>'1. Artikeldata Grund'!E98</f>
        <v>0</v>
      </c>
      <c r="H95" s="271">
        <f>'APH KIC KIA PC'!G98</f>
        <v>0</v>
      </c>
      <c r="I95" s="271" t="str">
        <f>'APH KIC KIA PC'!L98</f>
        <v>Välj….</v>
      </c>
      <c r="J95" s="271">
        <f>'APH KIC KIA PC'!M98</f>
        <v>910</v>
      </c>
      <c r="K95" s="271">
        <f>'APH KIC KIA PC'!O98</f>
        <v>0</v>
      </c>
      <c r="L95" s="307">
        <f>'APH KIC KIA PC'!Q98</f>
        <v>0</v>
      </c>
      <c r="M95" s="271">
        <f>'APH KIC KIA PC'!R98</f>
        <v>0</v>
      </c>
      <c r="N95" s="307">
        <f>'1. Artikeldata Grund'!F98</f>
        <v>0</v>
      </c>
      <c r="O95" s="271" t="str">
        <f>'1. Artikeldata Grund'!J98</f>
        <v xml:space="preserve">  Välj…</v>
      </c>
      <c r="P95" s="271" t="str">
        <f>'4. Inköpsdata'!E98</f>
        <v>ST</v>
      </c>
      <c r="Q95" s="308">
        <f>'4. Inköpsdata'!G98</f>
        <v>1</v>
      </c>
      <c r="R95" s="307" t="str">
        <f>'3. Förpackningsdata'!K98</f>
        <v>BX</v>
      </c>
      <c r="S95" s="271">
        <f>'3. Förpackningsdata'!L98</f>
        <v>0</v>
      </c>
      <c r="T95" s="307">
        <f>'3. Förpackningsdata'!M98</f>
        <v>0</v>
      </c>
      <c r="U95" s="309" t="str">
        <f>'4. Inköpsdata'!H98</f>
        <v>SEK</v>
      </c>
      <c r="V95" s="308" t="str">
        <f>'APH KIC KIA PC'!AA98</f>
        <v/>
      </c>
      <c r="W95" s="308" t="str">
        <f>'APH KIC KIA PC'!AB98</f>
        <v/>
      </c>
      <c r="X95" s="308">
        <f>'APH KIC KIA PC'!AC98</f>
        <v>0</v>
      </c>
      <c r="Y95" s="316">
        <f>'APH KIC KIA PC'!AK98</f>
        <v>0</v>
      </c>
      <c r="Z95" s="308"/>
      <c r="AA95" s="271"/>
      <c r="AB95" s="271"/>
      <c r="AC95" s="271"/>
      <c r="AD95" s="271"/>
    </row>
    <row r="96" spans="1:30" x14ac:dyDescent="0.25">
      <c r="A96" s="307">
        <f>'APH KIC KIA PC'!F99</f>
        <v>0</v>
      </c>
      <c r="B96" s="271">
        <f>'APH KIC KIA PC'!D99</f>
        <v>0</v>
      </c>
      <c r="C96" s="307">
        <f>'1. Artikeldata Grund'!D99</f>
        <v>0</v>
      </c>
      <c r="D96" s="271">
        <f>'2. Artikeldata Utökad'!I99</f>
        <v>0</v>
      </c>
      <c r="E96" s="271" t="str">
        <f>'APH KIC KIA PC'!S99</f>
        <v xml:space="preserve">  Välj…</v>
      </c>
      <c r="F96" s="271">
        <f>'APH KIC KIA PC'!J99</f>
        <v>0</v>
      </c>
      <c r="G96" s="271">
        <f>'1. Artikeldata Grund'!E99</f>
        <v>0</v>
      </c>
      <c r="H96" s="271">
        <f>'APH KIC KIA PC'!G99</f>
        <v>0</v>
      </c>
      <c r="I96" s="271" t="str">
        <f>'APH KIC KIA PC'!L99</f>
        <v>Välj….</v>
      </c>
      <c r="J96" s="271">
        <f>'APH KIC KIA PC'!M99</f>
        <v>910</v>
      </c>
      <c r="K96" s="271">
        <f>'APH KIC KIA PC'!O99</f>
        <v>0</v>
      </c>
      <c r="L96" s="307">
        <f>'APH KIC KIA PC'!Q99</f>
        <v>0</v>
      </c>
      <c r="M96" s="271">
        <f>'APH KIC KIA PC'!R99</f>
        <v>0</v>
      </c>
      <c r="N96" s="307">
        <f>'1. Artikeldata Grund'!F99</f>
        <v>0</v>
      </c>
      <c r="O96" s="271" t="str">
        <f>'1. Artikeldata Grund'!J99</f>
        <v xml:space="preserve">  Välj…</v>
      </c>
      <c r="P96" s="271" t="str">
        <f>'4. Inköpsdata'!E99</f>
        <v>ST</v>
      </c>
      <c r="Q96" s="308">
        <f>'4. Inköpsdata'!G99</f>
        <v>1</v>
      </c>
      <c r="R96" s="307" t="str">
        <f>'3. Förpackningsdata'!K99</f>
        <v>BX</v>
      </c>
      <c r="S96" s="271">
        <f>'3. Förpackningsdata'!L99</f>
        <v>0</v>
      </c>
      <c r="T96" s="307">
        <f>'3. Förpackningsdata'!M99</f>
        <v>0</v>
      </c>
      <c r="U96" s="309" t="str">
        <f>'4. Inköpsdata'!H99</f>
        <v>SEK</v>
      </c>
      <c r="V96" s="308" t="str">
        <f>'APH KIC KIA PC'!AA99</f>
        <v/>
      </c>
      <c r="W96" s="308" t="str">
        <f>'APH KIC KIA PC'!AB99</f>
        <v/>
      </c>
      <c r="X96" s="308">
        <f>'APH KIC KIA PC'!AC99</f>
        <v>0</v>
      </c>
      <c r="Y96" s="316">
        <f>'APH KIC KIA PC'!AK99</f>
        <v>0</v>
      </c>
      <c r="Z96" s="308"/>
      <c r="AA96" s="271"/>
      <c r="AB96" s="271"/>
      <c r="AC96" s="271"/>
      <c r="AD96" s="271"/>
    </row>
    <row r="97" spans="1:30" x14ac:dyDescent="0.25">
      <c r="A97" s="307">
        <f>'APH KIC KIA PC'!F100</f>
        <v>0</v>
      </c>
      <c r="B97" s="271">
        <f>'APH KIC KIA PC'!D100</f>
        <v>0</v>
      </c>
      <c r="C97" s="307">
        <f>'1. Artikeldata Grund'!D100</f>
        <v>0</v>
      </c>
      <c r="D97" s="271">
        <f>'2. Artikeldata Utökad'!I100</f>
        <v>0</v>
      </c>
      <c r="E97" s="271" t="str">
        <f>'APH KIC KIA PC'!S100</f>
        <v xml:space="preserve">  Välj…</v>
      </c>
      <c r="F97" s="271">
        <f>'APH KIC KIA PC'!J100</f>
        <v>0</v>
      </c>
      <c r="G97" s="271">
        <f>'1. Artikeldata Grund'!E100</f>
        <v>0</v>
      </c>
      <c r="H97" s="271">
        <f>'APH KIC KIA PC'!G100</f>
        <v>0</v>
      </c>
      <c r="I97" s="271" t="str">
        <f>'APH KIC KIA PC'!L100</f>
        <v>Välj….</v>
      </c>
      <c r="J97" s="271">
        <f>'APH KIC KIA PC'!M100</f>
        <v>910</v>
      </c>
      <c r="K97" s="271">
        <f>'APH KIC KIA PC'!O100</f>
        <v>0</v>
      </c>
      <c r="L97" s="307">
        <f>'APH KIC KIA PC'!Q100</f>
        <v>0</v>
      </c>
      <c r="M97" s="271">
        <f>'APH KIC KIA PC'!R100</f>
        <v>0</v>
      </c>
      <c r="N97" s="307">
        <f>'1. Artikeldata Grund'!F100</f>
        <v>0</v>
      </c>
      <c r="O97" s="271" t="str">
        <f>'1. Artikeldata Grund'!J100</f>
        <v xml:space="preserve">  Välj…</v>
      </c>
      <c r="P97" s="271" t="str">
        <f>'4. Inköpsdata'!E100</f>
        <v>ST</v>
      </c>
      <c r="Q97" s="308">
        <f>'4. Inköpsdata'!G100</f>
        <v>1</v>
      </c>
      <c r="R97" s="307" t="str">
        <f>'3. Förpackningsdata'!K100</f>
        <v>BX</v>
      </c>
      <c r="S97" s="271">
        <f>'3. Förpackningsdata'!L100</f>
        <v>0</v>
      </c>
      <c r="T97" s="307">
        <f>'3. Förpackningsdata'!M100</f>
        <v>0</v>
      </c>
      <c r="U97" s="309" t="str">
        <f>'4. Inköpsdata'!H100</f>
        <v>SEK</v>
      </c>
      <c r="V97" s="308" t="str">
        <f>'APH KIC KIA PC'!AA100</f>
        <v/>
      </c>
      <c r="W97" s="308" t="str">
        <f>'APH KIC KIA PC'!AB100</f>
        <v/>
      </c>
      <c r="X97" s="308">
        <f>'APH KIC KIA PC'!AC100</f>
        <v>0</v>
      </c>
      <c r="Y97" s="316">
        <f>'APH KIC KIA PC'!AK100</f>
        <v>0</v>
      </c>
      <c r="Z97" s="308"/>
      <c r="AA97" s="271"/>
      <c r="AB97" s="271"/>
      <c r="AC97" s="271"/>
      <c r="AD97" s="271"/>
    </row>
    <row r="98" spans="1:30" x14ac:dyDescent="0.25">
      <c r="A98" s="307">
        <f>'APH KIC KIA PC'!F101</f>
        <v>0</v>
      </c>
      <c r="B98" s="271">
        <f>'APH KIC KIA PC'!D101</f>
        <v>0</v>
      </c>
      <c r="C98" s="307">
        <f>'1. Artikeldata Grund'!D101</f>
        <v>0</v>
      </c>
      <c r="D98" s="271">
        <f>'2. Artikeldata Utökad'!I101</f>
        <v>0</v>
      </c>
      <c r="E98" s="271" t="str">
        <f>'APH KIC KIA PC'!S101</f>
        <v xml:space="preserve">  Välj…</v>
      </c>
      <c r="F98" s="271">
        <f>'APH KIC KIA PC'!J101</f>
        <v>0</v>
      </c>
      <c r="G98" s="271">
        <f>'1. Artikeldata Grund'!E101</f>
        <v>0</v>
      </c>
      <c r="H98" s="271">
        <f>'APH KIC KIA PC'!G101</f>
        <v>0</v>
      </c>
      <c r="I98" s="271" t="str">
        <f>'APH KIC KIA PC'!L101</f>
        <v>Välj….</v>
      </c>
      <c r="J98" s="271">
        <f>'APH KIC KIA PC'!M101</f>
        <v>910</v>
      </c>
      <c r="K98" s="271">
        <f>'APH KIC KIA PC'!O101</f>
        <v>0</v>
      </c>
      <c r="L98" s="307">
        <f>'APH KIC KIA PC'!Q101</f>
        <v>0</v>
      </c>
      <c r="M98" s="271">
        <f>'APH KIC KIA PC'!R101</f>
        <v>0</v>
      </c>
      <c r="N98" s="307">
        <f>'1. Artikeldata Grund'!F101</f>
        <v>0</v>
      </c>
      <c r="O98" s="271" t="str">
        <f>'1. Artikeldata Grund'!J101</f>
        <v xml:space="preserve">  Välj…</v>
      </c>
      <c r="P98" s="271" t="str">
        <f>'4. Inköpsdata'!E101</f>
        <v>ST</v>
      </c>
      <c r="Q98" s="308">
        <f>'4. Inköpsdata'!G101</f>
        <v>1</v>
      </c>
      <c r="R98" s="307" t="str">
        <f>'3. Förpackningsdata'!K101</f>
        <v>BX</v>
      </c>
      <c r="S98" s="271">
        <f>'3. Förpackningsdata'!L101</f>
        <v>0</v>
      </c>
      <c r="T98" s="307">
        <f>'3. Förpackningsdata'!M101</f>
        <v>0</v>
      </c>
      <c r="U98" s="309" t="str">
        <f>'4. Inköpsdata'!H101</f>
        <v>SEK</v>
      </c>
      <c r="V98" s="308" t="str">
        <f>'APH KIC KIA PC'!AA101</f>
        <v/>
      </c>
      <c r="W98" s="308" t="str">
        <f>'APH KIC KIA PC'!AB101</f>
        <v/>
      </c>
      <c r="X98" s="308">
        <f>'APH KIC KIA PC'!AC101</f>
        <v>0</v>
      </c>
      <c r="Y98" s="316">
        <f>'APH KIC KIA PC'!AK101</f>
        <v>0</v>
      </c>
      <c r="Z98" s="308"/>
      <c r="AA98" s="271"/>
      <c r="AB98" s="271"/>
      <c r="AC98" s="271"/>
      <c r="AD98" s="271"/>
    </row>
    <row r="99" spans="1:30" x14ac:dyDescent="0.25">
      <c r="A99" s="307">
        <f>'APH KIC KIA PC'!F102</f>
        <v>0</v>
      </c>
      <c r="B99" s="271">
        <f>'APH KIC KIA PC'!D102</f>
        <v>0</v>
      </c>
      <c r="C99" s="307">
        <f>'1. Artikeldata Grund'!D102</f>
        <v>0</v>
      </c>
      <c r="D99" s="271">
        <f>'2. Artikeldata Utökad'!I102</f>
        <v>0</v>
      </c>
      <c r="E99" s="271" t="str">
        <f>'APH KIC KIA PC'!S102</f>
        <v xml:space="preserve">  Välj…</v>
      </c>
      <c r="F99" s="271">
        <f>'APH KIC KIA PC'!J102</f>
        <v>0</v>
      </c>
      <c r="G99" s="271">
        <f>'1. Artikeldata Grund'!E102</f>
        <v>0</v>
      </c>
      <c r="H99" s="271">
        <f>'APH KIC KIA PC'!G102</f>
        <v>0</v>
      </c>
      <c r="I99" s="271" t="str">
        <f>'APH KIC KIA PC'!L102</f>
        <v>Välj….</v>
      </c>
      <c r="J99" s="271">
        <f>'APH KIC KIA PC'!M102</f>
        <v>910</v>
      </c>
      <c r="K99" s="271">
        <f>'APH KIC KIA PC'!O102</f>
        <v>0</v>
      </c>
      <c r="L99" s="307">
        <f>'APH KIC KIA PC'!Q102</f>
        <v>0</v>
      </c>
      <c r="M99" s="271">
        <f>'APH KIC KIA PC'!R102</f>
        <v>0</v>
      </c>
      <c r="N99" s="307">
        <f>'1. Artikeldata Grund'!F102</f>
        <v>0</v>
      </c>
      <c r="O99" s="271" t="str">
        <f>'1. Artikeldata Grund'!J102</f>
        <v xml:space="preserve">  Välj…</v>
      </c>
      <c r="P99" s="271" t="str">
        <f>'4. Inköpsdata'!E102</f>
        <v>ST</v>
      </c>
      <c r="Q99" s="308">
        <f>'4. Inköpsdata'!G102</f>
        <v>1</v>
      </c>
      <c r="R99" s="307" t="str">
        <f>'3. Förpackningsdata'!K102</f>
        <v>BX</v>
      </c>
      <c r="S99" s="271">
        <f>'3. Förpackningsdata'!L102</f>
        <v>0</v>
      </c>
      <c r="T99" s="307">
        <f>'3. Förpackningsdata'!M102</f>
        <v>0</v>
      </c>
      <c r="U99" s="309" t="str">
        <f>'4. Inköpsdata'!H102</f>
        <v>SEK</v>
      </c>
      <c r="V99" s="308" t="str">
        <f>'APH KIC KIA PC'!AA102</f>
        <v/>
      </c>
      <c r="W99" s="308" t="str">
        <f>'APH KIC KIA PC'!AB102</f>
        <v/>
      </c>
      <c r="X99" s="308">
        <f>'APH KIC KIA PC'!AC102</f>
        <v>0</v>
      </c>
      <c r="Y99" s="316">
        <f>'APH KIC KIA PC'!AK102</f>
        <v>0</v>
      </c>
      <c r="Z99" s="308"/>
      <c r="AA99" s="271"/>
      <c r="AB99" s="271"/>
      <c r="AC99" s="271"/>
      <c r="AD99" s="271"/>
    </row>
    <row r="100" spans="1:30" x14ac:dyDescent="0.25">
      <c r="A100" s="307">
        <f>'APH KIC KIA PC'!F103</f>
        <v>0</v>
      </c>
      <c r="B100" s="271">
        <f>'APH KIC KIA PC'!D103</f>
        <v>0</v>
      </c>
      <c r="C100" s="307">
        <f>'1. Artikeldata Grund'!D103</f>
        <v>0</v>
      </c>
      <c r="D100" s="271">
        <f>'2. Artikeldata Utökad'!I103</f>
        <v>0</v>
      </c>
      <c r="E100" s="271" t="str">
        <f>'APH KIC KIA PC'!S103</f>
        <v xml:space="preserve">  Välj…</v>
      </c>
      <c r="F100" s="271">
        <f>'APH KIC KIA PC'!J103</f>
        <v>0</v>
      </c>
      <c r="G100" s="271">
        <f>'1. Artikeldata Grund'!E103</f>
        <v>0</v>
      </c>
      <c r="H100" s="271">
        <f>'APH KIC KIA PC'!G103</f>
        <v>0</v>
      </c>
      <c r="I100" s="271" t="str">
        <f>'APH KIC KIA PC'!L103</f>
        <v>Välj….</v>
      </c>
      <c r="J100" s="271">
        <f>'APH KIC KIA PC'!M103</f>
        <v>910</v>
      </c>
      <c r="K100" s="271">
        <f>'APH KIC KIA PC'!O103</f>
        <v>0</v>
      </c>
      <c r="L100" s="307">
        <f>'APH KIC KIA PC'!Q103</f>
        <v>0</v>
      </c>
      <c r="M100" s="271">
        <f>'APH KIC KIA PC'!R103</f>
        <v>0</v>
      </c>
      <c r="N100" s="307">
        <f>'1. Artikeldata Grund'!F103</f>
        <v>0</v>
      </c>
      <c r="O100" s="271" t="str">
        <f>'1. Artikeldata Grund'!J103</f>
        <v xml:space="preserve">  Välj…</v>
      </c>
      <c r="P100" s="271" t="str">
        <f>'4. Inköpsdata'!E103</f>
        <v>ST</v>
      </c>
      <c r="Q100" s="308">
        <f>'4. Inköpsdata'!G103</f>
        <v>1</v>
      </c>
      <c r="R100" s="307" t="str">
        <f>'3. Förpackningsdata'!K103</f>
        <v>BX</v>
      </c>
      <c r="S100" s="271">
        <f>'3. Förpackningsdata'!L103</f>
        <v>0</v>
      </c>
      <c r="T100" s="307">
        <f>'3. Förpackningsdata'!M103</f>
        <v>0</v>
      </c>
      <c r="U100" s="309" t="str">
        <f>'4. Inköpsdata'!H103</f>
        <v>SEK</v>
      </c>
      <c r="V100" s="308" t="str">
        <f>'APH KIC KIA PC'!AA103</f>
        <v/>
      </c>
      <c r="W100" s="308" t="str">
        <f>'APH KIC KIA PC'!AB103</f>
        <v/>
      </c>
      <c r="X100" s="308">
        <f>'APH KIC KIA PC'!AC103</f>
        <v>0</v>
      </c>
      <c r="Y100" s="316">
        <f>'APH KIC KIA PC'!AK103</f>
        <v>0</v>
      </c>
      <c r="Z100" s="308"/>
      <c r="AA100" s="271"/>
      <c r="AB100" s="271"/>
      <c r="AC100" s="271"/>
      <c r="AD100" s="27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codeName="Blad1">
    <tabColor theme="5" tint="0.39997558519241921"/>
  </sheetPr>
  <dimension ref="A1:E230"/>
  <sheetViews>
    <sheetView zoomScaleNormal="100" workbookViewId="0">
      <pane ySplit="3" topLeftCell="A63" activePane="bottomLeft" state="frozen"/>
      <selection activeCell="C2" sqref="C2"/>
      <selection pane="bottomLeft" activeCell="C2" sqref="C2"/>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3" t="s">
        <v>2186</v>
      </c>
      <c r="B1" s="543"/>
    </row>
    <row r="3" spans="1:5" x14ac:dyDescent="0.25">
      <c r="A3" s="543" t="s">
        <v>2187</v>
      </c>
      <c r="B3" s="543" t="s">
        <v>2188</v>
      </c>
      <c r="C3" s="543" t="s">
        <v>2189</v>
      </c>
      <c r="D3" s="543" t="s">
        <v>2190</v>
      </c>
      <c r="E3" s="543" t="s">
        <v>2191</v>
      </c>
    </row>
    <row r="4" spans="1:5" x14ac:dyDescent="0.25">
      <c r="A4" t="s">
        <v>2192</v>
      </c>
      <c r="B4" s="546">
        <v>44644</v>
      </c>
      <c r="C4" t="s">
        <v>2193</v>
      </c>
      <c r="D4" t="s">
        <v>2194</v>
      </c>
    </row>
    <row r="5" spans="1:5" x14ac:dyDescent="0.25">
      <c r="A5" t="s">
        <v>2192</v>
      </c>
      <c r="B5" s="546">
        <v>44644</v>
      </c>
      <c r="C5" t="s">
        <v>2195</v>
      </c>
      <c r="D5" t="s">
        <v>2196</v>
      </c>
      <c r="E5" t="s">
        <v>2197</v>
      </c>
    </row>
    <row r="6" spans="1:5" x14ac:dyDescent="0.25">
      <c r="A6" t="s">
        <v>2192</v>
      </c>
      <c r="B6" s="546">
        <v>44644</v>
      </c>
      <c r="C6" t="s">
        <v>2198</v>
      </c>
      <c r="D6" t="s">
        <v>2199</v>
      </c>
    </row>
    <row r="7" spans="1:5" x14ac:dyDescent="0.25">
      <c r="A7" t="s">
        <v>2192</v>
      </c>
      <c r="B7" s="546">
        <v>44644</v>
      </c>
      <c r="C7" t="s">
        <v>2200</v>
      </c>
      <c r="D7" t="s">
        <v>2201</v>
      </c>
      <c r="E7" t="s">
        <v>2202</v>
      </c>
    </row>
    <row r="8" spans="1:5" x14ac:dyDescent="0.25">
      <c r="A8" t="s">
        <v>2192</v>
      </c>
      <c r="B8" s="546">
        <v>44644</v>
      </c>
      <c r="C8" t="s">
        <v>1819</v>
      </c>
      <c r="D8" t="s">
        <v>2203</v>
      </c>
    </row>
    <row r="9" spans="1:5" x14ac:dyDescent="0.25">
      <c r="A9" t="s">
        <v>2192</v>
      </c>
      <c r="B9" s="546">
        <v>44644</v>
      </c>
      <c r="C9" t="s">
        <v>2198</v>
      </c>
      <c r="D9" t="s">
        <v>2204</v>
      </c>
      <c r="E9" t="s">
        <v>2205</v>
      </c>
    </row>
    <row r="10" spans="1:5" x14ac:dyDescent="0.25">
      <c r="A10" t="s">
        <v>2192</v>
      </c>
      <c r="B10" s="546">
        <v>44644</v>
      </c>
      <c r="C10" t="s">
        <v>2206</v>
      </c>
      <c r="D10" t="s">
        <v>2207</v>
      </c>
    </row>
    <row r="11" spans="1:5" x14ac:dyDescent="0.25">
      <c r="A11" t="s">
        <v>2192</v>
      </c>
      <c r="B11" s="546">
        <v>44644</v>
      </c>
      <c r="C11" t="s">
        <v>1826</v>
      </c>
      <c r="D11" t="s">
        <v>2208</v>
      </c>
    </row>
    <row r="12" spans="1:5" x14ac:dyDescent="0.25">
      <c r="A12" t="s">
        <v>2209</v>
      </c>
      <c r="B12" s="546">
        <v>44665</v>
      </c>
      <c r="C12" t="s">
        <v>2193</v>
      </c>
      <c r="D12" t="s">
        <v>2210</v>
      </c>
    </row>
    <row r="13" spans="1:5" x14ac:dyDescent="0.25">
      <c r="A13" t="s">
        <v>2209</v>
      </c>
      <c r="B13" s="546">
        <v>44665</v>
      </c>
      <c r="C13" t="s">
        <v>2211</v>
      </c>
      <c r="D13" t="s">
        <v>2212</v>
      </c>
    </row>
    <row r="14" spans="1:5" x14ac:dyDescent="0.25">
      <c r="A14" t="s">
        <v>2213</v>
      </c>
      <c r="B14" s="546">
        <v>44676</v>
      </c>
      <c r="C14" t="s">
        <v>2193</v>
      </c>
      <c r="D14" t="s">
        <v>2214</v>
      </c>
    </row>
    <row r="15" spans="1:5" x14ac:dyDescent="0.25">
      <c r="A15" t="s">
        <v>2213</v>
      </c>
      <c r="B15" s="546">
        <v>44676</v>
      </c>
      <c r="C15" t="s">
        <v>1826</v>
      </c>
      <c r="D15" t="s">
        <v>2215</v>
      </c>
    </row>
    <row r="16" spans="1:5" x14ac:dyDescent="0.25">
      <c r="A16" t="s">
        <v>2213</v>
      </c>
      <c r="B16" s="546">
        <v>44676</v>
      </c>
      <c r="C16" t="s">
        <v>2216</v>
      </c>
      <c r="D16" t="s">
        <v>2217</v>
      </c>
    </row>
    <row r="17" spans="1:5" x14ac:dyDescent="0.25">
      <c r="A17" t="s">
        <v>2213</v>
      </c>
      <c r="B17" s="546">
        <v>44676</v>
      </c>
      <c r="C17" t="s">
        <v>2218</v>
      </c>
      <c r="D17" t="s">
        <v>2219</v>
      </c>
      <c r="E17" t="s">
        <v>2220</v>
      </c>
    </row>
    <row r="18" spans="1:5" x14ac:dyDescent="0.25">
      <c r="A18" t="s">
        <v>2221</v>
      </c>
      <c r="B18" s="546">
        <v>44691</v>
      </c>
      <c r="C18" t="s">
        <v>2193</v>
      </c>
      <c r="D18" t="s">
        <v>2222</v>
      </c>
    </row>
    <row r="19" spans="1:5" x14ac:dyDescent="0.25">
      <c r="A19" t="s">
        <v>2221</v>
      </c>
      <c r="B19" s="546">
        <v>44691</v>
      </c>
      <c r="C19" t="s">
        <v>2200</v>
      </c>
      <c r="D19" t="s">
        <v>2201</v>
      </c>
      <c r="E19" t="s">
        <v>2223</v>
      </c>
    </row>
    <row r="20" spans="1:5" x14ac:dyDescent="0.25">
      <c r="A20" t="s">
        <v>2221</v>
      </c>
      <c r="B20" s="546">
        <v>44691</v>
      </c>
      <c r="C20" t="s">
        <v>2224</v>
      </c>
      <c r="D20" t="s">
        <v>2201</v>
      </c>
      <c r="E20" t="s">
        <v>2223</v>
      </c>
    </row>
    <row r="21" spans="1:5" x14ac:dyDescent="0.25">
      <c r="A21" t="s">
        <v>2225</v>
      </c>
      <c r="B21" s="546">
        <v>44715</v>
      </c>
      <c r="C21" t="s">
        <v>2193</v>
      </c>
      <c r="D21" t="s">
        <v>2226</v>
      </c>
    </row>
    <row r="22" spans="1:5" x14ac:dyDescent="0.25">
      <c r="A22" t="s">
        <v>2225</v>
      </c>
      <c r="B22" s="546">
        <v>44715</v>
      </c>
      <c r="C22" t="s">
        <v>1826</v>
      </c>
      <c r="D22" t="s">
        <v>2227</v>
      </c>
    </row>
    <row r="23" spans="1:5" x14ac:dyDescent="0.25">
      <c r="A23" t="s">
        <v>2225</v>
      </c>
      <c r="B23" s="546">
        <v>44715</v>
      </c>
      <c r="C23" t="s">
        <v>2216</v>
      </c>
      <c r="D23" t="s">
        <v>2228</v>
      </c>
    </row>
    <row r="24" spans="1:5" x14ac:dyDescent="0.25">
      <c r="A24" t="s">
        <v>2225</v>
      </c>
      <c r="B24" s="546">
        <v>44715</v>
      </c>
      <c r="C24" t="s">
        <v>2200</v>
      </c>
      <c r="D24" t="s">
        <v>2229</v>
      </c>
      <c r="E24" t="s">
        <v>2230</v>
      </c>
    </row>
    <row r="25" spans="1:5" x14ac:dyDescent="0.25">
      <c r="A25" t="s">
        <v>2225</v>
      </c>
      <c r="B25" s="546">
        <v>44715</v>
      </c>
      <c r="C25" t="s">
        <v>2231</v>
      </c>
      <c r="D25" t="s">
        <v>2232</v>
      </c>
      <c r="E25" t="s">
        <v>2230</v>
      </c>
    </row>
    <row r="26" spans="1:5" x14ac:dyDescent="0.25">
      <c r="A26" t="s">
        <v>2233</v>
      </c>
      <c r="B26" s="546">
        <v>44806</v>
      </c>
      <c r="C26" t="s">
        <v>2231</v>
      </c>
      <c r="D26" t="s">
        <v>2234</v>
      </c>
      <c r="E26" t="s">
        <v>2230</v>
      </c>
    </row>
    <row r="27" spans="1:5" x14ac:dyDescent="0.25">
      <c r="A27" t="s">
        <v>2233</v>
      </c>
      <c r="B27" s="546">
        <v>44806</v>
      </c>
      <c r="C27" t="s">
        <v>2231</v>
      </c>
      <c r="D27" t="s">
        <v>2235</v>
      </c>
      <c r="E27" t="s">
        <v>2236</v>
      </c>
    </row>
    <row r="28" spans="1:5" x14ac:dyDescent="0.25">
      <c r="A28" t="s">
        <v>2233</v>
      </c>
      <c r="B28" s="546">
        <v>44806</v>
      </c>
      <c r="C28" t="s">
        <v>1816</v>
      </c>
      <c r="D28" t="s">
        <v>2237</v>
      </c>
    </row>
    <row r="29" spans="1:5" x14ac:dyDescent="0.25">
      <c r="A29" t="s">
        <v>2233</v>
      </c>
      <c r="B29" s="546">
        <v>44806</v>
      </c>
      <c r="C29" t="s">
        <v>2198</v>
      </c>
      <c r="D29" t="s">
        <v>2238</v>
      </c>
      <c r="E29" t="s">
        <v>2239</v>
      </c>
    </row>
    <row r="30" spans="1:5" x14ac:dyDescent="0.25">
      <c r="A30" t="s">
        <v>2233</v>
      </c>
      <c r="B30" s="546">
        <v>44806</v>
      </c>
      <c r="C30" t="s">
        <v>2240</v>
      </c>
      <c r="D30" t="s">
        <v>2241</v>
      </c>
    </row>
    <row r="31" spans="1:5" x14ac:dyDescent="0.25">
      <c r="A31" t="s">
        <v>2233</v>
      </c>
      <c r="B31" s="546">
        <v>44806</v>
      </c>
      <c r="C31" t="s">
        <v>2200</v>
      </c>
      <c r="D31" t="s">
        <v>2242</v>
      </c>
      <c r="E31" t="s">
        <v>2230</v>
      </c>
    </row>
    <row r="32" spans="1:5" x14ac:dyDescent="0.25">
      <c r="A32" t="s">
        <v>2233</v>
      </c>
      <c r="B32" s="546">
        <v>44806</v>
      </c>
      <c r="C32" t="s">
        <v>1826</v>
      </c>
      <c r="D32" t="s">
        <v>2243</v>
      </c>
      <c r="E32" t="s">
        <v>2244</v>
      </c>
    </row>
    <row r="33" spans="1:5" x14ac:dyDescent="0.25">
      <c r="A33" t="s">
        <v>2233</v>
      </c>
      <c r="B33" s="546">
        <v>44806</v>
      </c>
      <c r="C33" t="s">
        <v>2193</v>
      </c>
      <c r="D33" t="s">
        <v>2245</v>
      </c>
      <c r="E33" t="s">
        <v>2246</v>
      </c>
    </row>
    <row r="34" spans="1:5" x14ac:dyDescent="0.25">
      <c r="A34" t="s">
        <v>2233</v>
      </c>
      <c r="B34" s="546">
        <v>44806</v>
      </c>
      <c r="C34" t="s">
        <v>2216</v>
      </c>
      <c r="D34" t="s">
        <v>2247</v>
      </c>
      <c r="E34" t="s">
        <v>2246</v>
      </c>
    </row>
    <row r="35" spans="1:5" x14ac:dyDescent="0.25">
      <c r="A35" t="s">
        <v>2233</v>
      </c>
      <c r="B35" s="546">
        <v>44806</v>
      </c>
      <c r="C35" t="s">
        <v>2248</v>
      </c>
      <c r="D35" t="s">
        <v>2249</v>
      </c>
      <c r="E35" t="s">
        <v>2246</v>
      </c>
    </row>
    <row r="36" spans="1:5" x14ac:dyDescent="0.25">
      <c r="A36" t="s">
        <v>2233</v>
      </c>
      <c r="B36" s="546">
        <v>44806</v>
      </c>
      <c r="C36" t="s">
        <v>2250</v>
      </c>
      <c r="D36" t="s">
        <v>2251</v>
      </c>
      <c r="E36" t="s">
        <v>2246</v>
      </c>
    </row>
    <row r="37" spans="1:5" x14ac:dyDescent="0.25">
      <c r="A37" t="s">
        <v>2233</v>
      </c>
      <c r="B37" s="546">
        <v>44806</v>
      </c>
      <c r="C37" t="s">
        <v>2252</v>
      </c>
      <c r="D37" t="s">
        <v>2253</v>
      </c>
      <c r="E37" t="s">
        <v>2246</v>
      </c>
    </row>
    <row r="38" spans="1:5" x14ac:dyDescent="0.25">
      <c r="A38" t="s">
        <v>2233</v>
      </c>
      <c r="B38" s="546">
        <v>44806</v>
      </c>
      <c r="C38" t="s">
        <v>2231</v>
      </c>
      <c r="D38" t="s">
        <v>2254</v>
      </c>
      <c r="E38" t="s">
        <v>2246</v>
      </c>
    </row>
    <row r="39" spans="1:5" x14ac:dyDescent="0.25">
      <c r="A39" t="s">
        <v>2233</v>
      </c>
      <c r="B39" s="546">
        <v>44806</v>
      </c>
      <c r="C39" t="s">
        <v>2231</v>
      </c>
      <c r="D39" t="s">
        <v>2255</v>
      </c>
      <c r="E39" t="s">
        <v>2256</v>
      </c>
    </row>
    <row r="40" spans="1:5" x14ac:dyDescent="0.25">
      <c r="A40" t="s">
        <v>2233</v>
      </c>
      <c r="B40" s="546">
        <v>44806</v>
      </c>
      <c r="C40" t="s">
        <v>2231</v>
      </c>
      <c r="D40" t="s">
        <v>2257</v>
      </c>
      <c r="E40" t="s">
        <v>2256</v>
      </c>
    </row>
    <row r="41" spans="1:5" x14ac:dyDescent="0.25">
      <c r="A41" t="s">
        <v>2233</v>
      </c>
      <c r="B41" s="546">
        <v>44806</v>
      </c>
      <c r="C41" t="s">
        <v>2231</v>
      </c>
      <c r="D41" t="s">
        <v>2258</v>
      </c>
      <c r="E41" t="s">
        <v>2256</v>
      </c>
    </row>
    <row r="42" spans="1:5" x14ac:dyDescent="0.25">
      <c r="A42" t="s">
        <v>2233</v>
      </c>
      <c r="B42" s="546">
        <v>44806</v>
      </c>
      <c r="C42" t="s">
        <v>2231</v>
      </c>
      <c r="D42" t="s">
        <v>2259</v>
      </c>
      <c r="E42" t="s">
        <v>2260</v>
      </c>
    </row>
    <row r="43" spans="1:5" x14ac:dyDescent="0.25">
      <c r="A43" t="s">
        <v>2233</v>
      </c>
      <c r="B43" s="546">
        <v>44806</v>
      </c>
      <c r="C43" t="s">
        <v>2200</v>
      </c>
      <c r="D43" t="s">
        <v>2261</v>
      </c>
      <c r="E43" t="s">
        <v>2262</v>
      </c>
    </row>
    <row r="44" spans="1:5" x14ac:dyDescent="0.25">
      <c r="A44" t="s">
        <v>2233</v>
      </c>
      <c r="B44" s="546">
        <v>44806</v>
      </c>
      <c r="C44" t="s">
        <v>2231</v>
      </c>
      <c r="D44" t="s">
        <v>2263</v>
      </c>
      <c r="E44" t="s">
        <v>2264</v>
      </c>
    </row>
    <row r="45" spans="1:5" x14ac:dyDescent="0.25">
      <c r="A45" t="s">
        <v>2265</v>
      </c>
      <c r="B45" s="546">
        <v>44904</v>
      </c>
      <c r="C45" t="s">
        <v>2266</v>
      </c>
      <c r="D45" t="s">
        <v>2267</v>
      </c>
      <c r="E45" t="s">
        <v>2268</v>
      </c>
    </row>
    <row r="46" spans="1:5" x14ac:dyDescent="0.25">
      <c r="A46" t="s">
        <v>2265</v>
      </c>
      <c r="B46" s="546">
        <v>44904</v>
      </c>
      <c r="C46" t="s">
        <v>2266</v>
      </c>
      <c r="D46" t="s">
        <v>2269</v>
      </c>
    </row>
    <row r="47" spans="1:5" x14ac:dyDescent="0.25">
      <c r="A47" t="s">
        <v>2265</v>
      </c>
      <c r="B47" s="546">
        <v>44904</v>
      </c>
      <c r="C47" t="s">
        <v>2218</v>
      </c>
      <c r="D47" t="s">
        <v>2270</v>
      </c>
    </row>
    <row r="48" spans="1:5" x14ac:dyDescent="0.25">
      <c r="A48" t="s">
        <v>2265</v>
      </c>
      <c r="B48" s="546">
        <v>44904</v>
      </c>
      <c r="C48" t="s">
        <v>2266</v>
      </c>
      <c r="D48" t="s">
        <v>2271</v>
      </c>
    </row>
    <row r="49" spans="1:4" x14ac:dyDescent="0.25">
      <c r="A49" t="s">
        <v>2265</v>
      </c>
      <c r="B49" s="546">
        <v>44904</v>
      </c>
      <c r="C49" t="s">
        <v>2266</v>
      </c>
      <c r="D49" t="s">
        <v>2272</v>
      </c>
    </row>
    <row r="50" spans="1:4" x14ac:dyDescent="0.25">
      <c r="A50" t="s">
        <v>2265</v>
      </c>
      <c r="B50" s="546">
        <v>44904</v>
      </c>
      <c r="C50" t="s">
        <v>1816</v>
      </c>
      <c r="D50" t="s">
        <v>2273</v>
      </c>
    </row>
    <row r="51" spans="1:4" x14ac:dyDescent="0.25">
      <c r="A51" t="s">
        <v>2265</v>
      </c>
      <c r="B51" s="546">
        <v>44904</v>
      </c>
      <c r="C51" t="s">
        <v>2200</v>
      </c>
      <c r="D51" t="s">
        <v>2274</v>
      </c>
    </row>
    <row r="52" spans="1:4" x14ac:dyDescent="0.25">
      <c r="A52" t="s">
        <v>2265</v>
      </c>
      <c r="B52" s="546">
        <v>44904</v>
      </c>
      <c r="C52" t="s">
        <v>1826</v>
      </c>
      <c r="D52" t="s">
        <v>2275</v>
      </c>
    </row>
    <row r="53" spans="1:4" x14ac:dyDescent="0.25">
      <c r="A53" t="s">
        <v>2265</v>
      </c>
      <c r="B53" s="546">
        <v>44904</v>
      </c>
      <c r="C53" t="s">
        <v>2240</v>
      </c>
      <c r="D53" t="s">
        <v>2276</v>
      </c>
    </row>
    <row r="54" spans="1:4" x14ac:dyDescent="0.25">
      <c r="A54" t="s">
        <v>2265</v>
      </c>
      <c r="B54" s="546">
        <v>44904</v>
      </c>
      <c r="C54" t="s">
        <v>2193</v>
      </c>
      <c r="D54" t="s">
        <v>2277</v>
      </c>
    </row>
    <row r="55" spans="1:4" x14ac:dyDescent="0.25">
      <c r="A55" t="s">
        <v>2265</v>
      </c>
      <c r="B55" s="546">
        <v>44904</v>
      </c>
      <c r="C55" t="s">
        <v>2218</v>
      </c>
      <c r="D55" t="s">
        <v>2278</v>
      </c>
    </row>
    <row r="56" spans="1:4" x14ac:dyDescent="0.25">
      <c r="A56" t="s">
        <v>2265</v>
      </c>
      <c r="B56" s="546">
        <v>44904</v>
      </c>
      <c r="C56" t="s">
        <v>2218</v>
      </c>
      <c r="D56" t="s">
        <v>2279</v>
      </c>
    </row>
    <row r="57" spans="1:4" x14ac:dyDescent="0.25">
      <c r="A57" t="s">
        <v>2265</v>
      </c>
      <c r="B57" s="546">
        <v>44904</v>
      </c>
      <c r="C57" t="s">
        <v>2266</v>
      </c>
      <c r="D57" t="s">
        <v>2280</v>
      </c>
    </row>
    <row r="58" spans="1:4" x14ac:dyDescent="0.25">
      <c r="A58" t="s">
        <v>2265</v>
      </c>
      <c r="B58" s="546">
        <v>44904</v>
      </c>
      <c r="C58" t="s">
        <v>2266</v>
      </c>
      <c r="D58" t="s">
        <v>2281</v>
      </c>
    </row>
    <row r="59" spans="1:4" x14ac:dyDescent="0.25">
      <c r="A59" t="s">
        <v>2265</v>
      </c>
      <c r="B59" s="546">
        <v>44904</v>
      </c>
      <c r="C59" t="s">
        <v>2266</v>
      </c>
      <c r="D59" t="s">
        <v>2282</v>
      </c>
    </row>
    <row r="60" spans="1:4" x14ac:dyDescent="0.25">
      <c r="A60" t="s">
        <v>2265</v>
      </c>
      <c r="B60" s="546">
        <v>44904</v>
      </c>
      <c r="C60" t="s">
        <v>2266</v>
      </c>
      <c r="D60" t="s">
        <v>2283</v>
      </c>
    </row>
    <row r="61" spans="1:4" x14ac:dyDescent="0.25">
      <c r="A61" t="s">
        <v>2284</v>
      </c>
      <c r="B61" s="546"/>
      <c r="C61" t="s">
        <v>2266</v>
      </c>
      <c r="D61" t="s">
        <v>2285</v>
      </c>
    </row>
    <row r="62" spans="1:4" x14ac:dyDescent="0.25">
      <c r="A62" t="s">
        <v>2284</v>
      </c>
      <c r="B62" s="546"/>
      <c r="C62" t="s">
        <v>2286</v>
      </c>
      <c r="D62" t="s">
        <v>2287</v>
      </c>
    </row>
    <row r="63" spans="1:4" x14ac:dyDescent="0.25">
      <c r="A63" t="s">
        <v>2288</v>
      </c>
      <c r="B63" s="546">
        <v>45245</v>
      </c>
      <c r="C63" t="s">
        <v>2286</v>
      </c>
      <c r="D63" t="s">
        <v>2289</v>
      </c>
    </row>
    <row r="64" spans="1:4" x14ac:dyDescent="0.25">
      <c r="A64" t="s">
        <v>2288</v>
      </c>
      <c r="B64" s="546">
        <v>45245</v>
      </c>
      <c r="C64" t="s">
        <v>2218</v>
      </c>
      <c r="D64" t="s">
        <v>2290</v>
      </c>
    </row>
    <row r="65" spans="1:4" x14ac:dyDescent="0.25">
      <c r="A65" t="s">
        <v>2291</v>
      </c>
      <c r="B65" s="546">
        <v>45288</v>
      </c>
      <c r="C65" t="s">
        <v>2292</v>
      </c>
      <c r="D65" t="s">
        <v>2293</v>
      </c>
    </row>
    <row r="66" spans="1:4" x14ac:dyDescent="0.25">
      <c r="A66" t="s">
        <v>2291</v>
      </c>
      <c r="B66" s="546">
        <v>45288</v>
      </c>
      <c r="C66" t="s">
        <v>2294</v>
      </c>
      <c r="D66" t="s">
        <v>2295</v>
      </c>
    </row>
    <row r="67" spans="1:4" x14ac:dyDescent="0.25">
      <c r="A67" t="s">
        <v>2291</v>
      </c>
      <c r="B67" s="546">
        <v>45288</v>
      </c>
      <c r="C67" t="s">
        <v>2200</v>
      </c>
      <c r="D67" t="s">
        <v>2296</v>
      </c>
    </row>
    <row r="68" spans="1:4" x14ac:dyDescent="0.25">
      <c r="A68" s="560" t="s">
        <v>2297</v>
      </c>
      <c r="B68" s="546">
        <v>45299</v>
      </c>
      <c r="C68" t="s">
        <v>2218</v>
      </c>
      <c r="D68" t="s">
        <v>2298</v>
      </c>
    </row>
    <row r="69" spans="1:4" x14ac:dyDescent="0.25">
      <c r="A69" t="s">
        <v>2299</v>
      </c>
      <c r="B69" s="546">
        <v>45366</v>
      </c>
      <c r="C69" t="s">
        <v>2200</v>
      </c>
      <c r="D69" t="s">
        <v>2300</v>
      </c>
    </row>
    <row r="70" spans="1:4" x14ac:dyDescent="0.25">
      <c r="B70" s="546"/>
      <c r="D70" t="s">
        <v>2301</v>
      </c>
    </row>
    <row r="71" spans="1:4" x14ac:dyDescent="0.25">
      <c r="B71" s="546"/>
      <c r="D71" t="s">
        <v>2302</v>
      </c>
    </row>
    <row r="72" spans="1:4" x14ac:dyDescent="0.25">
      <c r="A72" t="s">
        <v>2299</v>
      </c>
      <c r="B72" s="546">
        <v>45366</v>
      </c>
      <c r="C72" t="s">
        <v>2231</v>
      </c>
      <c r="D72" t="s">
        <v>2303</v>
      </c>
    </row>
    <row r="73" spans="1:4" x14ac:dyDescent="0.25">
      <c r="B73" s="546"/>
      <c r="D73" t="s">
        <v>2304</v>
      </c>
    </row>
    <row r="74" spans="1:4" x14ac:dyDescent="0.25">
      <c r="A74" t="s">
        <v>2305</v>
      </c>
      <c r="B74" s="546">
        <v>45525</v>
      </c>
      <c r="C74" t="s">
        <v>2218</v>
      </c>
      <c r="D74" t="s">
        <v>2306</v>
      </c>
    </row>
    <row r="75" spans="1:4" ht="105" x14ac:dyDescent="0.25">
      <c r="A75" t="s">
        <v>2307</v>
      </c>
      <c r="B75" s="546">
        <v>45639</v>
      </c>
      <c r="C75" t="s">
        <v>2308</v>
      </c>
      <c r="D75" s="563" t="s">
        <v>2309</v>
      </c>
    </row>
    <row r="76" spans="1:4" x14ac:dyDescent="0.25">
      <c r="A76" t="s">
        <v>2310</v>
      </c>
      <c r="B76" s="546" t="s">
        <v>2311</v>
      </c>
      <c r="C76" t="s">
        <v>2224</v>
      </c>
      <c r="D76" t="s">
        <v>2312</v>
      </c>
    </row>
    <row r="77" spans="1:4" x14ac:dyDescent="0.25">
      <c r="B77" s="546"/>
    </row>
    <row r="78" spans="1:4" x14ac:dyDescent="0.25">
      <c r="B78" s="546"/>
    </row>
    <row r="79" spans="1:4" x14ac:dyDescent="0.25">
      <c r="B79" s="546"/>
    </row>
    <row r="80" spans="1:4" x14ac:dyDescent="0.25">
      <c r="B80" s="546"/>
    </row>
    <row r="81" spans="2:2" x14ac:dyDescent="0.25">
      <c r="B81" s="546"/>
    </row>
    <row r="82" spans="2:2" x14ac:dyDescent="0.25">
      <c r="B82" s="546"/>
    </row>
    <row r="83" spans="2:2" x14ac:dyDescent="0.25">
      <c r="B83" s="546"/>
    </row>
    <row r="84" spans="2:2" x14ac:dyDescent="0.25">
      <c r="B84" s="546"/>
    </row>
    <row r="85" spans="2:2" x14ac:dyDescent="0.25">
      <c r="B85" s="546"/>
    </row>
    <row r="86" spans="2:2" x14ac:dyDescent="0.25">
      <c r="B86" s="546"/>
    </row>
    <row r="87" spans="2:2" x14ac:dyDescent="0.25">
      <c r="B87" s="546"/>
    </row>
    <row r="88" spans="2:2" x14ac:dyDescent="0.25">
      <c r="B88" s="546"/>
    </row>
    <row r="89" spans="2:2" x14ac:dyDescent="0.25">
      <c r="B89" s="546"/>
    </row>
    <row r="90" spans="2:2" x14ac:dyDescent="0.25">
      <c r="B90" s="546"/>
    </row>
    <row r="91" spans="2:2" x14ac:dyDescent="0.25">
      <c r="B91" s="546"/>
    </row>
    <row r="92" spans="2:2" x14ac:dyDescent="0.25">
      <c r="B92" s="546"/>
    </row>
    <row r="93" spans="2:2" x14ac:dyDescent="0.25">
      <c r="B93" s="546"/>
    </row>
    <row r="94" spans="2:2" x14ac:dyDescent="0.25">
      <c r="B94" s="546"/>
    </row>
    <row r="95" spans="2:2" x14ac:dyDescent="0.25">
      <c r="B95" s="546"/>
    </row>
    <row r="96" spans="2:2" x14ac:dyDescent="0.25">
      <c r="B96" s="546"/>
    </row>
    <row r="97" spans="2:2" x14ac:dyDescent="0.25">
      <c r="B97" s="546"/>
    </row>
    <row r="98" spans="2:2" x14ac:dyDescent="0.25">
      <c r="B98" s="546"/>
    </row>
    <row r="99" spans="2:2" x14ac:dyDescent="0.25">
      <c r="B99" s="546"/>
    </row>
    <row r="100" spans="2:2" x14ac:dyDescent="0.25">
      <c r="B100" s="546"/>
    </row>
    <row r="101" spans="2:2" x14ac:dyDescent="0.25">
      <c r="B101" s="546"/>
    </row>
    <row r="102" spans="2:2" x14ac:dyDescent="0.25">
      <c r="B102" s="546"/>
    </row>
    <row r="103" spans="2:2" x14ac:dyDescent="0.25">
      <c r="B103" s="546"/>
    </row>
    <row r="104" spans="2:2" x14ac:dyDescent="0.25">
      <c r="B104" s="546"/>
    </row>
    <row r="105" spans="2:2" x14ac:dyDescent="0.25">
      <c r="B105" s="546"/>
    </row>
    <row r="106" spans="2:2" x14ac:dyDescent="0.25">
      <c r="B106" s="546"/>
    </row>
    <row r="107" spans="2:2" x14ac:dyDescent="0.25">
      <c r="B107" s="546"/>
    </row>
    <row r="108" spans="2:2" x14ac:dyDescent="0.25">
      <c r="B108" s="546"/>
    </row>
    <row r="109" spans="2:2" x14ac:dyDescent="0.25">
      <c r="B109" s="546"/>
    </row>
    <row r="110" spans="2:2" x14ac:dyDescent="0.25">
      <c r="B110" s="546"/>
    </row>
    <row r="111" spans="2:2" x14ac:dyDescent="0.25">
      <c r="B111" s="546"/>
    </row>
    <row r="112" spans="2:2" x14ac:dyDescent="0.25">
      <c r="B112" s="546"/>
    </row>
    <row r="113" spans="2:2" x14ac:dyDescent="0.25">
      <c r="B113" s="546"/>
    </row>
    <row r="114" spans="2:2" x14ac:dyDescent="0.25">
      <c r="B114" s="546"/>
    </row>
    <row r="115" spans="2:2" x14ac:dyDescent="0.25">
      <c r="B115" s="546"/>
    </row>
    <row r="116" spans="2:2" x14ac:dyDescent="0.25">
      <c r="B116" s="546"/>
    </row>
    <row r="117" spans="2:2" x14ac:dyDescent="0.25">
      <c r="B117" s="546"/>
    </row>
    <row r="118" spans="2:2" x14ac:dyDescent="0.25">
      <c r="B118" s="546"/>
    </row>
    <row r="119" spans="2:2" x14ac:dyDescent="0.25">
      <c r="B119" s="546"/>
    </row>
    <row r="120" spans="2:2" x14ac:dyDescent="0.25">
      <c r="B120" s="546"/>
    </row>
    <row r="121" spans="2:2" x14ac:dyDescent="0.25">
      <c r="B121" s="546"/>
    </row>
    <row r="122" spans="2:2" x14ac:dyDescent="0.25">
      <c r="B122" s="546"/>
    </row>
    <row r="123" spans="2:2" x14ac:dyDescent="0.25">
      <c r="B123" s="546"/>
    </row>
    <row r="124" spans="2:2" x14ac:dyDescent="0.25">
      <c r="B124" s="546"/>
    </row>
    <row r="125" spans="2:2" x14ac:dyDescent="0.25">
      <c r="B125" s="546"/>
    </row>
    <row r="126" spans="2:2" x14ac:dyDescent="0.25">
      <c r="B126" s="546"/>
    </row>
    <row r="127" spans="2:2" x14ac:dyDescent="0.25">
      <c r="B127" s="546"/>
    </row>
    <row r="128" spans="2:2" x14ac:dyDescent="0.25">
      <c r="B128" s="546"/>
    </row>
    <row r="129" spans="2:2" x14ac:dyDescent="0.25">
      <c r="B129" s="546"/>
    </row>
    <row r="130" spans="2:2" x14ac:dyDescent="0.25">
      <c r="B130" s="546"/>
    </row>
    <row r="131" spans="2:2" x14ac:dyDescent="0.25">
      <c r="B131" s="546"/>
    </row>
    <row r="132" spans="2:2" x14ac:dyDescent="0.25">
      <c r="B132" s="546"/>
    </row>
    <row r="133" spans="2:2" x14ac:dyDescent="0.25">
      <c r="B133" s="546"/>
    </row>
    <row r="134" spans="2:2" x14ac:dyDescent="0.25">
      <c r="B134" s="546"/>
    </row>
    <row r="135" spans="2:2" x14ac:dyDescent="0.25">
      <c r="B135" s="546"/>
    </row>
    <row r="136" spans="2:2" x14ac:dyDescent="0.25">
      <c r="B136" s="546"/>
    </row>
    <row r="137" spans="2:2" x14ac:dyDescent="0.25">
      <c r="B137" s="546"/>
    </row>
    <row r="138" spans="2:2" x14ac:dyDescent="0.25">
      <c r="B138" s="546"/>
    </row>
    <row r="139" spans="2:2" x14ac:dyDescent="0.25">
      <c r="B139" s="546"/>
    </row>
    <row r="140" spans="2:2" x14ac:dyDescent="0.25">
      <c r="B140" s="546"/>
    </row>
    <row r="141" spans="2:2" x14ac:dyDescent="0.25">
      <c r="B141" s="546"/>
    </row>
    <row r="142" spans="2:2" x14ac:dyDescent="0.25">
      <c r="B142" s="546"/>
    </row>
    <row r="143" spans="2:2" x14ac:dyDescent="0.25">
      <c r="B143" s="546"/>
    </row>
    <row r="144" spans="2:2" x14ac:dyDescent="0.25">
      <c r="B144" s="546"/>
    </row>
    <row r="145" spans="2:2" x14ac:dyDescent="0.25">
      <c r="B145" s="546"/>
    </row>
    <row r="146" spans="2:2" x14ac:dyDescent="0.25">
      <c r="B146" s="546"/>
    </row>
    <row r="147" spans="2:2" x14ac:dyDescent="0.25">
      <c r="B147" s="546"/>
    </row>
    <row r="148" spans="2:2" x14ac:dyDescent="0.25">
      <c r="B148" s="546"/>
    </row>
    <row r="149" spans="2:2" x14ac:dyDescent="0.25">
      <c r="B149" s="546"/>
    </row>
    <row r="150" spans="2:2" x14ac:dyDescent="0.25">
      <c r="B150" s="546"/>
    </row>
    <row r="151" spans="2:2" x14ac:dyDescent="0.25">
      <c r="B151" s="546"/>
    </row>
    <row r="152" spans="2:2" x14ac:dyDescent="0.25">
      <c r="B152" s="546"/>
    </row>
    <row r="153" spans="2:2" x14ac:dyDescent="0.25">
      <c r="B153" s="546"/>
    </row>
    <row r="154" spans="2:2" x14ac:dyDescent="0.25">
      <c r="B154" s="546"/>
    </row>
    <row r="155" spans="2:2" x14ac:dyDescent="0.25">
      <c r="B155" s="546"/>
    </row>
    <row r="156" spans="2:2" x14ac:dyDescent="0.25">
      <c r="B156" s="546"/>
    </row>
    <row r="157" spans="2:2" x14ac:dyDescent="0.25">
      <c r="B157" s="546"/>
    </row>
    <row r="158" spans="2:2" x14ac:dyDescent="0.25">
      <c r="B158" s="546"/>
    </row>
    <row r="159" spans="2:2" x14ac:dyDescent="0.25">
      <c r="B159" s="546"/>
    </row>
    <row r="160" spans="2:2" x14ac:dyDescent="0.25">
      <c r="B160" s="546"/>
    </row>
    <row r="161" spans="2:2" x14ac:dyDescent="0.25">
      <c r="B161" s="546"/>
    </row>
    <row r="162" spans="2:2" x14ac:dyDescent="0.25">
      <c r="B162" s="546"/>
    </row>
    <row r="163" spans="2:2" x14ac:dyDescent="0.25">
      <c r="B163" s="546"/>
    </row>
    <row r="164" spans="2:2" x14ac:dyDescent="0.25">
      <c r="B164" s="546"/>
    </row>
    <row r="165" spans="2:2" x14ac:dyDescent="0.25">
      <c r="B165" s="546"/>
    </row>
    <row r="166" spans="2:2" x14ac:dyDescent="0.25">
      <c r="B166" s="546"/>
    </row>
    <row r="167" spans="2:2" x14ac:dyDescent="0.25">
      <c r="B167" s="546"/>
    </row>
    <row r="168" spans="2:2" x14ac:dyDescent="0.25">
      <c r="B168" s="546"/>
    </row>
    <row r="169" spans="2:2" x14ac:dyDescent="0.25">
      <c r="B169" s="546"/>
    </row>
    <row r="170" spans="2:2" x14ac:dyDescent="0.25">
      <c r="B170" s="546"/>
    </row>
    <row r="171" spans="2:2" x14ac:dyDescent="0.25">
      <c r="B171" s="546"/>
    </row>
    <row r="172" spans="2:2" x14ac:dyDescent="0.25">
      <c r="B172" s="546"/>
    </row>
    <row r="173" spans="2:2" x14ac:dyDescent="0.25">
      <c r="B173" s="546"/>
    </row>
    <row r="174" spans="2:2" x14ac:dyDescent="0.25">
      <c r="B174" s="546"/>
    </row>
    <row r="175" spans="2:2" x14ac:dyDescent="0.25">
      <c r="B175" s="546"/>
    </row>
    <row r="176" spans="2:2" x14ac:dyDescent="0.25">
      <c r="B176" s="546"/>
    </row>
    <row r="177" spans="2:2" x14ac:dyDescent="0.25">
      <c r="B177" s="546"/>
    </row>
    <row r="178" spans="2:2" x14ac:dyDescent="0.25">
      <c r="B178" s="546"/>
    </row>
    <row r="179" spans="2:2" x14ac:dyDescent="0.25">
      <c r="B179" s="546"/>
    </row>
    <row r="180" spans="2:2" x14ac:dyDescent="0.25">
      <c r="B180" s="546"/>
    </row>
    <row r="181" spans="2:2" x14ac:dyDescent="0.25">
      <c r="B181" s="546"/>
    </row>
    <row r="182" spans="2:2" x14ac:dyDescent="0.25">
      <c r="B182" s="546"/>
    </row>
    <row r="183" spans="2:2" x14ac:dyDescent="0.25">
      <c r="B183" s="546"/>
    </row>
    <row r="184" spans="2:2" x14ac:dyDescent="0.25">
      <c r="B184" s="546"/>
    </row>
    <row r="185" spans="2:2" x14ac:dyDescent="0.25">
      <c r="B185" s="546"/>
    </row>
    <row r="186" spans="2:2" x14ac:dyDescent="0.25">
      <c r="B186" s="546"/>
    </row>
    <row r="187" spans="2:2" x14ac:dyDescent="0.25">
      <c r="B187" s="546"/>
    </row>
    <row r="188" spans="2:2" x14ac:dyDescent="0.25">
      <c r="B188" s="546"/>
    </row>
    <row r="189" spans="2:2" x14ac:dyDescent="0.25">
      <c r="B189" s="546"/>
    </row>
    <row r="190" spans="2:2" x14ac:dyDescent="0.25">
      <c r="B190" s="546"/>
    </row>
    <row r="191" spans="2:2" x14ac:dyDescent="0.25">
      <c r="B191" s="546"/>
    </row>
    <row r="192" spans="2:2" x14ac:dyDescent="0.25">
      <c r="B192" s="546"/>
    </row>
    <row r="193" spans="2:2" x14ac:dyDescent="0.25">
      <c r="B193" s="546"/>
    </row>
    <row r="194" spans="2:2" x14ac:dyDescent="0.25">
      <c r="B194" s="546"/>
    </row>
    <row r="195" spans="2:2" x14ac:dyDescent="0.25">
      <c r="B195" s="546"/>
    </row>
    <row r="196" spans="2:2" x14ac:dyDescent="0.25">
      <c r="B196" s="546"/>
    </row>
    <row r="197" spans="2:2" x14ac:dyDescent="0.25">
      <c r="B197" s="546"/>
    </row>
    <row r="198" spans="2:2" x14ac:dyDescent="0.25">
      <c r="B198" s="546"/>
    </row>
    <row r="199" spans="2:2" x14ac:dyDescent="0.25">
      <c r="B199" s="546"/>
    </row>
    <row r="200" spans="2:2" x14ac:dyDescent="0.25">
      <c r="B200" s="546"/>
    </row>
    <row r="201" spans="2:2" x14ac:dyDescent="0.25">
      <c r="B201" s="546"/>
    </row>
    <row r="202" spans="2:2" x14ac:dyDescent="0.25">
      <c r="B202" s="546"/>
    </row>
    <row r="203" spans="2:2" x14ac:dyDescent="0.25">
      <c r="B203" s="546"/>
    </row>
    <row r="204" spans="2:2" x14ac:dyDescent="0.25">
      <c r="B204" s="546"/>
    </row>
    <row r="205" spans="2:2" x14ac:dyDescent="0.25">
      <c r="B205" s="546"/>
    </row>
    <row r="206" spans="2:2" x14ac:dyDescent="0.25">
      <c r="B206" s="546"/>
    </row>
    <row r="207" spans="2:2" x14ac:dyDescent="0.25">
      <c r="B207" s="546"/>
    </row>
    <row r="208" spans="2:2" x14ac:dyDescent="0.25">
      <c r="B208" s="546"/>
    </row>
    <row r="209" spans="2:2" x14ac:dyDescent="0.25">
      <c r="B209" s="546"/>
    </row>
    <row r="210" spans="2:2" x14ac:dyDescent="0.25">
      <c r="B210" s="546"/>
    </row>
    <row r="211" spans="2:2" x14ac:dyDescent="0.25">
      <c r="B211" s="546"/>
    </row>
    <row r="212" spans="2:2" x14ac:dyDescent="0.25">
      <c r="B212" s="546"/>
    </row>
    <row r="213" spans="2:2" x14ac:dyDescent="0.25">
      <c r="B213" s="546"/>
    </row>
    <row r="214" spans="2:2" x14ac:dyDescent="0.25">
      <c r="B214" s="546"/>
    </row>
    <row r="215" spans="2:2" x14ac:dyDescent="0.25">
      <c r="B215" s="546"/>
    </row>
    <row r="216" spans="2:2" x14ac:dyDescent="0.25">
      <c r="B216" s="546"/>
    </row>
    <row r="217" spans="2:2" x14ac:dyDescent="0.25">
      <c r="B217" s="546"/>
    </row>
    <row r="218" spans="2:2" x14ac:dyDescent="0.25">
      <c r="B218" s="546"/>
    </row>
    <row r="219" spans="2:2" x14ac:dyDescent="0.25">
      <c r="B219" s="546"/>
    </row>
    <row r="220" spans="2:2" x14ac:dyDescent="0.25">
      <c r="B220" s="546"/>
    </row>
    <row r="221" spans="2:2" x14ac:dyDescent="0.25">
      <c r="B221" s="546"/>
    </row>
    <row r="222" spans="2:2" x14ac:dyDescent="0.25">
      <c r="B222" s="546"/>
    </row>
    <row r="223" spans="2:2" x14ac:dyDescent="0.25">
      <c r="B223" s="546"/>
    </row>
    <row r="224" spans="2:2" x14ac:dyDescent="0.25">
      <c r="B224" s="546"/>
    </row>
    <row r="225" spans="2:2" x14ac:dyDescent="0.25">
      <c r="B225" s="546"/>
    </row>
    <row r="226" spans="2:2" x14ac:dyDescent="0.25">
      <c r="B226" s="546"/>
    </row>
    <row r="227" spans="2:2" x14ac:dyDescent="0.25">
      <c r="B227" s="546"/>
    </row>
    <row r="228" spans="2:2" x14ac:dyDescent="0.25">
      <c r="B228" s="546"/>
    </row>
    <row r="229" spans="2:2" x14ac:dyDescent="0.25">
      <c r="B229" s="546"/>
    </row>
    <row r="230" spans="2:2" x14ac:dyDescent="0.25">
      <c r="B230" s="546"/>
    </row>
  </sheetData>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codeName="Blad2">
    <tabColor theme="5" tint="0.39997558519241921"/>
  </sheetPr>
  <dimension ref="A1:AT244"/>
  <sheetViews>
    <sheetView zoomScale="115" zoomScaleNormal="115" workbookViewId="0">
      <selection activeCell="H14" sqref="H14"/>
    </sheetView>
  </sheetViews>
  <sheetFormatPr defaultColWidth="8.85546875" defaultRowHeight="15" x14ac:dyDescent="0.25"/>
  <cols>
    <col min="1" max="1" width="18.5703125" style="373" bestFit="1" customWidth="1"/>
    <col min="2" max="3" width="12.140625" style="373" bestFit="1" customWidth="1"/>
    <col min="4" max="4" width="30" style="373" bestFit="1" customWidth="1"/>
    <col min="5" max="5" width="12.85546875" style="373" bestFit="1" customWidth="1"/>
    <col min="6" max="7" width="11" style="373" bestFit="1" customWidth="1"/>
    <col min="8" max="9" width="25.140625" style="373" bestFit="1" customWidth="1"/>
    <col min="10" max="10" width="21" style="373" bestFit="1" customWidth="1"/>
    <col min="11" max="11" width="17.85546875" style="373" bestFit="1" customWidth="1"/>
    <col min="12" max="12" width="16.140625" style="373" bestFit="1" customWidth="1"/>
    <col min="13" max="13" width="17.42578125" style="373" bestFit="1" customWidth="1"/>
    <col min="14" max="14" width="13.140625" style="373" bestFit="1" customWidth="1"/>
    <col min="15" max="15" width="13.42578125" style="373" bestFit="1" customWidth="1"/>
    <col min="16" max="16" width="10.42578125" style="373" bestFit="1" customWidth="1"/>
    <col min="17" max="17" width="6.5703125" style="40" bestFit="1" customWidth="1"/>
    <col min="18" max="18" width="16" style="40" bestFit="1" customWidth="1"/>
    <col min="19" max="19" width="10.85546875" style="40" bestFit="1" customWidth="1"/>
    <col min="20" max="20" width="9.42578125" style="373" bestFit="1" customWidth="1"/>
    <col min="21" max="21" width="9.5703125" style="373" bestFit="1" customWidth="1"/>
    <col min="22" max="22" width="8.42578125" style="373" bestFit="1" customWidth="1"/>
    <col min="23" max="23" width="11" style="373" bestFit="1" customWidth="1"/>
    <col min="24" max="24" width="10.140625" style="373" bestFit="1" customWidth="1"/>
    <col min="25" max="25" width="13.85546875" style="373" bestFit="1" customWidth="1"/>
    <col min="26" max="26" width="8.42578125" style="373" bestFit="1" customWidth="1"/>
    <col min="27" max="27" width="11.85546875" style="373" bestFit="1" customWidth="1"/>
    <col min="28" max="28" width="10.85546875" style="373" bestFit="1" customWidth="1"/>
    <col min="29" max="29" width="7.85546875" style="373" bestFit="1" customWidth="1"/>
    <col min="30" max="30" width="9.5703125" style="373" bestFit="1" customWidth="1"/>
    <col min="31" max="31" width="10.140625" style="373" bestFit="1" customWidth="1"/>
    <col min="32" max="32" width="20.85546875" style="373" bestFit="1" customWidth="1"/>
    <col min="33" max="33" width="11.5703125" style="373" bestFit="1" customWidth="1"/>
    <col min="34" max="34" width="29" style="373" bestFit="1" customWidth="1"/>
    <col min="35" max="35" width="11.7109375" style="373" bestFit="1" customWidth="1"/>
    <col min="36" max="36" width="17.42578125" style="373" bestFit="1" customWidth="1"/>
    <col min="37" max="39" width="8.85546875" style="373"/>
    <col min="40" max="40" width="12.5703125" style="373" bestFit="1" customWidth="1"/>
    <col min="41" max="41" width="15.140625" style="373" bestFit="1" customWidth="1"/>
    <col min="42" max="42" width="8.85546875" style="373"/>
    <col min="43" max="43" width="18.7109375" style="373" bestFit="1" customWidth="1"/>
    <col min="44" max="44" width="17.42578125" style="373" bestFit="1" customWidth="1"/>
    <col min="45" max="45" width="11.85546875" style="373" bestFit="1" customWidth="1"/>
    <col min="46" max="46" width="24.7109375" style="373" bestFit="1" customWidth="1"/>
    <col min="47" max="16384" width="8.85546875" style="373"/>
  </cols>
  <sheetData>
    <row r="1" spans="1:46" ht="11.25" x14ac:dyDescent="0.2">
      <c r="A1" s="370" t="s">
        <v>2313</v>
      </c>
      <c r="B1" s="370" t="s">
        <v>2313</v>
      </c>
      <c r="C1" s="370" t="s">
        <v>2313</v>
      </c>
      <c r="D1" s="370" t="s">
        <v>2313</v>
      </c>
      <c r="E1" s="370" t="s">
        <v>2313</v>
      </c>
      <c r="F1" s="370" t="s">
        <v>2313</v>
      </c>
      <c r="G1" s="370" t="s">
        <v>2313</v>
      </c>
      <c r="H1" s="370"/>
      <c r="I1" s="370" t="s">
        <v>2313</v>
      </c>
      <c r="J1" s="499" t="s">
        <v>2313</v>
      </c>
      <c r="K1" s="370" t="s">
        <v>2313</v>
      </c>
      <c r="L1" s="501" t="s">
        <v>2313</v>
      </c>
      <c r="M1" s="370" t="s">
        <v>2313</v>
      </c>
      <c r="N1" s="370" t="s">
        <v>2314</v>
      </c>
      <c r="O1" s="370" t="s">
        <v>2314</v>
      </c>
      <c r="P1" s="370" t="s">
        <v>2314</v>
      </c>
      <c r="Q1" s="371" t="s">
        <v>2308</v>
      </c>
      <c r="R1" s="371" t="s">
        <v>2308</v>
      </c>
      <c r="S1" s="371" t="s">
        <v>2308</v>
      </c>
      <c r="T1" s="371" t="s">
        <v>2308</v>
      </c>
      <c r="U1" s="371" t="s">
        <v>2308</v>
      </c>
      <c r="V1" s="371" t="s">
        <v>2308</v>
      </c>
      <c r="W1" s="371" t="s">
        <v>2308</v>
      </c>
      <c r="X1" s="371" t="s">
        <v>2308</v>
      </c>
      <c r="Y1" s="371" t="s">
        <v>2308</v>
      </c>
      <c r="Z1" s="371" t="s">
        <v>2308</v>
      </c>
      <c r="AA1" s="371" t="s">
        <v>2308</v>
      </c>
      <c r="AB1" s="371" t="s">
        <v>2308</v>
      </c>
      <c r="AC1" s="371" t="s">
        <v>2308</v>
      </c>
      <c r="AD1" s="371" t="s">
        <v>2308</v>
      </c>
      <c r="AE1" s="371" t="s">
        <v>2308</v>
      </c>
      <c r="AF1" s="371" t="s">
        <v>2308</v>
      </c>
      <c r="AG1" s="372" t="s">
        <v>2308</v>
      </c>
      <c r="AJ1" s="370" t="s">
        <v>2313</v>
      </c>
      <c r="AK1" s="370" t="s">
        <v>2313</v>
      </c>
      <c r="AL1" s="370" t="s">
        <v>2313</v>
      </c>
      <c r="AM1" s="370" t="s">
        <v>2313</v>
      </c>
      <c r="AO1" s="380" t="s">
        <v>2315</v>
      </c>
      <c r="AR1" s="372" t="s">
        <v>2308</v>
      </c>
      <c r="AS1" s="372" t="s">
        <v>2308</v>
      </c>
      <c r="AT1" s="372" t="s">
        <v>2308</v>
      </c>
    </row>
    <row r="2" spans="1:46" s="380" customFormat="1" ht="11.25" x14ac:dyDescent="0.2">
      <c r="A2" s="558" t="s">
        <v>2316</v>
      </c>
      <c r="B2" s="374" t="s">
        <v>2317</v>
      </c>
      <c r="C2" s="374" t="s">
        <v>2318</v>
      </c>
      <c r="D2" s="374" t="s">
        <v>2319</v>
      </c>
      <c r="E2" s="374" t="s">
        <v>2320</v>
      </c>
      <c r="F2" s="374" t="s">
        <v>2178</v>
      </c>
      <c r="G2" s="374" t="s">
        <v>2321</v>
      </c>
      <c r="H2" s="374" t="s">
        <v>2322</v>
      </c>
      <c r="I2" s="374" t="s">
        <v>2322</v>
      </c>
      <c r="J2" s="500" t="s">
        <v>2323</v>
      </c>
      <c r="K2" s="375" t="s">
        <v>2324</v>
      </c>
      <c r="L2" s="502" t="s">
        <v>2325</v>
      </c>
      <c r="M2" s="375" t="s">
        <v>2326</v>
      </c>
      <c r="N2" s="375" t="s">
        <v>2327</v>
      </c>
      <c r="O2" s="375" t="s">
        <v>2328</v>
      </c>
      <c r="P2" s="375" t="s">
        <v>1780</v>
      </c>
      <c r="Q2" s="376" t="s">
        <v>2329</v>
      </c>
      <c r="R2" s="377" t="s">
        <v>2330</v>
      </c>
      <c r="S2" s="376" t="s">
        <v>2331</v>
      </c>
      <c r="T2" s="377" t="s">
        <v>2332</v>
      </c>
      <c r="U2" s="377" t="s">
        <v>2333</v>
      </c>
      <c r="V2" s="377" t="s">
        <v>2334</v>
      </c>
      <c r="W2" s="377" t="s">
        <v>2335</v>
      </c>
      <c r="X2" s="378" t="s">
        <v>2336</v>
      </c>
      <c r="Y2" s="377" t="s">
        <v>2337</v>
      </c>
      <c r="Z2" s="377" t="s">
        <v>2338</v>
      </c>
      <c r="AA2" s="377" t="s">
        <v>2339</v>
      </c>
      <c r="AB2" s="377" t="s">
        <v>2340</v>
      </c>
      <c r="AC2" s="377" t="s">
        <v>139</v>
      </c>
      <c r="AD2" s="377" t="s">
        <v>140</v>
      </c>
      <c r="AE2" s="377" t="s">
        <v>2341</v>
      </c>
      <c r="AF2" s="377" t="s">
        <v>2342</v>
      </c>
      <c r="AG2" s="379" t="s">
        <v>2343</v>
      </c>
      <c r="AH2" s="377" t="s">
        <v>2344</v>
      </c>
      <c r="AI2" s="377" t="s">
        <v>2345</v>
      </c>
      <c r="AJ2" s="375" t="s">
        <v>2326</v>
      </c>
      <c r="AK2" s="375" t="s">
        <v>2326</v>
      </c>
      <c r="AL2" s="375" t="s">
        <v>2326</v>
      </c>
      <c r="AM2" s="375" t="s">
        <v>2326</v>
      </c>
      <c r="AN2" s="429" t="s">
        <v>2346</v>
      </c>
      <c r="AO2" s="476" t="s">
        <v>2347</v>
      </c>
      <c r="AP2" s="429" t="s">
        <v>2173</v>
      </c>
      <c r="AQ2" s="429" t="s">
        <v>2348</v>
      </c>
      <c r="AR2" s="377" t="s">
        <v>145</v>
      </c>
      <c r="AS2" s="377" t="s">
        <v>2818</v>
      </c>
      <c r="AT2" s="377" t="s">
        <v>2819</v>
      </c>
    </row>
    <row r="3" spans="1:46" s="383" customFormat="1" ht="11.25" x14ac:dyDescent="0.2">
      <c r="A3" s="381" t="s">
        <v>30</v>
      </c>
      <c r="B3" s="381" t="s">
        <v>30</v>
      </c>
      <c r="C3" s="381" t="s">
        <v>30</v>
      </c>
      <c r="D3" s="381" t="s">
        <v>30</v>
      </c>
      <c r="E3" s="381" t="s">
        <v>30</v>
      </c>
      <c r="F3" s="381" t="s">
        <v>30</v>
      </c>
      <c r="G3" s="381" t="s">
        <v>30</v>
      </c>
      <c r="H3" s="381" t="s">
        <v>30</v>
      </c>
      <c r="I3" s="381" t="s">
        <v>30</v>
      </c>
      <c r="J3" s="382" t="s">
        <v>30</v>
      </c>
      <c r="K3" s="504" t="s">
        <v>30</v>
      </c>
      <c r="L3" s="503" t="s">
        <v>30</v>
      </c>
      <c r="M3" s="381" t="s">
        <v>30</v>
      </c>
      <c r="N3" s="381" t="s">
        <v>30</v>
      </c>
      <c r="O3" s="381" t="s">
        <v>30</v>
      </c>
      <c r="P3" s="381" t="s">
        <v>30</v>
      </c>
      <c r="Q3" s="381" t="s">
        <v>30</v>
      </c>
      <c r="R3" s="381" t="s">
        <v>30</v>
      </c>
      <c r="S3" s="381" t="s">
        <v>30</v>
      </c>
      <c r="T3" s="381" t="s">
        <v>30</v>
      </c>
      <c r="U3" s="381" t="s">
        <v>30</v>
      </c>
      <c r="V3" s="381" t="s">
        <v>30</v>
      </c>
      <c r="W3" s="381" t="s">
        <v>30</v>
      </c>
      <c r="X3" s="381" t="s">
        <v>30</v>
      </c>
      <c r="Y3" s="381" t="s">
        <v>30</v>
      </c>
      <c r="Z3" s="381" t="s">
        <v>30</v>
      </c>
      <c r="AA3" s="381" t="s">
        <v>30</v>
      </c>
      <c r="AB3" s="381" t="s">
        <v>30</v>
      </c>
      <c r="AC3" s="381" t="s">
        <v>30</v>
      </c>
      <c r="AD3" s="381" t="s">
        <v>30</v>
      </c>
      <c r="AE3" s="381" t="s">
        <v>30</v>
      </c>
      <c r="AF3" s="381" t="s">
        <v>30</v>
      </c>
      <c r="AG3" s="382" t="s">
        <v>30</v>
      </c>
      <c r="AH3" s="383" t="s">
        <v>29</v>
      </c>
      <c r="AI3" s="397" t="s">
        <v>29</v>
      </c>
      <c r="AJ3" s="381" t="s">
        <v>29</v>
      </c>
      <c r="AK3" s="381" t="s">
        <v>29</v>
      </c>
      <c r="AL3" s="381" t="s">
        <v>29</v>
      </c>
      <c r="AM3" s="381" t="s">
        <v>29</v>
      </c>
      <c r="AN3" s="428" t="s">
        <v>29</v>
      </c>
      <c r="AO3" s="477" t="s">
        <v>29</v>
      </c>
      <c r="AP3" s="477" t="s">
        <v>29</v>
      </c>
      <c r="AQ3" s="428" t="s">
        <v>29</v>
      </c>
      <c r="AR3" s="382" t="s">
        <v>30</v>
      </c>
      <c r="AS3" s="568" t="s">
        <v>30</v>
      </c>
      <c r="AT3" s="504" t="s">
        <v>30</v>
      </c>
    </row>
    <row r="4" spans="1:46" ht="11.25" x14ac:dyDescent="0.2">
      <c r="A4" s="384" t="s">
        <v>2349</v>
      </c>
      <c r="B4" s="385" t="s">
        <v>2350</v>
      </c>
      <c r="C4" s="386">
        <v>910</v>
      </c>
      <c r="D4" s="387" t="s">
        <v>2351</v>
      </c>
      <c r="E4" s="385" t="s">
        <v>2352</v>
      </c>
      <c r="F4" s="385" t="s">
        <v>104</v>
      </c>
      <c r="G4" s="388" t="s">
        <v>2353</v>
      </c>
      <c r="H4" s="387" t="s">
        <v>2354</v>
      </c>
      <c r="I4" s="387" t="s">
        <v>2354</v>
      </c>
      <c r="J4" s="386" t="s">
        <v>2355</v>
      </c>
      <c r="K4" s="385" t="s">
        <v>2355</v>
      </c>
      <c r="L4" s="390" t="s">
        <v>2356</v>
      </c>
      <c r="M4" s="385" t="s">
        <v>2357</v>
      </c>
      <c r="N4" s="387" t="s">
        <v>2358</v>
      </c>
      <c r="O4" s="385">
        <v>1</v>
      </c>
      <c r="P4" s="385" t="s">
        <v>2359</v>
      </c>
      <c r="Q4" s="387" t="s">
        <v>2360</v>
      </c>
      <c r="R4" s="385" t="s">
        <v>2361</v>
      </c>
      <c r="S4" s="385" t="s">
        <v>2362</v>
      </c>
      <c r="T4" s="387" t="s">
        <v>2363</v>
      </c>
      <c r="U4" s="385" t="s">
        <v>2364</v>
      </c>
      <c r="V4" s="385" t="s">
        <v>2365</v>
      </c>
      <c r="W4" s="385" t="s">
        <v>2366</v>
      </c>
      <c r="X4" s="389" t="s">
        <v>2367</v>
      </c>
      <c r="Y4" s="385" t="s">
        <v>2368</v>
      </c>
      <c r="Z4" s="385" t="s">
        <v>2358</v>
      </c>
      <c r="AA4" s="387" t="s">
        <v>2369</v>
      </c>
      <c r="AB4" s="385" t="s">
        <v>2370</v>
      </c>
      <c r="AC4" s="385" t="s">
        <v>2371</v>
      </c>
      <c r="AD4" s="385" t="s">
        <v>2372</v>
      </c>
      <c r="AE4" s="385" t="s">
        <v>2373</v>
      </c>
      <c r="AF4" s="385" t="s">
        <v>2374</v>
      </c>
      <c r="AG4" s="386" t="s">
        <v>2358</v>
      </c>
      <c r="AH4" s="387" t="s">
        <v>2375</v>
      </c>
      <c r="AI4" s="387" t="s">
        <v>2376</v>
      </c>
      <c r="AJ4" s="385" t="s">
        <v>80</v>
      </c>
      <c r="AK4" s="385" t="s">
        <v>81</v>
      </c>
      <c r="AL4" s="385" t="s">
        <v>82</v>
      </c>
      <c r="AM4" s="385" t="s">
        <v>79</v>
      </c>
      <c r="AN4" s="385" t="s">
        <v>1981</v>
      </c>
      <c r="AO4" s="386" t="s">
        <v>2377</v>
      </c>
      <c r="AP4" s="386" t="s">
        <v>103</v>
      </c>
      <c r="AQ4" s="387" t="s">
        <v>2378</v>
      </c>
      <c r="AR4" s="566" t="s">
        <v>145</v>
      </c>
      <c r="AS4" s="569" t="s">
        <v>2820</v>
      </c>
      <c r="AT4" s="567" t="s">
        <v>2822</v>
      </c>
    </row>
    <row r="5" spans="1:46" ht="11.25" x14ac:dyDescent="0.2">
      <c r="A5" s="384" t="s">
        <v>2379</v>
      </c>
      <c r="B5" s="385" t="s">
        <v>2380</v>
      </c>
      <c r="C5" s="386">
        <v>950</v>
      </c>
      <c r="D5" s="385" t="s">
        <v>2381</v>
      </c>
      <c r="E5" s="385" t="s">
        <v>2382</v>
      </c>
      <c r="F5" s="385" t="s">
        <v>2383</v>
      </c>
      <c r="G5" s="496">
        <v>0.06</v>
      </c>
      <c r="H5" s="387" t="s">
        <v>2384</v>
      </c>
      <c r="I5" s="387" t="s">
        <v>2385</v>
      </c>
      <c r="J5" s="386" t="s">
        <v>2386</v>
      </c>
      <c r="K5" s="385" t="s">
        <v>2387</v>
      </c>
      <c r="L5" s="390" t="s">
        <v>2388</v>
      </c>
      <c r="M5" s="385" t="s">
        <v>2389</v>
      </c>
      <c r="N5" s="387" t="s">
        <v>2390</v>
      </c>
      <c r="O5" s="385">
        <v>2</v>
      </c>
      <c r="P5" s="385" t="s">
        <v>2391</v>
      </c>
      <c r="Q5" s="385" t="s">
        <v>2392</v>
      </c>
      <c r="R5" s="385" t="s">
        <v>2393</v>
      </c>
      <c r="S5" s="385" t="s">
        <v>2394</v>
      </c>
      <c r="T5" s="386" t="s">
        <v>2395</v>
      </c>
      <c r="U5" s="385" t="s">
        <v>2396</v>
      </c>
      <c r="V5" s="390" t="s">
        <v>2397</v>
      </c>
      <c r="W5" s="385" t="s">
        <v>2398</v>
      </c>
      <c r="X5" s="389" t="s">
        <v>2399</v>
      </c>
      <c r="Y5" s="385" t="s">
        <v>2400</v>
      </c>
      <c r="Z5" s="385" t="s">
        <v>2390</v>
      </c>
      <c r="AA5" s="385" t="s">
        <v>2401</v>
      </c>
      <c r="AB5" s="385" t="s">
        <v>2402</v>
      </c>
      <c r="AC5" s="385" t="s">
        <v>2403</v>
      </c>
      <c r="AD5" s="385" t="s">
        <v>2404</v>
      </c>
      <c r="AE5" s="385" t="s">
        <v>2405</v>
      </c>
      <c r="AF5" s="385" t="s">
        <v>2406</v>
      </c>
      <c r="AH5" s="385" t="s">
        <v>2407</v>
      </c>
      <c r="AI5" s="385" t="s">
        <v>2408</v>
      </c>
      <c r="AJ5" s="385" t="s">
        <v>81</v>
      </c>
      <c r="AK5" s="385" t="s">
        <v>82</v>
      </c>
      <c r="AL5" s="385"/>
      <c r="AM5" s="385" t="s">
        <v>2409</v>
      </c>
      <c r="AN5" s="385" t="s">
        <v>1871</v>
      </c>
      <c r="AO5" s="386" t="s">
        <v>2410</v>
      </c>
      <c r="AP5" s="386" t="s">
        <v>79</v>
      </c>
      <c r="AQ5" s="385" t="s">
        <v>2411</v>
      </c>
      <c r="AS5" s="569" t="s">
        <v>2831</v>
      </c>
      <c r="AT5" s="567" t="s">
        <v>2827</v>
      </c>
    </row>
    <row r="6" spans="1:46" ht="11.25" x14ac:dyDescent="0.2">
      <c r="A6" s="384" t="s">
        <v>2412</v>
      </c>
      <c r="B6" s="385" t="s">
        <v>2413</v>
      </c>
      <c r="C6" s="386">
        <v>200</v>
      </c>
      <c r="D6" s="385" t="s">
        <v>2414</v>
      </c>
      <c r="E6" s="385" t="s">
        <v>2415</v>
      </c>
      <c r="F6" s="385" t="s">
        <v>2416</v>
      </c>
      <c r="G6" s="496">
        <v>0.12</v>
      </c>
      <c r="H6" s="385" t="s">
        <v>2417</v>
      </c>
      <c r="I6" s="387" t="s">
        <v>2384</v>
      </c>
      <c r="J6" s="386" t="s">
        <v>2418</v>
      </c>
      <c r="K6" s="385" t="s">
        <v>2419</v>
      </c>
      <c r="L6" s="390" t="s">
        <v>2420</v>
      </c>
      <c r="M6" s="385" t="s">
        <v>2421</v>
      </c>
      <c r="O6" s="386">
        <v>3</v>
      </c>
      <c r="P6" s="385" t="s">
        <v>2422</v>
      </c>
      <c r="Q6" s="385" t="s">
        <v>2423</v>
      </c>
      <c r="R6" s="385" t="s">
        <v>2424</v>
      </c>
      <c r="S6" s="385" t="s">
        <v>2425</v>
      </c>
      <c r="T6" s="386" t="s">
        <v>2426</v>
      </c>
      <c r="U6" s="385" t="s">
        <v>2427</v>
      </c>
      <c r="V6" s="390" t="s">
        <v>2428</v>
      </c>
      <c r="W6" s="385" t="s">
        <v>2429</v>
      </c>
      <c r="X6" s="389" t="s">
        <v>2430</v>
      </c>
      <c r="Y6" s="385" t="s">
        <v>2431</v>
      </c>
      <c r="Z6" s="385" t="s">
        <v>2432</v>
      </c>
      <c r="AA6" s="385" t="s">
        <v>2433</v>
      </c>
      <c r="AC6" s="385" t="s">
        <v>2434</v>
      </c>
      <c r="AD6" s="385" t="s">
        <v>2435</v>
      </c>
      <c r="AH6" s="385" t="s">
        <v>2436</v>
      </c>
      <c r="AJ6" s="385" t="s">
        <v>82</v>
      </c>
      <c r="AM6" s="385" t="s">
        <v>82</v>
      </c>
      <c r="AO6" s="386" t="s">
        <v>2437</v>
      </c>
      <c r="AP6" s="386" t="s">
        <v>80</v>
      </c>
      <c r="AQ6" s="385" t="s">
        <v>2438</v>
      </c>
      <c r="AS6" s="569"/>
      <c r="AT6" s="567" t="s">
        <v>2826</v>
      </c>
    </row>
    <row r="7" spans="1:46" ht="11.25" x14ac:dyDescent="0.2">
      <c r="A7" s="384" t="s">
        <v>2439</v>
      </c>
      <c r="B7" s="385" t="s">
        <v>2440</v>
      </c>
      <c r="C7" s="391"/>
      <c r="D7" s="385" t="s">
        <v>2441</v>
      </c>
      <c r="E7" s="385" t="s">
        <v>2442</v>
      </c>
      <c r="F7" s="391"/>
      <c r="G7" s="496">
        <v>0.25</v>
      </c>
      <c r="H7" s="385" t="s">
        <v>2443</v>
      </c>
      <c r="I7" s="385" t="s">
        <v>2417</v>
      </c>
      <c r="J7" s="391"/>
      <c r="L7" s="391"/>
      <c r="M7" s="385" t="s">
        <v>2444</v>
      </c>
      <c r="O7" s="391"/>
      <c r="P7" s="385" t="s">
        <v>2445</v>
      </c>
      <c r="Q7" s="385" t="s">
        <v>2446</v>
      </c>
      <c r="R7" s="385" t="s">
        <v>163</v>
      </c>
      <c r="S7" s="385" t="s">
        <v>2447</v>
      </c>
      <c r="T7" s="386" t="s">
        <v>2448</v>
      </c>
      <c r="U7" s="385" t="s">
        <v>2449</v>
      </c>
      <c r="V7" s="390" t="s">
        <v>2450</v>
      </c>
      <c r="W7" s="385" t="s">
        <v>2451</v>
      </c>
      <c r="X7" s="389" t="s">
        <v>2452</v>
      </c>
      <c r="Y7" s="385" t="s">
        <v>2453</v>
      </c>
      <c r="AD7" s="385" t="s">
        <v>2454</v>
      </c>
      <c r="AH7" s="385" t="s">
        <v>2455</v>
      </c>
      <c r="AO7" s="386" t="s">
        <v>2456</v>
      </c>
      <c r="AP7" s="386" t="s">
        <v>81</v>
      </c>
      <c r="AQ7" s="385" t="s">
        <v>2457</v>
      </c>
      <c r="AR7" s="530"/>
      <c r="AS7" s="569"/>
      <c r="AT7" s="567" t="s">
        <v>2824</v>
      </c>
    </row>
    <row r="8" spans="1:46" ht="11.25" x14ac:dyDescent="0.2">
      <c r="A8" s="384" t="s">
        <v>2458</v>
      </c>
      <c r="B8" s="391"/>
      <c r="C8" s="391"/>
      <c r="D8" s="385" t="s">
        <v>2459</v>
      </c>
      <c r="E8" s="385" t="s">
        <v>2460</v>
      </c>
      <c r="F8" s="391"/>
      <c r="G8" s="391"/>
      <c r="H8" s="385" t="s">
        <v>2461</v>
      </c>
      <c r="I8" s="385" t="s">
        <v>2443</v>
      </c>
      <c r="J8" s="391"/>
      <c r="K8" s="391"/>
      <c r="L8" s="391"/>
      <c r="M8" s="391"/>
      <c r="O8" s="391"/>
      <c r="P8" s="462" t="s">
        <v>2462</v>
      </c>
      <c r="Q8" s="385" t="s">
        <v>162</v>
      </c>
      <c r="R8" s="385" t="s">
        <v>2463</v>
      </c>
      <c r="S8" s="385" t="s">
        <v>164</v>
      </c>
      <c r="T8" s="386" t="s">
        <v>2464</v>
      </c>
      <c r="U8" s="385" t="s">
        <v>2465</v>
      </c>
      <c r="V8" s="385" t="s">
        <v>2432</v>
      </c>
      <c r="W8" s="385" t="s">
        <v>2432</v>
      </c>
      <c r="X8" s="392" t="s">
        <v>2466</v>
      </c>
      <c r="Y8" s="385" t="s">
        <v>2432</v>
      </c>
      <c r="AD8" s="385" t="s">
        <v>2467</v>
      </c>
      <c r="AH8" s="385" t="s">
        <v>2468</v>
      </c>
      <c r="AP8" s="386" t="s">
        <v>82</v>
      </c>
      <c r="AQ8" s="385" t="s">
        <v>2469</v>
      </c>
      <c r="AT8" s="567" t="s">
        <v>2823</v>
      </c>
    </row>
    <row r="9" spans="1:46" ht="11.25" x14ac:dyDescent="0.2">
      <c r="A9" s="384" t="s">
        <v>2470</v>
      </c>
      <c r="B9" s="391"/>
      <c r="C9" s="391"/>
      <c r="D9" s="385" t="s">
        <v>2471</v>
      </c>
      <c r="E9" s="385" t="s">
        <v>2472</v>
      </c>
      <c r="F9" s="391"/>
      <c r="G9" s="391"/>
      <c r="H9" s="385" t="s">
        <v>2473</v>
      </c>
      <c r="I9" s="385" t="s">
        <v>2473</v>
      </c>
      <c r="J9" s="391"/>
      <c r="K9" s="391"/>
      <c r="L9" s="391"/>
      <c r="M9" s="391"/>
      <c r="P9" s="385" t="s">
        <v>2474</v>
      </c>
      <c r="Q9" s="390" t="s">
        <v>2475</v>
      </c>
      <c r="R9" s="385" t="s">
        <v>2476</v>
      </c>
      <c r="S9" s="385" t="s">
        <v>2477</v>
      </c>
      <c r="T9" s="386" t="s">
        <v>2478</v>
      </c>
      <c r="U9" s="385" t="s">
        <v>2479</v>
      </c>
      <c r="X9" s="389" t="s">
        <v>2480</v>
      </c>
      <c r="AD9" s="385" t="s">
        <v>2481</v>
      </c>
      <c r="AH9" s="385" t="s">
        <v>2482</v>
      </c>
      <c r="AQ9" s="385" t="s">
        <v>2483</v>
      </c>
      <c r="AT9" s="567" t="s">
        <v>2821</v>
      </c>
    </row>
    <row r="10" spans="1:46" ht="11.25" x14ac:dyDescent="0.2">
      <c r="A10" s="391"/>
      <c r="B10" s="391"/>
      <c r="C10" s="391"/>
      <c r="D10" s="391"/>
      <c r="E10" s="391"/>
      <c r="F10" s="391"/>
      <c r="G10" s="391"/>
      <c r="H10" s="385" t="s">
        <v>2484</v>
      </c>
      <c r="I10" s="385" t="s">
        <v>2484</v>
      </c>
      <c r="J10" s="391"/>
      <c r="K10" s="391"/>
      <c r="L10" s="391"/>
      <c r="M10" s="391"/>
      <c r="Q10" s="385" t="s">
        <v>2485</v>
      </c>
      <c r="R10" s="385" t="s">
        <v>2486</v>
      </c>
      <c r="S10" s="385" t="s">
        <v>2487</v>
      </c>
      <c r="U10" s="385" t="s">
        <v>2488</v>
      </c>
      <c r="X10" s="389" t="s">
        <v>2489</v>
      </c>
      <c r="AD10" s="385" t="s">
        <v>2490</v>
      </c>
      <c r="AH10" s="385" t="s">
        <v>2491</v>
      </c>
      <c r="AQ10" s="385" t="s">
        <v>2492</v>
      </c>
      <c r="AT10" s="567" t="s">
        <v>2825</v>
      </c>
    </row>
    <row r="11" spans="1:46" ht="11.25" x14ac:dyDescent="0.2">
      <c r="A11" s="391"/>
      <c r="B11" s="391"/>
      <c r="C11" s="391"/>
      <c r="D11" s="391"/>
      <c r="E11" s="391"/>
      <c r="F11" s="391"/>
      <c r="G11" s="391"/>
      <c r="H11" s="385" t="s">
        <v>2493</v>
      </c>
      <c r="I11" s="385" t="s">
        <v>2493</v>
      </c>
      <c r="J11" s="391"/>
      <c r="K11" s="391"/>
      <c r="L11" s="391"/>
      <c r="M11" s="391"/>
      <c r="Q11" s="385" t="s">
        <v>2494</v>
      </c>
      <c r="R11" s="385" t="s">
        <v>2495</v>
      </c>
      <c r="S11" s="373"/>
      <c r="U11" s="385" t="s">
        <v>2496</v>
      </c>
      <c r="X11" s="389" t="s">
        <v>2497</v>
      </c>
      <c r="AH11" s="385" t="s">
        <v>2498</v>
      </c>
      <c r="AQ11" s="385" t="s">
        <v>2499</v>
      </c>
      <c r="AT11" s="567" t="s">
        <v>2829</v>
      </c>
    </row>
    <row r="12" spans="1:46" ht="11.25" x14ac:dyDescent="0.2">
      <c r="A12" s="391"/>
      <c r="B12" s="391"/>
      <c r="C12" s="391"/>
      <c r="D12" s="391"/>
      <c r="E12" s="391"/>
      <c r="F12" s="391"/>
      <c r="G12" s="391"/>
      <c r="H12" s="385" t="s">
        <v>2841</v>
      </c>
      <c r="I12" s="385" t="s">
        <v>2841</v>
      </c>
      <c r="J12" s="391"/>
      <c r="K12" s="391"/>
      <c r="L12" s="391"/>
      <c r="M12" s="391"/>
      <c r="Q12" s="385" t="s">
        <v>2500</v>
      </c>
      <c r="R12" s="385" t="s">
        <v>2501</v>
      </c>
      <c r="S12" s="373"/>
      <c r="X12" s="389" t="s">
        <v>2502</v>
      </c>
      <c r="AH12" s="385" t="s">
        <v>2503</v>
      </c>
      <c r="AQ12" s="385" t="s">
        <v>2504</v>
      </c>
      <c r="AT12" s="567" t="s">
        <v>2828</v>
      </c>
    </row>
    <row r="13" spans="1:46" ht="11.25" x14ac:dyDescent="0.2">
      <c r="A13" s="391"/>
      <c r="B13" s="391"/>
      <c r="C13" s="391"/>
      <c r="D13" s="391"/>
      <c r="E13" s="391"/>
      <c r="F13" s="391"/>
      <c r="G13" s="391"/>
      <c r="H13" s="385" t="s">
        <v>2505</v>
      </c>
      <c r="I13" s="385" t="s">
        <v>2505</v>
      </c>
      <c r="J13" s="391"/>
      <c r="K13" s="391"/>
      <c r="L13" s="391"/>
      <c r="M13" s="391"/>
      <c r="Q13" s="385" t="s">
        <v>2506</v>
      </c>
      <c r="R13" s="373"/>
      <c r="S13" s="373"/>
      <c r="AH13" s="385" t="s">
        <v>2507</v>
      </c>
      <c r="AQ13" s="385" t="s">
        <v>2508</v>
      </c>
      <c r="AT13" s="567"/>
    </row>
    <row r="14" spans="1:46" ht="11.25" x14ac:dyDescent="0.2">
      <c r="A14" s="391"/>
      <c r="B14" s="391"/>
      <c r="C14" s="391"/>
      <c r="D14" s="391"/>
      <c r="E14" s="391"/>
      <c r="F14" s="391"/>
      <c r="G14" s="391"/>
      <c r="H14" s="385" t="s">
        <v>2842</v>
      </c>
      <c r="I14" s="385" t="s">
        <v>2842</v>
      </c>
      <c r="J14" s="391"/>
      <c r="K14" s="391"/>
      <c r="L14" s="391"/>
      <c r="M14" s="391"/>
      <c r="Q14" s="385" t="s">
        <v>2510</v>
      </c>
      <c r="R14" s="373"/>
      <c r="S14" s="373"/>
      <c r="AH14" s="385" t="s">
        <v>2511</v>
      </c>
      <c r="AQ14" s="385" t="s">
        <v>2512</v>
      </c>
      <c r="AT14" s="567"/>
    </row>
    <row r="15" spans="1:46" ht="11.25" x14ac:dyDescent="0.2">
      <c r="A15" s="391"/>
      <c r="B15" s="391"/>
      <c r="C15" s="391"/>
      <c r="D15" s="391"/>
      <c r="E15" s="391"/>
      <c r="F15" s="391"/>
      <c r="G15" s="391"/>
      <c r="H15" s="385" t="s">
        <v>2509</v>
      </c>
      <c r="I15" s="385" t="s">
        <v>2509</v>
      </c>
      <c r="J15" s="391"/>
      <c r="K15" s="391"/>
      <c r="L15" s="391"/>
      <c r="M15" s="391"/>
      <c r="Q15" s="385" t="s">
        <v>2514</v>
      </c>
      <c r="R15" s="373"/>
      <c r="S15" s="373"/>
      <c r="AH15" s="385" t="s">
        <v>2515</v>
      </c>
      <c r="AQ15" s="385" t="s">
        <v>2516</v>
      </c>
    </row>
    <row r="16" spans="1:46" ht="11.25" x14ac:dyDescent="0.2">
      <c r="A16" s="391"/>
      <c r="B16" s="391"/>
      <c r="C16" s="391"/>
      <c r="D16" s="391"/>
      <c r="E16" s="391"/>
      <c r="F16" s="391"/>
      <c r="G16" s="391"/>
      <c r="H16" s="385" t="s">
        <v>2513</v>
      </c>
      <c r="I16" s="385" t="s">
        <v>2513</v>
      </c>
      <c r="J16" s="391"/>
      <c r="K16" s="391"/>
      <c r="L16" s="391"/>
      <c r="M16" s="391"/>
      <c r="Q16" s="385" t="s">
        <v>2518</v>
      </c>
      <c r="R16" s="373"/>
      <c r="S16" s="373"/>
      <c r="AH16" s="385" t="s">
        <v>2519</v>
      </c>
      <c r="AQ16" s="385" t="s">
        <v>2520</v>
      </c>
    </row>
    <row r="17" spans="1:44" ht="11.25" x14ac:dyDescent="0.2">
      <c r="A17" s="391"/>
      <c r="B17" s="391"/>
      <c r="C17" s="391"/>
      <c r="D17" s="391"/>
      <c r="E17" s="391"/>
      <c r="F17" s="391"/>
      <c r="G17" s="391"/>
      <c r="H17" s="385" t="s">
        <v>2517</v>
      </c>
      <c r="I17" s="385" t="s">
        <v>2517</v>
      </c>
      <c r="J17" s="391"/>
      <c r="K17" s="391"/>
      <c r="L17" s="391"/>
      <c r="M17" s="391"/>
      <c r="Q17" s="385" t="s">
        <v>2522</v>
      </c>
      <c r="R17" s="373"/>
      <c r="S17" s="373"/>
      <c r="AH17" s="385" t="s">
        <v>2523</v>
      </c>
      <c r="AQ17" s="385" t="s">
        <v>2524</v>
      </c>
    </row>
    <row r="18" spans="1:44" ht="11.25" x14ac:dyDescent="0.2">
      <c r="A18" s="391"/>
      <c r="B18" s="391"/>
      <c r="C18" s="391"/>
      <c r="D18" s="391"/>
      <c r="E18" s="391"/>
      <c r="F18" s="391"/>
      <c r="G18" s="391"/>
      <c r="H18" s="385" t="s">
        <v>2521</v>
      </c>
      <c r="I18" s="385" t="s">
        <v>2521</v>
      </c>
      <c r="J18" s="391"/>
      <c r="K18" s="391"/>
      <c r="L18" s="391"/>
      <c r="M18" s="391"/>
      <c r="Q18" s="385" t="s">
        <v>2526</v>
      </c>
      <c r="R18" s="373"/>
      <c r="S18" s="373"/>
      <c r="AH18" s="385" t="s">
        <v>2527</v>
      </c>
      <c r="AQ18" s="385" t="s">
        <v>2528</v>
      </c>
    </row>
    <row r="19" spans="1:44" ht="11.25" x14ac:dyDescent="0.2">
      <c r="A19" s="391"/>
      <c r="B19" s="391"/>
      <c r="C19" s="391"/>
      <c r="D19" s="391"/>
      <c r="E19" s="391"/>
      <c r="F19" s="391"/>
      <c r="G19" s="391"/>
      <c r="H19" s="385" t="s">
        <v>2525</v>
      </c>
      <c r="I19" s="385" t="s">
        <v>2525</v>
      </c>
      <c r="J19" s="391"/>
      <c r="K19" s="391"/>
      <c r="L19" s="391"/>
      <c r="M19" s="391"/>
      <c r="Q19" s="385"/>
      <c r="R19" s="373"/>
      <c r="S19" s="373"/>
      <c r="AH19" s="385" t="s">
        <v>2530</v>
      </c>
      <c r="AQ19" s="385" t="s">
        <v>2531</v>
      </c>
    </row>
    <row r="20" spans="1:44" ht="11.25" x14ac:dyDescent="0.2">
      <c r="A20" s="391"/>
      <c r="B20" s="391"/>
      <c r="C20" s="391"/>
      <c r="D20" s="391"/>
      <c r="E20" s="391"/>
      <c r="F20" s="391"/>
      <c r="G20" s="391"/>
      <c r="H20" s="385" t="s">
        <v>2529</v>
      </c>
      <c r="I20" s="385" t="s">
        <v>2529</v>
      </c>
      <c r="J20" s="391"/>
      <c r="K20" s="391"/>
      <c r="L20" s="391"/>
      <c r="M20" s="391"/>
      <c r="Q20" s="385"/>
      <c r="R20" s="373"/>
      <c r="S20" s="373"/>
      <c r="AH20" s="385" t="s">
        <v>2533</v>
      </c>
      <c r="AQ20" s="385" t="s">
        <v>2534</v>
      </c>
    </row>
    <row r="21" spans="1:44" ht="11.25" x14ac:dyDescent="0.2">
      <c r="A21" s="391"/>
      <c r="B21" s="391"/>
      <c r="C21" s="391"/>
      <c r="D21" s="391"/>
      <c r="E21" s="391"/>
      <c r="F21" s="391"/>
      <c r="G21" s="391"/>
      <c r="H21" s="385" t="s">
        <v>2532</v>
      </c>
      <c r="I21" s="385" t="s">
        <v>2532</v>
      </c>
      <c r="J21" s="391"/>
      <c r="K21" s="391"/>
      <c r="L21" s="391"/>
      <c r="M21" s="391"/>
      <c r="Q21" s="385"/>
      <c r="R21" s="373"/>
      <c r="S21" s="373"/>
      <c r="AH21" s="385" t="s">
        <v>2536</v>
      </c>
      <c r="AQ21" s="385" t="s">
        <v>2537</v>
      </c>
    </row>
    <row r="22" spans="1:44" ht="11.25" x14ac:dyDescent="0.2">
      <c r="A22" s="391"/>
      <c r="B22" s="391"/>
      <c r="C22" s="391"/>
      <c r="D22" s="391"/>
      <c r="E22" s="391"/>
      <c r="F22" s="391"/>
      <c r="G22" s="391"/>
      <c r="H22" s="385" t="s">
        <v>2535</v>
      </c>
      <c r="I22" s="385" t="s">
        <v>2535</v>
      </c>
      <c r="J22" s="391"/>
      <c r="K22" s="391"/>
      <c r="L22" s="391"/>
      <c r="M22" s="391"/>
      <c r="Q22" s="385"/>
      <c r="R22" s="373"/>
      <c r="S22" s="373"/>
      <c r="AH22" s="385" t="s">
        <v>2539</v>
      </c>
      <c r="AQ22" s="385" t="s">
        <v>2458</v>
      </c>
    </row>
    <row r="23" spans="1:44" ht="11.25" x14ac:dyDescent="0.2">
      <c r="A23" s="391"/>
      <c r="B23" s="391"/>
      <c r="C23" s="391"/>
      <c r="D23" s="391"/>
      <c r="E23" s="391"/>
      <c r="F23" s="391"/>
      <c r="G23" s="391"/>
      <c r="H23" s="385" t="s">
        <v>2538</v>
      </c>
      <c r="I23" s="385" t="s">
        <v>2538</v>
      </c>
      <c r="J23" s="391"/>
      <c r="K23" s="391"/>
      <c r="L23" s="391"/>
      <c r="M23" s="391"/>
      <c r="Q23" s="385"/>
      <c r="R23" s="373"/>
      <c r="S23" s="373"/>
      <c r="AH23" s="385" t="s">
        <v>2541</v>
      </c>
      <c r="AQ23" s="385" t="s">
        <v>2542</v>
      </c>
    </row>
    <row r="24" spans="1:44" ht="11.25" x14ac:dyDescent="0.2">
      <c r="A24" s="391"/>
      <c r="B24" s="391"/>
      <c r="C24" s="391"/>
      <c r="D24" s="391"/>
      <c r="E24" s="391"/>
      <c r="F24" s="391"/>
      <c r="G24" s="391"/>
      <c r="H24" s="385" t="s">
        <v>2540</v>
      </c>
      <c r="I24" s="385" t="s">
        <v>2540</v>
      </c>
      <c r="J24" s="391"/>
      <c r="K24" s="391"/>
      <c r="L24" s="391"/>
      <c r="M24" s="391"/>
      <c r="Q24" s="385"/>
      <c r="R24" s="373"/>
      <c r="S24" s="373"/>
      <c r="AH24" s="385" t="s">
        <v>2544</v>
      </c>
      <c r="AQ24" s="385" t="s">
        <v>2545</v>
      </c>
    </row>
    <row r="25" spans="1:44" ht="11.25" x14ac:dyDescent="0.2">
      <c r="A25" s="391"/>
      <c r="B25" s="391"/>
      <c r="C25" s="391"/>
      <c r="D25" s="391"/>
      <c r="E25" s="391"/>
      <c r="F25" s="391"/>
      <c r="G25" s="391"/>
      <c r="H25" s="385" t="s">
        <v>2543</v>
      </c>
      <c r="I25" s="385" t="s">
        <v>2543</v>
      </c>
      <c r="J25" s="391"/>
      <c r="K25" s="391"/>
      <c r="L25" s="391"/>
      <c r="M25" s="391"/>
      <c r="Q25" s="385"/>
      <c r="R25" s="373"/>
      <c r="S25" s="373"/>
      <c r="AH25" s="385" t="s">
        <v>2547</v>
      </c>
      <c r="AQ25" s="385" t="s">
        <v>2548</v>
      </c>
    </row>
    <row r="26" spans="1:44" ht="11.25" x14ac:dyDescent="0.2">
      <c r="A26" s="391"/>
      <c r="B26" s="391"/>
      <c r="C26" s="391"/>
      <c r="D26" s="391"/>
      <c r="E26" s="391"/>
      <c r="F26" s="391"/>
      <c r="G26" s="391"/>
      <c r="H26" s="559" t="s">
        <v>2546</v>
      </c>
      <c r="I26" s="559" t="s">
        <v>2546</v>
      </c>
      <c r="J26" s="391"/>
      <c r="K26" s="391"/>
      <c r="L26" s="391"/>
      <c r="M26" s="391"/>
      <c r="Q26" s="385"/>
      <c r="R26" s="373"/>
      <c r="S26" s="373"/>
      <c r="AH26" s="385" t="s">
        <v>2550</v>
      </c>
      <c r="AQ26" s="385" t="s">
        <v>2551</v>
      </c>
    </row>
    <row r="27" spans="1:44" ht="11.25" x14ac:dyDescent="0.2">
      <c r="A27" s="391"/>
      <c r="B27" s="391"/>
      <c r="C27" s="391"/>
      <c r="D27" s="391"/>
      <c r="E27" s="391"/>
      <c r="F27" s="391"/>
      <c r="G27" s="391"/>
      <c r="H27" s="559" t="s">
        <v>2549</v>
      </c>
      <c r="I27" s="559" t="s">
        <v>2549</v>
      </c>
      <c r="J27" s="391"/>
      <c r="K27" s="391"/>
      <c r="L27" s="391"/>
      <c r="M27" s="391"/>
      <c r="Q27" s="385"/>
      <c r="R27" s="373"/>
      <c r="S27" s="373"/>
      <c r="AH27" s="385" t="s">
        <v>2553</v>
      </c>
      <c r="AQ27" s="385" t="s">
        <v>2554</v>
      </c>
    </row>
    <row r="28" spans="1:44" ht="11.25" x14ac:dyDescent="0.2">
      <c r="A28" s="391"/>
      <c r="B28" s="391"/>
      <c r="C28" s="391"/>
      <c r="D28" s="391"/>
      <c r="E28" s="391"/>
      <c r="F28" s="391"/>
      <c r="G28" s="391"/>
      <c r="H28" s="559" t="s">
        <v>2552</v>
      </c>
      <c r="I28" s="559" t="s">
        <v>2552</v>
      </c>
      <c r="J28" s="391"/>
      <c r="K28" s="391"/>
      <c r="L28" s="391"/>
      <c r="M28" s="391"/>
      <c r="Q28" s="385"/>
      <c r="R28" s="373"/>
      <c r="S28" s="373"/>
      <c r="AH28" s="385" t="s">
        <v>2556</v>
      </c>
      <c r="AQ28" s="385" t="s">
        <v>2557</v>
      </c>
    </row>
    <row r="29" spans="1:44" ht="11.25" x14ac:dyDescent="0.2">
      <c r="A29" s="391"/>
      <c r="B29" s="391"/>
      <c r="C29" s="391"/>
      <c r="D29" s="391"/>
      <c r="E29" s="391"/>
      <c r="F29" s="391"/>
      <c r="G29" s="391"/>
      <c r="H29" s="559" t="s">
        <v>2555</v>
      </c>
      <c r="I29" s="559" t="s">
        <v>2555</v>
      </c>
      <c r="J29" s="391"/>
      <c r="K29" s="391"/>
      <c r="L29" s="391"/>
      <c r="M29" s="391"/>
      <c r="Q29" s="385"/>
      <c r="R29" s="373"/>
      <c r="S29" s="373"/>
      <c r="AH29" s="385" t="s">
        <v>2559</v>
      </c>
      <c r="AQ29" s="385" t="s">
        <v>2560</v>
      </c>
    </row>
    <row r="30" spans="1:44" ht="11.25" x14ac:dyDescent="0.2">
      <c r="A30" s="391"/>
      <c r="B30" s="391"/>
      <c r="C30" s="391"/>
      <c r="D30" s="391"/>
      <c r="E30" s="391"/>
      <c r="F30" s="391"/>
      <c r="G30" s="391"/>
      <c r="H30" s="559" t="s">
        <v>2558</v>
      </c>
      <c r="I30" s="559" t="s">
        <v>2558</v>
      </c>
      <c r="J30" s="391"/>
      <c r="K30" s="391"/>
      <c r="L30" s="391"/>
      <c r="M30" s="391"/>
      <c r="Q30" s="385"/>
      <c r="R30" s="373"/>
      <c r="S30" s="373"/>
      <c r="AH30" s="385" t="s">
        <v>2562</v>
      </c>
      <c r="AQ30" s="385" t="s">
        <v>2563</v>
      </c>
      <c r="AR30" s="530"/>
    </row>
    <row r="31" spans="1:44" ht="11.25" x14ac:dyDescent="0.2">
      <c r="A31" s="391"/>
      <c r="B31" s="391"/>
      <c r="C31" s="391"/>
      <c r="D31" s="391"/>
      <c r="E31" s="391"/>
      <c r="F31" s="391"/>
      <c r="G31" s="391"/>
      <c r="H31" s="559" t="s">
        <v>2561</v>
      </c>
      <c r="I31" s="559" t="s">
        <v>2561</v>
      </c>
      <c r="J31" s="391"/>
      <c r="K31" s="391"/>
      <c r="L31" s="391"/>
      <c r="M31" s="391"/>
      <c r="Q31" s="385"/>
      <c r="R31" s="373"/>
      <c r="S31" s="373"/>
      <c r="AH31" s="385" t="s">
        <v>2564</v>
      </c>
      <c r="AQ31" s="385" t="s">
        <v>2565</v>
      </c>
    </row>
    <row r="32" spans="1:44" ht="11.25" x14ac:dyDescent="0.2">
      <c r="A32" s="391"/>
      <c r="B32" s="391"/>
      <c r="C32" s="391"/>
      <c r="D32" s="391"/>
      <c r="E32" s="391"/>
      <c r="F32" s="391"/>
      <c r="G32" s="391"/>
      <c r="J32" s="391"/>
      <c r="K32" s="391"/>
      <c r="L32" s="391"/>
      <c r="M32" s="391"/>
      <c r="Q32" s="385"/>
      <c r="R32" s="373"/>
      <c r="S32" s="373"/>
      <c r="AH32" s="385" t="s">
        <v>2566</v>
      </c>
      <c r="AQ32" s="385" t="s">
        <v>2567</v>
      </c>
    </row>
    <row r="33" spans="1:44" ht="11.25" x14ac:dyDescent="0.2">
      <c r="A33" s="391"/>
      <c r="B33" s="391"/>
      <c r="C33" s="391"/>
      <c r="D33" s="391"/>
      <c r="E33" s="391"/>
      <c r="F33" s="391"/>
      <c r="G33" s="391"/>
      <c r="H33" s="391"/>
      <c r="I33" s="385"/>
      <c r="J33" s="391"/>
      <c r="K33" s="391"/>
      <c r="L33" s="391"/>
      <c r="M33" s="391"/>
      <c r="Q33" s="385"/>
      <c r="R33" s="373"/>
      <c r="S33" s="373"/>
      <c r="AH33" s="385" t="s">
        <v>2568</v>
      </c>
      <c r="AQ33" s="385" t="s">
        <v>2569</v>
      </c>
    </row>
    <row r="34" spans="1:44" ht="11.25" x14ac:dyDescent="0.2">
      <c r="A34" s="391"/>
      <c r="B34" s="391"/>
      <c r="C34" s="391"/>
      <c r="D34" s="391"/>
      <c r="E34" s="391"/>
      <c r="F34" s="391"/>
      <c r="G34" s="391"/>
      <c r="H34" s="391"/>
      <c r="I34" s="385"/>
      <c r="J34" s="391"/>
      <c r="K34" s="391"/>
      <c r="L34" s="391"/>
      <c r="M34" s="391"/>
      <c r="Q34" s="385"/>
      <c r="R34" s="373"/>
      <c r="S34" s="373"/>
      <c r="AH34" s="385" t="s">
        <v>2570</v>
      </c>
      <c r="AQ34" s="385" t="s">
        <v>2571</v>
      </c>
      <c r="AR34" s="530"/>
    </row>
    <row r="35" spans="1:44" ht="11.25" x14ac:dyDescent="0.2">
      <c r="A35" s="391"/>
      <c r="B35" s="391"/>
      <c r="C35" s="391"/>
      <c r="D35" s="391"/>
      <c r="E35" s="391"/>
      <c r="F35" s="391"/>
      <c r="G35" s="391"/>
      <c r="H35" s="391"/>
      <c r="I35" s="385"/>
      <c r="J35" s="391"/>
      <c r="K35" s="391"/>
      <c r="L35" s="391"/>
      <c r="M35" s="391"/>
      <c r="Q35" s="385"/>
      <c r="R35" s="373"/>
      <c r="S35" s="373"/>
      <c r="AH35" s="385" t="s">
        <v>2572</v>
      </c>
      <c r="AQ35" s="385" t="s">
        <v>2573</v>
      </c>
      <c r="AR35" s="530"/>
    </row>
    <row r="36" spans="1:44" ht="11.25" x14ac:dyDescent="0.2">
      <c r="A36" s="391"/>
      <c r="B36" s="391"/>
      <c r="C36" s="391"/>
      <c r="D36" s="391"/>
      <c r="E36" s="391"/>
      <c r="F36" s="391"/>
      <c r="G36" s="391"/>
      <c r="H36" s="391"/>
      <c r="I36" s="385"/>
      <c r="J36" s="391"/>
      <c r="K36" s="391"/>
      <c r="L36" s="391"/>
      <c r="M36" s="391"/>
      <c r="Q36" s="385"/>
      <c r="R36" s="373"/>
      <c r="S36" s="373"/>
      <c r="AH36" s="385" t="s">
        <v>2574</v>
      </c>
      <c r="AQ36" s="385" t="s">
        <v>2575</v>
      </c>
    </row>
    <row r="37" spans="1:44" ht="11.25" x14ac:dyDescent="0.2">
      <c r="A37" s="391"/>
      <c r="B37" s="391"/>
      <c r="C37" s="391"/>
      <c r="D37" s="391"/>
      <c r="E37" s="391"/>
      <c r="F37" s="391"/>
      <c r="G37" s="391"/>
      <c r="H37" s="391"/>
      <c r="I37" s="385"/>
      <c r="J37" s="391"/>
      <c r="K37" s="391"/>
      <c r="L37" s="391"/>
      <c r="M37" s="391"/>
      <c r="Q37" s="385"/>
      <c r="R37" s="373"/>
      <c r="S37" s="373"/>
      <c r="AH37" s="385" t="s">
        <v>2576</v>
      </c>
      <c r="AQ37" s="385" t="s">
        <v>2470</v>
      </c>
      <c r="AR37" s="530"/>
    </row>
    <row r="38" spans="1:44" ht="11.25" x14ac:dyDescent="0.2">
      <c r="A38" s="391"/>
      <c r="B38" s="391"/>
      <c r="C38" s="391"/>
      <c r="D38" s="391"/>
      <c r="E38" s="391"/>
      <c r="F38" s="391"/>
      <c r="G38" s="391"/>
      <c r="H38" s="391"/>
      <c r="I38" s="385"/>
      <c r="J38" s="391"/>
      <c r="K38" s="391"/>
      <c r="L38" s="391"/>
      <c r="M38" s="391"/>
      <c r="Q38" s="385"/>
      <c r="R38" s="373"/>
      <c r="S38" s="373"/>
      <c r="AH38" s="385" t="s">
        <v>2577</v>
      </c>
      <c r="AQ38" s="385" t="s">
        <v>2578</v>
      </c>
      <c r="AR38" s="530"/>
    </row>
    <row r="39" spans="1:44" ht="11.25" x14ac:dyDescent="0.2">
      <c r="A39" s="391"/>
      <c r="B39" s="391"/>
      <c r="C39" s="391"/>
      <c r="D39" s="391"/>
      <c r="E39" s="391"/>
      <c r="F39" s="391"/>
      <c r="G39" s="391"/>
      <c r="H39" s="391"/>
      <c r="I39" s="385"/>
      <c r="J39" s="391"/>
      <c r="K39" s="391"/>
      <c r="L39" s="391"/>
      <c r="M39" s="391"/>
      <c r="Q39" s="385"/>
      <c r="R39" s="373"/>
      <c r="S39" s="373"/>
      <c r="AH39" s="385" t="s">
        <v>2579</v>
      </c>
      <c r="AQ39" s="385" t="s">
        <v>2580</v>
      </c>
      <c r="AR39" s="530"/>
    </row>
    <row r="40" spans="1:44" ht="11.25" x14ac:dyDescent="0.2">
      <c r="A40" s="391"/>
      <c r="B40" s="391"/>
      <c r="C40" s="391"/>
      <c r="D40" s="391"/>
      <c r="E40" s="391"/>
      <c r="F40" s="391"/>
      <c r="G40" s="391"/>
      <c r="H40" s="391"/>
      <c r="I40" s="385"/>
      <c r="J40" s="391"/>
      <c r="K40" s="391"/>
      <c r="L40" s="391"/>
      <c r="M40" s="391"/>
      <c r="Q40" s="385"/>
      <c r="R40" s="373"/>
      <c r="S40" s="373"/>
      <c r="AH40" s="385" t="s">
        <v>2581</v>
      </c>
      <c r="AQ40" s="385" t="s">
        <v>2582</v>
      </c>
    </row>
    <row r="41" spans="1:44" ht="11.25" x14ac:dyDescent="0.2">
      <c r="A41" s="391"/>
      <c r="B41" s="391"/>
      <c r="C41" s="391"/>
      <c r="D41" s="391"/>
      <c r="E41" s="391"/>
      <c r="F41" s="391"/>
      <c r="G41" s="391"/>
      <c r="H41" s="391"/>
      <c r="I41" s="385"/>
      <c r="J41" s="391"/>
      <c r="K41" s="391"/>
      <c r="L41" s="391"/>
      <c r="M41" s="391"/>
      <c r="Q41" s="385"/>
      <c r="R41" s="373"/>
      <c r="S41" s="373"/>
      <c r="AH41" s="385" t="s">
        <v>2583</v>
      </c>
      <c r="AQ41" s="385" t="s">
        <v>2584</v>
      </c>
    </row>
    <row r="42" spans="1:44" ht="11.25" x14ac:dyDescent="0.2">
      <c r="A42" s="391"/>
      <c r="B42" s="391"/>
      <c r="C42" s="391"/>
      <c r="D42" s="391"/>
      <c r="E42" s="391"/>
      <c r="F42" s="391"/>
      <c r="G42" s="391"/>
      <c r="H42" s="391"/>
      <c r="I42" s="385"/>
      <c r="J42" s="391"/>
      <c r="K42" s="391"/>
      <c r="L42" s="391"/>
      <c r="M42" s="391"/>
      <c r="Q42" s="385"/>
      <c r="R42" s="373"/>
      <c r="S42" s="373"/>
      <c r="AH42" s="385" t="s">
        <v>2585</v>
      </c>
      <c r="AQ42" s="385" t="s">
        <v>2586</v>
      </c>
    </row>
    <row r="43" spans="1:44" ht="11.25" x14ac:dyDescent="0.2">
      <c r="A43" s="391"/>
      <c r="B43" s="391"/>
      <c r="C43" s="391"/>
      <c r="D43" s="391"/>
      <c r="E43" s="391"/>
      <c r="F43" s="391"/>
      <c r="G43" s="391"/>
      <c r="H43" s="391"/>
      <c r="I43" s="385"/>
      <c r="J43" s="391"/>
      <c r="K43" s="391"/>
      <c r="L43" s="391"/>
      <c r="M43" s="391"/>
      <c r="Q43" s="385"/>
      <c r="R43" s="373"/>
      <c r="S43" s="373"/>
      <c r="AH43" s="385" t="s">
        <v>2587</v>
      </c>
      <c r="AQ43" s="385" t="s">
        <v>2588</v>
      </c>
    </row>
    <row r="44" spans="1:44" ht="11.25" x14ac:dyDescent="0.2">
      <c r="A44" s="391"/>
      <c r="B44" s="391"/>
      <c r="C44" s="391"/>
      <c r="D44" s="391"/>
      <c r="E44" s="391"/>
      <c r="F44" s="391"/>
      <c r="G44" s="391"/>
      <c r="H44" s="391"/>
      <c r="I44" s="385"/>
      <c r="J44" s="391"/>
      <c r="K44" s="391"/>
      <c r="L44" s="391"/>
      <c r="M44" s="391"/>
      <c r="Q44" s="385"/>
      <c r="R44" s="373"/>
      <c r="S44" s="373"/>
      <c r="AH44" s="385" t="s">
        <v>2589</v>
      </c>
      <c r="AQ44" s="385" t="s">
        <v>2590</v>
      </c>
    </row>
    <row r="45" spans="1:44" ht="11.25" x14ac:dyDescent="0.2">
      <c r="A45" s="391"/>
      <c r="B45" s="391"/>
      <c r="C45" s="391"/>
      <c r="D45" s="391"/>
      <c r="E45" s="391"/>
      <c r="F45" s="391"/>
      <c r="G45" s="391"/>
      <c r="H45" s="391"/>
      <c r="I45" s="385"/>
      <c r="J45" s="391"/>
      <c r="K45" s="391"/>
      <c r="L45" s="391"/>
      <c r="M45" s="391"/>
      <c r="Q45" s="385"/>
      <c r="R45" s="373"/>
      <c r="S45" s="373"/>
      <c r="AH45" s="385" t="s">
        <v>2591</v>
      </c>
      <c r="AQ45" s="385" t="s">
        <v>2592</v>
      </c>
      <c r="AR45" s="530"/>
    </row>
    <row r="46" spans="1:44" ht="11.25" x14ac:dyDescent="0.2">
      <c r="A46" s="391"/>
      <c r="B46" s="391"/>
      <c r="C46" s="391"/>
      <c r="D46" s="391"/>
      <c r="E46" s="391"/>
      <c r="F46" s="391"/>
      <c r="G46" s="391"/>
      <c r="H46" s="391"/>
      <c r="I46" s="385"/>
      <c r="J46" s="391"/>
      <c r="K46" s="391"/>
      <c r="L46" s="391"/>
      <c r="M46" s="391"/>
      <c r="Q46" s="385"/>
      <c r="R46" s="373"/>
      <c r="S46" s="373"/>
      <c r="AH46" s="385" t="s">
        <v>2593</v>
      </c>
      <c r="AQ46" s="385" t="s">
        <v>2594</v>
      </c>
    </row>
    <row r="47" spans="1:44" ht="11.25" x14ac:dyDescent="0.2">
      <c r="A47" s="391"/>
      <c r="B47" s="391"/>
      <c r="C47" s="391"/>
      <c r="D47" s="391"/>
      <c r="E47" s="391"/>
      <c r="F47" s="391"/>
      <c r="G47" s="391"/>
      <c r="H47" s="391"/>
      <c r="I47" s="385"/>
      <c r="J47" s="391"/>
      <c r="K47" s="391"/>
      <c r="L47" s="391"/>
      <c r="M47" s="391"/>
      <c r="Q47" s="385"/>
      <c r="R47" s="373"/>
      <c r="S47" s="373"/>
      <c r="AH47" s="385" t="s">
        <v>2595</v>
      </c>
      <c r="AQ47" s="385" t="s">
        <v>2596</v>
      </c>
    </row>
    <row r="48" spans="1:44" ht="11.25" x14ac:dyDescent="0.2">
      <c r="A48" s="391"/>
      <c r="B48" s="391"/>
      <c r="C48" s="391"/>
      <c r="D48" s="391"/>
      <c r="E48" s="391"/>
      <c r="F48" s="391"/>
      <c r="G48" s="391"/>
      <c r="H48" s="391"/>
      <c r="I48" s="385"/>
      <c r="J48" s="391"/>
      <c r="K48" s="391"/>
      <c r="L48" s="391"/>
      <c r="M48" s="391"/>
      <c r="Q48" s="385"/>
      <c r="R48" s="373"/>
      <c r="S48" s="373"/>
      <c r="AH48" s="385" t="s">
        <v>2597</v>
      </c>
      <c r="AQ48" s="385" t="s">
        <v>654</v>
      </c>
    </row>
    <row r="49" spans="1:34" ht="11.25" x14ac:dyDescent="0.2">
      <c r="A49" s="391"/>
      <c r="B49" s="391"/>
      <c r="C49" s="391"/>
      <c r="D49" s="391"/>
      <c r="E49" s="391"/>
      <c r="F49" s="391"/>
      <c r="G49" s="391"/>
      <c r="H49" s="391"/>
      <c r="I49" s="385"/>
      <c r="J49" s="391"/>
      <c r="K49" s="391"/>
      <c r="L49" s="391"/>
      <c r="M49" s="391"/>
      <c r="Q49" s="385"/>
      <c r="R49" s="373"/>
      <c r="S49" s="373"/>
      <c r="AH49" s="385" t="s">
        <v>2598</v>
      </c>
    </row>
    <row r="50" spans="1:34" ht="11.25" x14ac:dyDescent="0.2">
      <c r="A50" s="391"/>
      <c r="B50" s="391"/>
      <c r="C50" s="391"/>
      <c r="D50" s="391"/>
      <c r="E50" s="391"/>
      <c r="F50" s="391"/>
      <c r="G50" s="391"/>
      <c r="H50" s="391"/>
      <c r="I50" s="385"/>
      <c r="J50" s="391"/>
      <c r="K50" s="391"/>
      <c r="L50" s="391"/>
      <c r="M50" s="391"/>
      <c r="Q50" s="385"/>
      <c r="R50" s="373"/>
      <c r="S50" s="373"/>
      <c r="AH50" s="385" t="s">
        <v>2599</v>
      </c>
    </row>
    <row r="51" spans="1:34" ht="11.25" x14ac:dyDescent="0.2">
      <c r="A51" s="391"/>
      <c r="B51" s="391"/>
      <c r="C51" s="391"/>
      <c r="D51" s="391"/>
      <c r="E51" s="391"/>
      <c r="F51" s="391"/>
      <c r="G51" s="391"/>
      <c r="H51" s="391"/>
      <c r="I51" s="385"/>
      <c r="J51" s="391"/>
      <c r="K51" s="391"/>
      <c r="L51" s="391"/>
      <c r="M51" s="391"/>
      <c r="Q51" s="385"/>
      <c r="R51" s="373"/>
      <c r="S51" s="373"/>
      <c r="AH51" s="385" t="s">
        <v>2600</v>
      </c>
    </row>
    <row r="52" spans="1:34" ht="11.25" x14ac:dyDescent="0.2">
      <c r="A52" s="391"/>
      <c r="B52" s="391"/>
      <c r="C52" s="391"/>
      <c r="D52" s="391"/>
      <c r="E52" s="391"/>
      <c r="F52" s="391"/>
      <c r="G52" s="391"/>
      <c r="H52" s="391"/>
      <c r="I52" s="385"/>
      <c r="J52" s="391"/>
      <c r="K52" s="391"/>
      <c r="L52" s="391"/>
      <c r="M52" s="391"/>
      <c r="Q52" s="385"/>
      <c r="R52" s="373"/>
      <c r="S52" s="373"/>
      <c r="AH52" s="385" t="s">
        <v>2601</v>
      </c>
    </row>
    <row r="53" spans="1:34" ht="11.25" x14ac:dyDescent="0.2">
      <c r="A53" s="391"/>
      <c r="B53" s="391"/>
      <c r="C53" s="391"/>
      <c r="D53" s="391"/>
      <c r="E53" s="391"/>
      <c r="F53" s="391"/>
      <c r="G53" s="391"/>
      <c r="H53" s="391"/>
      <c r="I53" s="385"/>
      <c r="J53" s="391"/>
      <c r="K53" s="391"/>
      <c r="L53" s="391"/>
      <c r="M53" s="391"/>
      <c r="Q53" s="385"/>
      <c r="R53" s="373"/>
      <c r="S53" s="373"/>
      <c r="AH53" s="385" t="s">
        <v>2602</v>
      </c>
    </row>
    <row r="54" spans="1:34" ht="11.25" x14ac:dyDescent="0.2">
      <c r="A54" s="391"/>
      <c r="B54" s="391"/>
      <c r="C54" s="391"/>
      <c r="D54" s="391"/>
      <c r="E54" s="391"/>
      <c r="F54" s="391"/>
      <c r="G54" s="391"/>
      <c r="H54" s="391"/>
      <c r="I54" s="385"/>
      <c r="J54" s="391"/>
      <c r="K54" s="391"/>
      <c r="L54" s="391"/>
      <c r="M54" s="391"/>
      <c r="Q54" s="385"/>
      <c r="R54" s="373"/>
      <c r="S54" s="373"/>
      <c r="AH54" s="385" t="s">
        <v>2603</v>
      </c>
    </row>
    <row r="55" spans="1:34" ht="11.25" x14ac:dyDescent="0.2">
      <c r="A55" s="391"/>
      <c r="B55" s="391"/>
      <c r="C55" s="391"/>
      <c r="D55" s="391"/>
      <c r="E55" s="391"/>
      <c r="F55" s="391"/>
      <c r="G55" s="391"/>
      <c r="H55" s="391"/>
      <c r="I55" s="385"/>
      <c r="J55" s="391"/>
      <c r="K55" s="391"/>
      <c r="L55" s="391"/>
      <c r="M55" s="391"/>
      <c r="Q55" s="385"/>
      <c r="R55" s="373"/>
      <c r="S55" s="373"/>
      <c r="AH55" s="385" t="s">
        <v>2604</v>
      </c>
    </row>
    <row r="56" spans="1:34" ht="11.25" x14ac:dyDescent="0.2">
      <c r="A56" s="391"/>
      <c r="B56" s="391"/>
      <c r="C56" s="391"/>
      <c r="D56" s="391"/>
      <c r="E56" s="391"/>
      <c r="F56" s="391"/>
      <c r="G56" s="391"/>
      <c r="H56" s="391"/>
      <c r="I56" s="385"/>
      <c r="J56" s="391"/>
      <c r="K56" s="391"/>
      <c r="L56" s="391"/>
      <c r="M56" s="391"/>
      <c r="Q56" s="385"/>
      <c r="R56" s="373"/>
      <c r="S56" s="373"/>
      <c r="AH56" s="385" t="s">
        <v>2605</v>
      </c>
    </row>
    <row r="57" spans="1:34" ht="11.25" x14ac:dyDescent="0.2">
      <c r="A57" s="391"/>
      <c r="B57" s="391"/>
      <c r="C57" s="391"/>
      <c r="D57" s="391"/>
      <c r="E57" s="391"/>
      <c r="F57" s="391"/>
      <c r="G57" s="391"/>
      <c r="H57" s="391"/>
      <c r="I57" s="385"/>
      <c r="J57" s="391"/>
      <c r="K57" s="391"/>
      <c r="L57" s="391"/>
      <c r="M57" s="391"/>
      <c r="Q57" s="385"/>
      <c r="R57" s="373"/>
      <c r="S57" s="373"/>
      <c r="AH57" s="385" t="s">
        <v>2606</v>
      </c>
    </row>
    <row r="58" spans="1:34" ht="11.25" x14ac:dyDescent="0.2">
      <c r="A58" s="391"/>
      <c r="B58" s="391"/>
      <c r="C58" s="391"/>
      <c r="D58" s="391"/>
      <c r="E58" s="391"/>
      <c r="F58" s="391"/>
      <c r="G58" s="391"/>
      <c r="H58" s="391"/>
      <c r="I58" s="385"/>
      <c r="J58" s="391"/>
      <c r="K58" s="391"/>
      <c r="L58" s="391"/>
      <c r="M58" s="391"/>
      <c r="Q58" s="385"/>
      <c r="R58" s="373"/>
      <c r="S58" s="373"/>
      <c r="AH58" s="385" t="s">
        <v>2607</v>
      </c>
    </row>
    <row r="59" spans="1:34" ht="11.25" x14ac:dyDescent="0.2">
      <c r="A59" s="391"/>
      <c r="B59" s="391"/>
      <c r="C59" s="391"/>
      <c r="D59" s="391"/>
      <c r="E59" s="391"/>
      <c r="F59" s="391"/>
      <c r="G59" s="391"/>
      <c r="H59" s="391"/>
      <c r="I59" s="385"/>
      <c r="J59" s="391"/>
      <c r="K59" s="391"/>
      <c r="L59" s="391"/>
      <c r="M59" s="391"/>
      <c r="Q59" s="385"/>
      <c r="R59" s="373"/>
      <c r="S59" s="373"/>
      <c r="AH59" s="385" t="s">
        <v>2608</v>
      </c>
    </row>
    <row r="60" spans="1:34" ht="11.25" x14ac:dyDescent="0.2">
      <c r="A60" s="391"/>
      <c r="B60" s="391"/>
      <c r="C60" s="391"/>
      <c r="D60" s="391"/>
      <c r="E60" s="391"/>
      <c r="F60" s="391"/>
      <c r="G60" s="391"/>
      <c r="H60" s="391"/>
      <c r="I60" s="385"/>
      <c r="J60" s="391"/>
      <c r="K60" s="391"/>
      <c r="L60" s="391"/>
      <c r="M60" s="391"/>
      <c r="Q60" s="385"/>
      <c r="R60" s="373"/>
      <c r="S60" s="373"/>
      <c r="AH60" s="385" t="s">
        <v>2609</v>
      </c>
    </row>
    <row r="61" spans="1:34" ht="11.25" x14ac:dyDescent="0.2">
      <c r="A61" s="391"/>
      <c r="B61" s="391"/>
      <c r="C61" s="391"/>
      <c r="D61" s="391"/>
      <c r="E61" s="391"/>
      <c r="F61" s="391"/>
      <c r="G61" s="391"/>
      <c r="H61" s="391"/>
      <c r="I61" s="385"/>
      <c r="J61" s="391"/>
      <c r="K61" s="391"/>
      <c r="L61" s="391"/>
      <c r="M61" s="391"/>
      <c r="Q61" s="385"/>
      <c r="R61" s="373"/>
      <c r="S61" s="373"/>
      <c r="AH61" s="385" t="s">
        <v>2610</v>
      </c>
    </row>
    <row r="62" spans="1:34" ht="11.25" x14ac:dyDescent="0.2">
      <c r="A62" s="391"/>
      <c r="B62" s="391"/>
      <c r="C62" s="391"/>
      <c r="D62" s="391"/>
      <c r="E62" s="391"/>
      <c r="F62" s="391"/>
      <c r="G62" s="391"/>
      <c r="H62" s="391"/>
      <c r="I62" s="385"/>
      <c r="J62" s="391"/>
      <c r="K62" s="391"/>
      <c r="L62" s="391"/>
      <c r="M62" s="391"/>
      <c r="Q62" s="385"/>
      <c r="R62" s="373"/>
      <c r="S62" s="373"/>
      <c r="AH62" s="385" t="s">
        <v>2611</v>
      </c>
    </row>
    <row r="63" spans="1:34" ht="11.25" x14ac:dyDescent="0.2">
      <c r="A63" s="391"/>
      <c r="B63" s="391"/>
      <c r="C63" s="391"/>
      <c r="D63" s="391"/>
      <c r="E63" s="391"/>
      <c r="F63" s="391"/>
      <c r="G63" s="391"/>
      <c r="H63" s="391"/>
      <c r="I63" s="385"/>
      <c r="J63" s="391"/>
      <c r="K63" s="391"/>
      <c r="L63" s="391"/>
      <c r="M63" s="391"/>
      <c r="Q63" s="385"/>
      <c r="R63" s="373"/>
      <c r="S63" s="373"/>
      <c r="AH63" s="385" t="s">
        <v>2612</v>
      </c>
    </row>
    <row r="64" spans="1:34" ht="11.25" x14ac:dyDescent="0.2">
      <c r="A64" s="391"/>
      <c r="B64" s="391"/>
      <c r="C64" s="391"/>
      <c r="D64" s="391"/>
      <c r="E64" s="391"/>
      <c r="F64" s="391"/>
      <c r="G64" s="391"/>
      <c r="H64" s="391"/>
      <c r="I64" s="385"/>
      <c r="J64" s="391"/>
      <c r="K64" s="391"/>
      <c r="L64" s="391"/>
      <c r="M64" s="391"/>
      <c r="Q64" s="385"/>
      <c r="R64" s="373"/>
      <c r="S64" s="373"/>
      <c r="AH64" s="385" t="s">
        <v>2613</v>
      </c>
    </row>
    <row r="65" spans="1:34" ht="11.25" x14ac:dyDescent="0.2">
      <c r="A65" s="391"/>
      <c r="B65" s="391"/>
      <c r="C65" s="391"/>
      <c r="D65" s="391"/>
      <c r="E65" s="391"/>
      <c r="F65" s="391"/>
      <c r="G65" s="391"/>
      <c r="H65" s="391"/>
      <c r="I65" s="385"/>
      <c r="J65" s="391"/>
      <c r="K65" s="391"/>
      <c r="L65" s="391"/>
      <c r="M65" s="391"/>
      <c r="Q65" s="385"/>
      <c r="R65" s="373"/>
      <c r="S65" s="373"/>
      <c r="AH65" s="385" t="s">
        <v>2614</v>
      </c>
    </row>
    <row r="66" spans="1:34" ht="11.25" x14ac:dyDescent="0.2">
      <c r="A66" s="391"/>
      <c r="B66" s="391"/>
      <c r="C66" s="391"/>
      <c r="D66" s="391"/>
      <c r="E66" s="391"/>
      <c r="F66" s="391"/>
      <c r="G66" s="391"/>
      <c r="H66" s="391"/>
      <c r="I66" s="385"/>
      <c r="J66" s="391"/>
      <c r="K66" s="391"/>
      <c r="L66" s="391"/>
      <c r="M66" s="391"/>
      <c r="Q66" s="385"/>
      <c r="R66" s="373"/>
      <c r="S66" s="373"/>
      <c r="AH66" s="385" t="s">
        <v>2615</v>
      </c>
    </row>
    <row r="67" spans="1:34" ht="11.25" x14ac:dyDescent="0.2">
      <c r="A67" s="391"/>
      <c r="B67" s="391"/>
      <c r="C67" s="391"/>
      <c r="D67" s="391"/>
      <c r="E67" s="391"/>
      <c r="F67" s="391"/>
      <c r="G67" s="391"/>
      <c r="H67" s="391"/>
      <c r="I67" s="385"/>
      <c r="J67" s="391"/>
      <c r="K67" s="391"/>
      <c r="L67" s="391"/>
      <c r="M67" s="391"/>
      <c r="Q67" s="385"/>
      <c r="R67" s="373"/>
      <c r="S67" s="373"/>
      <c r="AH67" s="385" t="s">
        <v>2616</v>
      </c>
    </row>
    <row r="68" spans="1:34" ht="11.25" x14ac:dyDescent="0.2">
      <c r="A68" s="391"/>
      <c r="B68" s="391"/>
      <c r="C68" s="391"/>
      <c r="D68" s="391"/>
      <c r="E68" s="391"/>
      <c r="F68" s="391"/>
      <c r="G68" s="391"/>
      <c r="H68" s="391"/>
      <c r="I68" s="385"/>
      <c r="J68" s="391"/>
      <c r="K68" s="391"/>
      <c r="L68" s="391"/>
      <c r="M68" s="391"/>
      <c r="Q68" s="385"/>
      <c r="R68" s="373"/>
      <c r="S68" s="373"/>
      <c r="AH68" s="385" t="s">
        <v>2617</v>
      </c>
    </row>
    <row r="69" spans="1:34" ht="11.25" x14ac:dyDescent="0.2">
      <c r="A69" s="391"/>
      <c r="B69" s="391"/>
      <c r="C69" s="391"/>
      <c r="D69" s="391"/>
      <c r="E69" s="391"/>
      <c r="F69" s="391"/>
      <c r="G69" s="391"/>
      <c r="H69" s="391"/>
      <c r="I69" s="385"/>
      <c r="J69" s="391"/>
      <c r="K69" s="391"/>
      <c r="L69" s="391"/>
      <c r="M69" s="391"/>
      <c r="Q69" s="385"/>
      <c r="R69" s="373"/>
      <c r="S69" s="373"/>
      <c r="AH69" s="385" t="s">
        <v>2618</v>
      </c>
    </row>
    <row r="70" spans="1:34" ht="11.25" x14ac:dyDescent="0.2">
      <c r="A70" s="391"/>
      <c r="B70" s="391"/>
      <c r="C70" s="391"/>
      <c r="D70" s="391"/>
      <c r="E70" s="391"/>
      <c r="F70" s="391"/>
      <c r="G70" s="391"/>
      <c r="H70" s="391"/>
      <c r="I70" s="385"/>
      <c r="J70" s="391"/>
      <c r="K70" s="391"/>
      <c r="L70" s="391"/>
      <c r="M70" s="391"/>
      <c r="Q70" s="385"/>
      <c r="R70" s="373"/>
      <c r="S70" s="373"/>
      <c r="AH70" s="385" t="s">
        <v>2619</v>
      </c>
    </row>
    <row r="71" spans="1:34" ht="11.25" x14ac:dyDescent="0.2">
      <c r="A71" s="391"/>
      <c r="B71" s="391"/>
      <c r="C71" s="391"/>
      <c r="D71" s="391"/>
      <c r="E71" s="391"/>
      <c r="F71" s="391"/>
      <c r="G71" s="391"/>
      <c r="H71" s="391"/>
      <c r="I71" s="385"/>
      <c r="J71" s="391"/>
      <c r="K71" s="391"/>
      <c r="L71" s="391"/>
      <c r="M71" s="391"/>
      <c r="Q71" s="385"/>
      <c r="R71" s="373"/>
      <c r="S71" s="373"/>
      <c r="AH71" s="385" t="s">
        <v>2620</v>
      </c>
    </row>
    <row r="72" spans="1:34" ht="11.25" x14ac:dyDescent="0.2">
      <c r="A72" s="391"/>
      <c r="B72" s="391"/>
      <c r="C72" s="391"/>
      <c r="D72" s="391"/>
      <c r="E72" s="391"/>
      <c r="F72" s="391"/>
      <c r="G72" s="391"/>
      <c r="H72" s="391"/>
      <c r="I72" s="385"/>
      <c r="J72" s="391"/>
      <c r="K72" s="391"/>
      <c r="L72" s="391"/>
      <c r="M72" s="391"/>
      <c r="Q72" s="385"/>
      <c r="R72" s="373"/>
      <c r="S72" s="373"/>
      <c r="AH72" s="385" t="s">
        <v>2621</v>
      </c>
    </row>
    <row r="73" spans="1:34" ht="11.25" x14ac:dyDescent="0.2">
      <c r="A73" s="391"/>
      <c r="B73" s="391"/>
      <c r="C73" s="391"/>
      <c r="D73" s="391"/>
      <c r="E73" s="391"/>
      <c r="F73" s="391"/>
      <c r="G73" s="391"/>
      <c r="H73" s="391"/>
      <c r="I73" s="385"/>
      <c r="J73" s="391"/>
      <c r="K73" s="391"/>
      <c r="L73" s="391"/>
      <c r="M73" s="391"/>
      <c r="Q73" s="385"/>
      <c r="R73" s="373"/>
      <c r="S73" s="373"/>
      <c r="AH73" s="385" t="s">
        <v>2622</v>
      </c>
    </row>
    <row r="74" spans="1:34" ht="11.25" x14ac:dyDescent="0.2">
      <c r="A74" s="391"/>
      <c r="B74" s="391"/>
      <c r="C74" s="391"/>
      <c r="D74" s="391"/>
      <c r="E74" s="391"/>
      <c r="F74" s="391"/>
      <c r="G74" s="391"/>
      <c r="H74" s="391"/>
      <c r="I74" s="385"/>
      <c r="J74" s="391"/>
      <c r="K74" s="391"/>
      <c r="L74" s="391"/>
      <c r="M74" s="391"/>
      <c r="Q74" s="385"/>
      <c r="R74" s="373"/>
      <c r="S74" s="373"/>
      <c r="AH74" s="385" t="s">
        <v>2623</v>
      </c>
    </row>
    <row r="75" spans="1:34" ht="11.25" x14ac:dyDescent="0.2">
      <c r="A75" s="391"/>
      <c r="B75" s="391"/>
      <c r="C75" s="391"/>
      <c r="D75" s="391"/>
      <c r="E75" s="391"/>
      <c r="F75" s="391"/>
      <c r="G75" s="391"/>
      <c r="H75" s="391"/>
      <c r="I75" s="385"/>
      <c r="J75" s="391"/>
      <c r="K75" s="391"/>
      <c r="L75" s="391"/>
      <c r="M75" s="391"/>
      <c r="Q75" s="385"/>
      <c r="R75" s="373"/>
      <c r="S75" s="373"/>
      <c r="AH75" s="385" t="s">
        <v>2624</v>
      </c>
    </row>
    <row r="76" spans="1:34" ht="11.25" x14ac:dyDescent="0.2">
      <c r="A76" s="391"/>
      <c r="B76" s="391"/>
      <c r="C76" s="391"/>
      <c r="D76" s="391"/>
      <c r="E76" s="391"/>
      <c r="F76" s="391"/>
      <c r="G76" s="391"/>
      <c r="H76" s="391"/>
      <c r="I76" s="385"/>
      <c r="J76" s="391"/>
      <c r="K76" s="391"/>
      <c r="L76" s="391"/>
      <c r="M76" s="391"/>
      <c r="Q76" s="385"/>
      <c r="R76" s="373"/>
      <c r="S76" s="373"/>
      <c r="AH76" s="385" t="s">
        <v>2625</v>
      </c>
    </row>
    <row r="77" spans="1:34" ht="11.25" x14ac:dyDescent="0.2">
      <c r="A77" s="391"/>
      <c r="B77" s="391"/>
      <c r="C77" s="391"/>
      <c r="D77" s="391"/>
      <c r="E77" s="391"/>
      <c r="F77" s="391"/>
      <c r="G77" s="391"/>
      <c r="H77" s="391"/>
      <c r="I77" s="385"/>
      <c r="J77" s="391"/>
      <c r="K77" s="391"/>
      <c r="L77" s="391"/>
      <c r="M77" s="391"/>
      <c r="Q77" s="385"/>
      <c r="R77" s="373"/>
      <c r="S77" s="373"/>
      <c r="AH77" s="385" t="s">
        <v>2626</v>
      </c>
    </row>
    <row r="78" spans="1:34" ht="11.25" x14ac:dyDescent="0.2">
      <c r="A78" s="391"/>
      <c r="B78" s="391"/>
      <c r="C78" s="391"/>
      <c r="D78" s="391"/>
      <c r="E78" s="391"/>
      <c r="F78" s="391"/>
      <c r="G78" s="391"/>
      <c r="H78" s="391"/>
      <c r="I78" s="385"/>
      <c r="J78" s="391"/>
      <c r="K78" s="391"/>
      <c r="L78" s="391"/>
      <c r="M78" s="391"/>
      <c r="Q78" s="385"/>
      <c r="R78" s="373"/>
      <c r="S78" s="373"/>
      <c r="AH78" s="385" t="s">
        <v>2627</v>
      </c>
    </row>
    <row r="79" spans="1:34" ht="11.25" x14ac:dyDescent="0.2">
      <c r="A79" s="391"/>
      <c r="B79" s="391"/>
      <c r="C79" s="391"/>
      <c r="D79" s="391"/>
      <c r="E79" s="391"/>
      <c r="F79" s="391"/>
      <c r="G79" s="391"/>
      <c r="H79" s="391"/>
      <c r="I79" s="385"/>
      <c r="J79" s="391"/>
      <c r="K79" s="391"/>
      <c r="L79" s="391"/>
      <c r="M79" s="391"/>
      <c r="Q79" s="385"/>
      <c r="R79" s="373"/>
      <c r="S79" s="373"/>
      <c r="AH79" s="385" t="s">
        <v>2628</v>
      </c>
    </row>
    <row r="80" spans="1:34" ht="11.25" x14ac:dyDescent="0.2">
      <c r="A80" s="391"/>
      <c r="B80" s="391"/>
      <c r="C80" s="391"/>
      <c r="D80" s="391"/>
      <c r="E80" s="391"/>
      <c r="F80" s="391"/>
      <c r="G80" s="391"/>
      <c r="H80" s="391"/>
      <c r="I80" s="385"/>
      <c r="J80" s="391"/>
      <c r="K80" s="391"/>
      <c r="L80" s="391"/>
      <c r="M80" s="391"/>
      <c r="Q80" s="385"/>
      <c r="R80" s="373"/>
      <c r="S80" s="373"/>
      <c r="AH80" s="385" t="s">
        <v>2629</v>
      </c>
    </row>
    <row r="81" spans="1:34" ht="11.25" x14ac:dyDescent="0.2">
      <c r="A81" s="391"/>
      <c r="B81" s="391"/>
      <c r="C81" s="391"/>
      <c r="D81" s="391"/>
      <c r="E81" s="391"/>
      <c r="F81" s="391"/>
      <c r="G81" s="391"/>
      <c r="H81" s="391"/>
      <c r="I81" s="385"/>
      <c r="J81" s="391"/>
      <c r="K81" s="391"/>
      <c r="L81" s="391"/>
      <c r="M81" s="391"/>
      <c r="Q81" s="385"/>
      <c r="R81" s="373"/>
      <c r="S81" s="373"/>
      <c r="AH81" s="385" t="s">
        <v>2630</v>
      </c>
    </row>
    <row r="82" spans="1:34" ht="11.25" x14ac:dyDescent="0.2">
      <c r="A82" s="391"/>
      <c r="B82" s="391"/>
      <c r="C82" s="391"/>
      <c r="D82" s="391"/>
      <c r="E82" s="391"/>
      <c r="F82" s="391"/>
      <c r="G82" s="391"/>
      <c r="H82" s="391"/>
      <c r="I82" s="385"/>
      <c r="J82" s="391"/>
      <c r="K82" s="391"/>
      <c r="L82" s="391"/>
      <c r="M82" s="391"/>
      <c r="Q82" s="385"/>
      <c r="R82" s="373"/>
      <c r="S82" s="373"/>
      <c r="AH82" s="385" t="s">
        <v>2631</v>
      </c>
    </row>
    <row r="83" spans="1:34" ht="11.25" x14ac:dyDescent="0.2">
      <c r="A83" s="391"/>
      <c r="B83" s="391"/>
      <c r="C83" s="391"/>
      <c r="D83" s="391"/>
      <c r="E83" s="391"/>
      <c r="F83" s="391"/>
      <c r="G83" s="391"/>
      <c r="H83" s="391"/>
      <c r="I83" s="385"/>
      <c r="J83" s="391"/>
      <c r="K83" s="391"/>
      <c r="L83" s="391"/>
      <c r="M83" s="391"/>
      <c r="Q83" s="385"/>
      <c r="R83" s="373"/>
      <c r="S83" s="373"/>
      <c r="AH83" s="385" t="s">
        <v>2632</v>
      </c>
    </row>
    <row r="84" spans="1:34" ht="11.25" x14ac:dyDescent="0.2">
      <c r="A84" s="391"/>
      <c r="B84" s="391"/>
      <c r="C84" s="391"/>
      <c r="D84" s="391"/>
      <c r="E84" s="391"/>
      <c r="F84" s="391"/>
      <c r="G84" s="391"/>
      <c r="H84" s="391"/>
      <c r="I84" s="385"/>
      <c r="J84" s="391"/>
      <c r="K84" s="391"/>
      <c r="L84" s="391"/>
      <c r="M84" s="391"/>
      <c r="Q84" s="385"/>
      <c r="R84" s="373"/>
      <c r="S84" s="373"/>
      <c r="AH84" s="385" t="s">
        <v>2633</v>
      </c>
    </row>
    <row r="85" spans="1:34" ht="11.25" x14ac:dyDescent="0.2">
      <c r="A85" s="391"/>
      <c r="B85" s="391"/>
      <c r="C85" s="391"/>
      <c r="D85" s="391"/>
      <c r="E85" s="391"/>
      <c r="F85" s="391"/>
      <c r="G85" s="391"/>
      <c r="H85" s="391"/>
      <c r="I85" s="385"/>
      <c r="J85" s="391"/>
      <c r="K85" s="391"/>
      <c r="L85" s="391"/>
      <c r="M85" s="391"/>
      <c r="Q85" s="385"/>
      <c r="R85" s="373"/>
      <c r="S85" s="373"/>
      <c r="AH85" s="385" t="s">
        <v>2634</v>
      </c>
    </row>
    <row r="86" spans="1:34" ht="11.25" x14ac:dyDescent="0.2">
      <c r="A86" s="391"/>
      <c r="B86" s="391"/>
      <c r="C86" s="391"/>
      <c r="D86" s="391"/>
      <c r="E86" s="391"/>
      <c r="F86" s="391"/>
      <c r="G86" s="391"/>
      <c r="H86" s="391"/>
      <c r="I86" s="385"/>
      <c r="J86" s="391"/>
      <c r="K86" s="391"/>
      <c r="L86" s="391"/>
      <c r="M86" s="391"/>
      <c r="Q86" s="385"/>
      <c r="R86" s="373"/>
      <c r="S86" s="373"/>
      <c r="AH86" s="385" t="s">
        <v>2635</v>
      </c>
    </row>
    <row r="87" spans="1:34" ht="11.25" x14ac:dyDescent="0.2">
      <c r="A87" s="391"/>
      <c r="B87" s="391"/>
      <c r="C87" s="391"/>
      <c r="D87" s="391"/>
      <c r="E87" s="391"/>
      <c r="F87" s="391"/>
      <c r="G87" s="391"/>
      <c r="H87" s="391"/>
      <c r="I87" s="385"/>
      <c r="J87" s="391"/>
      <c r="K87" s="391"/>
      <c r="L87" s="391"/>
      <c r="M87" s="391"/>
      <c r="Q87" s="385"/>
      <c r="R87" s="373"/>
      <c r="S87" s="373"/>
      <c r="AH87" s="385" t="s">
        <v>2636</v>
      </c>
    </row>
    <row r="88" spans="1:34" ht="11.25" x14ac:dyDescent="0.2">
      <c r="A88" s="391"/>
      <c r="B88" s="391"/>
      <c r="C88" s="391"/>
      <c r="D88" s="391"/>
      <c r="E88" s="391"/>
      <c r="F88" s="391"/>
      <c r="G88" s="391"/>
      <c r="H88" s="391"/>
      <c r="I88" s="385"/>
      <c r="J88" s="391"/>
      <c r="K88" s="391"/>
      <c r="L88" s="391"/>
      <c r="M88" s="391"/>
      <c r="Q88" s="385"/>
      <c r="R88" s="373"/>
      <c r="S88" s="373"/>
      <c r="AH88" s="385" t="s">
        <v>2637</v>
      </c>
    </row>
    <row r="89" spans="1:34" ht="11.25" x14ac:dyDescent="0.2">
      <c r="A89" s="391"/>
      <c r="B89" s="391"/>
      <c r="C89" s="391"/>
      <c r="D89" s="391"/>
      <c r="E89" s="391"/>
      <c r="F89" s="391"/>
      <c r="G89" s="391"/>
      <c r="H89" s="391"/>
      <c r="I89" s="385"/>
      <c r="J89" s="391"/>
      <c r="K89" s="391"/>
      <c r="L89" s="391"/>
      <c r="M89" s="391"/>
      <c r="Q89" s="385"/>
      <c r="R89" s="373"/>
      <c r="S89" s="373"/>
      <c r="AH89" s="385" t="s">
        <v>2638</v>
      </c>
    </row>
    <row r="90" spans="1:34" ht="11.25" x14ac:dyDescent="0.2">
      <c r="A90" s="391"/>
      <c r="B90" s="391"/>
      <c r="C90" s="391"/>
      <c r="D90" s="391"/>
      <c r="E90" s="391"/>
      <c r="F90" s="391"/>
      <c r="G90" s="391"/>
      <c r="H90" s="391"/>
      <c r="I90" s="385"/>
      <c r="J90" s="391"/>
      <c r="K90" s="391"/>
      <c r="L90" s="391"/>
      <c r="M90" s="391"/>
      <c r="Q90" s="385"/>
      <c r="R90" s="373"/>
      <c r="S90" s="373"/>
      <c r="AH90" s="385" t="s">
        <v>2639</v>
      </c>
    </row>
    <row r="91" spans="1:34" ht="11.25" x14ac:dyDescent="0.2">
      <c r="A91" s="391"/>
      <c r="B91" s="391"/>
      <c r="C91" s="391"/>
      <c r="D91" s="391"/>
      <c r="E91" s="391"/>
      <c r="F91" s="391"/>
      <c r="G91" s="391"/>
      <c r="H91" s="391"/>
      <c r="I91" s="385"/>
      <c r="J91" s="391"/>
      <c r="K91" s="391"/>
      <c r="L91" s="391"/>
      <c r="M91" s="391"/>
      <c r="Q91" s="385"/>
      <c r="R91" s="373"/>
      <c r="S91" s="373"/>
      <c r="AH91" s="385" t="s">
        <v>2640</v>
      </c>
    </row>
    <row r="92" spans="1:34" ht="11.25" x14ac:dyDescent="0.2">
      <c r="A92" s="391"/>
      <c r="B92" s="391"/>
      <c r="C92" s="391"/>
      <c r="D92" s="391"/>
      <c r="E92" s="391"/>
      <c r="F92" s="391"/>
      <c r="G92" s="391"/>
      <c r="H92" s="391"/>
      <c r="I92" s="385"/>
      <c r="J92" s="391"/>
      <c r="K92" s="391"/>
      <c r="L92" s="391"/>
      <c r="M92" s="391"/>
      <c r="Q92" s="385"/>
      <c r="R92" s="373"/>
      <c r="S92" s="373"/>
      <c r="AH92" s="385" t="s">
        <v>2641</v>
      </c>
    </row>
    <row r="93" spans="1:34" ht="11.25" x14ac:dyDescent="0.2">
      <c r="A93" s="391"/>
      <c r="B93" s="391"/>
      <c r="C93" s="391"/>
      <c r="D93" s="391"/>
      <c r="E93" s="391"/>
      <c r="F93" s="391"/>
      <c r="G93" s="391"/>
      <c r="H93" s="391"/>
      <c r="I93" s="385"/>
      <c r="J93" s="391"/>
      <c r="K93" s="391"/>
      <c r="L93" s="391"/>
      <c r="M93" s="391"/>
      <c r="Q93" s="385"/>
      <c r="R93" s="373"/>
      <c r="S93" s="373"/>
      <c r="AH93" s="385" t="s">
        <v>2642</v>
      </c>
    </row>
    <row r="94" spans="1:34" ht="11.25" x14ac:dyDescent="0.2">
      <c r="A94" s="391"/>
      <c r="B94" s="391"/>
      <c r="C94" s="391"/>
      <c r="D94" s="391"/>
      <c r="E94" s="391"/>
      <c r="F94" s="391"/>
      <c r="G94" s="391"/>
      <c r="H94" s="391"/>
      <c r="I94" s="385"/>
      <c r="J94" s="391"/>
      <c r="K94" s="391"/>
      <c r="L94" s="391"/>
      <c r="M94" s="391"/>
      <c r="Q94" s="385"/>
      <c r="R94" s="373"/>
      <c r="S94" s="373"/>
      <c r="AH94" s="385" t="s">
        <v>2643</v>
      </c>
    </row>
    <row r="95" spans="1:34" ht="11.25" x14ac:dyDescent="0.2">
      <c r="A95" s="391"/>
      <c r="B95" s="391"/>
      <c r="C95" s="391"/>
      <c r="D95" s="391"/>
      <c r="E95" s="391"/>
      <c r="F95" s="391"/>
      <c r="G95" s="391"/>
      <c r="H95" s="391"/>
      <c r="I95" s="385"/>
      <c r="J95" s="391"/>
      <c r="K95" s="391"/>
      <c r="L95" s="391"/>
      <c r="M95" s="391"/>
      <c r="Q95" s="385"/>
      <c r="R95" s="373"/>
      <c r="S95" s="373"/>
      <c r="AH95" s="385" t="s">
        <v>2644</v>
      </c>
    </row>
    <row r="96" spans="1:34" ht="11.25" x14ac:dyDescent="0.2">
      <c r="A96" s="391"/>
      <c r="B96" s="391"/>
      <c r="C96" s="391"/>
      <c r="D96" s="391"/>
      <c r="E96" s="391"/>
      <c r="F96" s="391"/>
      <c r="G96" s="391"/>
      <c r="H96" s="391"/>
      <c r="I96" s="385"/>
      <c r="J96" s="391"/>
      <c r="K96" s="391"/>
      <c r="L96" s="391"/>
      <c r="M96" s="391"/>
      <c r="Q96" s="385"/>
      <c r="R96" s="373"/>
      <c r="S96" s="373"/>
      <c r="AH96" s="385" t="s">
        <v>2645</v>
      </c>
    </row>
    <row r="97" spans="1:34" ht="11.25" x14ac:dyDescent="0.2">
      <c r="A97" s="391"/>
      <c r="B97" s="391"/>
      <c r="C97" s="391"/>
      <c r="D97" s="391"/>
      <c r="E97" s="391"/>
      <c r="F97" s="391"/>
      <c r="G97" s="391"/>
      <c r="H97" s="391"/>
      <c r="I97" s="385"/>
      <c r="J97" s="391"/>
      <c r="K97" s="391"/>
      <c r="L97" s="391"/>
      <c r="M97" s="391"/>
      <c r="Q97" s="385"/>
      <c r="R97" s="373"/>
      <c r="S97" s="373"/>
      <c r="AH97" s="385" t="s">
        <v>2646</v>
      </c>
    </row>
    <row r="98" spans="1:34" ht="11.25" x14ac:dyDescent="0.2">
      <c r="A98" s="391"/>
      <c r="B98" s="391"/>
      <c r="C98" s="391"/>
      <c r="D98" s="391"/>
      <c r="E98" s="391"/>
      <c r="F98" s="391"/>
      <c r="G98" s="391"/>
      <c r="H98" s="391"/>
      <c r="I98" s="385"/>
      <c r="J98" s="391"/>
      <c r="K98" s="391"/>
      <c r="L98" s="391"/>
      <c r="M98" s="391"/>
      <c r="Q98" s="385"/>
      <c r="R98" s="373"/>
      <c r="S98" s="373"/>
      <c r="AH98" s="385" t="s">
        <v>2647</v>
      </c>
    </row>
    <row r="99" spans="1:34" ht="11.25" x14ac:dyDescent="0.2">
      <c r="A99" s="391"/>
      <c r="B99" s="391"/>
      <c r="C99" s="391"/>
      <c r="D99" s="391"/>
      <c r="E99" s="391"/>
      <c r="F99" s="391"/>
      <c r="G99" s="391"/>
      <c r="H99" s="391"/>
      <c r="I99" s="385"/>
      <c r="J99" s="391"/>
      <c r="K99" s="391"/>
      <c r="L99" s="391"/>
      <c r="M99" s="391"/>
      <c r="Q99" s="385"/>
      <c r="R99" s="373"/>
      <c r="S99" s="373"/>
      <c r="AH99" s="385" t="s">
        <v>2648</v>
      </c>
    </row>
    <row r="100" spans="1:34" ht="11.25" x14ac:dyDescent="0.2">
      <c r="A100" s="391"/>
      <c r="B100" s="391"/>
      <c r="C100" s="391"/>
      <c r="D100" s="391"/>
      <c r="E100" s="391"/>
      <c r="F100" s="391"/>
      <c r="G100" s="391"/>
      <c r="H100" s="391"/>
      <c r="I100" s="385"/>
      <c r="J100" s="391"/>
      <c r="K100" s="391"/>
      <c r="L100" s="391"/>
      <c r="M100" s="391"/>
      <c r="Q100" s="385"/>
      <c r="R100" s="373"/>
      <c r="S100" s="373"/>
      <c r="AH100" s="385" t="s">
        <v>2649</v>
      </c>
    </row>
    <row r="101" spans="1:34" ht="11.25" x14ac:dyDescent="0.2">
      <c r="A101" s="391"/>
      <c r="B101" s="391"/>
      <c r="C101" s="391"/>
      <c r="D101" s="391"/>
      <c r="E101" s="391"/>
      <c r="F101" s="391"/>
      <c r="G101" s="391"/>
      <c r="H101" s="391"/>
      <c r="I101" s="385"/>
      <c r="J101" s="391"/>
      <c r="K101" s="391"/>
      <c r="L101" s="391"/>
      <c r="M101" s="391"/>
      <c r="Q101" s="385"/>
      <c r="R101" s="373"/>
      <c r="S101" s="373"/>
      <c r="AH101" s="385" t="s">
        <v>2650</v>
      </c>
    </row>
    <row r="102" spans="1:34" ht="11.25" x14ac:dyDescent="0.2">
      <c r="A102" s="391"/>
      <c r="B102" s="391"/>
      <c r="C102" s="391"/>
      <c r="D102" s="391"/>
      <c r="E102" s="391"/>
      <c r="F102" s="391"/>
      <c r="G102" s="391"/>
      <c r="H102" s="391"/>
      <c r="I102" s="385"/>
      <c r="J102" s="391"/>
      <c r="K102" s="391"/>
      <c r="L102" s="391"/>
      <c r="M102" s="391"/>
      <c r="Q102" s="385"/>
      <c r="R102" s="373"/>
      <c r="S102" s="373"/>
      <c r="AH102" s="385" t="s">
        <v>2651</v>
      </c>
    </row>
    <row r="103" spans="1:34" ht="11.25" x14ac:dyDescent="0.2">
      <c r="A103" s="391"/>
      <c r="B103" s="391"/>
      <c r="C103" s="391"/>
      <c r="D103" s="391"/>
      <c r="E103" s="391"/>
      <c r="F103" s="391"/>
      <c r="G103" s="391"/>
      <c r="H103" s="391"/>
      <c r="I103" s="385"/>
      <c r="J103" s="391"/>
      <c r="K103" s="391"/>
      <c r="L103" s="391"/>
      <c r="M103" s="391"/>
      <c r="Q103" s="385"/>
      <c r="R103" s="373"/>
      <c r="S103" s="373"/>
      <c r="AH103" s="385" t="s">
        <v>2652</v>
      </c>
    </row>
    <row r="104" spans="1:34" ht="11.25" x14ac:dyDescent="0.2">
      <c r="A104" s="391"/>
      <c r="B104" s="391"/>
      <c r="C104" s="391"/>
      <c r="D104" s="391"/>
      <c r="E104" s="391"/>
      <c r="F104" s="391"/>
      <c r="G104" s="391"/>
      <c r="H104" s="391"/>
      <c r="I104" s="385"/>
      <c r="J104" s="391"/>
      <c r="K104" s="391"/>
      <c r="L104" s="391"/>
      <c r="M104" s="391"/>
      <c r="Q104" s="385"/>
      <c r="R104" s="373"/>
      <c r="S104" s="373"/>
      <c r="AH104" s="385" t="s">
        <v>2653</v>
      </c>
    </row>
    <row r="105" spans="1:34" ht="11.25" x14ac:dyDescent="0.2">
      <c r="A105" s="391"/>
      <c r="B105" s="391"/>
      <c r="C105" s="391"/>
      <c r="D105" s="391"/>
      <c r="E105" s="391"/>
      <c r="F105" s="391"/>
      <c r="G105" s="391"/>
      <c r="H105" s="391"/>
      <c r="I105" s="385"/>
      <c r="J105" s="391"/>
      <c r="K105" s="391"/>
      <c r="L105" s="391"/>
      <c r="M105" s="391"/>
      <c r="Q105" s="385"/>
      <c r="R105" s="373"/>
      <c r="S105" s="373"/>
      <c r="AH105" s="385" t="s">
        <v>2654</v>
      </c>
    </row>
    <row r="106" spans="1:34" ht="11.25" x14ac:dyDescent="0.2">
      <c r="A106" s="391"/>
      <c r="B106" s="391"/>
      <c r="C106" s="391"/>
      <c r="D106" s="391"/>
      <c r="E106" s="391"/>
      <c r="F106" s="391"/>
      <c r="G106" s="391"/>
      <c r="H106" s="391"/>
      <c r="I106" s="385"/>
      <c r="J106" s="391"/>
      <c r="K106" s="391"/>
      <c r="L106" s="391"/>
      <c r="M106" s="391"/>
      <c r="Q106" s="385"/>
      <c r="R106" s="373"/>
      <c r="S106" s="373"/>
      <c r="AH106" s="385" t="s">
        <v>2655</v>
      </c>
    </row>
    <row r="107" spans="1:34" ht="11.25" x14ac:dyDescent="0.2">
      <c r="A107" s="391"/>
      <c r="B107" s="391"/>
      <c r="C107" s="391"/>
      <c r="D107" s="391"/>
      <c r="E107" s="391"/>
      <c r="F107" s="391"/>
      <c r="G107" s="391"/>
      <c r="H107" s="391"/>
      <c r="I107" s="385"/>
      <c r="J107" s="391"/>
      <c r="K107" s="391"/>
      <c r="L107" s="391"/>
      <c r="M107" s="391"/>
      <c r="Q107" s="385"/>
      <c r="R107" s="373"/>
      <c r="S107" s="373"/>
      <c r="AH107" s="385" t="s">
        <v>2656</v>
      </c>
    </row>
    <row r="108" spans="1:34" ht="11.25" x14ac:dyDescent="0.2">
      <c r="A108" s="391"/>
      <c r="B108" s="391"/>
      <c r="C108" s="391"/>
      <c r="D108" s="391"/>
      <c r="E108" s="391"/>
      <c r="F108" s="391"/>
      <c r="G108" s="391"/>
      <c r="H108" s="391"/>
      <c r="I108" s="385"/>
      <c r="J108" s="391"/>
      <c r="K108" s="391"/>
      <c r="L108" s="391"/>
      <c r="M108" s="391"/>
      <c r="Q108" s="385"/>
      <c r="R108" s="373"/>
      <c r="S108" s="373"/>
      <c r="AH108" s="385" t="s">
        <v>2657</v>
      </c>
    </row>
    <row r="109" spans="1:34" ht="11.25" x14ac:dyDescent="0.2">
      <c r="A109" s="391"/>
      <c r="B109" s="391"/>
      <c r="C109" s="391"/>
      <c r="D109" s="391"/>
      <c r="E109" s="391"/>
      <c r="F109" s="391"/>
      <c r="G109" s="391"/>
      <c r="H109" s="391"/>
      <c r="I109" s="385"/>
      <c r="J109" s="391"/>
      <c r="K109" s="391"/>
      <c r="L109" s="391"/>
      <c r="M109" s="391"/>
      <c r="Q109" s="385"/>
      <c r="R109" s="373"/>
      <c r="S109" s="373"/>
      <c r="AH109" s="385" t="s">
        <v>2658</v>
      </c>
    </row>
    <row r="110" spans="1:34" ht="11.25" x14ac:dyDescent="0.2">
      <c r="A110" s="391"/>
      <c r="B110" s="391"/>
      <c r="C110" s="391"/>
      <c r="D110" s="391"/>
      <c r="E110" s="391"/>
      <c r="F110" s="391"/>
      <c r="G110" s="391"/>
      <c r="H110" s="391"/>
      <c r="I110" s="385"/>
      <c r="J110" s="391"/>
      <c r="K110" s="391"/>
      <c r="L110" s="391"/>
      <c r="M110" s="391"/>
      <c r="Q110" s="385"/>
      <c r="R110" s="373"/>
      <c r="S110" s="373"/>
      <c r="AH110" s="385" t="s">
        <v>2659</v>
      </c>
    </row>
    <row r="111" spans="1:34" ht="11.25" x14ac:dyDescent="0.2">
      <c r="A111" s="391"/>
      <c r="B111" s="391"/>
      <c r="C111" s="391"/>
      <c r="D111" s="391"/>
      <c r="E111" s="391"/>
      <c r="F111" s="391"/>
      <c r="G111" s="391"/>
      <c r="H111" s="391"/>
      <c r="I111" s="385"/>
      <c r="J111" s="391"/>
      <c r="K111" s="391"/>
      <c r="L111" s="391"/>
      <c r="M111" s="391"/>
      <c r="Q111" s="385"/>
      <c r="R111" s="373"/>
      <c r="S111" s="373"/>
      <c r="AH111" s="385" t="s">
        <v>2660</v>
      </c>
    </row>
    <row r="112" spans="1:34" ht="11.25" x14ac:dyDescent="0.2">
      <c r="A112" s="391"/>
      <c r="B112" s="391"/>
      <c r="C112" s="391"/>
      <c r="D112" s="391"/>
      <c r="E112" s="391"/>
      <c r="F112" s="391"/>
      <c r="G112" s="391"/>
      <c r="H112" s="391"/>
      <c r="I112" s="385"/>
      <c r="J112" s="391"/>
      <c r="K112" s="391"/>
      <c r="L112" s="391"/>
      <c r="M112" s="391"/>
      <c r="Q112" s="385"/>
      <c r="R112" s="373"/>
      <c r="S112" s="373"/>
      <c r="AH112" s="385" t="s">
        <v>2661</v>
      </c>
    </row>
    <row r="113" spans="1:34" ht="11.25" x14ac:dyDescent="0.2">
      <c r="A113" s="391"/>
      <c r="B113" s="391"/>
      <c r="C113" s="391"/>
      <c r="D113" s="391"/>
      <c r="E113" s="391"/>
      <c r="F113" s="391"/>
      <c r="G113" s="391"/>
      <c r="H113" s="391"/>
      <c r="I113" s="385"/>
      <c r="J113" s="391"/>
      <c r="K113" s="391"/>
      <c r="L113" s="391"/>
      <c r="M113" s="391"/>
      <c r="Q113" s="385"/>
      <c r="R113" s="373"/>
      <c r="S113" s="373"/>
      <c r="AH113" s="385" t="s">
        <v>2662</v>
      </c>
    </row>
    <row r="114" spans="1:34" ht="11.25" x14ac:dyDescent="0.2">
      <c r="A114" s="391"/>
      <c r="B114" s="391"/>
      <c r="C114" s="391"/>
      <c r="D114" s="391"/>
      <c r="E114" s="391"/>
      <c r="F114" s="391"/>
      <c r="G114" s="391"/>
      <c r="H114" s="391"/>
      <c r="I114" s="385"/>
      <c r="J114" s="391"/>
      <c r="K114" s="391"/>
      <c r="L114" s="391"/>
      <c r="M114" s="391"/>
      <c r="Q114" s="385"/>
      <c r="R114" s="373"/>
      <c r="S114" s="373"/>
      <c r="AH114" s="385" t="s">
        <v>2663</v>
      </c>
    </row>
    <row r="115" spans="1:34" ht="11.25" x14ac:dyDescent="0.2">
      <c r="A115" s="391"/>
      <c r="B115" s="391"/>
      <c r="C115" s="391"/>
      <c r="D115" s="391"/>
      <c r="E115" s="391"/>
      <c r="F115" s="391"/>
      <c r="G115" s="391"/>
      <c r="H115" s="391"/>
      <c r="I115" s="385"/>
      <c r="J115" s="391"/>
      <c r="K115" s="391"/>
      <c r="L115" s="391"/>
      <c r="M115" s="391"/>
      <c r="Q115" s="385"/>
      <c r="R115" s="373"/>
      <c r="S115" s="373"/>
      <c r="AH115" s="385" t="s">
        <v>2664</v>
      </c>
    </row>
    <row r="116" spans="1:34" ht="11.25" x14ac:dyDescent="0.2">
      <c r="A116" s="391"/>
      <c r="B116" s="391"/>
      <c r="C116" s="391"/>
      <c r="D116" s="391"/>
      <c r="E116" s="391"/>
      <c r="F116" s="391"/>
      <c r="G116" s="391"/>
      <c r="H116" s="391"/>
      <c r="I116" s="385"/>
      <c r="J116" s="391"/>
      <c r="K116" s="391"/>
      <c r="L116" s="391"/>
      <c r="M116" s="391"/>
      <c r="Q116" s="385"/>
      <c r="R116" s="373"/>
      <c r="S116" s="373"/>
      <c r="AH116" s="385" t="s">
        <v>2665</v>
      </c>
    </row>
    <row r="117" spans="1:34" ht="11.25" x14ac:dyDescent="0.2">
      <c r="A117" s="391"/>
      <c r="B117" s="391"/>
      <c r="C117" s="391"/>
      <c r="D117" s="391"/>
      <c r="E117" s="391"/>
      <c r="F117" s="391"/>
      <c r="G117" s="391"/>
      <c r="H117" s="391"/>
      <c r="I117" s="385"/>
      <c r="J117" s="391"/>
      <c r="K117" s="391"/>
      <c r="L117" s="391"/>
      <c r="M117" s="391"/>
      <c r="Q117" s="385"/>
      <c r="R117" s="373"/>
      <c r="S117" s="373"/>
      <c r="AH117" s="385" t="s">
        <v>2666</v>
      </c>
    </row>
    <row r="118" spans="1:34" ht="11.25" x14ac:dyDescent="0.2">
      <c r="A118" s="391"/>
      <c r="B118" s="391"/>
      <c r="C118" s="391"/>
      <c r="D118" s="391"/>
      <c r="E118" s="391"/>
      <c r="F118" s="391"/>
      <c r="G118" s="391"/>
      <c r="H118" s="391"/>
      <c r="I118" s="385"/>
      <c r="J118" s="391"/>
      <c r="K118" s="391"/>
      <c r="L118" s="391"/>
      <c r="M118" s="391"/>
      <c r="Q118" s="385"/>
      <c r="R118" s="373"/>
      <c r="S118" s="373"/>
      <c r="AH118" s="385" t="s">
        <v>2667</v>
      </c>
    </row>
    <row r="119" spans="1:34" ht="11.25" x14ac:dyDescent="0.2">
      <c r="A119" s="391"/>
      <c r="B119" s="391"/>
      <c r="C119" s="391"/>
      <c r="D119" s="391"/>
      <c r="E119" s="391"/>
      <c r="F119" s="391"/>
      <c r="G119" s="391"/>
      <c r="H119" s="391"/>
      <c r="I119" s="385"/>
      <c r="J119" s="391"/>
      <c r="K119" s="391"/>
      <c r="L119" s="391"/>
      <c r="M119" s="391"/>
      <c r="Q119" s="385"/>
      <c r="R119" s="373"/>
      <c r="S119" s="373"/>
      <c r="AH119" s="385" t="s">
        <v>2668</v>
      </c>
    </row>
    <row r="120" spans="1:34" ht="11.25" x14ac:dyDescent="0.2">
      <c r="A120" s="391"/>
      <c r="B120" s="391"/>
      <c r="C120" s="391"/>
      <c r="D120" s="391"/>
      <c r="E120" s="391"/>
      <c r="F120" s="391"/>
      <c r="G120" s="391"/>
      <c r="H120" s="391"/>
      <c r="I120" s="385"/>
      <c r="J120" s="391"/>
      <c r="K120" s="391"/>
      <c r="L120" s="391"/>
      <c r="M120" s="391"/>
      <c r="Q120" s="385"/>
      <c r="R120" s="373"/>
      <c r="S120" s="373"/>
      <c r="AH120" s="385" t="s">
        <v>2669</v>
      </c>
    </row>
    <row r="121" spans="1:34" ht="11.25" x14ac:dyDescent="0.2">
      <c r="A121" s="391"/>
      <c r="B121" s="391"/>
      <c r="C121" s="391"/>
      <c r="D121" s="391"/>
      <c r="E121" s="391"/>
      <c r="F121" s="391"/>
      <c r="G121" s="391"/>
      <c r="H121" s="391"/>
      <c r="I121" s="385"/>
      <c r="J121" s="391"/>
      <c r="K121" s="391"/>
      <c r="L121" s="391"/>
      <c r="M121" s="391"/>
      <c r="Q121" s="385"/>
      <c r="R121" s="373"/>
      <c r="S121" s="373"/>
      <c r="AH121" s="385" t="s">
        <v>2670</v>
      </c>
    </row>
    <row r="122" spans="1:34" ht="11.25" x14ac:dyDescent="0.2">
      <c r="A122" s="391"/>
      <c r="B122" s="391"/>
      <c r="C122" s="391"/>
      <c r="D122" s="391"/>
      <c r="E122" s="391"/>
      <c r="F122" s="391"/>
      <c r="G122" s="391"/>
      <c r="H122" s="391"/>
      <c r="I122" s="385"/>
      <c r="J122" s="391"/>
      <c r="K122" s="391"/>
      <c r="L122" s="391"/>
      <c r="M122" s="391"/>
      <c r="Q122" s="385"/>
      <c r="R122" s="373"/>
      <c r="S122" s="373"/>
      <c r="AH122" s="385" t="s">
        <v>2671</v>
      </c>
    </row>
    <row r="123" spans="1:34" ht="11.25" x14ac:dyDescent="0.2">
      <c r="A123" s="391"/>
      <c r="B123" s="391"/>
      <c r="C123" s="391"/>
      <c r="D123" s="391"/>
      <c r="E123" s="391"/>
      <c r="F123" s="391"/>
      <c r="G123" s="391"/>
      <c r="H123" s="391"/>
      <c r="I123" s="385"/>
      <c r="J123" s="391"/>
      <c r="K123" s="391"/>
      <c r="L123" s="391"/>
      <c r="M123" s="391"/>
      <c r="Q123" s="385"/>
      <c r="R123" s="373"/>
      <c r="S123" s="373"/>
      <c r="AH123" s="385" t="s">
        <v>2672</v>
      </c>
    </row>
    <row r="124" spans="1:34" ht="11.25" x14ac:dyDescent="0.2">
      <c r="A124" s="391"/>
      <c r="B124" s="391"/>
      <c r="C124" s="391"/>
      <c r="D124" s="391"/>
      <c r="E124" s="391"/>
      <c r="F124" s="391"/>
      <c r="G124" s="391"/>
      <c r="H124" s="391"/>
      <c r="I124" s="385"/>
      <c r="J124" s="391"/>
      <c r="K124" s="391"/>
      <c r="L124" s="391"/>
      <c r="M124" s="391"/>
      <c r="Q124" s="385"/>
      <c r="R124" s="373"/>
      <c r="S124" s="373"/>
      <c r="AH124" s="385" t="s">
        <v>2673</v>
      </c>
    </row>
    <row r="125" spans="1:34" ht="11.25" x14ac:dyDescent="0.2">
      <c r="A125" s="391"/>
      <c r="B125" s="391"/>
      <c r="C125" s="391"/>
      <c r="D125" s="391"/>
      <c r="E125" s="391"/>
      <c r="F125" s="391"/>
      <c r="G125" s="391"/>
      <c r="H125" s="391"/>
      <c r="I125" s="385"/>
      <c r="J125" s="391"/>
      <c r="K125" s="391"/>
      <c r="L125" s="391"/>
      <c r="M125" s="391"/>
      <c r="Q125" s="385"/>
      <c r="R125" s="373"/>
      <c r="S125" s="373"/>
      <c r="AH125" s="385" t="s">
        <v>2674</v>
      </c>
    </row>
    <row r="126" spans="1:34" ht="11.25" x14ac:dyDescent="0.2">
      <c r="A126" s="391"/>
      <c r="B126" s="391"/>
      <c r="C126" s="391"/>
      <c r="D126" s="391"/>
      <c r="E126" s="391"/>
      <c r="F126" s="391"/>
      <c r="G126" s="391"/>
      <c r="H126" s="391"/>
      <c r="I126" s="385"/>
      <c r="J126" s="391"/>
      <c r="K126" s="391"/>
      <c r="L126" s="391"/>
      <c r="M126" s="391"/>
      <c r="Q126" s="385"/>
      <c r="R126" s="373"/>
      <c r="S126" s="373"/>
      <c r="AH126" s="385" t="s">
        <v>2675</v>
      </c>
    </row>
    <row r="127" spans="1:34" ht="11.25" x14ac:dyDescent="0.2">
      <c r="A127" s="391"/>
      <c r="B127" s="391"/>
      <c r="C127" s="391"/>
      <c r="D127" s="391"/>
      <c r="E127" s="391"/>
      <c r="F127" s="391"/>
      <c r="G127" s="391"/>
      <c r="H127" s="391"/>
      <c r="I127" s="385"/>
      <c r="J127" s="391"/>
      <c r="K127" s="391"/>
      <c r="L127" s="391"/>
      <c r="M127" s="391"/>
      <c r="Q127" s="385"/>
      <c r="R127" s="373"/>
      <c r="S127" s="373"/>
      <c r="AH127" s="385" t="s">
        <v>2676</v>
      </c>
    </row>
    <row r="128" spans="1:34" ht="11.25" x14ac:dyDescent="0.2">
      <c r="A128" s="391"/>
      <c r="B128" s="391"/>
      <c r="C128" s="391"/>
      <c r="D128" s="391"/>
      <c r="E128" s="391"/>
      <c r="F128" s="391"/>
      <c r="G128" s="391"/>
      <c r="H128" s="391"/>
      <c r="I128" s="385"/>
      <c r="J128" s="391"/>
      <c r="K128" s="391"/>
      <c r="L128" s="391"/>
      <c r="M128" s="391"/>
      <c r="Q128" s="385"/>
      <c r="R128" s="373"/>
      <c r="S128" s="373"/>
      <c r="AH128" s="385" t="s">
        <v>2677</v>
      </c>
    </row>
    <row r="129" spans="1:34" ht="11.25" x14ac:dyDescent="0.2">
      <c r="A129" s="391"/>
      <c r="B129" s="391"/>
      <c r="C129" s="391"/>
      <c r="D129" s="391"/>
      <c r="E129" s="391"/>
      <c r="F129" s="391"/>
      <c r="G129" s="391"/>
      <c r="H129" s="391"/>
      <c r="I129" s="385"/>
      <c r="J129" s="391"/>
      <c r="K129" s="391"/>
      <c r="L129" s="391"/>
      <c r="M129" s="391"/>
      <c r="Q129" s="385"/>
      <c r="R129" s="373"/>
      <c r="S129" s="373"/>
      <c r="AH129" s="385" t="s">
        <v>2678</v>
      </c>
    </row>
    <row r="130" spans="1:34" ht="11.25" x14ac:dyDescent="0.2">
      <c r="A130" s="391"/>
      <c r="B130" s="391"/>
      <c r="C130" s="391"/>
      <c r="D130" s="391"/>
      <c r="E130" s="391"/>
      <c r="F130" s="391"/>
      <c r="G130" s="391"/>
      <c r="H130" s="391"/>
      <c r="I130" s="385"/>
      <c r="J130" s="391"/>
      <c r="K130" s="391"/>
      <c r="L130" s="391"/>
      <c r="M130" s="391"/>
      <c r="Q130" s="385"/>
      <c r="R130" s="373"/>
      <c r="S130" s="373"/>
      <c r="AH130" s="385" t="s">
        <v>2679</v>
      </c>
    </row>
    <row r="131" spans="1:34" ht="11.25" x14ac:dyDescent="0.2">
      <c r="A131" s="391"/>
      <c r="B131" s="391"/>
      <c r="C131" s="391"/>
      <c r="D131" s="391"/>
      <c r="E131" s="391"/>
      <c r="F131" s="391"/>
      <c r="G131" s="391"/>
      <c r="H131" s="391"/>
      <c r="I131" s="385"/>
      <c r="J131" s="391"/>
      <c r="K131" s="391"/>
      <c r="L131" s="391"/>
      <c r="M131" s="391"/>
      <c r="Q131" s="385"/>
      <c r="R131" s="373"/>
      <c r="S131" s="373"/>
      <c r="AH131" s="385" t="s">
        <v>2680</v>
      </c>
    </row>
    <row r="132" spans="1:34" ht="11.25" x14ac:dyDescent="0.2">
      <c r="A132" s="391"/>
      <c r="B132" s="391"/>
      <c r="C132" s="391"/>
      <c r="D132" s="391"/>
      <c r="E132" s="391"/>
      <c r="F132" s="391"/>
      <c r="G132" s="391"/>
      <c r="H132" s="391"/>
      <c r="I132" s="385"/>
      <c r="J132" s="391"/>
      <c r="K132" s="391"/>
      <c r="L132" s="391"/>
      <c r="M132" s="391"/>
      <c r="Q132" s="385"/>
      <c r="R132" s="373"/>
      <c r="S132" s="373"/>
      <c r="AH132" s="385" t="s">
        <v>2681</v>
      </c>
    </row>
    <row r="133" spans="1:34" ht="11.25" x14ac:dyDescent="0.2">
      <c r="A133" s="391"/>
      <c r="B133" s="391"/>
      <c r="C133" s="391"/>
      <c r="D133" s="391"/>
      <c r="E133" s="391"/>
      <c r="F133" s="391"/>
      <c r="G133" s="391"/>
      <c r="H133" s="391"/>
      <c r="I133" s="385"/>
      <c r="J133" s="391"/>
      <c r="K133" s="391"/>
      <c r="L133" s="391"/>
      <c r="M133" s="391"/>
      <c r="Q133" s="385"/>
      <c r="R133" s="373"/>
      <c r="S133" s="373"/>
      <c r="AH133" s="385" t="s">
        <v>2682</v>
      </c>
    </row>
    <row r="134" spans="1:34" ht="11.25" x14ac:dyDescent="0.2">
      <c r="A134" s="391"/>
      <c r="B134" s="391"/>
      <c r="C134" s="391"/>
      <c r="D134" s="391"/>
      <c r="E134" s="391"/>
      <c r="F134" s="391"/>
      <c r="G134" s="391"/>
      <c r="H134" s="391"/>
      <c r="I134" s="385"/>
      <c r="J134" s="391"/>
      <c r="K134" s="391"/>
      <c r="L134" s="391"/>
      <c r="M134" s="391"/>
      <c r="Q134" s="385"/>
      <c r="R134" s="373"/>
      <c r="S134" s="373"/>
      <c r="AH134" s="385" t="s">
        <v>2683</v>
      </c>
    </row>
    <row r="135" spans="1:34" ht="11.25" x14ac:dyDescent="0.2">
      <c r="A135" s="391"/>
      <c r="B135" s="391"/>
      <c r="C135" s="391"/>
      <c r="D135" s="391"/>
      <c r="E135" s="391"/>
      <c r="F135" s="391"/>
      <c r="G135" s="391"/>
      <c r="H135" s="391"/>
      <c r="I135" s="385"/>
      <c r="J135" s="391"/>
      <c r="K135" s="391"/>
      <c r="L135" s="391"/>
      <c r="M135" s="391"/>
      <c r="Q135" s="385"/>
      <c r="R135" s="373"/>
      <c r="S135" s="373"/>
      <c r="AH135" s="385" t="s">
        <v>2684</v>
      </c>
    </row>
    <row r="136" spans="1:34" ht="11.25" x14ac:dyDescent="0.2">
      <c r="A136" s="391"/>
      <c r="B136" s="391"/>
      <c r="C136" s="391"/>
      <c r="D136" s="391"/>
      <c r="E136" s="391"/>
      <c r="F136" s="391"/>
      <c r="G136" s="391"/>
      <c r="H136" s="391"/>
      <c r="I136" s="385"/>
      <c r="J136" s="391"/>
      <c r="K136" s="391"/>
      <c r="L136" s="391"/>
      <c r="M136" s="391"/>
      <c r="Q136" s="385"/>
      <c r="R136" s="373"/>
      <c r="S136" s="373"/>
      <c r="AH136" s="385" t="s">
        <v>2685</v>
      </c>
    </row>
    <row r="137" spans="1:34" ht="11.25" x14ac:dyDescent="0.2">
      <c r="A137" s="391"/>
      <c r="B137" s="391"/>
      <c r="C137" s="391"/>
      <c r="D137" s="391"/>
      <c r="E137" s="391"/>
      <c r="F137" s="391"/>
      <c r="G137" s="391"/>
      <c r="H137" s="391"/>
      <c r="I137" s="385"/>
      <c r="J137" s="391"/>
      <c r="K137" s="391"/>
      <c r="L137" s="391"/>
      <c r="M137" s="391"/>
      <c r="Q137" s="385"/>
      <c r="R137" s="373"/>
      <c r="S137" s="373"/>
      <c r="AH137" s="385" t="s">
        <v>2686</v>
      </c>
    </row>
    <row r="138" spans="1:34" ht="11.25" x14ac:dyDescent="0.2">
      <c r="A138" s="391"/>
      <c r="B138" s="391"/>
      <c r="C138" s="391"/>
      <c r="D138" s="391"/>
      <c r="E138" s="391"/>
      <c r="F138" s="391"/>
      <c r="G138" s="391"/>
      <c r="H138" s="391"/>
      <c r="I138" s="385"/>
      <c r="J138" s="391"/>
      <c r="K138" s="391"/>
      <c r="L138" s="391"/>
      <c r="M138" s="391"/>
      <c r="Q138" s="385"/>
      <c r="R138" s="373"/>
      <c r="S138" s="373"/>
      <c r="AH138" s="385" t="s">
        <v>2687</v>
      </c>
    </row>
    <row r="139" spans="1:34" ht="11.25" x14ac:dyDescent="0.2">
      <c r="A139" s="391"/>
      <c r="B139" s="391"/>
      <c r="C139" s="391"/>
      <c r="D139" s="391"/>
      <c r="E139" s="391"/>
      <c r="F139" s="391"/>
      <c r="G139" s="391"/>
      <c r="H139" s="391"/>
      <c r="I139" s="385"/>
      <c r="J139" s="391"/>
      <c r="K139" s="391"/>
      <c r="L139" s="391"/>
      <c r="M139" s="391"/>
      <c r="Q139" s="385"/>
      <c r="R139" s="373"/>
      <c r="S139" s="373"/>
      <c r="AH139" s="385" t="s">
        <v>2688</v>
      </c>
    </row>
    <row r="140" spans="1:34" ht="11.25" x14ac:dyDescent="0.2">
      <c r="A140" s="391"/>
      <c r="B140" s="391"/>
      <c r="C140" s="391"/>
      <c r="D140" s="391"/>
      <c r="E140" s="391"/>
      <c r="F140" s="391"/>
      <c r="G140" s="391"/>
      <c r="H140" s="391"/>
      <c r="I140" s="385"/>
      <c r="J140" s="391"/>
      <c r="K140" s="391"/>
      <c r="L140" s="391"/>
      <c r="M140" s="391"/>
      <c r="Q140" s="385"/>
      <c r="R140" s="373"/>
      <c r="S140" s="373"/>
      <c r="AH140" s="385" t="s">
        <v>2689</v>
      </c>
    </row>
    <row r="141" spans="1:34" ht="11.25" x14ac:dyDescent="0.2">
      <c r="A141" s="391"/>
      <c r="B141" s="391"/>
      <c r="C141" s="391"/>
      <c r="D141" s="391"/>
      <c r="E141" s="391"/>
      <c r="F141" s="391"/>
      <c r="G141" s="391"/>
      <c r="H141" s="391"/>
      <c r="I141" s="385"/>
      <c r="J141" s="391"/>
      <c r="K141" s="391"/>
      <c r="L141" s="391"/>
      <c r="M141" s="391"/>
      <c r="Q141" s="385"/>
      <c r="R141" s="373"/>
      <c r="S141" s="373"/>
      <c r="AH141" s="385" t="s">
        <v>2690</v>
      </c>
    </row>
    <row r="142" spans="1:34" ht="11.25" x14ac:dyDescent="0.2">
      <c r="A142" s="391"/>
      <c r="B142" s="391"/>
      <c r="C142" s="391"/>
      <c r="D142" s="391"/>
      <c r="E142" s="391"/>
      <c r="F142" s="391"/>
      <c r="G142" s="391"/>
      <c r="H142" s="391"/>
      <c r="I142" s="385"/>
      <c r="J142" s="391"/>
      <c r="K142" s="391"/>
      <c r="L142" s="391"/>
      <c r="M142" s="391"/>
      <c r="Q142" s="385"/>
      <c r="R142" s="373"/>
      <c r="S142" s="373"/>
      <c r="AH142" s="385" t="s">
        <v>2691</v>
      </c>
    </row>
    <row r="143" spans="1:34" ht="11.25" x14ac:dyDescent="0.2">
      <c r="A143" s="391"/>
      <c r="B143" s="391"/>
      <c r="C143" s="391"/>
      <c r="D143" s="391"/>
      <c r="E143" s="391"/>
      <c r="F143" s="391"/>
      <c r="G143" s="391"/>
      <c r="H143" s="391"/>
      <c r="I143" s="385"/>
      <c r="J143" s="391"/>
      <c r="K143" s="391"/>
      <c r="L143" s="391"/>
      <c r="M143" s="391"/>
      <c r="Q143" s="385"/>
      <c r="R143" s="373"/>
      <c r="S143" s="373"/>
      <c r="AH143" s="385" t="s">
        <v>2692</v>
      </c>
    </row>
    <row r="144" spans="1:34" ht="11.25" x14ac:dyDescent="0.2">
      <c r="A144" s="391"/>
      <c r="B144" s="391"/>
      <c r="C144" s="391"/>
      <c r="D144" s="391"/>
      <c r="E144" s="391"/>
      <c r="F144" s="391"/>
      <c r="G144" s="391"/>
      <c r="H144" s="391"/>
      <c r="I144" s="385"/>
      <c r="J144" s="391"/>
      <c r="K144" s="391"/>
      <c r="L144" s="391"/>
      <c r="M144" s="391"/>
      <c r="Q144" s="385"/>
      <c r="R144" s="373"/>
      <c r="S144" s="373"/>
      <c r="AH144" s="385" t="s">
        <v>2693</v>
      </c>
    </row>
    <row r="145" spans="1:34" ht="11.25" x14ac:dyDescent="0.2">
      <c r="A145" s="391"/>
      <c r="B145" s="391"/>
      <c r="C145" s="391"/>
      <c r="D145" s="391"/>
      <c r="E145" s="391"/>
      <c r="F145" s="391"/>
      <c r="G145" s="391"/>
      <c r="H145" s="391"/>
      <c r="I145" s="385"/>
      <c r="J145" s="391"/>
      <c r="K145" s="391"/>
      <c r="L145" s="391"/>
      <c r="M145" s="391"/>
      <c r="Q145" s="385"/>
      <c r="R145" s="373"/>
      <c r="S145" s="373"/>
      <c r="AH145" s="385" t="s">
        <v>2694</v>
      </c>
    </row>
    <row r="146" spans="1:34" ht="11.25" x14ac:dyDescent="0.2">
      <c r="A146" s="391"/>
      <c r="B146" s="391"/>
      <c r="C146" s="391"/>
      <c r="D146" s="391"/>
      <c r="E146" s="391"/>
      <c r="F146" s="391"/>
      <c r="G146" s="391"/>
      <c r="H146" s="391"/>
      <c r="I146" s="385"/>
      <c r="J146" s="391"/>
      <c r="K146" s="391"/>
      <c r="L146" s="391"/>
      <c r="M146" s="391"/>
      <c r="Q146" s="385"/>
      <c r="R146" s="373"/>
      <c r="S146" s="373"/>
      <c r="AH146" s="385" t="s">
        <v>2695</v>
      </c>
    </row>
    <row r="147" spans="1:34" ht="11.25" x14ac:dyDescent="0.2">
      <c r="A147" s="391"/>
      <c r="B147" s="391"/>
      <c r="C147" s="391"/>
      <c r="D147" s="391"/>
      <c r="E147" s="391"/>
      <c r="F147" s="391"/>
      <c r="G147" s="391"/>
      <c r="H147" s="391"/>
      <c r="I147" s="385"/>
      <c r="J147" s="391"/>
      <c r="K147" s="391"/>
      <c r="L147" s="391"/>
      <c r="M147" s="391"/>
      <c r="Q147" s="385"/>
      <c r="R147" s="373"/>
      <c r="S147" s="373"/>
      <c r="AH147" s="385" t="s">
        <v>2696</v>
      </c>
    </row>
    <row r="148" spans="1:34" ht="11.25" x14ac:dyDescent="0.2">
      <c r="A148" s="391"/>
      <c r="B148" s="391"/>
      <c r="C148" s="391"/>
      <c r="D148" s="391"/>
      <c r="E148" s="391"/>
      <c r="F148" s="391"/>
      <c r="G148" s="391"/>
      <c r="H148" s="391"/>
      <c r="I148" s="385"/>
      <c r="J148" s="391"/>
      <c r="K148" s="391"/>
      <c r="L148" s="391"/>
      <c r="M148" s="391"/>
      <c r="Q148" s="385"/>
      <c r="R148" s="373"/>
      <c r="S148" s="373"/>
      <c r="AH148" s="385" t="s">
        <v>2697</v>
      </c>
    </row>
    <row r="149" spans="1:34" ht="11.25" x14ac:dyDescent="0.2">
      <c r="A149" s="391"/>
      <c r="B149" s="391"/>
      <c r="C149" s="391"/>
      <c r="D149" s="391"/>
      <c r="E149" s="391"/>
      <c r="F149" s="391"/>
      <c r="G149" s="391"/>
      <c r="H149" s="391"/>
      <c r="I149" s="385"/>
      <c r="J149" s="391"/>
      <c r="K149" s="391"/>
      <c r="L149" s="391"/>
      <c r="M149" s="391"/>
      <c r="Q149" s="385"/>
      <c r="R149" s="373"/>
      <c r="S149" s="373"/>
      <c r="AH149" s="385" t="s">
        <v>2698</v>
      </c>
    </row>
    <row r="150" spans="1:34" ht="11.25" x14ac:dyDescent="0.2">
      <c r="A150" s="391"/>
      <c r="B150" s="391"/>
      <c r="C150" s="391"/>
      <c r="D150" s="391"/>
      <c r="E150" s="391"/>
      <c r="F150" s="391"/>
      <c r="G150" s="391"/>
      <c r="H150" s="391"/>
      <c r="I150" s="385"/>
      <c r="J150" s="391"/>
      <c r="K150" s="391"/>
      <c r="L150" s="391"/>
      <c r="M150" s="391"/>
      <c r="Q150" s="385"/>
      <c r="R150" s="373"/>
      <c r="S150" s="373"/>
      <c r="AH150" s="385" t="s">
        <v>2699</v>
      </c>
    </row>
    <row r="151" spans="1:34" ht="11.25" x14ac:dyDescent="0.2">
      <c r="A151" s="391"/>
      <c r="B151" s="391"/>
      <c r="C151" s="391"/>
      <c r="D151" s="391"/>
      <c r="E151" s="391"/>
      <c r="F151" s="391"/>
      <c r="G151" s="391"/>
      <c r="H151" s="391"/>
      <c r="I151" s="385"/>
      <c r="J151" s="391"/>
      <c r="K151" s="391"/>
      <c r="L151" s="391"/>
      <c r="M151" s="391"/>
      <c r="Q151" s="385"/>
      <c r="R151" s="373"/>
      <c r="S151" s="373"/>
      <c r="AH151" s="385" t="s">
        <v>2700</v>
      </c>
    </row>
    <row r="152" spans="1:34" ht="11.25" x14ac:dyDescent="0.2">
      <c r="A152" s="391"/>
      <c r="B152" s="391"/>
      <c r="C152" s="391"/>
      <c r="D152" s="391"/>
      <c r="E152" s="391"/>
      <c r="F152" s="391"/>
      <c r="G152" s="391"/>
      <c r="H152" s="391"/>
      <c r="I152" s="385"/>
      <c r="J152" s="391"/>
      <c r="K152" s="391"/>
      <c r="L152" s="391"/>
      <c r="M152" s="391"/>
      <c r="Q152" s="385"/>
      <c r="R152" s="373"/>
      <c r="S152" s="373"/>
      <c r="AH152" s="385" t="s">
        <v>2701</v>
      </c>
    </row>
    <row r="153" spans="1:34" ht="11.25" x14ac:dyDescent="0.2">
      <c r="A153" s="391"/>
      <c r="B153" s="391"/>
      <c r="C153" s="391"/>
      <c r="D153" s="391"/>
      <c r="E153" s="391"/>
      <c r="F153" s="391"/>
      <c r="G153" s="391"/>
      <c r="H153" s="391"/>
      <c r="I153" s="385"/>
      <c r="J153" s="391"/>
      <c r="K153" s="391"/>
      <c r="L153" s="391"/>
      <c r="M153" s="391"/>
      <c r="Q153" s="385"/>
      <c r="R153" s="373"/>
      <c r="S153" s="373"/>
      <c r="AH153" s="385" t="s">
        <v>2702</v>
      </c>
    </row>
    <row r="154" spans="1:34" ht="11.25" x14ac:dyDescent="0.2">
      <c r="A154" s="391"/>
      <c r="B154" s="391"/>
      <c r="C154" s="391"/>
      <c r="D154" s="391"/>
      <c r="E154" s="391"/>
      <c r="F154" s="391"/>
      <c r="G154" s="391"/>
      <c r="H154" s="391"/>
      <c r="I154" s="385"/>
      <c r="J154" s="391"/>
      <c r="K154" s="391"/>
      <c r="L154" s="391"/>
      <c r="M154" s="391"/>
      <c r="Q154" s="385"/>
      <c r="R154" s="373"/>
      <c r="S154" s="373"/>
      <c r="AH154" s="385" t="s">
        <v>2703</v>
      </c>
    </row>
    <row r="155" spans="1:34" ht="11.25" x14ac:dyDescent="0.2">
      <c r="A155" s="391"/>
      <c r="B155" s="391"/>
      <c r="C155" s="391"/>
      <c r="D155" s="391"/>
      <c r="E155" s="391"/>
      <c r="F155" s="391"/>
      <c r="G155" s="391"/>
      <c r="H155" s="391"/>
      <c r="I155" s="385"/>
      <c r="J155" s="391"/>
      <c r="K155" s="391"/>
      <c r="L155" s="391"/>
      <c r="M155" s="391"/>
      <c r="Q155" s="385"/>
      <c r="R155" s="373"/>
      <c r="S155" s="373"/>
      <c r="AH155" s="385" t="s">
        <v>2704</v>
      </c>
    </row>
    <row r="156" spans="1:34" ht="11.25" x14ac:dyDescent="0.2">
      <c r="A156" s="391"/>
      <c r="B156" s="391"/>
      <c r="C156" s="391"/>
      <c r="D156" s="391"/>
      <c r="E156" s="391"/>
      <c r="F156" s="391"/>
      <c r="G156" s="391"/>
      <c r="H156" s="391"/>
      <c r="I156" s="385"/>
      <c r="J156" s="391"/>
      <c r="K156" s="391"/>
      <c r="L156" s="391"/>
      <c r="M156" s="391"/>
      <c r="Q156" s="385"/>
      <c r="R156" s="373"/>
      <c r="S156" s="373"/>
      <c r="AH156" s="385" t="s">
        <v>2705</v>
      </c>
    </row>
    <row r="157" spans="1:34" ht="11.25" x14ac:dyDescent="0.2">
      <c r="A157" s="391"/>
      <c r="B157" s="391"/>
      <c r="C157" s="391"/>
      <c r="D157" s="391"/>
      <c r="E157" s="391"/>
      <c r="F157" s="391"/>
      <c r="G157" s="391"/>
      <c r="H157" s="391"/>
      <c r="I157" s="385"/>
      <c r="J157" s="391"/>
      <c r="K157" s="391"/>
      <c r="L157" s="391"/>
      <c r="M157" s="391"/>
      <c r="Q157" s="385"/>
      <c r="R157" s="373"/>
      <c r="S157" s="373"/>
      <c r="AH157" s="385" t="s">
        <v>2706</v>
      </c>
    </row>
    <row r="158" spans="1:34" ht="11.25" x14ac:dyDescent="0.2">
      <c r="A158" s="391"/>
      <c r="B158" s="391"/>
      <c r="C158" s="391"/>
      <c r="D158" s="391"/>
      <c r="E158" s="391"/>
      <c r="F158" s="391"/>
      <c r="G158" s="391"/>
      <c r="H158" s="391"/>
      <c r="I158" s="385"/>
      <c r="J158" s="391"/>
      <c r="K158" s="391"/>
      <c r="L158" s="391"/>
      <c r="M158" s="391"/>
      <c r="Q158" s="385"/>
      <c r="R158" s="373"/>
      <c r="S158" s="373"/>
      <c r="AH158" s="385" t="s">
        <v>2707</v>
      </c>
    </row>
    <row r="159" spans="1:34" ht="11.25" x14ac:dyDescent="0.2">
      <c r="A159" s="391"/>
      <c r="B159" s="391"/>
      <c r="C159" s="391"/>
      <c r="D159" s="391"/>
      <c r="E159" s="391"/>
      <c r="F159" s="391"/>
      <c r="G159" s="391"/>
      <c r="H159" s="391"/>
      <c r="I159" s="385"/>
      <c r="J159" s="391"/>
      <c r="K159" s="391"/>
      <c r="L159" s="391"/>
      <c r="M159" s="391"/>
      <c r="Q159" s="385"/>
      <c r="R159" s="373"/>
      <c r="S159" s="373"/>
      <c r="AH159" s="385" t="s">
        <v>2708</v>
      </c>
    </row>
    <row r="160" spans="1:34" ht="11.25" x14ac:dyDescent="0.2">
      <c r="A160" s="391"/>
      <c r="B160" s="391"/>
      <c r="C160" s="391"/>
      <c r="D160" s="391"/>
      <c r="E160" s="391"/>
      <c r="F160" s="391"/>
      <c r="G160" s="391"/>
      <c r="H160" s="391"/>
      <c r="I160" s="385"/>
      <c r="J160" s="391"/>
      <c r="K160" s="391"/>
      <c r="L160" s="391"/>
      <c r="M160" s="391"/>
      <c r="Q160" s="385"/>
      <c r="R160" s="373"/>
      <c r="S160" s="373"/>
      <c r="AH160" s="385" t="s">
        <v>2709</v>
      </c>
    </row>
    <row r="161" spans="1:34" ht="11.25" x14ac:dyDescent="0.2">
      <c r="A161" s="391"/>
      <c r="B161" s="391"/>
      <c r="C161" s="391"/>
      <c r="D161" s="391"/>
      <c r="E161" s="391"/>
      <c r="F161" s="391"/>
      <c r="G161" s="391"/>
      <c r="H161" s="391"/>
      <c r="I161" s="385"/>
      <c r="J161" s="391"/>
      <c r="K161" s="391"/>
      <c r="L161" s="391"/>
      <c r="M161" s="391"/>
      <c r="Q161" s="385"/>
      <c r="R161" s="373"/>
      <c r="S161" s="373"/>
      <c r="AH161" s="385" t="s">
        <v>2710</v>
      </c>
    </row>
    <row r="162" spans="1:34" ht="11.25" x14ac:dyDescent="0.2">
      <c r="A162" s="391"/>
      <c r="B162" s="391"/>
      <c r="C162" s="391"/>
      <c r="D162" s="391"/>
      <c r="E162" s="391"/>
      <c r="F162" s="391"/>
      <c r="G162" s="391"/>
      <c r="H162" s="391"/>
      <c r="I162" s="385"/>
      <c r="J162" s="391"/>
      <c r="K162" s="391"/>
      <c r="L162" s="391"/>
      <c r="M162" s="391"/>
      <c r="Q162" s="385"/>
      <c r="R162" s="373"/>
      <c r="S162" s="373"/>
      <c r="AH162" s="385" t="s">
        <v>2711</v>
      </c>
    </row>
    <row r="163" spans="1:34" ht="11.25" x14ac:dyDescent="0.2">
      <c r="A163" s="391"/>
      <c r="B163" s="391"/>
      <c r="C163" s="391"/>
      <c r="D163" s="391"/>
      <c r="E163" s="391"/>
      <c r="F163" s="391"/>
      <c r="G163" s="391"/>
      <c r="H163" s="391"/>
      <c r="I163" s="385"/>
      <c r="J163" s="391"/>
      <c r="K163" s="391"/>
      <c r="L163" s="391"/>
      <c r="M163" s="391"/>
      <c r="Q163" s="385"/>
      <c r="R163" s="373"/>
      <c r="S163" s="373"/>
      <c r="AH163" s="385" t="s">
        <v>2712</v>
      </c>
    </row>
    <row r="164" spans="1:34" ht="11.25" x14ac:dyDescent="0.2">
      <c r="A164" s="391"/>
      <c r="B164" s="391"/>
      <c r="C164" s="391"/>
      <c r="D164" s="391"/>
      <c r="E164" s="391"/>
      <c r="F164" s="391"/>
      <c r="G164" s="391"/>
      <c r="H164" s="391"/>
      <c r="I164" s="385"/>
      <c r="J164" s="391"/>
      <c r="K164" s="391"/>
      <c r="L164" s="391"/>
      <c r="M164" s="391"/>
      <c r="Q164" s="385"/>
      <c r="R164" s="373"/>
      <c r="S164" s="373"/>
      <c r="AH164" s="385" t="s">
        <v>2713</v>
      </c>
    </row>
    <row r="165" spans="1:34" ht="11.25" x14ac:dyDescent="0.2">
      <c r="A165" s="391"/>
      <c r="B165" s="391"/>
      <c r="C165" s="391"/>
      <c r="D165" s="391"/>
      <c r="E165" s="391"/>
      <c r="F165" s="391"/>
      <c r="G165" s="391"/>
      <c r="H165" s="391"/>
      <c r="I165" s="385"/>
      <c r="J165" s="391"/>
      <c r="K165" s="391"/>
      <c r="L165" s="391"/>
      <c r="M165" s="391"/>
      <c r="Q165" s="385"/>
      <c r="R165" s="373"/>
      <c r="S165" s="373"/>
      <c r="AH165" s="385" t="s">
        <v>2714</v>
      </c>
    </row>
    <row r="166" spans="1:34" ht="11.25" x14ac:dyDescent="0.2">
      <c r="A166" s="391"/>
      <c r="B166" s="391"/>
      <c r="C166" s="391"/>
      <c r="D166" s="391"/>
      <c r="E166" s="391"/>
      <c r="F166" s="391"/>
      <c r="G166" s="391"/>
      <c r="H166" s="391"/>
      <c r="I166" s="385"/>
      <c r="J166" s="391"/>
      <c r="K166" s="391"/>
      <c r="L166" s="391"/>
      <c r="M166" s="391"/>
      <c r="Q166" s="385"/>
      <c r="R166" s="373"/>
      <c r="S166" s="373"/>
      <c r="AH166" s="385" t="s">
        <v>2715</v>
      </c>
    </row>
    <row r="167" spans="1:34" ht="11.25" x14ac:dyDescent="0.2">
      <c r="A167" s="391"/>
      <c r="B167" s="391"/>
      <c r="C167" s="391"/>
      <c r="D167" s="391"/>
      <c r="E167" s="391"/>
      <c r="F167" s="391"/>
      <c r="G167" s="391"/>
      <c r="H167" s="391"/>
      <c r="I167" s="385"/>
      <c r="J167" s="391"/>
      <c r="K167" s="391"/>
      <c r="L167" s="391"/>
      <c r="M167" s="391"/>
      <c r="Q167" s="385"/>
      <c r="R167" s="373"/>
      <c r="S167" s="373"/>
      <c r="AH167" s="385" t="s">
        <v>2716</v>
      </c>
    </row>
    <row r="168" spans="1:34" ht="11.25" x14ac:dyDescent="0.2">
      <c r="A168" s="391"/>
      <c r="B168" s="391"/>
      <c r="C168" s="391"/>
      <c r="D168" s="391"/>
      <c r="E168" s="391"/>
      <c r="F168" s="391"/>
      <c r="G168" s="391"/>
      <c r="H168" s="391"/>
      <c r="I168" s="385"/>
      <c r="J168" s="391"/>
      <c r="K168" s="391"/>
      <c r="L168" s="391"/>
      <c r="M168" s="391"/>
      <c r="Q168" s="385"/>
      <c r="R168" s="373"/>
      <c r="S168" s="373"/>
      <c r="AH168" s="385" t="s">
        <v>2717</v>
      </c>
    </row>
    <row r="169" spans="1:34" ht="11.25" x14ac:dyDescent="0.2">
      <c r="A169" s="391"/>
      <c r="B169" s="391"/>
      <c r="C169" s="391"/>
      <c r="D169" s="391"/>
      <c r="E169" s="391"/>
      <c r="F169" s="391"/>
      <c r="G169" s="391"/>
      <c r="H169" s="391"/>
      <c r="I169" s="385"/>
      <c r="J169" s="391"/>
      <c r="K169" s="391"/>
      <c r="L169" s="391"/>
      <c r="M169" s="391"/>
      <c r="Q169" s="385"/>
      <c r="R169" s="373"/>
      <c r="S169" s="373"/>
      <c r="AH169" s="385" t="s">
        <v>2718</v>
      </c>
    </row>
    <row r="170" spans="1:34" ht="11.25" x14ac:dyDescent="0.2">
      <c r="A170" s="391"/>
      <c r="B170" s="391"/>
      <c r="C170" s="391"/>
      <c r="D170" s="391"/>
      <c r="E170" s="391"/>
      <c r="F170" s="391"/>
      <c r="G170" s="391"/>
      <c r="H170" s="391"/>
      <c r="I170" s="385"/>
      <c r="J170" s="391"/>
      <c r="K170" s="391"/>
      <c r="L170" s="391"/>
      <c r="M170" s="391"/>
      <c r="Q170" s="385"/>
      <c r="R170" s="373"/>
      <c r="S170" s="373"/>
      <c r="AH170" s="385" t="s">
        <v>2719</v>
      </c>
    </row>
    <row r="171" spans="1:34" ht="11.25" x14ac:dyDescent="0.2">
      <c r="A171" s="391"/>
      <c r="B171" s="391"/>
      <c r="C171" s="391"/>
      <c r="D171" s="391"/>
      <c r="E171" s="391"/>
      <c r="F171" s="391"/>
      <c r="G171" s="391"/>
      <c r="H171" s="391"/>
      <c r="I171" s="385"/>
      <c r="J171" s="391"/>
      <c r="K171" s="391"/>
      <c r="L171" s="391"/>
      <c r="M171" s="391"/>
      <c r="Q171" s="385"/>
      <c r="R171" s="373"/>
      <c r="S171" s="373"/>
      <c r="AH171" s="385" t="s">
        <v>2720</v>
      </c>
    </row>
    <row r="172" spans="1:34" ht="11.25" x14ac:dyDescent="0.2">
      <c r="A172" s="391"/>
      <c r="B172" s="391"/>
      <c r="C172" s="391"/>
      <c r="D172" s="391"/>
      <c r="E172" s="391"/>
      <c r="F172" s="391"/>
      <c r="G172" s="391"/>
      <c r="H172" s="391"/>
      <c r="I172" s="385"/>
      <c r="J172" s="391"/>
      <c r="K172" s="391"/>
      <c r="L172" s="391"/>
      <c r="M172" s="391"/>
      <c r="Q172" s="385"/>
      <c r="R172" s="373"/>
      <c r="S172" s="373"/>
      <c r="AH172" s="385" t="s">
        <v>2721</v>
      </c>
    </row>
    <row r="173" spans="1:34" ht="11.25" x14ac:dyDescent="0.2">
      <c r="A173" s="391"/>
      <c r="B173" s="391"/>
      <c r="C173" s="391"/>
      <c r="D173" s="391"/>
      <c r="E173" s="391"/>
      <c r="F173" s="391"/>
      <c r="G173" s="391"/>
      <c r="H173" s="391"/>
      <c r="I173" s="385"/>
      <c r="J173" s="391"/>
      <c r="K173" s="391"/>
      <c r="L173" s="391"/>
      <c r="M173" s="391"/>
      <c r="Q173" s="385"/>
      <c r="R173" s="373"/>
      <c r="S173" s="373"/>
      <c r="AH173" s="385" t="s">
        <v>2722</v>
      </c>
    </row>
    <row r="174" spans="1:34" ht="11.25" x14ac:dyDescent="0.2">
      <c r="A174" s="391"/>
      <c r="B174" s="391"/>
      <c r="C174" s="391"/>
      <c r="D174" s="391"/>
      <c r="E174" s="391"/>
      <c r="F174" s="391"/>
      <c r="G174" s="391"/>
      <c r="H174" s="391"/>
      <c r="I174" s="385"/>
      <c r="J174" s="391"/>
      <c r="K174" s="391"/>
      <c r="L174" s="391"/>
      <c r="M174" s="391"/>
      <c r="Q174" s="385"/>
      <c r="R174" s="373"/>
      <c r="S174" s="373"/>
      <c r="AH174" s="385" t="s">
        <v>2723</v>
      </c>
    </row>
    <row r="175" spans="1:34" ht="11.25" x14ac:dyDescent="0.2">
      <c r="A175" s="391"/>
      <c r="B175" s="391"/>
      <c r="C175" s="391"/>
      <c r="D175" s="391"/>
      <c r="E175" s="391"/>
      <c r="F175" s="391"/>
      <c r="G175" s="391"/>
      <c r="H175" s="391"/>
      <c r="I175" s="385"/>
      <c r="J175" s="391"/>
      <c r="K175" s="391"/>
      <c r="L175" s="391"/>
      <c r="M175" s="391"/>
      <c r="Q175" s="385"/>
      <c r="R175" s="373"/>
      <c r="S175" s="373"/>
      <c r="AH175" s="385" t="s">
        <v>2724</v>
      </c>
    </row>
    <row r="176" spans="1:34" ht="11.25" x14ac:dyDescent="0.2">
      <c r="A176" s="391"/>
      <c r="B176" s="391"/>
      <c r="C176" s="391"/>
      <c r="D176" s="391"/>
      <c r="E176" s="391"/>
      <c r="F176" s="391"/>
      <c r="G176" s="391"/>
      <c r="H176" s="391"/>
      <c r="I176" s="385"/>
      <c r="J176" s="391"/>
      <c r="K176" s="391"/>
      <c r="L176" s="391"/>
      <c r="M176" s="391"/>
      <c r="Q176" s="385"/>
      <c r="R176" s="373"/>
      <c r="S176" s="373"/>
      <c r="AH176" s="385" t="s">
        <v>2725</v>
      </c>
    </row>
    <row r="177" spans="1:34" ht="11.25" x14ac:dyDescent="0.2">
      <c r="A177" s="391"/>
      <c r="B177" s="391"/>
      <c r="C177" s="391"/>
      <c r="D177" s="391"/>
      <c r="E177" s="391"/>
      <c r="F177" s="391"/>
      <c r="G177" s="391"/>
      <c r="H177" s="391"/>
      <c r="I177" s="385"/>
      <c r="J177" s="391"/>
      <c r="K177" s="391"/>
      <c r="L177" s="391"/>
      <c r="M177" s="391"/>
      <c r="Q177" s="385"/>
      <c r="R177" s="373"/>
      <c r="S177" s="373"/>
      <c r="AH177" s="385" t="s">
        <v>2726</v>
      </c>
    </row>
    <row r="178" spans="1:34" ht="11.25" x14ac:dyDescent="0.2">
      <c r="A178" s="391"/>
      <c r="B178" s="391"/>
      <c r="C178" s="391"/>
      <c r="D178" s="391"/>
      <c r="E178" s="391"/>
      <c r="F178" s="391"/>
      <c r="G178" s="391"/>
      <c r="H178" s="391"/>
      <c r="I178" s="385"/>
      <c r="J178" s="391"/>
      <c r="K178" s="391"/>
      <c r="L178" s="391"/>
      <c r="M178" s="391"/>
      <c r="Q178" s="385"/>
      <c r="R178" s="373"/>
      <c r="S178" s="373"/>
      <c r="AH178" s="385" t="s">
        <v>2727</v>
      </c>
    </row>
    <row r="179" spans="1:34" ht="11.25" x14ac:dyDescent="0.2">
      <c r="A179" s="391"/>
      <c r="B179" s="391"/>
      <c r="C179" s="391"/>
      <c r="D179" s="391"/>
      <c r="E179" s="391"/>
      <c r="F179" s="391"/>
      <c r="G179" s="391"/>
      <c r="H179" s="391"/>
      <c r="I179" s="385"/>
      <c r="J179" s="391"/>
      <c r="K179" s="391"/>
      <c r="L179" s="391"/>
      <c r="M179" s="391"/>
      <c r="Q179" s="385"/>
      <c r="R179" s="373"/>
      <c r="S179" s="373"/>
      <c r="AH179" s="385" t="s">
        <v>2728</v>
      </c>
    </row>
    <row r="180" spans="1:34" ht="11.25" x14ac:dyDescent="0.2">
      <c r="A180" s="391"/>
      <c r="B180" s="391"/>
      <c r="C180" s="391"/>
      <c r="D180" s="391"/>
      <c r="E180" s="391"/>
      <c r="F180" s="391"/>
      <c r="G180" s="391"/>
      <c r="H180" s="391"/>
      <c r="I180" s="385"/>
      <c r="J180" s="391"/>
      <c r="K180" s="391"/>
      <c r="L180" s="391"/>
      <c r="M180" s="391"/>
      <c r="Q180" s="385"/>
      <c r="R180" s="373"/>
      <c r="S180" s="373"/>
      <c r="AH180" s="385" t="s">
        <v>2729</v>
      </c>
    </row>
    <row r="181" spans="1:34" ht="11.25" x14ac:dyDescent="0.2">
      <c r="A181" s="391"/>
      <c r="B181" s="391"/>
      <c r="C181" s="391"/>
      <c r="D181" s="391"/>
      <c r="E181" s="391"/>
      <c r="F181" s="391"/>
      <c r="G181" s="391"/>
      <c r="H181" s="391"/>
      <c r="I181" s="385"/>
      <c r="J181" s="391"/>
      <c r="K181" s="391"/>
      <c r="L181" s="391"/>
      <c r="M181" s="391"/>
      <c r="Q181" s="385"/>
      <c r="R181" s="373"/>
      <c r="S181" s="373"/>
      <c r="AH181" s="385" t="s">
        <v>2730</v>
      </c>
    </row>
    <row r="182" spans="1:34" ht="11.25" x14ac:dyDescent="0.2">
      <c r="A182" s="391"/>
      <c r="B182" s="391"/>
      <c r="C182" s="391"/>
      <c r="D182" s="391"/>
      <c r="E182" s="391"/>
      <c r="F182" s="391"/>
      <c r="G182" s="391"/>
      <c r="H182" s="391"/>
      <c r="I182" s="385"/>
      <c r="J182" s="391"/>
      <c r="K182" s="391"/>
      <c r="L182" s="391"/>
      <c r="M182" s="391"/>
      <c r="Q182" s="385"/>
      <c r="R182" s="373"/>
      <c r="S182" s="373"/>
      <c r="AH182" s="385" t="s">
        <v>2731</v>
      </c>
    </row>
    <row r="183" spans="1:34" ht="11.25" x14ac:dyDescent="0.2">
      <c r="A183" s="391"/>
      <c r="B183" s="391"/>
      <c r="C183" s="391"/>
      <c r="D183" s="391"/>
      <c r="E183" s="391"/>
      <c r="F183" s="391"/>
      <c r="G183" s="391"/>
      <c r="H183" s="391"/>
      <c r="I183" s="385"/>
      <c r="J183" s="391"/>
      <c r="K183" s="391"/>
      <c r="L183" s="391"/>
      <c r="M183" s="391"/>
      <c r="Q183" s="385"/>
      <c r="R183" s="373"/>
      <c r="S183" s="373"/>
      <c r="AH183" s="385" t="s">
        <v>2732</v>
      </c>
    </row>
    <row r="184" spans="1:34" ht="11.25" x14ac:dyDescent="0.2">
      <c r="A184" s="391"/>
      <c r="B184" s="391"/>
      <c r="C184" s="391"/>
      <c r="D184" s="391"/>
      <c r="E184" s="391"/>
      <c r="F184" s="391"/>
      <c r="G184" s="391"/>
      <c r="H184" s="391"/>
      <c r="I184" s="385"/>
      <c r="J184" s="391"/>
      <c r="K184" s="391"/>
      <c r="L184" s="391"/>
      <c r="M184" s="391"/>
      <c r="Q184" s="385"/>
      <c r="R184" s="373"/>
      <c r="S184" s="373"/>
      <c r="AH184" s="385" t="s">
        <v>2733</v>
      </c>
    </row>
    <row r="185" spans="1:34" ht="11.25" x14ac:dyDescent="0.2">
      <c r="A185" s="391"/>
      <c r="B185" s="391"/>
      <c r="C185" s="391"/>
      <c r="D185" s="391"/>
      <c r="E185" s="391"/>
      <c r="F185" s="391"/>
      <c r="G185" s="391"/>
      <c r="H185" s="391"/>
      <c r="I185" s="385"/>
      <c r="J185" s="391"/>
      <c r="K185" s="391"/>
      <c r="L185" s="391"/>
      <c r="M185" s="391"/>
      <c r="Q185" s="385"/>
      <c r="R185" s="373"/>
      <c r="S185" s="373"/>
      <c r="AH185" s="385" t="s">
        <v>2734</v>
      </c>
    </row>
    <row r="186" spans="1:34" ht="11.25" x14ac:dyDescent="0.2">
      <c r="A186" s="391"/>
      <c r="B186" s="391"/>
      <c r="C186" s="391"/>
      <c r="D186" s="391"/>
      <c r="E186" s="391"/>
      <c r="F186" s="391"/>
      <c r="G186" s="391"/>
      <c r="H186" s="391"/>
      <c r="I186" s="385"/>
      <c r="J186" s="391"/>
      <c r="K186" s="391"/>
      <c r="L186" s="391"/>
      <c r="M186" s="391"/>
      <c r="Q186" s="385"/>
      <c r="R186" s="373"/>
      <c r="S186" s="373"/>
      <c r="AH186" s="385" t="s">
        <v>2735</v>
      </c>
    </row>
    <row r="187" spans="1:34" ht="11.25" x14ac:dyDescent="0.2">
      <c r="A187" s="391"/>
      <c r="B187" s="391"/>
      <c r="C187" s="391"/>
      <c r="D187" s="391"/>
      <c r="E187" s="391"/>
      <c r="F187" s="391"/>
      <c r="G187" s="391"/>
      <c r="H187" s="391"/>
      <c r="I187" s="385"/>
      <c r="J187" s="391"/>
      <c r="K187" s="391"/>
      <c r="L187" s="391"/>
      <c r="M187" s="391"/>
      <c r="Q187" s="385"/>
      <c r="R187" s="373"/>
      <c r="S187" s="373"/>
      <c r="AH187" s="385" t="s">
        <v>2736</v>
      </c>
    </row>
    <row r="188" spans="1:34" ht="11.25" x14ac:dyDescent="0.2">
      <c r="A188" s="391"/>
      <c r="B188" s="391"/>
      <c r="C188" s="391"/>
      <c r="D188" s="391"/>
      <c r="E188" s="391"/>
      <c r="F188" s="391"/>
      <c r="G188" s="391"/>
      <c r="H188" s="391"/>
      <c r="I188" s="385"/>
      <c r="J188" s="391"/>
      <c r="K188" s="391"/>
      <c r="L188" s="391"/>
      <c r="M188" s="391"/>
      <c r="Q188" s="385"/>
      <c r="R188" s="373"/>
      <c r="S188" s="373"/>
      <c r="AH188" s="385" t="s">
        <v>2737</v>
      </c>
    </row>
    <row r="189" spans="1:34" ht="11.25" x14ac:dyDescent="0.2">
      <c r="A189" s="391"/>
      <c r="B189" s="391"/>
      <c r="C189" s="391"/>
      <c r="D189" s="391"/>
      <c r="E189" s="391"/>
      <c r="F189" s="391"/>
      <c r="G189" s="391"/>
      <c r="H189" s="391"/>
      <c r="I189" s="385"/>
      <c r="J189" s="391"/>
      <c r="K189" s="391"/>
      <c r="L189" s="391"/>
      <c r="M189" s="391"/>
      <c r="Q189" s="385"/>
      <c r="R189" s="373"/>
      <c r="S189" s="373"/>
      <c r="AH189" s="385" t="s">
        <v>2738</v>
      </c>
    </row>
    <row r="190" spans="1:34" ht="11.25" x14ac:dyDescent="0.2">
      <c r="A190" s="391"/>
      <c r="B190" s="391"/>
      <c r="C190" s="391"/>
      <c r="D190" s="391"/>
      <c r="E190" s="391"/>
      <c r="F190" s="391"/>
      <c r="G190" s="391"/>
      <c r="H190" s="391"/>
      <c r="I190" s="385"/>
      <c r="J190" s="391"/>
      <c r="K190" s="391"/>
      <c r="L190" s="391"/>
      <c r="M190" s="391"/>
      <c r="Q190" s="385"/>
      <c r="R190" s="373"/>
      <c r="S190" s="373"/>
      <c r="AH190" s="385" t="s">
        <v>2739</v>
      </c>
    </row>
    <row r="191" spans="1:34" ht="11.25" x14ac:dyDescent="0.2">
      <c r="A191" s="391"/>
      <c r="B191" s="391"/>
      <c r="C191" s="391"/>
      <c r="D191" s="391"/>
      <c r="E191" s="391"/>
      <c r="F191" s="391"/>
      <c r="G191" s="391"/>
      <c r="H191" s="391"/>
      <c r="I191" s="385"/>
      <c r="J191" s="391"/>
      <c r="K191" s="391"/>
      <c r="L191" s="391"/>
      <c r="M191" s="391"/>
      <c r="Q191" s="385"/>
      <c r="R191" s="373"/>
      <c r="S191" s="373"/>
      <c r="AH191" s="385" t="s">
        <v>2740</v>
      </c>
    </row>
    <row r="192" spans="1:34" ht="11.25" x14ac:dyDescent="0.2">
      <c r="A192" s="391"/>
      <c r="B192" s="391"/>
      <c r="C192" s="391"/>
      <c r="D192" s="391"/>
      <c r="E192" s="391"/>
      <c r="F192" s="391"/>
      <c r="G192" s="391"/>
      <c r="H192" s="391"/>
      <c r="I192" s="385"/>
      <c r="J192" s="391"/>
      <c r="K192" s="391"/>
      <c r="L192" s="391"/>
      <c r="M192" s="391"/>
      <c r="Q192" s="385"/>
      <c r="R192" s="373"/>
      <c r="S192" s="373"/>
      <c r="AH192" s="385" t="s">
        <v>2741</v>
      </c>
    </row>
    <row r="193" spans="1:34" ht="11.25" x14ac:dyDescent="0.2">
      <c r="A193" s="391"/>
      <c r="B193" s="391"/>
      <c r="C193" s="391"/>
      <c r="D193" s="391"/>
      <c r="E193" s="391"/>
      <c r="F193" s="391"/>
      <c r="G193" s="391"/>
      <c r="H193" s="391"/>
      <c r="I193" s="385"/>
      <c r="J193" s="391"/>
      <c r="K193" s="391"/>
      <c r="L193" s="391"/>
      <c r="M193" s="391"/>
      <c r="Q193" s="385"/>
      <c r="R193" s="373"/>
      <c r="S193" s="373"/>
      <c r="AH193" s="385" t="s">
        <v>2742</v>
      </c>
    </row>
    <row r="194" spans="1:34" ht="11.25" x14ac:dyDescent="0.2">
      <c r="A194" s="391"/>
      <c r="B194" s="391"/>
      <c r="C194" s="391"/>
      <c r="D194" s="391"/>
      <c r="E194" s="391"/>
      <c r="F194" s="391"/>
      <c r="G194" s="391"/>
      <c r="H194" s="391"/>
      <c r="I194" s="385"/>
      <c r="J194" s="391"/>
      <c r="K194" s="391"/>
      <c r="L194" s="391"/>
      <c r="M194" s="391"/>
      <c r="Q194" s="385"/>
      <c r="R194" s="373"/>
      <c r="S194" s="373"/>
      <c r="AH194" s="385" t="s">
        <v>2743</v>
      </c>
    </row>
    <row r="195" spans="1:34" ht="11.25" x14ac:dyDescent="0.2">
      <c r="A195" s="391"/>
      <c r="B195" s="391"/>
      <c r="C195" s="391"/>
      <c r="D195" s="391"/>
      <c r="E195" s="391"/>
      <c r="F195" s="391"/>
      <c r="G195" s="391"/>
      <c r="H195" s="391"/>
      <c r="I195" s="385"/>
      <c r="J195" s="391"/>
      <c r="K195" s="391"/>
      <c r="L195" s="391"/>
      <c r="M195" s="391"/>
      <c r="Q195" s="385"/>
      <c r="R195" s="373"/>
      <c r="S195" s="373"/>
      <c r="AH195" s="385" t="s">
        <v>2744</v>
      </c>
    </row>
    <row r="196" spans="1:34" ht="11.25" x14ac:dyDescent="0.2">
      <c r="A196" s="391"/>
      <c r="B196" s="391"/>
      <c r="C196" s="391"/>
      <c r="D196" s="391"/>
      <c r="E196" s="391"/>
      <c r="F196" s="391"/>
      <c r="G196" s="391"/>
      <c r="H196" s="391"/>
      <c r="I196" s="385"/>
      <c r="J196" s="391"/>
      <c r="K196" s="391"/>
      <c r="L196" s="391"/>
      <c r="M196" s="391"/>
      <c r="Q196" s="385"/>
      <c r="R196" s="373"/>
      <c r="S196" s="373"/>
      <c r="AH196" s="385" t="s">
        <v>2745</v>
      </c>
    </row>
    <row r="197" spans="1:34" ht="11.25" x14ac:dyDescent="0.2">
      <c r="A197" s="391"/>
      <c r="B197" s="391"/>
      <c r="C197" s="391"/>
      <c r="D197" s="391"/>
      <c r="E197" s="391"/>
      <c r="F197" s="391"/>
      <c r="G197" s="391"/>
      <c r="H197" s="391"/>
      <c r="I197" s="385"/>
      <c r="J197" s="391"/>
      <c r="K197" s="391"/>
      <c r="L197" s="391"/>
      <c r="M197" s="391"/>
      <c r="Q197" s="385"/>
      <c r="R197" s="373"/>
      <c r="S197" s="373"/>
      <c r="AH197" s="385" t="s">
        <v>2746</v>
      </c>
    </row>
    <row r="198" spans="1:34" ht="11.25" x14ac:dyDescent="0.2">
      <c r="A198" s="391"/>
      <c r="B198" s="391"/>
      <c r="C198" s="391"/>
      <c r="D198" s="391"/>
      <c r="E198" s="391"/>
      <c r="F198" s="391"/>
      <c r="G198" s="391"/>
      <c r="H198" s="391"/>
      <c r="I198" s="385"/>
      <c r="J198" s="391"/>
      <c r="K198" s="391"/>
      <c r="L198" s="391"/>
      <c r="M198" s="391"/>
      <c r="Q198" s="385"/>
      <c r="R198" s="373"/>
      <c r="S198" s="373"/>
      <c r="AH198" s="385" t="s">
        <v>2747</v>
      </c>
    </row>
    <row r="199" spans="1:34" ht="11.25" x14ac:dyDescent="0.2">
      <c r="A199" s="391"/>
      <c r="B199" s="391"/>
      <c r="C199" s="391"/>
      <c r="D199" s="391"/>
      <c r="E199" s="391"/>
      <c r="F199" s="391"/>
      <c r="G199" s="391"/>
      <c r="H199" s="391"/>
      <c r="I199" s="385"/>
      <c r="J199" s="391"/>
      <c r="K199" s="391"/>
      <c r="L199" s="391"/>
      <c r="M199" s="391"/>
      <c r="Q199" s="385"/>
      <c r="R199" s="373"/>
      <c r="S199" s="373"/>
      <c r="AH199" s="385" t="s">
        <v>2748</v>
      </c>
    </row>
    <row r="200" spans="1:34" ht="11.25" x14ac:dyDescent="0.2">
      <c r="A200" s="391"/>
      <c r="B200" s="391"/>
      <c r="C200" s="391"/>
      <c r="D200" s="391"/>
      <c r="E200" s="391"/>
      <c r="F200" s="391"/>
      <c r="G200" s="391"/>
      <c r="H200" s="391"/>
      <c r="I200" s="385"/>
      <c r="J200" s="391"/>
      <c r="K200" s="391"/>
      <c r="L200" s="391"/>
      <c r="M200" s="391"/>
      <c r="Q200" s="385"/>
      <c r="R200" s="373"/>
      <c r="S200" s="373"/>
      <c r="AH200" s="385" t="s">
        <v>2749</v>
      </c>
    </row>
    <row r="201" spans="1:34" ht="11.25" x14ac:dyDescent="0.2">
      <c r="A201" s="391"/>
      <c r="B201" s="391"/>
      <c r="C201" s="391"/>
      <c r="D201" s="391"/>
      <c r="E201" s="391"/>
      <c r="F201" s="391"/>
      <c r="G201" s="391"/>
      <c r="H201" s="391"/>
      <c r="I201" s="385"/>
      <c r="J201" s="391"/>
      <c r="K201" s="391"/>
      <c r="L201" s="391"/>
      <c r="M201" s="391"/>
      <c r="Q201" s="385"/>
      <c r="R201" s="373"/>
      <c r="S201" s="373"/>
      <c r="AH201" s="385" t="s">
        <v>2750</v>
      </c>
    </row>
    <row r="202" spans="1:34" ht="11.25" x14ac:dyDescent="0.2">
      <c r="A202" s="391"/>
      <c r="B202" s="391"/>
      <c r="C202" s="391"/>
      <c r="D202" s="391"/>
      <c r="E202" s="391"/>
      <c r="F202" s="391"/>
      <c r="G202" s="391"/>
      <c r="H202" s="391"/>
      <c r="I202" s="385"/>
      <c r="J202" s="391"/>
      <c r="K202" s="391"/>
      <c r="L202" s="391"/>
      <c r="M202" s="391"/>
      <c r="Q202" s="385"/>
      <c r="R202" s="373"/>
      <c r="S202" s="373"/>
      <c r="AH202" s="385" t="s">
        <v>2751</v>
      </c>
    </row>
    <row r="203" spans="1:34" ht="11.25" x14ac:dyDescent="0.2">
      <c r="A203" s="391"/>
      <c r="B203" s="391"/>
      <c r="C203" s="391"/>
      <c r="D203" s="391"/>
      <c r="E203" s="391"/>
      <c r="F203" s="391"/>
      <c r="G203" s="391"/>
      <c r="H203" s="391"/>
      <c r="I203" s="385"/>
      <c r="J203" s="391"/>
      <c r="K203" s="391"/>
      <c r="L203" s="391"/>
      <c r="M203" s="391"/>
      <c r="Q203" s="385"/>
      <c r="R203" s="373"/>
      <c r="S203" s="373"/>
      <c r="AH203" s="385" t="s">
        <v>2752</v>
      </c>
    </row>
    <row r="204" spans="1:34" ht="11.25" x14ac:dyDescent="0.2">
      <c r="A204" s="391"/>
      <c r="B204" s="391"/>
      <c r="C204" s="391"/>
      <c r="D204" s="391"/>
      <c r="E204" s="391"/>
      <c r="F204" s="391"/>
      <c r="G204" s="391"/>
      <c r="H204" s="391"/>
      <c r="I204" s="385"/>
      <c r="J204" s="391"/>
      <c r="K204" s="391"/>
      <c r="L204" s="391"/>
      <c r="M204" s="391"/>
      <c r="Q204" s="385"/>
      <c r="R204" s="373"/>
      <c r="S204" s="373"/>
      <c r="AH204" s="385" t="s">
        <v>2753</v>
      </c>
    </row>
    <row r="205" spans="1:34" ht="11.25" x14ac:dyDescent="0.2">
      <c r="A205" s="391"/>
      <c r="B205" s="391"/>
      <c r="C205" s="391"/>
      <c r="D205" s="391"/>
      <c r="E205" s="391"/>
      <c r="F205" s="391"/>
      <c r="G205" s="391"/>
      <c r="H205" s="391"/>
      <c r="I205" s="385"/>
      <c r="J205" s="391"/>
      <c r="K205" s="391"/>
      <c r="L205" s="391"/>
      <c r="M205" s="391"/>
      <c r="Q205" s="385"/>
      <c r="R205" s="373"/>
      <c r="S205" s="373"/>
      <c r="AH205" s="385" t="s">
        <v>2754</v>
      </c>
    </row>
    <row r="206" spans="1:34" ht="11.25" x14ac:dyDescent="0.2">
      <c r="A206" s="391"/>
      <c r="B206" s="391"/>
      <c r="C206" s="391"/>
      <c r="D206" s="391"/>
      <c r="E206" s="391"/>
      <c r="F206" s="391"/>
      <c r="G206" s="391"/>
      <c r="H206" s="391"/>
      <c r="I206" s="385"/>
      <c r="J206" s="391"/>
      <c r="K206" s="391"/>
      <c r="L206" s="391"/>
      <c r="M206" s="391"/>
      <c r="Q206" s="385"/>
      <c r="R206" s="373"/>
      <c r="S206" s="373"/>
      <c r="AH206" s="385" t="s">
        <v>2755</v>
      </c>
    </row>
    <row r="207" spans="1:34" ht="11.25" x14ac:dyDescent="0.2">
      <c r="A207" s="391"/>
      <c r="B207" s="391"/>
      <c r="C207" s="391"/>
      <c r="D207" s="391"/>
      <c r="E207" s="391"/>
      <c r="F207" s="391"/>
      <c r="G207" s="391"/>
      <c r="H207" s="391"/>
      <c r="I207" s="385"/>
      <c r="J207" s="391"/>
      <c r="K207" s="391"/>
      <c r="L207" s="391"/>
      <c r="M207" s="391"/>
      <c r="Q207" s="385"/>
      <c r="R207" s="373"/>
      <c r="S207" s="373"/>
      <c r="AH207" s="385" t="s">
        <v>2756</v>
      </c>
    </row>
    <row r="208" spans="1:34" ht="11.25" x14ac:dyDescent="0.2">
      <c r="A208" s="391"/>
      <c r="B208" s="391"/>
      <c r="C208" s="391"/>
      <c r="D208" s="391"/>
      <c r="E208" s="391"/>
      <c r="F208" s="391"/>
      <c r="G208" s="391"/>
      <c r="H208" s="391"/>
      <c r="I208" s="385"/>
      <c r="J208" s="391"/>
      <c r="K208" s="391"/>
      <c r="L208" s="391"/>
      <c r="M208" s="391"/>
      <c r="Q208" s="385"/>
      <c r="R208" s="373"/>
      <c r="S208" s="373"/>
      <c r="AH208" s="385" t="s">
        <v>2757</v>
      </c>
    </row>
    <row r="209" spans="1:34" ht="11.25" x14ac:dyDescent="0.2">
      <c r="A209" s="391"/>
      <c r="B209" s="391"/>
      <c r="C209" s="391"/>
      <c r="D209" s="391"/>
      <c r="E209" s="391"/>
      <c r="F209" s="391"/>
      <c r="G209" s="391"/>
      <c r="H209" s="391"/>
      <c r="I209" s="385"/>
      <c r="J209" s="391"/>
      <c r="K209" s="391"/>
      <c r="L209" s="391"/>
      <c r="M209" s="391"/>
      <c r="Q209" s="385"/>
      <c r="R209" s="373"/>
      <c r="S209" s="373"/>
      <c r="AH209" s="385" t="s">
        <v>2758</v>
      </c>
    </row>
    <row r="210" spans="1:34" ht="11.25" x14ac:dyDescent="0.2">
      <c r="A210" s="391"/>
      <c r="B210" s="391"/>
      <c r="C210" s="391"/>
      <c r="D210" s="391"/>
      <c r="E210" s="391"/>
      <c r="F210" s="391"/>
      <c r="G210" s="391"/>
      <c r="H210" s="391"/>
      <c r="I210" s="385"/>
      <c r="J210" s="391"/>
      <c r="K210" s="391"/>
      <c r="L210" s="391"/>
      <c r="M210" s="391"/>
      <c r="Q210" s="385"/>
      <c r="R210" s="373"/>
      <c r="S210" s="373"/>
      <c r="AH210" s="385" t="s">
        <v>2759</v>
      </c>
    </row>
    <row r="211" spans="1:34" ht="11.25" x14ac:dyDescent="0.2">
      <c r="A211" s="391"/>
      <c r="B211" s="391"/>
      <c r="C211" s="391"/>
      <c r="D211" s="391"/>
      <c r="E211" s="391"/>
      <c r="F211" s="391"/>
      <c r="G211" s="391"/>
      <c r="H211" s="391"/>
      <c r="I211" s="385"/>
      <c r="J211" s="391"/>
      <c r="K211" s="391"/>
      <c r="L211" s="391"/>
      <c r="M211" s="391"/>
      <c r="Q211" s="385"/>
      <c r="R211" s="373"/>
      <c r="S211" s="373"/>
      <c r="AH211" s="385" t="s">
        <v>2760</v>
      </c>
    </row>
    <row r="212" spans="1:34" ht="11.25" x14ac:dyDescent="0.2">
      <c r="A212" s="391"/>
      <c r="B212" s="391"/>
      <c r="C212" s="391"/>
      <c r="D212" s="391"/>
      <c r="E212" s="391"/>
      <c r="F212" s="391"/>
      <c r="G212" s="391"/>
      <c r="H212" s="391"/>
      <c r="I212" s="385"/>
      <c r="J212" s="391"/>
      <c r="K212" s="391"/>
      <c r="L212" s="391"/>
      <c r="M212" s="391"/>
      <c r="Q212" s="385"/>
      <c r="R212" s="373"/>
      <c r="S212" s="373"/>
      <c r="AH212" s="385" t="s">
        <v>2761</v>
      </c>
    </row>
    <row r="213" spans="1:34" ht="11.25" x14ac:dyDescent="0.2">
      <c r="A213" s="391"/>
      <c r="B213" s="391"/>
      <c r="C213" s="391"/>
      <c r="D213" s="391"/>
      <c r="E213" s="391"/>
      <c r="F213" s="391"/>
      <c r="G213" s="391"/>
      <c r="H213" s="391"/>
      <c r="I213" s="385"/>
      <c r="J213" s="391"/>
      <c r="K213" s="391"/>
      <c r="L213" s="391"/>
      <c r="M213" s="391"/>
      <c r="Q213" s="385"/>
      <c r="R213" s="373"/>
      <c r="S213" s="373"/>
      <c r="AH213" s="385" t="s">
        <v>2762</v>
      </c>
    </row>
    <row r="214" spans="1:34" ht="11.25" x14ac:dyDescent="0.2">
      <c r="A214" s="391"/>
      <c r="B214" s="391"/>
      <c r="C214" s="391"/>
      <c r="D214" s="391"/>
      <c r="E214" s="391"/>
      <c r="F214" s="391"/>
      <c r="G214" s="391"/>
      <c r="H214" s="391"/>
      <c r="I214" s="385"/>
      <c r="J214" s="391"/>
      <c r="K214" s="391"/>
      <c r="L214" s="391"/>
      <c r="M214" s="391"/>
      <c r="Q214" s="385"/>
      <c r="R214" s="373"/>
      <c r="S214" s="373"/>
      <c r="AH214" s="385" t="s">
        <v>2763</v>
      </c>
    </row>
    <row r="215" spans="1:34" ht="11.25" x14ac:dyDescent="0.2">
      <c r="A215" s="391"/>
      <c r="B215" s="391"/>
      <c r="C215" s="391"/>
      <c r="D215" s="391"/>
      <c r="E215" s="391"/>
      <c r="F215" s="391"/>
      <c r="G215" s="391"/>
      <c r="H215" s="391"/>
      <c r="I215" s="385"/>
      <c r="J215" s="391"/>
      <c r="K215" s="391"/>
      <c r="L215" s="391"/>
      <c r="M215" s="391"/>
      <c r="Q215" s="385"/>
      <c r="R215" s="373"/>
      <c r="S215" s="373"/>
      <c r="AH215" s="385" t="s">
        <v>2764</v>
      </c>
    </row>
    <row r="216" spans="1:34" ht="11.25" x14ac:dyDescent="0.2">
      <c r="A216" s="391"/>
      <c r="B216" s="391"/>
      <c r="C216" s="391"/>
      <c r="D216" s="391"/>
      <c r="E216" s="391"/>
      <c r="F216" s="391"/>
      <c r="G216" s="391"/>
      <c r="H216" s="391"/>
      <c r="I216" s="385"/>
      <c r="J216" s="391"/>
      <c r="K216" s="391"/>
      <c r="L216" s="391"/>
      <c r="M216" s="391"/>
      <c r="Q216" s="385"/>
      <c r="R216" s="373"/>
      <c r="S216" s="373"/>
      <c r="AH216" s="385" t="s">
        <v>2765</v>
      </c>
    </row>
    <row r="217" spans="1:34" ht="11.25" x14ac:dyDescent="0.2">
      <c r="A217" s="391"/>
      <c r="B217" s="391"/>
      <c r="C217" s="391"/>
      <c r="D217" s="391"/>
      <c r="E217" s="391"/>
      <c r="F217" s="391"/>
      <c r="G217" s="391"/>
      <c r="H217" s="391"/>
      <c r="I217" s="385"/>
      <c r="J217" s="391"/>
      <c r="K217" s="391"/>
      <c r="L217" s="391"/>
      <c r="M217" s="391"/>
      <c r="Q217" s="385"/>
      <c r="R217" s="373"/>
      <c r="S217" s="373"/>
      <c r="AH217" s="385" t="s">
        <v>2766</v>
      </c>
    </row>
    <row r="218" spans="1:34" ht="11.25" x14ac:dyDescent="0.2">
      <c r="A218" s="391"/>
      <c r="B218" s="391"/>
      <c r="C218" s="391"/>
      <c r="D218" s="391"/>
      <c r="E218" s="391"/>
      <c r="F218" s="391"/>
      <c r="G218" s="391"/>
      <c r="H218" s="391"/>
      <c r="I218" s="385"/>
      <c r="J218" s="391"/>
      <c r="K218" s="391"/>
      <c r="L218" s="391"/>
      <c r="M218" s="391"/>
      <c r="Q218" s="385"/>
      <c r="R218" s="373"/>
      <c r="S218" s="373"/>
      <c r="AH218" s="385" t="s">
        <v>2767</v>
      </c>
    </row>
    <row r="219" spans="1:34" ht="11.25" x14ac:dyDescent="0.2">
      <c r="A219" s="391"/>
      <c r="B219" s="391"/>
      <c r="C219" s="391"/>
      <c r="D219" s="391"/>
      <c r="E219" s="391"/>
      <c r="F219" s="391"/>
      <c r="G219" s="391"/>
      <c r="H219" s="391"/>
      <c r="I219" s="385"/>
      <c r="J219" s="391"/>
      <c r="K219" s="391"/>
      <c r="L219" s="391"/>
      <c r="M219" s="391"/>
      <c r="Q219" s="385"/>
      <c r="R219" s="373"/>
      <c r="S219" s="373"/>
      <c r="AH219" s="385" t="s">
        <v>2768</v>
      </c>
    </row>
    <row r="220" spans="1:34" ht="11.25" x14ac:dyDescent="0.2">
      <c r="A220" s="391"/>
      <c r="B220" s="391"/>
      <c r="C220" s="391"/>
      <c r="D220" s="391"/>
      <c r="E220" s="391"/>
      <c r="F220" s="391"/>
      <c r="G220" s="391"/>
      <c r="H220" s="391"/>
      <c r="I220" s="385"/>
      <c r="J220" s="391"/>
      <c r="K220" s="391"/>
      <c r="L220" s="391"/>
      <c r="M220" s="391"/>
      <c r="Q220" s="385"/>
      <c r="R220" s="373"/>
      <c r="S220" s="373"/>
      <c r="AH220" s="385" t="s">
        <v>2769</v>
      </c>
    </row>
    <row r="221" spans="1:34" ht="11.25" x14ac:dyDescent="0.2">
      <c r="A221" s="391"/>
      <c r="B221" s="391"/>
      <c r="C221" s="391"/>
      <c r="D221" s="391"/>
      <c r="E221" s="391"/>
      <c r="F221" s="391"/>
      <c r="G221" s="391"/>
      <c r="H221" s="391"/>
      <c r="I221" s="385"/>
      <c r="J221" s="391"/>
      <c r="K221" s="391"/>
      <c r="L221" s="391"/>
      <c r="M221" s="391"/>
      <c r="Q221" s="385"/>
      <c r="R221" s="373"/>
      <c r="S221" s="373"/>
      <c r="AH221" s="385" t="s">
        <v>2770</v>
      </c>
    </row>
    <row r="222" spans="1:34" ht="11.25" x14ac:dyDescent="0.2">
      <c r="A222" s="391"/>
      <c r="B222" s="391"/>
      <c r="C222" s="391"/>
      <c r="D222" s="391"/>
      <c r="E222" s="391"/>
      <c r="F222" s="391"/>
      <c r="G222" s="391"/>
      <c r="H222" s="391"/>
      <c r="I222" s="385"/>
      <c r="J222" s="391"/>
      <c r="K222" s="391"/>
      <c r="L222" s="391"/>
      <c r="M222" s="391"/>
      <c r="Q222" s="385"/>
      <c r="R222" s="373"/>
      <c r="S222" s="373"/>
      <c r="AH222" s="385" t="s">
        <v>2771</v>
      </c>
    </row>
    <row r="223" spans="1:34" ht="11.25" x14ac:dyDescent="0.2">
      <c r="A223" s="391"/>
      <c r="B223" s="391"/>
      <c r="C223" s="391"/>
      <c r="D223" s="391"/>
      <c r="E223" s="391"/>
      <c r="F223" s="391"/>
      <c r="G223" s="391"/>
      <c r="H223" s="391"/>
      <c r="I223" s="385"/>
      <c r="J223" s="391"/>
      <c r="K223" s="391"/>
      <c r="L223" s="391"/>
      <c r="M223" s="391"/>
      <c r="Q223" s="385"/>
      <c r="R223" s="373"/>
      <c r="S223" s="373"/>
      <c r="AH223" s="385" t="s">
        <v>2772</v>
      </c>
    </row>
    <row r="224" spans="1:34" ht="11.25" x14ac:dyDescent="0.2">
      <c r="A224" s="391"/>
      <c r="B224" s="391"/>
      <c r="C224" s="391"/>
      <c r="D224" s="391"/>
      <c r="E224" s="391"/>
      <c r="F224" s="391"/>
      <c r="G224" s="391"/>
      <c r="H224" s="391"/>
      <c r="I224" s="385"/>
      <c r="J224" s="391"/>
      <c r="K224" s="391"/>
      <c r="L224" s="391"/>
      <c r="M224" s="391"/>
      <c r="Q224" s="385"/>
      <c r="R224" s="373"/>
      <c r="S224" s="373"/>
      <c r="AH224" s="385" t="s">
        <v>2773</v>
      </c>
    </row>
    <row r="225" spans="1:34" ht="11.25" x14ac:dyDescent="0.2">
      <c r="A225" s="391"/>
      <c r="B225" s="391"/>
      <c r="C225" s="391"/>
      <c r="D225" s="391"/>
      <c r="E225" s="391"/>
      <c r="F225" s="391"/>
      <c r="G225" s="391"/>
      <c r="H225" s="391"/>
      <c r="I225" s="385"/>
      <c r="J225" s="391"/>
      <c r="K225" s="391"/>
      <c r="L225" s="391"/>
      <c r="M225" s="391"/>
      <c r="Q225" s="385"/>
      <c r="R225" s="373"/>
      <c r="S225" s="373"/>
      <c r="AH225" s="385" t="s">
        <v>2774</v>
      </c>
    </row>
    <row r="226" spans="1:34" ht="11.25" x14ac:dyDescent="0.2">
      <c r="A226" s="391"/>
      <c r="B226" s="391"/>
      <c r="C226" s="391"/>
      <c r="D226" s="391"/>
      <c r="E226" s="391"/>
      <c r="F226" s="391"/>
      <c r="G226" s="391"/>
      <c r="H226" s="391"/>
      <c r="I226" s="385"/>
      <c r="J226" s="391"/>
      <c r="K226" s="391"/>
      <c r="L226" s="391"/>
      <c r="M226" s="391"/>
      <c r="Q226" s="385"/>
      <c r="R226" s="373"/>
      <c r="S226" s="373"/>
      <c r="AH226" s="385" t="s">
        <v>2775</v>
      </c>
    </row>
    <row r="227" spans="1:34" ht="11.25" x14ac:dyDescent="0.2">
      <c r="A227" s="391"/>
      <c r="B227" s="391"/>
      <c r="C227" s="391"/>
      <c r="D227" s="391"/>
      <c r="E227" s="391"/>
      <c r="F227" s="391"/>
      <c r="G227" s="391"/>
      <c r="H227" s="391"/>
      <c r="I227" s="385"/>
      <c r="J227" s="391"/>
      <c r="K227" s="391"/>
      <c r="L227" s="391"/>
      <c r="M227" s="391"/>
      <c r="Q227" s="385"/>
      <c r="R227" s="373"/>
      <c r="S227" s="373"/>
      <c r="AH227" s="385" t="s">
        <v>2776</v>
      </c>
    </row>
    <row r="228" spans="1:34" ht="11.25" x14ac:dyDescent="0.2">
      <c r="A228" s="391"/>
      <c r="B228" s="391"/>
      <c r="C228" s="391"/>
      <c r="D228" s="391"/>
      <c r="E228" s="391"/>
      <c r="F228" s="391"/>
      <c r="G228" s="391"/>
      <c r="H228" s="391"/>
      <c r="I228" s="385"/>
      <c r="J228" s="391"/>
      <c r="K228" s="391"/>
      <c r="L228" s="391"/>
      <c r="M228" s="391"/>
      <c r="Q228" s="385"/>
      <c r="R228" s="373"/>
      <c r="S228" s="373"/>
      <c r="AH228" s="385" t="s">
        <v>2777</v>
      </c>
    </row>
    <row r="229" spans="1:34" ht="11.25" x14ac:dyDescent="0.2">
      <c r="A229" s="391"/>
      <c r="B229" s="391"/>
      <c r="C229" s="391"/>
      <c r="D229" s="391"/>
      <c r="E229" s="391"/>
      <c r="F229" s="391"/>
      <c r="G229" s="391"/>
      <c r="H229" s="391"/>
      <c r="I229" s="385"/>
      <c r="J229" s="391"/>
      <c r="K229" s="391"/>
      <c r="L229" s="391"/>
      <c r="M229" s="391"/>
      <c r="Q229" s="385"/>
      <c r="R229" s="373"/>
      <c r="S229" s="373"/>
      <c r="AH229" s="385" t="s">
        <v>2778</v>
      </c>
    </row>
    <row r="230" spans="1:34" ht="11.25" x14ac:dyDescent="0.2">
      <c r="A230" s="391"/>
      <c r="B230" s="391"/>
      <c r="C230" s="391"/>
      <c r="D230" s="391"/>
      <c r="E230" s="391"/>
      <c r="F230" s="391"/>
      <c r="G230" s="391"/>
      <c r="H230" s="391"/>
      <c r="I230" s="385"/>
      <c r="J230" s="391"/>
      <c r="K230" s="391"/>
      <c r="L230" s="391"/>
      <c r="M230" s="391"/>
      <c r="Q230" s="385"/>
      <c r="R230" s="373"/>
      <c r="S230" s="373"/>
      <c r="AH230" s="385" t="s">
        <v>2779</v>
      </c>
    </row>
    <row r="231" spans="1:34" ht="11.25" x14ac:dyDescent="0.2">
      <c r="A231" s="391"/>
      <c r="B231" s="391"/>
      <c r="C231" s="391"/>
      <c r="D231" s="391"/>
      <c r="E231" s="391"/>
      <c r="F231" s="391"/>
      <c r="G231" s="391"/>
      <c r="H231" s="391"/>
      <c r="I231" s="385"/>
      <c r="J231" s="391"/>
      <c r="K231" s="391"/>
      <c r="L231" s="391"/>
      <c r="M231" s="391"/>
      <c r="Q231" s="385"/>
      <c r="R231" s="373"/>
      <c r="S231" s="373"/>
      <c r="AH231" s="385" t="s">
        <v>2780</v>
      </c>
    </row>
    <row r="232" spans="1:34" ht="11.25" x14ac:dyDescent="0.2">
      <c r="A232" s="391"/>
      <c r="B232" s="391"/>
      <c r="C232" s="391"/>
      <c r="D232" s="391"/>
      <c r="E232" s="391"/>
      <c r="F232" s="391"/>
      <c r="G232" s="391"/>
      <c r="H232" s="391"/>
      <c r="I232" s="385"/>
      <c r="J232" s="391"/>
      <c r="K232" s="391"/>
      <c r="L232" s="391"/>
      <c r="M232" s="391"/>
      <c r="Q232" s="385"/>
      <c r="R232" s="373"/>
      <c r="S232" s="373"/>
      <c r="AH232" s="385" t="s">
        <v>2781</v>
      </c>
    </row>
    <row r="233" spans="1:34" ht="11.25" x14ac:dyDescent="0.2">
      <c r="A233" s="391"/>
      <c r="B233" s="391"/>
      <c r="C233" s="391"/>
      <c r="D233" s="391"/>
      <c r="E233" s="391"/>
      <c r="F233" s="391"/>
      <c r="G233" s="391"/>
      <c r="H233" s="391"/>
      <c r="I233" s="385"/>
      <c r="J233" s="391"/>
      <c r="K233" s="391"/>
      <c r="L233" s="391"/>
      <c r="M233" s="391"/>
      <c r="Q233" s="385"/>
      <c r="R233" s="373"/>
      <c r="S233" s="373"/>
      <c r="AH233" s="385" t="s">
        <v>2782</v>
      </c>
    </row>
    <row r="234" spans="1:34" ht="11.25" x14ac:dyDescent="0.2">
      <c r="A234" s="391"/>
      <c r="B234" s="391"/>
      <c r="C234" s="391"/>
      <c r="D234" s="391"/>
      <c r="E234" s="391"/>
      <c r="F234" s="391"/>
      <c r="G234" s="391"/>
      <c r="H234" s="391"/>
      <c r="I234" s="385"/>
      <c r="J234" s="391"/>
      <c r="K234" s="391"/>
      <c r="L234" s="391"/>
      <c r="M234" s="391"/>
      <c r="Q234" s="385"/>
      <c r="R234" s="373"/>
      <c r="S234" s="373"/>
      <c r="AH234" s="385" t="s">
        <v>2783</v>
      </c>
    </row>
    <row r="235" spans="1:34" ht="11.25" x14ac:dyDescent="0.2">
      <c r="A235" s="391"/>
      <c r="B235" s="391"/>
      <c r="C235" s="391"/>
      <c r="D235" s="391"/>
      <c r="E235" s="391"/>
      <c r="F235" s="391"/>
      <c r="G235" s="391"/>
      <c r="H235" s="391"/>
      <c r="I235" s="385"/>
      <c r="J235" s="391"/>
      <c r="K235" s="391"/>
      <c r="L235" s="391"/>
      <c r="M235" s="391"/>
      <c r="Q235" s="385"/>
      <c r="R235" s="373"/>
      <c r="S235" s="373"/>
      <c r="AH235" s="385" t="s">
        <v>2784</v>
      </c>
    </row>
    <row r="236" spans="1:34" ht="11.25" x14ac:dyDescent="0.2">
      <c r="A236" s="391"/>
      <c r="B236" s="391"/>
      <c r="C236" s="391"/>
      <c r="D236" s="391"/>
      <c r="E236" s="391"/>
      <c r="F236" s="391"/>
      <c r="G236" s="391"/>
      <c r="H236" s="391"/>
      <c r="I236" s="385"/>
      <c r="J236" s="391"/>
      <c r="K236" s="391"/>
      <c r="L236" s="391"/>
      <c r="M236" s="391"/>
      <c r="Q236" s="385"/>
      <c r="R236" s="373"/>
      <c r="S236" s="373"/>
      <c r="AH236" s="385" t="s">
        <v>2785</v>
      </c>
    </row>
    <row r="237" spans="1:34" ht="11.25" x14ac:dyDescent="0.2">
      <c r="A237" s="391"/>
      <c r="B237" s="391"/>
      <c r="C237" s="391"/>
      <c r="D237" s="391"/>
      <c r="E237" s="391"/>
      <c r="F237" s="391"/>
      <c r="G237" s="391"/>
      <c r="H237" s="391"/>
      <c r="I237" s="385"/>
      <c r="J237" s="391"/>
      <c r="K237" s="391"/>
      <c r="L237" s="391"/>
      <c r="M237" s="391"/>
      <c r="Q237" s="385"/>
      <c r="R237" s="373"/>
      <c r="S237" s="373"/>
      <c r="AH237" s="385" t="s">
        <v>2786</v>
      </c>
    </row>
    <row r="238" spans="1:34" ht="11.25" x14ac:dyDescent="0.2">
      <c r="A238" s="391"/>
      <c r="B238" s="391"/>
      <c r="C238" s="391"/>
      <c r="D238" s="391"/>
      <c r="E238" s="391"/>
      <c r="F238" s="391"/>
      <c r="G238" s="391"/>
      <c r="H238" s="391"/>
      <c r="I238" s="385"/>
      <c r="J238" s="391"/>
      <c r="K238" s="391"/>
      <c r="L238" s="391"/>
      <c r="M238" s="391"/>
      <c r="Q238" s="385"/>
      <c r="R238" s="373"/>
      <c r="S238" s="373"/>
      <c r="AH238" s="385" t="s">
        <v>2787</v>
      </c>
    </row>
    <row r="239" spans="1:34" ht="11.25" x14ac:dyDescent="0.2">
      <c r="A239" s="391"/>
      <c r="B239" s="391"/>
      <c r="C239" s="391"/>
      <c r="D239" s="391"/>
      <c r="E239" s="391"/>
      <c r="F239" s="391"/>
      <c r="G239" s="391"/>
      <c r="H239" s="391"/>
      <c r="I239" s="385"/>
      <c r="J239" s="391"/>
      <c r="K239" s="391"/>
      <c r="L239" s="391"/>
      <c r="M239" s="391"/>
      <c r="Q239" s="385"/>
      <c r="R239" s="373"/>
      <c r="S239" s="373"/>
      <c r="AH239" s="385" t="s">
        <v>2788</v>
      </c>
    </row>
    <row r="240" spans="1:34" ht="11.25" x14ac:dyDescent="0.2">
      <c r="A240" s="391"/>
      <c r="B240" s="391"/>
      <c r="C240" s="391"/>
      <c r="D240" s="391"/>
      <c r="E240" s="391"/>
      <c r="F240" s="391"/>
      <c r="G240" s="391"/>
      <c r="H240" s="391"/>
      <c r="I240" s="385"/>
      <c r="J240" s="391"/>
      <c r="K240" s="391"/>
      <c r="L240" s="391"/>
      <c r="M240" s="391"/>
      <c r="Q240" s="385"/>
      <c r="R240" s="373"/>
      <c r="S240" s="373"/>
      <c r="AH240" s="385" t="s">
        <v>2789</v>
      </c>
    </row>
    <row r="241" spans="1:34" ht="11.25" x14ac:dyDescent="0.2">
      <c r="A241" s="391"/>
      <c r="B241" s="391"/>
      <c r="C241" s="391"/>
      <c r="D241" s="391"/>
      <c r="E241" s="391"/>
      <c r="F241" s="391"/>
      <c r="G241" s="391"/>
      <c r="H241" s="391"/>
      <c r="I241" s="385"/>
      <c r="J241" s="391"/>
      <c r="K241" s="391"/>
      <c r="L241" s="391"/>
      <c r="M241" s="391"/>
      <c r="Q241" s="385"/>
      <c r="R241" s="373"/>
      <c r="S241" s="373"/>
      <c r="AH241" s="385" t="s">
        <v>2790</v>
      </c>
    </row>
    <row r="242" spans="1:34" ht="11.25" x14ac:dyDescent="0.2">
      <c r="A242" s="391"/>
      <c r="B242" s="391"/>
      <c r="C242" s="391"/>
      <c r="D242" s="391"/>
      <c r="E242" s="391"/>
      <c r="F242" s="391"/>
      <c r="G242" s="391"/>
      <c r="H242" s="391"/>
      <c r="I242" s="385"/>
      <c r="J242" s="391"/>
      <c r="K242" s="391"/>
      <c r="L242" s="391"/>
      <c r="M242" s="391"/>
      <c r="Q242" s="385"/>
      <c r="R242" s="373"/>
      <c r="S242" s="373"/>
      <c r="AH242" s="385" t="s">
        <v>2791</v>
      </c>
    </row>
    <row r="243" spans="1:34" ht="11.25" x14ac:dyDescent="0.2">
      <c r="A243" s="391"/>
      <c r="B243" s="391"/>
      <c r="C243" s="391"/>
      <c r="D243" s="391"/>
      <c r="E243" s="391"/>
      <c r="F243" s="391"/>
      <c r="G243" s="391"/>
      <c r="H243" s="391"/>
      <c r="I243" s="385"/>
      <c r="J243" s="391"/>
      <c r="K243" s="391"/>
      <c r="L243" s="391"/>
      <c r="M243" s="391"/>
      <c r="Q243" s="385"/>
      <c r="R243" s="373"/>
      <c r="S243" s="373"/>
      <c r="AH243" s="385" t="s">
        <v>2792</v>
      </c>
    </row>
    <row r="244" spans="1:34" x14ac:dyDescent="0.25">
      <c r="H244" s="391"/>
      <c r="I244" s="385"/>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90" zoomScaleNormal="90" zoomScaleSheetLayoutView="90" workbookViewId="0">
      <selection activeCell="A9" sqref="A9"/>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0"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85" t="s">
        <v>6</v>
      </c>
      <c r="B1" s="586"/>
      <c r="C1" s="586"/>
      <c r="D1" s="587"/>
      <c r="E1" s="588" t="s">
        <v>7</v>
      </c>
      <c r="F1" s="579" t="s">
        <v>8</v>
      </c>
      <c r="G1" s="590" t="s">
        <v>9</v>
      </c>
      <c r="H1" s="591" t="s">
        <v>10</v>
      </c>
      <c r="I1" s="593" t="s">
        <v>11</v>
      </c>
      <c r="J1" s="589" t="s">
        <v>12</v>
      </c>
      <c r="K1" s="579" t="s">
        <v>13</v>
      </c>
      <c r="L1" s="582" t="s">
        <v>14</v>
      </c>
    </row>
    <row r="2" spans="1:14" ht="22.5" customHeight="1" x14ac:dyDescent="0.25">
      <c r="A2" s="594" t="s">
        <v>15</v>
      </c>
      <c r="B2" s="594"/>
      <c r="C2" s="594"/>
      <c r="D2" s="531"/>
      <c r="E2" s="588"/>
      <c r="F2" s="580"/>
      <c r="G2" s="590"/>
      <c r="H2" s="592"/>
      <c r="I2" s="593"/>
      <c r="J2" s="589"/>
      <c r="K2" s="580"/>
      <c r="L2" s="583"/>
    </row>
    <row r="3" spans="1:14" ht="22.5" customHeight="1" x14ac:dyDescent="0.25">
      <c r="A3" s="594" t="s">
        <v>16</v>
      </c>
      <c r="B3" s="594"/>
      <c r="C3" s="594"/>
      <c r="D3" s="531"/>
      <c r="E3" s="588"/>
      <c r="F3" s="581"/>
      <c r="G3" s="590"/>
      <c r="H3" s="592"/>
      <c r="I3" s="593"/>
      <c r="J3" s="589"/>
      <c r="K3" s="581"/>
      <c r="L3" s="584"/>
    </row>
    <row r="4" spans="1:14" s="14" customFormat="1" ht="73.150000000000006" customHeight="1" x14ac:dyDescent="0.25">
      <c r="A4" s="101" t="s">
        <v>17</v>
      </c>
      <c r="B4" s="101" t="s">
        <v>18</v>
      </c>
      <c r="C4" s="101" t="s">
        <v>19</v>
      </c>
      <c r="D4" s="402" t="s">
        <v>20</v>
      </c>
      <c r="E4" s="402" t="s">
        <v>21</v>
      </c>
      <c r="F4" s="87" t="s">
        <v>22</v>
      </c>
      <c r="G4" s="402" t="s">
        <v>23</v>
      </c>
      <c r="H4" s="402" t="s">
        <v>24</v>
      </c>
      <c r="I4" s="402" t="s">
        <v>25</v>
      </c>
      <c r="J4" s="420" t="s">
        <v>26</v>
      </c>
      <c r="K4" s="402" t="s">
        <v>27</v>
      </c>
      <c r="L4" s="402" t="s">
        <v>28</v>
      </c>
      <c r="N4"/>
    </row>
    <row r="5" spans="1:14" s="7" customFormat="1" x14ac:dyDescent="0.25">
      <c r="A5" s="357">
        <v>1</v>
      </c>
      <c r="B5" s="515">
        <f>'APH KIC KIA PC'!D5</f>
        <v>0</v>
      </c>
      <c r="C5" s="515">
        <f>LEN(E5)</f>
        <v>0</v>
      </c>
      <c r="D5" s="361"/>
      <c r="E5" s="360"/>
      <c r="F5" s="359"/>
      <c r="G5" s="363"/>
      <c r="H5" s="276" t="s">
        <v>29</v>
      </c>
      <c r="I5" s="359" t="s">
        <v>30</v>
      </c>
      <c r="J5" s="359" t="s">
        <v>30</v>
      </c>
      <c r="K5" s="359"/>
      <c r="L5" s="359"/>
      <c r="N5"/>
    </row>
    <row r="6" spans="1:14" s="7" customFormat="1" x14ac:dyDescent="0.25">
      <c r="A6" s="102">
        <v>2</v>
      </c>
      <c r="B6" s="516">
        <f>'APH KIC KIA PC'!D6</f>
        <v>0</v>
      </c>
      <c r="C6" s="515">
        <f t="shared" ref="C6:C44" si="0">LEN(E6)</f>
        <v>0</v>
      </c>
      <c r="D6" s="361"/>
      <c r="E6" s="360"/>
      <c r="F6" s="359"/>
      <c r="G6" s="363"/>
      <c r="H6" s="276" t="s">
        <v>29</v>
      </c>
      <c r="I6" s="359" t="s">
        <v>30</v>
      </c>
      <c r="J6" s="359" t="s">
        <v>30</v>
      </c>
      <c r="K6" s="359"/>
      <c r="L6" s="276"/>
      <c r="N6"/>
    </row>
    <row r="7" spans="1:14" s="7" customFormat="1" x14ac:dyDescent="0.25">
      <c r="A7" s="102">
        <v>3</v>
      </c>
      <c r="B7" s="516">
        <f>'APH KIC KIA PC'!D7</f>
        <v>0</v>
      </c>
      <c r="C7" s="515">
        <f t="shared" si="0"/>
        <v>0</v>
      </c>
      <c r="D7" s="361"/>
      <c r="E7" s="360"/>
      <c r="F7" s="359"/>
      <c r="G7" s="363"/>
      <c r="H7" s="276" t="s">
        <v>29</v>
      </c>
      <c r="I7" s="359" t="s">
        <v>30</v>
      </c>
      <c r="J7" s="359" t="s">
        <v>30</v>
      </c>
      <c r="K7" s="359"/>
      <c r="L7" s="276"/>
      <c r="N7"/>
    </row>
    <row r="8" spans="1:14" s="7" customFormat="1" x14ac:dyDescent="0.25">
      <c r="A8" s="102">
        <v>4</v>
      </c>
      <c r="B8" s="516">
        <f>'APH KIC KIA PC'!D8</f>
        <v>0</v>
      </c>
      <c r="C8" s="515">
        <f t="shared" si="0"/>
        <v>0</v>
      </c>
      <c r="D8" s="361"/>
      <c r="E8" s="360"/>
      <c r="F8" s="359"/>
      <c r="G8" s="363"/>
      <c r="H8" s="276" t="s">
        <v>29</v>
      </c>
      <c r="I8" s="359" t="s">
        <v>30</v>
      </c>
      <c r="J8" s="359" t="s">
        <v>30</v>
      </c>
      <c r="K8" s="359"/>
      <c r="L8" s="276"/>
      <c r="N8"/>
    </row>
    <row r="9" spans="1:14" s="7" customFormat="1" x14ac:dyDescent="0.25">
      <c r="A9" s="102">
        <v>5</v>
      </c>
      <c r="B9" s="516">
        <f>'APH KIC KIA PC'!D9</f>
        <v>0</v>
      </c>
      <c r="C9" s="515">
        <f t="shared" si="0"/>
        <v>0</v>
      </c>
      <c r="D9" s="361"/>
      <c r="E9" s="360"/>
      <c r="F9" s="359"/>
      <c r="G9" s="363"/>
      <c r="H9" s="276" t="s">
        <v>29</v>
      </c>
      <c r="I9" s="359" t="s">
        <v>30</v>
      </c>
      <c r="J9" s="359" t="s">
        <v>30</v>
      </c>
      <c r="K9" s="359"/>
      <c r="L9" s="276"/>
      <c r="N9"/>
    </row>
    <row r="10" spans="1:14" s="7" customFormat="1" x14ac:dyDescent="0.25">
      <c r="A10" s="102">
        <v>6</v>
      </c>
      <c r="B10" s="516">
        <f>'APH KIC KIA PC'!D10</f>
        <v>0</v>
      </c>
      <c r="C10" s="515">
        <f t="shared" si="0"/>
        <v>0</v>
      </c>
      <c r="D10" s="361"/>
      <c r="E10" s="360"/>
      <c r="F10" s="359"/>
      <c r="G10" s="363"/>
      <c r="H10" s="276" t="s">
        <v>29</v>
      </c>
      <c r="I10" s="359" t="s">
        <v>30</v>
      </c>
      <c r="J10" s="359" t="s">
        <v>30</v>
      </c>
      <c r="K10" s="359"/>
      <c r="L10" s="276"/>
      <c r="N10"/>
    </row>
    <row r="11" spans="1:14" s="7" customFormat="1" x14ac:dyDescent="0.25">
      <c r="A11" s="102">
        <v>7</v>
      </c>
      <c r="B11" s="516">
        <f>'APH KIC KIA PC'!D11</f>
        <v>0</v>
      </c>
      <c r="C11" s="515">
        <f t="shared" si="0"/>
        <v>0</v>
      </c>
      <c r="D11" s="361"/>
      <c r="E11" s="360"/>
      <c r="F11" s="359"/>
      <c r="G11" s="363"/>
      <c r="H11" s="276" t="s">
        <v>29</v>
      </c>
      <c r="I11" s="359" t="s">
        <v>30</v>
      </c>
      <c r="J11" s="359" t="s">
        <v>30</v>
      </c>
      <c r="K11" s="359"/>
      <c r="L11" s="276"/>
      <c r="N11"/>
    </row>
    <row r="12" spans="1:14" s="7" customFormat="1" x14ac:dyDescent="0.25">
      <c r="A12" s="102">
        <v>8</v>
      </c>
      <c r="B12" s="516">
        <f>'APH KIC KIA PC'!D12</f>
        <v>0</v>
      </c>
      <c r="C12" s="515">
        <f t="shared" si="0"/>
        <v>0</v>
      </c>
      <c r="D12" s="361"/>
      <c r="E12" s="360"/>
      <c r="F12" s="359"/>
      <c r="G12" s="363"/>
      <c r="H12" s="276" t="s">
        <v>29</v>
      </c>
      <c r="I12" s="359" t="s">
        <v>30</v>
      </c>
      <c r="J12" s="359" t="s">
        <v>30</v>
      </c>
      <c r="K12" s="359"/>
      <c r="L12" s="276"/>
      <c r="N12"/>
    </row>
    <row r="13" spans="1:14" s="7" customFormat="1" x14ac:dyDescent="0.25">
      <c r="A13" s="102">
        <v>9</v>
      </c>
      <c r="B13" s="516">
        <f>'APH KIC KIA PC'!D13</f>
        <v>0</v>
      </c>
      <c r="C13" s="515">
        <f t="shared" si="0"/>
        <v>0</v>
      </c>
      <c r="D13" s="361"/>
      <c r="E13" s="360"/>
      <c r="F13" s="359"/>
      <c r="G13" s="363"/>
      <c r="H13" s="276" t="s">
        <v>29</v>
      </c>
      <c r="I13" s="359" t="s">
        <v>30</v>
      </c>
      <c r="J13" s="359" t="s">
        <v>30</v>
      </c>
      <c r="K13" s="359"/>
      <c r="L13" s="359"/>
      <c r="N13"/>
    </row>
    <row r="14" spans="1:14" s="7" customFormat="1" x14ac:dyDescent="0.25">
      <c r="A14" s="102">
        <v>10</v>
      </c>
      <c r="B14" s="516">
        <f>'APH KIC KIA PC'!D14</f>
        <v>0</v>
      </c>
      <c r="C14" s="515">
        <f t="shared" si="0"/>
        <v>0</v>
      </c>
      <c r="D14" s="361"/>
      <c r="E14" s="360"/>
      <c r="F14" s="359"/>
      <c r="G14" s="363"/>
      <c r="H14" s="276" t="s">
        <v>29</v>
      </c>
      <c r="I14" s="359" t="s">
        <v>30</v>
      </c>
      <c r="J14" s="359" t="s">
        <v>30</v>
      </c>
      <c r="K14" s="359"/>
      <c r="L14" s="359"/>
      <c r="N14"/>
    </row>
    <row r="15" spans="1:14" s="7" customFormat="1" x14ac:dyDescent="0.25">
      <c r="A15" s="102">
        <v>11</v>
      </c>
      <c r="B15" s="516">
        <f>'APH KIC KIA PC'!D15</f>
        <v>0</v>
      </c>
      <c r="C15" s="515">
        <f t="shared" si="0"/>
        <v>0</v>
      </c>
      <c r="D15" s="361"/>
      <c r="E15" s="360"/>
      <c r="F15" s="359"/>
      <c r="G15" s="363"/>
      <c r="H15" s="276" t="s">
        <v>29</v>
      </c>
      <c r="I15" s="359" t="s">
        <v>30</v>
      </c>
      <c r="J15" s="359" t="s">
        <v>30</v>
      </c>
      <c r="K15" s="359"/>
      <c r="L15" s="359"/>
      <c r="N15"/>
    </row>
    <row r="16" spans="1:14" s="7" customFormat="1" x14ac:dyDescent="0.25">
      <c r="A16" s="102">
        <v>12</v>
      </c>
      <c r="B16" s="516">
        <f>'APH KIC KIA PC'!D16</f>
        <v>0</v>
      </c>
      <c r="C16" s="515">
        <f t="shared" si="0"/>
        <v>0</v>
      </c>
      <c r="D16" s="361"/>
      <c r="E16" s="360"/>
      <c r="F16" s="359"/>
      <c r="G16" s="363"/>
      <c r="H16" s="276" t="s">
        <v>29</v>
      </c>
      <c r="I16" s="359" t="s">
        <v>30</v>
      </c>
      <c r="J16" s="359" t="s">
        <v>30</v>
      </c>
      <c r="K16" s="359"/>
      <c r="L16" s="359"/>
      <c r="N16"/>
    </row>
    <row r="17" spans="1:14" s="7" customFormat="1" x14ac:dyDescent="0.25">
      <c r="A17" s="102">
        <v>13</v>
      </c>
      <c r="B17" s="516">
        <f>'APH KIC KIA PC'!D17</f>
        <v>0</v>
      </c>
      <c r="C17" s="515">
        <f t="shared" si="0"/>
        <v>0</v>
      </c>
      <c r="D17" s="361"/>
      <c r="E17" s="360"/>
      <c r="F17" s="359"/>
      <c r="G17" s="363"/>
      <c r="H17" s="276" t="s">
        <v>29</v>
      </c>
      <c r="I17" s="359" t="s">
        <v>30</v>
      </c>
      <c r="J17" s="359" t="s">
        <v>30</v>
      </c>
      <c r="K17" s="359"/>
      <c r="L17" s="359"/>
      <c r="N17"/>
    </row>
    <row r="18" spans="1:14" s="7" customFormat="1" x14ac:dyDescent="0.25">
      <c r="A18" s="102">
        <v>14</v>
      </c>
      <c r="B18" s="516">
        <f>'APH KIC KIA PC'!D18</f>
        <v>0</v>
      </c>
      <c r="C18" s="515">
        <f t="shared" si="0"/>
        <v>0</v>
      </c>
      <c r="D18" s="361"/>
      <c r="E18" s="360"/>
      <c r="F18" s="359"/>
      <c r="G18" s="363"/>
      <c r="H18" s="276" t="s">
        <v>29</v>
      </c>
      <c r="I18" s="359" t="s">
        <v>30</v>
      </c>
      <c r="J18" s="359" t="s">
        <v>30</v>
      </c>
      <c r="K18" s="359"/>
      <c r="L18" s="359"/>
      <c r="N18"/>
    </row>
    <row r="19" spans="1:14" s="7" customFormat="1" x14ac:dyDescent="0.25">
      <c r="A19" s="102">
        <v>15</v>
      </c>
      <c r="B19" s="516">
        <f>'APH KIC KIA PC'!D19</f>
        <v>0</v>
      </c>
      <c r="C19" s="515">
        <f t="shared" si="0"/>
        <v>0</v>
      </c>
      <c r="D19" s="361"/>
      <c r="E19" s="360"/>
      <c r="F19" s="359"/>
      <c r="G19" s="363"/>
      <c r="H19" s="276" t="s">
        <v>29</v>
      </c>
      <c r="I19" s="359" t="s">
        <v>30</v>
      </c>
      <c r="J19" s="359" t="s">
        <v>30</v>
      </c>
      <c r="K19" s="359"/>
      <c r="L19" s="359"/>
      <c r="N19"/>
    </row>
    <row r="20" spans="1:14" s="7" customFormat="1" x14ac:dyDescent="0.25">
      <c r="A20" s="102">
        <v>16</v>
      </c>
      <c r="B20" s="516">
        <f>'APH KIC KIA PC'!D20</f>
        <v>0</v>
      </c>
      <c r="C20" s="515">
        <f t="shared" si="0"/>
        <v>0</v>
      </c>
      <c r="D20" s="361"/>
      <c r="E20" s="360"/>
      <c r="F20" s="359"/>
      <c r="G20" s="363"/>
      <c r="H20" s="276" t="s">
        <v>29</v>
      </c>
      <c r="I20" s="359" t="s">
        <v>30</v>
      </c>
      <c r="J20" s="359" t="s">
        <v>30</v>
      </c>
      <c r="K20" s="359"/>
      <c r="L20" s="359"/>
      <c r="N20"/>
    </row>
    <row r="21" spans="1:14" s="7" customFormat="1" x14ac:dyDescent="0.25">
      <c r="A21" s="102">
        <v>17</v>
      </c>
      <c r="B21" s="516">
        <f>'APH KIC KIA PC'!D21</f>
        <v>0</v>
      </c>
      <c r="C21" s="515">
        <f t="shared" si="0"/>
        <v>0</v>
      </c>
      <c r="D21" s="361"/>
      <c r="E21" s="360"/>
      <c r="F21" s="359"/>
      <c r="G21" s="363"/>
      <c r="H21" s="276" t="s">
        <v>29</v>
      </c>
      <c r="I21" s="359" t="s">
        <v>30</v>
      </c>
      <c r="J21" s="359" t="s">
        <v>30</v>
      </c>
      <c r="K21" s="359"/>
      <c r="L21" s="359"/>
      <c r="N21"/>
    </row>
    <row r="22" spans="1:14" s="7" customFormat="1" x14ac:dyDescent="0.25">
      <c r="A22" s="102">
        <v>18</v>
      </c>
      <c r="B22" s="516">
        <f>'APH KIC KIA PC'!D22</f>
        <v>0</v>
      </c>
      <c r="C22" s="515">
        <f t="shared" si="0"/>
        <v>0</v>
      </c>
      <c r="D22" s="361"/>
      <c r="E22" s="360"/>
      <c r="F22" s="359"/>
      <c r="G22" s="363"/>
      <c r="H22" s="276" t="s">
        <v>29</v>
      </c>
      <c r="I22" s="359" t="s">
        <v>30</v>
      </c>
      <c r="J22" s="359" t="s">
        <v>30</v>
      </c>
      <c r="K22" s="359"/>
      <c r="L22" s="359"/>
      <c r="N22"/>
    </row>
    <row r="23" spans="1:14" s="7" customFormat="1" x14ac:dyDescent="0.25">
      <c r="A23" s="102">
        <v>19</v>
      </c>
      <c r="B23" s="516">
        <f>'APH KIC KIA PC'!D23</f>
        <v>0</v>
      </c>
      <c r="C23" s="515">
        <f t="shared" si="0"/>
        <v>0</v>
      </c>
      <c r="D23" s="361"/>
      <c r="E23" s="360"/>
      <c r="F23" s="359"/>
      <c r="G23" s="363"/>
      <c r="H23" s="276" t="s">
        <v>29</v>
      </c>
      <c r="I23" s="359" t="s">
        <v>30</v>
      </c>
      <c r="J23" s="359" t="s">
        <v>30</v>
      </c>
      <c r="K23" s="359"/>
      <c r="L23" s="359"/>
      <c r="N23"/>
    </row>
    <row r="24" spans="1:14" s="7" customFormat="1" x14ac:dyDescent="0.25">
      <c r="A24" s="102">
        <v>20</v>
      </c>
      <c r="B24" s="516">
        <f>'APH KIC KIA PC'!D24</f>
        <v>0</v>
      </c>
      <c r="C24" s="515">
        <f t="shared" si="0"/>
        <v>0</v>
      </c>
      <c r="D24" s="361"/>
      <c r="E24" s="360"/>
      <c r="F24" s="359"/>
      <c r="G24" s="363"/>
      <c r="H24" s="276" t="s">
        <v>29</v>
      </c>
      <c r="I24" s="359" t="s">
        <v>30</v>
      </c>
      <c r="J24" s="359" t="s">
        <v>30</v>
      </c>
      <c r="K24" s="359"/>
      <c r="L24" s="359"/>
      <c r="N24"/>
    </row>
    <row r="25" spans="1:14" s="7" customFormat="1" x14ac:dyDescent="0.25">
      <c r="A25" s="102">
        <v>21</v>
      </c>
      <c r="B25" s="516">
        <f>'APH KIC KIA PC'!D25</f>
        <v>0</v>
      </c>
      <c r="C25" s="515">
        <f t="shared" si="0"/>
        <v>0</v>
      </c>
      <c r="D25" s="361"/>
      <c r="E25" s="360"/>
      <c r="F25" s="359"/>
      <c r="G25" s="363"/>
      <c r="H25" s="276" t="s">
        <v>29</v>
      </c>
      <c r="I25" s="359" t="s">
        <v>30</v>
      </c>
      <c r="J25" s="359" t="s">
        <v>30</v>
      </c>
      <c r="K25" s="359"/>
      <c r="L25" s="359"/>
      <c r="N25"/>
    </row>
    <row r="26" spans="1:14" s="7" customFormat="1" x14ac:dyDescent="0.25">
      <c r="A26" s="102">
        <v>22</v>
      </c>
      <c r="B26" s="516">
        <f>'APH KIC KIA PC'!D26</f>
        <v>0</v>
      </c>
      <c r="C26" s="515">
        <f t="shared" si="0"/>
        <v>0</v>
      </c>
      <c r="D26" s="361"/>
      <c r="E26" s="360"/>
      <c r="F26" s="359"/>
      <c r="G26" s="363"/>
      <c r="H26" s="276" t="s">
        <v>29</v>
      </c>
      <c r="I26" s="359" t="s">
        <v>30</v>
      </c>
      <c r="J26" s="359" t="s">
        <v>30</v>
      </c>
      <c r="K26" s="359"/>
      <c r="L26" s="359"/>
      <c r="N26"/>
    </row>
    <row r="27" spans="1:14" s="7" customFormat="1" x14ac:dyDescent="0.25">
      <c r="A27" s="102">
        <v>23</v>
      </c>
      <c r="B27" s="516">
        <f>'APH KIC KIA PC'!D27</f>
        <v>0</v>
      </c>
      <c r="C27" s="515">
        <f t="shared" si="0"/>
        <v>0</v>
      </c>
      <c r="D27" s="361"/>
      <c r="E27" s="360"/>
      <c r="F27" s="359"/>
      <c r="G27" s="363"/>
      <c r="H27" s="276" t="s">
        <v>29</v>
      </c>
      <c r="I27" s="359" t="s">
        <v>30</v>
      </c>
      <c r="J27" s="359" t="s">
        <v>30</v>
      </c>
      <c r="K27" s="359"/>
      <c r="L27" s="359"/>
      <c r="N27"/>
    </row>
    <row r="28" spans="1:14" s="7" customFormat="1" x14ac:dyDescent="0.25">
      <c r="A28" s="102">
        <v>24</v>
      </c>
      <c r="B28" s="516">
        <f>'APH KIC KIA PC'!D28</f>
        <v>0</v>
      </c>
      <c r="C28" s="515">
        <f t="shared" si="0"/>
        <v>0</v>
      </c>
      <c r="D28" s="361"/>
      <c r="E28" s="360"/>
      <c r="F28" s="359"/>
      <c r="G28" s="363"/>
      <c r="H28" s="276" t="s">
        <v>29</v>
      </c>
      <c r="I28" s="359" t="s">
        <v>30</v>
      </c>
      <c r="J28" s="359" t="s">
        <v>30</v>
      </c>
      <c r="K28" s="359"/>
      <c r="L28" s="359"/>
      <c r="N28"/>
    </row>
    <row r="29" spans="1:14" s="7" customFormat="1" x14ac:dyDescent="0.25">
      <c r="A29" s="102">
        <v>25</v>
      </c>
      <c r="B29" s="516">
        <f>'APH KIC KIA PC'!D29</f>
        <v>0</v>
      </c>
      <c r="C29" s="515">
        <f t="shared" si="0"/>
        <v>0</v>
      </c>
      <c r="D29" s="361"/>
      <c r="E29" s="360"/>
      <c r="F29" s="359"/>
      <c r="G29" s="363"/>
      <c r="H29" s="276" t="s">
        <v>29</v>
      </c>
      <c r="I29" s="359" t="s">
        <v>30</v>
      </c>
      <c r="J29" s="359" t="s">
        <v>30</v>
      </c>
      <c r="K29" s="359"/>
      <c r="L29" s="359"/>
      <c r="N29"/>
    </row>
    <row r="30" spans="1:14" s="7" customFormat="1" x14ac:dyDescent="0.25">
      <c r="A30" s="102">
        <v>26</v>
      </c>
      <c r="B30" s="516">
        <f>'APH KIC KIA PC'!D30</f>
        <v>0</v>
      </c>
      <c r="C30" s="515">
        <f t="shared" si="0"/>
        <v>0</v>
      </c>
      <c r="D30" s="361"/>
      <c r="E30" s="360"/>
      <c r="F30" s="359"/>
      <c r="G30" s="363"/>
      <c r="H30" s="276" t="s">
        <v>29</v>
      </c>
      <c r="I30" s="359" t="s">
        <v>30</v>
      </c>
      <c r="J30" s="359" t="s">
        <v>30</v>
      </c>
      <c r="K30" s="359"/>
      <c r="L30" s="359"/>
      <c r="N30"/>
    </row>
    <row r="31" spans="1:14" s="7" customFormat="1" x14ac:dyDescent="0.25">
      <c r="A31" s="102">
        <v>27</v>
      </c>
      <c r="B31" s="516">
        <f>'APH KIC KIA PC'!D31</f>
        <v>0</v>
      </c>
      <c r="C31" s="515">
        <f t="shared" si="0"/>
        <v>0</v>
      </c>
      <c r="D31" s="361"/>
      <c r="E31" s="360"/>
      <c r="F31" s="359"/>
      <c r="G31" s="363"/>
      <c r="H31" s="276" t="s">
        <v>29</v>
      </c>
      <c r="I31" s="359" t="s">
        <v>30</v>
      </c>
      <c r="J31" s="359" t="s">
        <v>30</v>
      </c>
      <c r="K31" s="359"/>
      <c r="L31" s="359"/>
      <c r="N31"/>
    </row>
    <row r="32" spans="1:14" s="7" customFormat="1" x14ac:dyDescent="0.25">
      <c r="A32" s="102">
        <v>28</v>
      </c>
      <c r="B32" s="516">
        <f>'APH KIC KIA PC'!D32</f>
        <v>0</v>
      </c>
      <c r="C32" s="515">
        <f t="shared" si="0"/>
        <v>0</v>
      </c>
      <c r="D32" s="361"/>
      <c r="E32" s="360"/>
      <c r="F32" s="359"/>
      <c r="G32" s="363"/>
      <c r="H32" s="276" t="s">
        <v>29</v>
      </c>
      <c r="I32" s="359" t="s">
        <v>30</v>
      </c>
      <c r="J32" s="359" t="s">
        <v>30</v>
      </c>
      <c r="K32" s="359"/>
      <c r="L32" s="359"/>
      <c r="N32"/>
    </row>
    <row r="33" spans="1:14" s="7" customFormat="1" x14ac:dyDescent="0.25">
      <c r="A33" s="102">
        <v>29</v>
      </c>
      <c r="B33" s="516">
        <f>'APH KIC KIA PC'!D33</f>
        <v>0</v>
      </c>
      <c r="C33" s="515">
        <f t="shared" si="0"/>
        <v>0</v>
      </c>
      <c r="D33" s="361"/>
      <c r="E33" s="360"/>
      <c r="F33" s="359"/>
      <c r="G33" s="363"/>
      <c r="H33" s="276" t="s">
        <v>29</v>
      </c>
      <c r="I33" s="359" t="s">
        <v>30</v>
      </c>
      <c r="J33" s="359" t="s">
        <v>30</v>
      </c>
      <c r="K33" s="359"/>
      <c r="L33" s="359"/>
      <c r="N33"/>
    </row>
    <row r="34" spans="1:14" s="7" customFormat="1" x14ac:dyDescent="0.25">
      <c r="A34" s="102">
        <v>30</v>
      </c>
      <c r="B34" s="516">
        <f>'APH KIC KIA PC'!D34</f>
        <v>0</v>
      </c>
      <c r="C34" s="515">
        <f t="shared" si="0"/>
        <v>0</v>
      </c>
      <c r="D34" s="361"/>
      <c r="E34" s="360"/>
      <c r="F34" s="359"/>
      <c r="G34" s="363"/>
      <c r="H34" s="276" t="s">
        <v>29</v>
      </c>
      <c r="I34" s="359" t="s">
        <v>30</v>
      </c>
      <c r="J34" s="359" t="s">
        <v>30</v>
      </c>
      <c r="K34" s="359"/>
      <c r="L34" s="359"/>
      <c r="N34"/>
    </row>
    <row r="35" spans="1:14" s="7" customFormat="1" x14ac:dyDescent="0.25">
      <c r="A35" s="102">
        <v>31</v>
      </c>
      <c r="B35" s="516">
        <f>'APH KIC KIA PC'!D35</f>
        <v>0</v>
      </c>
      <c r="C35" s="515">
        <f t="shared" si="0"/>
        <v>0</v>
      </c>
      <c r="D35" s="361"/>
      <c r="E35" s="360"/>
      <c r="F35" s="359"/>
      <c r="G35" s="363"/>
      <c r="H35" s="276" t="s">
        <v>29</v>
      </c>
      <c r="I35" s="359" t="s">
        <v>30</v>
      </c>
      <c r="J35" s="359" t="s">
        <v>30</v>
      </c>
      <c r="K35" s="359"/>
      <c r="L35" s="359"/>
      <c r="N35"/>
    </row>
    <row r="36" spans="1:14" s="7" customFormat="1" x14ac:dyDescent="0.25">
      <c r="A36" s="102">
        <v>32</v>
      </c>
      <c r="B36" s="516">
        <f>'APH KIC KIA PC'!D36</f>
        <v>0</v>
      </c>
      <c r="C36" s="515">
        <f t="shared" si="0"/>
        <v>0</v>
      </c>
      <c r="D36" s="361"/>
      <c r="E36" s="360"/>
      <c r="F36" s="359"/>
      <c r="G36" s="363"/>
      <c r="H36" s="276" t="s">
        <v>29</v>
      </c>
      <c r="I36" s="359" t="s">
        <v>30</v>
      </c>
      <c r="J36" s="359" t="s">
        <v>30</v>
      </c>
      <c r="K36" s="359"/>
      <c r="L36" s="359"/>
      <c r="N36"/>
    </row>
    <row r="37" spans="1:14" s="7" customFormat="1" x14ac:dyDescent="0.25">
      <c r="A37" s="102">
        <v>33</v>
      </c>
      <c r="B37" s="516">
        <f>'APH KIC KIA PC'!D37</f>
        <v>0</v>
      </c>
      <c r="C37" s="515">
        <f t="shared" si="0"/>
        <v>0</v>
      </c>
      <c r="D37" s="361"/>
      <c r="E37" s="360"/>
      <c r="F37" s="359"/>
      <c r="G37" s="363"/>
      <c r="H37" s="276" t="s">
        <v>29</v>
      </c>
      <c r="I37" s="359" t="s">
        <v>30</v>
      </c>
      <c r="J37" s="359" t="s">
        <v>30</v>
      </c>
      <c r="K37" s="359"/>
      <c r="L37" s="359"/>
      <c r="N37"/>
    </row>
    <row r="38" spans="1:14" s="7" customFormat="1" x14ac:dyDescent="0.25">
      <c r="A38" s="102">
        <v>34</v>
      </c>
      <c r="B38" s="516">
        <f>'APH KIC KIA PC'!D38</f>
        <v>0</v>
      </c>
      <c r="C38" s="515">
        <f t="shared" si="0"/>
        <v>0</v>
      </c>
      <c r="D38" s="361"/>
      <c r="E38" s="360"/>
      <c r="F38" s="359"/>
      <c r="G38" s="363"/>
      <c r="H38" s="276" t="s">
        <v>29</v>
      </c>
      <c r="I38" s="359" t="s">
        <v>30</v>
      </c>
      <c r="J38" s="359" t="s">
        <v>30</v>
      </c>
      <c r="K38" s="359"/>
      <c r="L38" s="359"/>
      <c r="N38"/>
    </row>
    <row r="39" spans="1:14" s="7" customFormat="1" x14ac:dyDescent="0.25">
      <c r="A39" s="102">
        <v>35</v>
      </c>
      <c r="B39" s="516">
        <f>'APH KIC KIA PC'!D39</f>
        <v>0</v>
      </c>
      <c r="C39" s="515">
        <f t="shared" si="0"/>
        <v>0</v>
      </c>
      <c r="D39" s="361"/>
      <c r="E39" s="360"/>
      <c r="F39" s="359"/>
      <c r="G39" s="363"/>
      <c r="H39" s="276" t="s">
        <v>29</v>
      </c>
      <c r="I39" s="359" t="s">
        <v>30</v>
      </c>
      <c r="J39" s="359" t="s">
        <v>30</v>
      </c>
      <c r="K39" s="359"/>
      <c r="L39" s="359"/>
      <c r="N39"/>
    </row>
    <row r="40" spans="1:14" s="7" customFormat="1" x14ac:dyDescent="0.25">
      <c r="A40" s="102">
        <v>36</v>
      </c>
      <c r="B40" s="516">
        <f>'APH KIC KIA PC'!D40</f>
        <v>0</v>
      </c>
      <c r="C40" s="515">
        <f t="shared" si="0"/>
        <v>0</v>
      </c>
      <c r="D40" s="361"/>
      <c r="E40" s="360"/>
      <c r="F40" s="359"/>
      <c r="G40" s="363"/>
      <c r="H40" s="276" t="s">
        <v>29</v>
      </c>
      <c r="I40" s="359" t="s">
        <v>30</v>
      </c>
      <c r="J40" s="359" t="s">
        <v>30</v>
      </c>
      <c r="K40" s="359"/>
      <c r="L40" s="359"/>
      <c r="N40"/>
    </row>
    <row r="41" spans="1:14" s="7" customFormat="1" x14ac:dyDescent="0.25">
      <c r="A41" s="102">
        <v>37</v>
      </c>
      <c r="B41" s="516">
        <f>'APH KIC KIA PC'!D41</f>
        <v>0</v>
      </c>
      <c r="C41" s="515">
        <f t="shared" si="0"/>
        <v>0</v>
      </c>
      <c r="D41" s="361"/>
      <c r="E41" s="360"/>
      <c r="F41" s="359"/>
      <c r="G41" s="363"/>
      <c r="H41" s="276" t="s">
        <v>29</v>
      </c>
      <c r="I41" s="359" t="s">
        <v>30</v>
      </c>
      <c r="J41" s="359" t="s">
        <v>30</v>
      </c>
      <c r="K41" s="359"/>
      <c r="L41" s="359"/>
      <c r="N41"/>
    </row>
    <row r="42" spans="1:14" s="7" customFormat="1" x14ac:dyDescent="0.25">
      <c r="A42" s="102">
        <v>38</v>
      </c>
      <c r="B42" s="516">
        <f>'APH KIC KIA PC'!D42</f>
        <v>0</v>
      </c>
      <c r="C42" s="515">
        <f t="shared" si="0"/>
        <v>0</v>
      </c>
      <c r="D42" s="361"/>
      <c r="E42" s="360"/>
      <c r="F42" s="359"/>
      <c r="G42" s="363"/>
      <c r="H42" s="276" t="s">
        <v>29</v>
      </c>
      <c r="I42" s="359" t="s">
        <v>30</v>
      </c>
      <c r="J42" s="359" t="s">
        <v>30</v>
      </c>
      <c r="K42" s="359"/>
      <c r="L42" s="359"/>
      <c r="N42"/>
    </row>
    <row r="43" spans="1:14" s="7" customFormat="1" x14ac:dyDescent="0.25">
      <c r="A43" s="356">
        <v>39</v>
      </c>
      <c r="B43" s="517">
        <f>'APH KIC KIA PC'!D43</f>
        <v>0</v>
      </c>
      <c r="C43" s="515">
        <f t="shared" si="0"/>
        <v>0</v>
      </c>
      <c r="D43" s="361"/>
      <c r="E43" s="360"/>
      <c r="F43" s="359"/>
      <c r="G43" s="363"/>
      <c r="H43" s="276" t="s">
        <v>29</v>
      </c>
      <c r="I43" s="359" t="s">
        <v>30</v>
      </c>
      <c r="J43" s="359" t="s">
        <v>30</v>
      </c>
      <c r="K43" s="359"/>
      <c r="L43" s="359"/>
      <c r="N43"/>
    </row>
    <row r="44" spans="1:14" s="7" customFormat="1" x14ac:dyDescent="0.25">
      <c r="A44" s="102">
        <v>40</v>
      </c>
      <c r="B44" s="516">
        <f>'APH KIC KIA PC'!D44</f>
        <v>0</v>
      </c>
      <c r="C44" s="515">
        <f t="shared" si="0"/>
        <v>0</v>
      </c>
      <c r="D44" s="361"/>
      <c r="E44" s="360"/>
      <c r="F44" s="359"/>
      <c r="G44" s="363"/>
      <c r="H44" s="276" t="s">
        <v>29</v>
      </c>
      <c r="I44" s="359" t="s">
        <v>30</v>
      </c>
      <c r="J44" s="359" t="s">
        <v>30</v>
      </c>
      <c r="K44" s="359"/>
      <c r="L44" s="359"/>
      <c r="N44"/>
    </row>
    <row r="45" spans="1:14" x14ac:dyDescent="0.25">
      <c r="A45" s="102">
        <v>41</v>
      </c>
      <c r="B45" s="516">
        <f>'APH KIC KIA PC'!D45</f>
        <v>0</v>
      </c>
      <c r="C45" s="515">
        <f t="shared" ref="C45:C108" si="1">LEN(E45)</f>
        <v>0</v>
      </c>
      <c r="D45" s="361"/>
      <c r="E45" s="360"/>
      <c r="F45" s="359"/>
      <c r="G45" s="363"/>
      <c r="H45" s="276" t="s">
        <v>29</v>
      </c>
      <c r="I45" s="359" t="s">
        <v>30</v>
      </c>
      <c r="J45" s="359" t="s">
        <v>30</v>
      </c>
      <c r="K45" s="359"/>
      <c r="L45" s="359"/>
    </row>
    <row r="46" spans="1:14" x14ac:dyDescent="0.25">
      <c r="A46" s="102">
        <v>42</v>
      </c>
      <c r="B46" s="516">
        <f>'APH KIC KIA PC'!D46</f>
        <v>0</v>
      </c>
      <c r="C46" s="515">
        <f t="shared" si="1"/>
        <v>0</v>
      </c>
      <c r="D46" s="361"/>
      <c r="E46" s="360"/>
      <c r="F46" s="359"/>
      <c r="G46" s="363"/>
      <c r="H46" s="276" t="s">
        <v>29</v>
      </c>
      <c r="I46" s="359" t="s">
        <v>30</v>
      </c>
      <c r="J46" s="359" t="s">
        <v>30</v>
      </c>
      <c r="K46" s="359"/>
      <c r="L46" s="359"/>
    </row>
    <row r="47" spans="1:14" x14ac:dyDescent="0.25">
      <c r="A47" s="356">
        <v>43</v>
      </c>
      <c r="B47" s="516">
        <f>'APH KIC KIA PC'!D47</f>
        <v>0</v>
      </c>
      <c r="C47" s="515">
        <f t="shared" si="1"/>
        <v>0</v>
      </c>
      <c r="D47" s="361"/>
      <c r="E47" s="360"/>
      <c r="F47" s="359"/>
      <c r="G47" s="363"/>
      <c r="H47" s="276" t="s">
        <v>29</v>
      </c>
      <c r="I47" s="359" t="s">
        <v>30</v>
      </c>
      <c r="J47" s="359" t="s">
        <v>30</v>
      </c>
      <c r="K47" s="359"/>
      <c r="L47" s="359"/>
    </row>
    <row r="48" spans="1:14" x14ac:dyDescent="0.25">
      <c r="A48" s="102">
        <v>44</v>
      </c>
      <c r="B48" s="516">
        <f>'APH KIC KIA PC'!D48</f>
        <v>0</v>
      </c>
      <c r="C48" s="515">
        <f t="shared" si="1"/>
        <v>0</v>
      </c>
      <c r="D48" s="361"/>
      <c r="E48" s="360"/>
      <c r="F48" s="359"/>
      <c r="G48" s="363"/>
      <c r="H48" s="276" t="s">
        <v>29</v>
      </c>
      <c r="I48" s="359" t="s">
        <v>30</v>
      </c>
      <c r="J48" s="359" t="s">
        <v>30</v>
      </c>
      <c r="K48" s="359"/>
      <c r="L48" s="359"/>
    </row>
    <row r="49" spans="1:12" x14ac:dyDescent="0.25">
      <c r="A49" s="102">
        <v>45</v>
      </c>
      <c r="B49" s="516">
        <f>'APH KIC KIA PC'!D49</f>
        <v>0</v>
      </c>
      <c r="C49" s="515">
        <f t="shared" si="1"/>
        <v>0</v>
      </c>
      <c r="D49" s="361"/>
      <c r="E49" s="360"/>
      <c r="F49" s="359"/>
      <c r="G49" s="363"/>
      <c r="H49" s="276" t="s">
        <v>29</v>
      </c>
      <c r="I49" s="359" t="s">
        <v>30</v>
      </c>
      <c r="J49" s="359" t="s">
        <v>30</v>
      </c>
      <c r="K49" s="359"/>
      <c r="L49" s="359"/>
    </row>
    <row r="50" spans="1:12" x14ac:dyDescent="0.25">
      <c r="A50" s="102">
        <v>46</v>
      </c>
      <c r="B50" s="516">
        <f>'APH KIC KIA PC'!D50</f>
        <v>0</v>
      </c>
      <c r="C50" s="515">
        <f t="shared" si="1"/>
        <v>0</v>
      </c>
      <c r="D50" s="361"/>
      <c r="E50" s="360"/>
      <c r="F50" s="359"/>
      <c r="G50" s="363"/>
      <c r="H50" s="276" t="s">
        <v>29</v>
      </c>
      <c r="I50" s="359" t="s">
        <v>30</v>
      </c>
      <c r="J50" s="359" t="s">
        <v>30</v>
      </c>
      <c r="K50" s="359"/>
      <c r="L50" s="359"/>
    </row>
    <row r="51" spans="1:12" x14ac:dyDescent="0.25">
      <c r="A51" s="356">
        <v>47</v>
      </c>
      <c r="B51" s="516">
        <f>'APH KIC KIA PC'!D51</f>
        <v>0</v>
      </c>
      <c r="C51" s="515">
        <f t="shared" si="1"/>
        <v>0</v>
      </c>
      <c r="D51" s="361"/>
      <c r="E51" s="360"/>
      <c r="F51" s="359"/>
      <c r="G51" s="363"/>
      <c r="H51" s="276" t="s">
        <v>29</v>
      </c>
      <c r="I51" s="359" t="s">
        <v>30</v>
      </c>
      <c r="J51" s="359" t="s">
        <v>30</v>
      </c>
      <c r="K51" s="359"/>
      <c r="L51" s="359"/>
    </row>
    <row r="52" spans="1:12" x14ac:dyDescent="0.25">
      <c r="A52" s="102">
        <v>48</v>
      </c>
      <c r="B52" s="516">
        <f>'APH KIC KIA PC'!D52</f>
        <v>0</v>
      </c>
      <c r="C52" s="515">
        <f t="shared" si="1"/>
        <v>0</v>
      </c>
      <c r="D52" s="361"/>
      <c r="E52" s="360"/>
      <c r="F52" s="359"/>
      <c r="G52" s="363"/>
      <c r="H52" s="276" t="s">
        <v>29</v>
      </c>
      <c r="I52" s="359" t="s">
        <v>30</v>
      </c>
      <c r="J52" s="359" t="s">
        <v>30</v>
      </c>
      <c r="K52" s="359"/>
      <c r="L52" s="359"/>
    </row>
    <row r="53" spans="1:12" x14ac:dyDescent="0.25">
      <c r="A53" s="102">
        <v>49</v>
      </c>
      <c r="B53" s="516">
        <f>'APH KIC KIA PC'!D53</f>
        <v>0</v>
      </c>
      <c r="C53" s="515">
        <f t="shared" si="1"/>
        <v>0</v>
      </c>
      <c r="D53" s="361"/>
      <c r="E53" s="360"/>
      <c r="F53" s="359"/>
      <c r="G53" s="363"/>
      <c r="H53" s="276" t="s">
        <v>29</v>
      </c>
      <c r="I53" s="359" t="s">
        <v>30</v>
      </c>
      <c r="J53" s="359" t="s">
        <v>30</v>
      </c>
      <c r="K53" s="359"/>
      <c r="L53" s="359"/>
    </row>
    <row r="54" spans="1:12" x14ac:dyDescent="0.25">
      <c r="A54" s="102">
        <v>50</v>
      </c>
      <c r="B54" s="516">
        <f>'APH KIC KIA PC'!D54</f>
        <v>0</v>
      </c>
      <c r="C54" s="515">
        <f t="shared" si="1"/>
        <v>0</v>
      </c>
      <c r="D54" s="361"/>
      <c r="E54" s="360"/>
      <c r="F54" s="359"/>
      <c r="G54" s="363"/>
      <c r="H54" s="276" t="s">
        <v>29</v>
      </c>
      <c r="I54" s="359" t="s">
        <v>30</v>
      </c>
      <c r="J54" s="359" t="s">
        <v>30</v>
      </c>
      <c r="K54" s="359"/>
      <c r="L54" s="359"/>
    </row>
    <row r="55" spans="1:12" x14ac:dyDescent="0.25">
      <c r="A55" s="356">
        <v>51</v>
      </c>
      <c r="B55" s="516">
        <f>'APH KIC KIA PC'!D55</f>
        <v>0</v>
      </c>
      <c r="C55" s="515">
        <f t="shared" si="1"/>
        <v>0</v>
      </c>
      <c r="D55" s="361"/>
      <c r="E55" s="360"/>
      <c r="F55" s="359"/>
      <c r="G55" s="363"/>
      <c r="H55" s="276" t="s">
        <v>29</v>
      </c>
      <c r="I55" s="359" t="s">
        <v>30</v>
      </c>
      <c r="J55" s="359" t="s">
        <v>30</v>
      </c>
      <c r="K55" s="359"/>
      <c r="L55" s="359"/>
    </row>
    <row r="56" spans="1:12" x14ac:dyDescent="0.25">
      <c r="A56" s="102">
        <v>52</v>
      </c>
      <c r="B56" s="516">
        <f>'APH KIC KIA PC'!D56</f>
        <v>0</v>
      </c>
      <c r="C56" s="515">
        <f t="shared" si="1"/>
        <v>0</v>
      </c>
      <c r="D56" s="361"/>
      <c r="E56" s="360"/>
      <c r="F56" s="359"/>
      <c r="G56" s="363"/>
      <c r="H56" s="276" t="s">
        <v>29</v>
      </c>
      <c r="I56" s="359" t="s">
        <v>30</v>
      </c>
      <c r="J56" s="359" t="s">
        <v>30</v>
      </c>
      <c r="K56" s="359"/>
      <c r="L56" s="359"/>
    </row>
    <row r="57" spans="1:12" x14ac:dyDescent="0.25">
      <c r="A57" s="102">
        <v>53</v>
      </c>
      <c r="B57" s="516">
        <f>'APH KIC KIA PC'!D57</f>
        <v>0</v>
      </c>
      <c r="C57" s="515">
        <f t="shared" si="1"/>
        <v>0</v>
      </c>
      <c r="D57" s="361"/>
      <c r="E57" s="360"/>
      <c r="F57" s="359"/>
      <c r="G57" s="363"/>
      <c r="H57" s="276" t="s">
        <v>29</v>
      </c>
      <c r="I57" s="359" t="s">
        <v>30</v>
      </c>
      <c r="J57" s="359" t="s">
        <v>30</v>
      </c>
      <c r="K57" s="359"/>
      <c r="L57" s="359"/>
    </row>
    <row r="58" spans="1:12" x14ac:dyDescent="0.25">
      <c r="A58" s="102">
        <v>54</v>
      </c>
      <c r="B58" s="516">
        <f>'APH KIC KIA PC'!D58</f>
        <v>0</v>
      </c>
      <c r="C58" s="515">
        <f t="shared" si="1"/>
        <v>0</v>
      </c>
      <c r="D58" s="361"/>
      <c r="E58" s="360"/>
      <c r="F58" s="359"/>
      <c r="G58" s="363"/>
      <c r="H58" s="276" t="s">
        <v>29</v>
      </c>
      <c r="I58" s="359" t="s">
        <v>30</v>
      </c>
      <c r="J58" s="359" t="s">
        <v>30</v>
      </c>
      <c r="K58" s="359"/>
      <c r="L58" s="359"/>
    </row>
    <row r="59" spans="1:12" x14ac:dyDescent="0.25">
      <c r="A59" s="356">
        <v>55</v>
      </c>
      <c r="B59" s="516">
        <f>'APH KIC KIA PC'!D59</f>
        <v>0</v>
      </c>
      <c r="C59" s="515">
        <f t="shared" si="1"/>
        <v>0</v>
      </c>
      <c r="D59" s="361"/>
      <c r="E59" s="360"/>
      <c r="F59" s="359"/>
      <c r="G59" s="363"/>
      <c r="H59" s="276" t="s">
        <v>29</v>
      </c>
      <c r="I59" s="359" t="s">
        <v>30</v>
      </c>
      <c r="J59" s="359" t="s">
        <v>30</v>
      </c>
      <c r="K59" s="359"/>
      <c r="L59" s="359"/>
    </row>
    <row r="60" spans="1:12" x14ac:dyDescent="0.25">
      <c r="A60" s="102">
        <v>56</v>
      </c>
      <c r="B60" s="516">
        <f>'APH KIC KIA PC'!D60</f>
        <v>0</v>
      </c>
      <c r="C60" s="515">
        <f t="shared" si="1"/>
        <v>0</v>
      </c>
      <c r="D60" s="361"/>
      <c r="E60" s="360"/>
      <c r="F60" s="359"/>
      <c r="G60" s="363"/>
      <c r="H60" s="276" t="s">
        <v>29</v>
      </c>
      <c r="I60" s="359" t="s">
        <v>30</v>
      </c>
      <c r="J60" s="359" t="s">
        <v>30</v>
      </c>
      <c r="K60" s="359"/>
      <c r="L60" s="359"/>
    </row>
    <row r="61" spans="1:12" x14ac:dyDescent="0.25">
      <c r="A61" s="102">
        <v>57</v>
      </c>
      <c r="B61" s="516">
        <f>'APH KIC KIA PC'!D61</f>
        <v>0</v>
      </c>
      <c r="C61" s="515">
        <f t="shared" si="1"/>
        <v>0</v>
      </c>
      <c r="D61" s="361"/>
      <c r="E61" s="360"/>
      <c r="F61" s="359"/>
      <c r="G61" s="363"/>
      <c r="H61" s="276" t="s">
        <v>29</v>
      </c>
      <c r="I61" s="359" t="s">
        <v>30</v>
      </c>
      <c r="J61" s="359" t="s">
        <v>30</v>
      </c>
      <c r="K61" s="359"/>
      <c r="L61" s="359"/>
    </row>
    <row r="62" spans="1:12" x14ac:dyDescent="0.25">
      <c r="A62" s="102">
        <v>58</v>
      </c>
      <c r="B62" s="516">
        <f>'APH KIC KIA PC'!D62</f>
        <v>0</v>
      </c>
      <c r="C62" s="515">
        <f t="shared" si="1"/>
        <v>0</v>
      </c>
      <c r="D62" s="361"/>
      <c r="E62" s="360"/>
      <c r="F62" s="359"/>
      <c r="G62" s="363"/>
      <c r="H62" s="276" t="s">
        <v>29</v>
      </c>
      <c r="I62" s="359" t="s">
        <v>30</v>
      </c>
      <c r="J62" s="359" t="s">
        <v>30</v>
      </c>
      <c r="K62" s="359"/>
      <c r="L62" s="359"/>
    </row>
    <row r="63" spans="1:12" x14ac:dyDescent="0.25">
      <c r="A63" s="356">
        <v>59</v>
      </c>
      <c r="B63" s="516">
        <f>'APH KIC KIA PC'!D63</f>
        <v>0</v>
      </c>
      <c r="C63" s="515">
        <f t="shared" si="1"/>
        <v>0</v>
      </c>
      <c r="D63" s="361"/>
      <c r="E63" s="360"/>
      <c r="F63" s="359"/>
      <c r="G63" s="363"/>
      <c r="H63" s="276" t="s">
        <v>29</v>
      </c>
      <c r="I63" s="359" t="s">
        <v>30</v>
      </c>
      <c r="J63" s="359" t="s">
        <v>30</v>
      </c>
      <c r="K63" s="359"/>
      <c r="L63" s="359"/>
    </row>
    <row r="64" spans="1:12" x14ac:dyDescent="0.25">
      <c r="A64" s="102">
        <v>60</v>
      </c>
      <c r="B64" s="516">
        <f>'APH KIC KIA PC'!D64</f>
        <v>0</v>
      </c>
      <c r="C64" s="515">
        <f t="shared" si="1"/>
        <v>0</v>
      </c>
      <c r="D64" s="361"/>
      <c r="E64" s="360"/>
      <c r="F64" s="359"/>
      <c r="G64" s="363"/>
      <c r="H64" s="276" t="s">
        <v>29</v>
      </c>
      <c r="I64" s="359" t="s">
        <v>30</v>
      </c>
      <c r="J64" s="359" t="s">
        <v>30</v>
      </c>
      <c r="K64" s="359"/>
      <c r="L64" s="359"/>
    </row>
    <row r="65" spans="1:12" x14ac:dyDescent="0.25">
      <c r="A65" s="102">
        <v>61</v>
      </c>
      <c r="B65" s="516">
        <f>'APH KIC KIA PC'!D65</f>
        <v>0</v>
      </c>
      <c r="C65" s="515">
        <f t="shared" si="1"/>
        <v>0</v>
      </c>
      <c r="D65" s="361"/>
      <c r="E65" s="360"/>
      <c r="F65" s="359"/>
      <c r="G65" s="363"/>
      <c r="H65" s="276" t="s">
        <v>29</v>
      </c>
      <c r="I65" s="359" t="s">
        <v>30</v>
      </c>
      <c r="J65" s="359" t="s">
        <v>30</v>
      </c>
      <c r="K65" s="359"/>
      <c r="L65" s="359"/>
    </row>
    <row r="66" spans="1:12" x14ac:dyDescent="0.25">
      <c r="A66" s="102">
        <v>62</v>
      </c>
      <c r="B66" s="516">
        <f>'APH KIC KIA PC'!D66</f>
        <v>0</v>
      </c>
      <c r="C66" s="515">
        <f t="shared" si="1"/>
        <v>0</v>
      </c>
      <c r="D66" s="361"/>
      <c r="E66" s="360"/>
      <c r="F66" s="359"/>
      <c r="G66" s="363"/>
      <c r="H66" s="276" t="s">
        <v>29</v>
      </c>
      <c r="I66" s="359" t="s">
        <v>30</v>
      </c>
      <c r="J66" s="359" t="s">
        <v>30</v>
      </c>
      <c r="K66" s="359"/>
      <c r="L66" s="359"/>
    </row>
    <row r="67" spans="1:12" x14ac:dyDescent="0.25">
      <c r="A67" s="356">
        <v>63</v>
      </c>
      <c r="B67" s="516">
        <f>'APH KIC KIA PC'!D67</f>
        <v>0</v>
      </c>
      <c r="C67" s="515">
        <f t="shared" si="1"/>
        <v>0</v>
      </c>
      <c r="D67" s="361"/>
      <c r="E67" s="360"/>
      <c r="F67" s="359"/>
      <c r="G67" s="363"/>
      <c r="H67" s="276" t="s">
        <v>29</v>
      </c>
      <c r="I67" s="359" t="s">
        <v>30</v>
      </c>
      <c r="J67" s="359" t="s">
        <v>30</v>
      </c>
      <c r="K67" s="359"/>
      <c r="L67" s="359"/>
    </row>
    <row r="68" spans="1:12" x14ac:dyDescent="0.25">
      <c r="A68" s="102">
        <v>64</v>
      </c>
      <c r="B68" s="516">
        <f>'APH KIC KIA PC'!D68</f>
        <v>0</v>
      </c>
      <c r="C68" s="515">
        <f t="shared" si="1"/>
        <v>0</v>
      </c>
      <c r="D68" s="361"/>
      <c r="E68" s="360"/>
      <c r="F68" s="359"/>
      <c r="G68" s="363"/>
      <c r="H68" s="276" t="s">
        <v>29</v>
      </c>
      <c r="I68" s="359" t="s">
        <v>30</v>
      </c>
      <c r="J68" s="359" t="s">
        <v>30</v>
      </c>
      <c r="K68" s="359"/>
      <c r="L68" s="359"/>
    </row>
    <row r="69" spans="1:12" x14ac:dyDescent="0.25">
      <c r="A69" s="102">
        <v>65</v>
      </c>
      <c r="B69" s="516">
        <f>'APH KIC KIA PC'!D69</f>
        <v>0</v>
      </c>
      <c r="C69" s="515">
        <f t="shared" si="1"/>
        <v>0</v>
      </c>
      <c r="D69" s="361"/>
      <c r="E69" s="360"/>
      <c r="F69" s="359"/>
      <c r="G69" s="363"/>
      <c r="H69" s="276" t="s">
        <v>29</v>
      </c>
      <c r="I69" s="359" t="s">
        <v>30</v>
      </c>
      <c r="J69" s="359" t="s">
        <v>30</v>
      </c>
      <c r="K69" s="359"/>
      <c r="L69" s="359"/>
    </row>
    <row r="70" spans="1:12" x14ac:dyDescent="0.25">
      <c r="A70" s="102">
        <v>66</v>
      </c>
      <c r="B70" s="516">
        <f>'APH KIC KIA PC'!D70</f>
        <v>0</v>
      </c>
      <c r="C70" s="515">
        <f t="shared" si="1"/>
        <v>0</v>
      </c>
      <c r="D70" s="361"/>
      <c r="E70" s="360"/>
      <c r="F70" s="359"/>
      <c r="G70" s="363"/>
      <c r="H70" s="276" t="s">
        <v>29</v>
      </c>
      <c r="I70" s="359" t="s">
        <v>30</v>
      </c>
      <c r="J70" s="359" t="s">
        <v>30</v>
      </c>
      <c r="K70" s="359"/>
      <c r="L70" s="359"/>
    </row>
    <row r="71" spans="1:12" x14ac:dyDescent="0.25">
      <c r="A71" s="356">
        <v>67</v>
      </c>
      <c r="B71" s="516">
        <f>'APH KIC KIA PC'!D71</f>
        <v>0</v>
      </c>
      <c r="C71" s="515">
        <f t="shared" si="1"/>
        <v>0</v>
      </c>
      <c r="D71" s="361"/>
      <c r="E71" s="360"/>
      <c r="F71" s="359"/>
      <c r="G71" s="363"/>
      <c r="H71" s="276" t="s">
        <v>29</v>
      </c>
      <c r="I71" s="359" t="s">
        <v>30</v>
      </c>
      <c r="J71" s="359" t="s">
        <v>30</v>
      </c>
      <c r="K71" s="359"/>
      <c r="L71" s="359"/>
    </row>
    <row r="72" spans="1:12" x14ac:dyDescent="0.25">
      <c r="A72" s="102">
        <v>68</v>
      </c>
      <c r="B72" s="516">
        <f>'APH KIC KIA PC'!D72</f>
        <v>0</v>
      </c>
      <c r="C72" s="515">
        <f t="shared" si="1"/>
        <v>0</v>
      </c>
      <c r="D72" s="361"/>
      <c r="E72" s="360"/>
      <c r="F72" s="359"/>
      <c r="G72" s="363"/>
      <c r="H72" s="276" t="s">
        <v>29</v>
      </c>
      <c r="I72" s="359" t="s">
        <v>30</v>
      </c>
      <c r="J72" s="359" t="s">
        <v>30</v>
      </c>
      <c r="K72" s="359"/>
      <c r="L72" s="359"/>
    </row>
    <row r="73" spans="1:12" x14ac:dyDescent="0.25">
      <c r="A73" s="102">
        <v>69</v>
      </c>
      <c r="B73" s="516">
        <f>'APH KIC KIA PC'!D73</f>
        <v>0</v>
      </c>
      <c r="C73" s="515">
        <f t="shared" si="1"/>
        <v>0</v>
      </c>
      <c r="D73" s="361"/>
      <c r="E73" s="360"/>
      <c r="F73" s="359"/>
      <c r="G73" s="363"/>
      <c r="H73" s="276" t="s">
        <v>29</v>
      </c>
      <c r="I73" s="359" t="s">
        <v>30</v>
      </c>
      <c r="J73" s="359" t="s">
        <v>30</v>
      </c>
      <c r="K73" s="359"/>
      <c r="L73" s="359"/>
    </row>
    <row r="74" spans="1:12" x14ac:dyDescent="0.25">
      <c r="A74" s="102">
        <v>70</v>
      </c>
      <c r="B74" s="516">
        <f>'APH KIC KIA PC'!D74</f>
        <v>0</v>
      </c>
      <c r="C74" s="515">
        <f t="shared" si="1"/>
        <v>0</v>
      </c>
      <c r="D74" s="361"/>
      <c r="E74" s="360"/>
      <c r="F74" s="359"/>
      <c r="G74" s="363"/>
      <c r="H74" s="276" t="s">
        <v>29</v>
      </c>
      <c r="I74" s="359" t="s">
        <v>30</v>
      </c>
      <c r="J74" s="359" t="s">
        <v>30</v>
      </c>
      <c r="K74" s="359"/>
      <c r="L74" s="359"/>
    </row>
    <row r="75" spans="1:12" x14ac:dyDescent="0.25">
      <c r="A75" s="356">
        <v>71</v>
      </c>
      <c r="B75" s="516">
        <f>'APH KIC KIA PC'!D75</f>
        <v>0</v>
      </c>
      <c r="C75" s="515">
        <f t="shared" si="1"/>
        <v>0</v>
      </c>
      <c r="D75" s="361"/>
      <c r="E75" s="360"/>
      <c r="F75" s="359"/>
      <c r="G75" s="363"/>
      <c r="H75" s="276" t="s">
        <v>29</v>
      </c>
      <c r="I75" s="359" t="s">
        <v>30</v>
      </c>
      <c r="J75" s="359" t="s">
        <v>30</v>
      </c>
      <c r="K75" s="359"/>
      <c r="L75" s="359"/>
    </row>
    <row r="76" spans="1:12" x14ac:dyDescent="0.25">
      <c r="A76" s="102">
        <v>72</v>
      </c>
      <c r="B76" s="516">
        <f>'APH KIC KIA PC'!D76</f>
        <v>0</v>
      </c>
      <c r="C76" s="515">
        <f t="shared" si="1"/>
        <v>0</v>
      </c>
      <c r="D76" s="361"/>
      <c r="E76" s="360"/>
      <c r="F76" s="359"/>
      <c r="G76" s="363"/>
      <c r="H76" s="276" t="s">
        <v>29</v>
      </c>
      <c r="I76" s="359" t="s">
        <v>30</v>
      </c>
      <c r="J76" s="359" t="s">
        <v>30</v>
      </c>
      <c r="K76" s="359"/>
      <c r="L76" s="359"/>
    </row>
    <row r="77" spans="1:12" x14ac:dyDescent="0.25">
      <c r="A77" s="102">
        <v>73</v>
      </c>
      <c r="B77" s="516">
        <f>'APH KIC KIA PC'!D77</f>
        <v>0</v>
      </c>
      <c r="C77" s="515">
        <f t="shared" si="1"/>
        <v>0</v>
      </c>
      <c r="D77" s="361"/>
      <c r="E77" s="360"/>
      <c r="F77" s="359"/>
      <c r="G77" s="363"/>
      <c r="H77" s="276" t="s">
        <v>29</v>
      </c>
      <c r="I77" s="359" t="s">
        <v>30</v>
      </c>
      <c r="J77" s="359" t="s">
        <v>30</v>
      </c>
      <c r="K77" s="359"/>
      <c r="L77" s="359"/>
    </row>
    <row r="78" spans="1:12" x14ac:dyDescent="0.25">
      <c r="A78" s="102">
        <v>74</v>
      </c>
      <c r="B78" s="516">
        <f>'APH KIC KIA PC'!D78</f>
        <v>0</v>
      </c>
      <c r="C78" s="515">
        <f t="shared" si="1"/>
        <v>0</v>
      </c>
      <c r="D78" s="361"/>
      <c r="E78" s="360"/>
      <c r="F78" s="359"/>
      <c r="G78" s="363"/>
      <c r="H78" s="276" t="s">
        <v>29</v>
      </c>
      <c r="I78" s="359" t="s">
        <v>30</v>
      </c>
      <c r="J78" s="359" t="s">
        <v>30</v>
      </c>
      <c r="K78" s="359"/>
      <c r="L78" s="359"/>
    </row>
    <row r="79" spans="1:12" x14ac:dyDescent="0.25">
      <c r="A79" s="356">
        <v>75</v>
      </c>
      <c r="B79" s="516">
        <f>'APH KIC KIA PC'!D79</f>
        <v>0</v>
      </c>
      <c r="C79" s="515">
        <f t="shared" si="1"/>
        <v>0</v>
      </c>
      <c r="D79" s="361"/>
      <c r="E79" s="360"/>
      <c r="F79" s="359"/>
      <c r="G79" s="363"/>
      <c r="H79" s="276" t="s">
        <v>29</v>
      </c>
      <c r="I79" s="359" t="s">
        <v>30</v>
      </c>
      <c r="J79" s="359" t="s">
        <v>30</v>
      </c>
      <c r="K79" s="359"/>
      <c r="L79" s="359"/>
    </row>
    <row r="80" spans="1:12" x14ac:dyDescent="0.25">
      <c r="A80" s="102">
        <v>76</v>
      </c>
      <c r="B80" s="516">
        <f>'APH KIC KIA PC'!D80</f>
        <v>0</v>
      </c>
      <c r="C80" s="515">
        <f t="shared" si="1"/>
        <v>0</v>
      </c>
      <c r="D80" s="361"/>
      <c r="E80" s="360"/>
      <c r="F80" s="359"/>
      <c r="G80" s="363"/>
      <c r="H80" s="276" t="s">
        <v>29</v>
      </c>
      <c r="I80" s="359" t="s">
        <v>30</v>
      </c>
      <c r="J80" s="359" t="s">
        <v>30</v>
      </c>
      <c r="K80" s="359"/>
      <c r="L80" s="359"/>
    </row>
    <row r="81" spans="1:12" x14ac:dyDescent="0.25">
      <c r="A81" s="102">
        <v>77</v>
      </c>
      <c r="B81" s="516">
        <f>'APH KIC KIA PC'!D81</f>
        <v>0</v>
      </c>
      <c r="C81" s="515">
        <f t="shared" si="1"/>
        <v>0</v>
      </c>
      <c r="D81" s="361"/>
      <c r="E81" s="360"/>
      <c r="F81" s="359"/>
      <c r="G81" s="363"/>
      <c r="H81" s="276" t="s">
        <v>29</v>
      </c>
      <c r="I81" s="359" t="s">
        <v>30</v>
      </c>
      <c r="J81" s="359" t="s">
        <v>30</v>
      </c>
      <c r="K81" s="359"/>
      <c r="L81" s="359"/>
    </row>
    <row r="82" spans="1:12" x14ac:dyDescent="0.25">
      <c r="A82" s="102">
        <v>78</v>
      </c>
      <c r="B82" s="516">
        <f>'APH KIC KIA PC'!D82</f>
        <v>0</v>
      </c>
      <c r="C82" s="515">
        <f t="shared" si="1"/>
        <v>0</v>
      </c>
      <c r="D82" s="361"/>
      <c r="E82" s="360"/>
      <c r="F82" s="359"/>
      <c r="G82" s="363"/>
      <c r="H82" s="276" t="s">
        <v>29</v>
      </c>
      <c r="I82" s="359" t="s">
        <v>30</v>
      </c>
      <c r="J82" s="359" t="s">
        <v>30</v>
      </c>
      <c r="K82" s="359"/>
      <c r="L82" s="359"/>
    </row>
    <row r="83" spans="1:12" x14ac:dyDescent="0.25">
      <c r="A83" s="356">
        <v>79</v>
      </c>
      <c r="B83" s="516">
        <f>'APH KIC KIA PC'!D83</f>
        <v>0</v>
      </c>
      <c r="C83" s="515">
        <f t="shared" si="1"/>
        <v>0</v>
      </c>
      <c r="D83" s="361"/>
      <c r="E83" s="360"/>
      <c r="F83" s="359"/>
      <c r="G83" s="363"/>
      <c r="H83" s="276" t="s">
        <v>29</v>
      </c>
      <c r="I83" s="359" t="s">
        <v>30</v>
      </c>
      <c r="J83" s="359" t="s">
        <v>30</v>
      </c>
      <c r="K83" s="359"/>
      <c r="L83" s="359"/>
    </row>
    <row r="84" spans="1:12" x14ac:dyDescent="0.25">
      <c r="A84" s="102">
        <v>80</v>
      </c>
      <c r="B84" s="516">
        <f>'APH KIC KIA PC'!D84</f>
        <v>0</v>
      </c>
      <c r="C84" s="515">
        <f t="shared" si="1"/>
        <v>0</v>
      </c>
      <c r="D84" s="361"/>
      <c r="E84" s="360"/>
      <c r="F84" s="359"/>
      <c r="G84" s="363"/>
      <c r="H84" s="276" t="s">
        <v>29</v>
      </c>
      <c r="I84" s="359" t="s">
        <v>30</v>
      </c>
      <c r="J84" s="359" t="s">
        <v>30</v>
      </c>
      <c r="K84" s="359"/>
      <c r="L84" s="359"/>
    </row>
    <row r="85" spans="1:12" x14ac:dyDescent="0.25">
      <c r="A85" s="102">
        <v>81</v>
      </c>
      <c r="B85" s="516">
        <f>'APH KIC KIA PC'!D85</f>
        <v>0</v>
      </c>
      <c r="C85" s="515">
        <f t="shared" si="1"/>
        <v>0</v>
      </c>
      <c r="D85" s="361"/>
      <c r="E85" s="360"/>
      <c r="F85" s="359"/>
      <c r="G85" s="363"/>
      <c r="H85" s="276" t="s">
        <v>29</v>
      </c>
      <c r="I85" s="359" t="s">
        <v>30</v>
      </c>
      <c r="J85" s="359" t="s">
        <v>30</v>
      </c>
      <c r="K85" s="359"/>
      <c r="L85" s="359"/>
    </row>
    <row r="86" spans="1:12" x14ac:dyDescent="0.25">
      <c r="A86" s="102">
        <v>82</v>
      </c>
      <c r="B86" s="516">
        <f>'APH KIC KIA PC'!D86</f>
        <v>0</v>
      </c>
      <c r="C86" s="515">
        <f t="shared" si="1"/>
        <v>0</v>
      </c>
      <c r="D86" s="361"/>
      <c r="E86" s="360"/>
      <c r="F86" s="359"/>
      <c r="G86" s="363"/>
      <c r="H86" s="276" t="s">
        <v>29</v>
      </c>
      <c r="I86" s="359" t="s">
        <v>30</v>
      </c>
      <c r="J86" s="359" t="s">
        <v>30</v>
      </c>
      <c r="K86" s="359"/>
      <c r="L86" s="359"/>
    </row>
    <row r="87" spans="1:12" x14ac:dyDescent="0.25">
      <c r="A87" s="356">
        <v>83</v>
      </c>
      <c r="B87" s="516">
        <f>'APH KIC KIA PC'!D87</f>
        <v>0</v>
      </c>
      <c r="C87" s="515">
        <f t="shared" si="1"/>
        <v>0</v>
      </c>
      <c r="D87" s="361"/>
      <c r="E87" s="360"/>
      <c r="F87" s="359"/>
      <c r="G87" s="363"/>
      <c r="H87" s="276" t="s">
        <v>29</v>
      </c>
      <c r="I87" s="359" t="s">
        <v>30</v>
      </c>
      <c r="J87" s="359" t="s">
        <v>30</v>
      </c>
      <c r="K87" s="359"/>
      <c r="L87" s="359"/>
    </row>
    <row r="88" spans="1:12" x14ac:dyDescent="0.25">
      <c r="A88" s="102">
        <v>84</v>
      </c>
      <c r="B88" s="516">
        <f>'APH KIC KIA PC'!D88</f>
        <v>0</v>
      </c>
      <c r="C88" s="515">
        <f t="shared" si="1"/>
        <v>0</v>
      </c>
      <c r="D88" s="361"/>
      <c r="E88" s="360"/>
      <c r="F88" s="359"/>
      <c r="G88" s="363"/>
      <c r="H88" s="276" t="s">
        <v>29</v>
      </c>
      <c r="I88" s="359" t="s">
        <v>30</v>
      </c>
      <c r="J88" s="359" t="s">
        <v>30</v>
      </c>
      <c r="K88" s="359"/>
      <c r="L88" s="359"/>
    </row>
    <row r="89" spans="1:12" x14ac:dyDescent="0.25">
      <c r="A89" s="102">
        <v>85</v>
      </c>
      <c r="B89" s="516">
        <f>'APH KIC KIA PC'!D89</f>
        <v>0</v>
      </c>
      <c r="C89" s="515">
        <f t="shared" si="1"/>
        <v>0</v>
      </c>
      <c r="D89" s="361"/>
      <c r="E89" s="360"/>
      <c r="F89" s="359"/>
      <c r="G89" s="363"/>
      <c r="H89" s="276" t="s">
        <v>29</v>
      </c>
      <c r="I89" s="359" t="s">
        <v>30</v>
      </c>
      <c r="J89" s="359" t="s">
        <v>30</v>
      </c>
      <c r="K89" s="359"/>
      <c r="L89" s="359"/>
    </row>
    <row r="90" spans="1:12" x14ac:dyDescent="0.25">
      <c r="A90" s="102">
        <v>86</v>
      </c>
      <c r="B90" s="516">
        <f>'APH KIC KIA PC'!D90</f>
        <v>0</v>
      </c>
      <c r="C90" s="515">
        <f t="shared" si="1"/>
        <v>0</v>
      </c>
      <c r="D90" s="361"/>
      <c r="E90" s="360"/>
      <c r="F90" s="359"/>
      <c r="G90" s="363"/>
      <c r="H90" s="276" t="s">
        <v>29</v>
      </c>
      <c r="I90" s="359" t="s">
        <v>30</v>
      </c>
      <c r="J90" s="359" t="s">
        <v>30</v>
      </c>
      <c r="K90" s="359"/>
      <c r="L90" s="359"/>
    </row>
    <row r="91" spans="1:12" x14ac:dyDescent="0.25">
      <c r="A91" s="356">
        <v>87</v>
      </c>
      <c r="B91" s="516">
        <f>'APH KIC KIA PC'!D91</f>
        <v>0</v>
      </c>
      <c r="C91" s="515">
        <f t="shared" si="1"/>
        <v>0</v>
      </c>
      <c r="D91" s="361"/>
      <c r="E91" s="360"/>
      <c r="F91" s="359"/>
      <c r="G91" s="363"/>
      <c r="H91" s="276" t="s">
        <v>29</v>
      </c>
      <c r="I91" s="359" t="s">
        <v>30</v>
      </c>
      <c r="J91" s="359" t="s">
        <v>30</v>
      </c>
      <c r="K91" s="359"/>
      <c r="L91" s="359"/>
    </row>
    <row r="92" spans="1:12" x14ac:dyDescent="0.25">
      <c r="A92" s="102">
        <v>88</v>
      </c>
      <c r="B92" s="516">
        <f>'APH KIC KIA PC'!D92</f>
        <v>0</v>
      </c>
      <c r="C92" s="515">
        <f t="shared" si="1"/>
        <v>0</v>
      </c>
      <c r="D92" s="361"/>
      <c r="E92" s="360"/>
      <c r="F92" s="359"/>
      <c r="G92" s="363"/>
      <c r="H92" s="276" t="s">
        <v>29</v>
      </c>
      <c r="I92" s="359" t="s">
        <v>30</v>
      </c>
      <c r="J92" s="359" t="s">
        <v>30</v>
      </c>
      <c r="K92" s="359"/>
      <c r="L92" s="359"/>
    </row>
    <row r="93" spans="1:12" x14ac:dyDescent="0.25">
      <c r="A93" s="102">
        <v>89</v>
      </c>
      <c r="B93" s="516">
        <f>'APH KIC KIA PC'!D93</f>
        <v>0</v>
      </c>
      <c r="C93" s="515">
        <f t="shared" si="1"/>
        <v>0</v>
      </c>
      <c r="D93" s="361"/>
      <c r="E93" s="360"/>
      <c r="F93" s="359"/>
      <c r="G93" s="363"/>
      <c r="H93" s="276" t="s">
        <v>29</v>
      </c>
      <c r="I93" s="359" t="s">
        <v>30</v>
      </c>
      <c r="J93" s="359" t="s">
        <v>30</v>
      </c>
      <c r="K93" s="359"/>
      <c r="L93" s="359"/>
    </row>
    <row r="94" spans="1:12" x14ac:dyDescent="0.25">
      <c r="A94" s="102">
        <v>90</v>
      </c>
      <c r="B94" s="516">
        <f>'APH KIC KIA PC'!D94</f>
        <v>0</v>
      </c>
      <c r="C94" s="515">
        <f t="shared" si="1"/>
        <v>0</v>
      </c>
      <c r="D94" s="361"/>
      <c r="E94" s="360"/>
      <c r="F94" s="359"/>
      <c r="G94" s="363"/>
      <c r="H94" s="276" t="s">
        <v>29</v>
      </c>
      <c r="I94" s="359" t="s">
        <v>30</v>
      </c>
      <c r="J94" s="359" t="s">
        <v>30</v>
      </c>
      <c r="K94" s="359"/>
      <c r="L94" s="359"/>
    </row>
    <row r="95" spans="1:12" x14ac:dyDescent="0.25">
      <c r="A95" s="356">
        <v>91</v>
      </c>
      <c r="B95" s="516">
        <f>'APH KIC KIA PC'!D95</f>
        <v>0</v>
      </c>
      <c r="C95" s="515">
        <f t="shared" si="1"/>
        <v>0</v>
      </c>
      <c r="D95" s="361"/>
      <c r="E95" s="360"/>
      <c r="F95" s="359"/>
      <c r="G95" s="363"/>
      <c r="H95" s="276" t="s">
        <v>29</v>
      </c>
      <c r="I95" s="359" t="s">
        <v>30</v>
      </c>
      <c r="J95" s="359" t="s">
        <v>30</v>
      </c>
      <c r="K95" s="359"/>
      <c r="L95" s="359"/>
    </row>
    <row r="96" spans="1:12" x14ac:dyDescent="0.25">
      <c r="A96" s="102">
        <v>92</v>
      </c>
      <c r="B96" s="516">
        <f>'APH KIC KIA PC'!D96</f>
        <v>0</v>
      </c>
      <c r="C96" s="515">
        <f t="shared" si="1"/>
        <v>0</v>
      </c>
      <c r="D96" s="361"/>
      <c r="E96" s="360"/>
      <c r="F96" s="359"/>
      <c r="G96" s="363"/>
      <c r="H96" s="276" t="s">
        <v>29</v>
      </c>
      <c r="I96" s="359" t="s">
        <v>30</v>
      </c>
      <c r="J96" s="359" t="s">
        <v>30</v>
      </c>
      <c r="K96" s="359"/>
      <c r="L96" s="359"/>
    </row>
    <row r="97" spans="1:12" x14ac:dyDescent="0.25">
      <c r="A97" s="102">
        <v>93</v>
      </c>
      <c r="B97" s="516">
        <f>'APH KIC KIA PC'!D97</f>
        <v>0</v>
      </c>
      <c r="C97" s="515">
        <f t="shared" si="1"/>
        <v>0</v>
      </c>
      <c r="D97" s="361"/>
      <c r="E97" s="360"/>
      <c r="F97" s="359"/>
      <c r="G97" s="363"/>
      <c r="H97" s="276" t="s">
        <v>29</v>
      </c>
      <c r="I97" s="359" t="s">
        <v>30</v>
      </c>
      <c r="J97" s="359" t="s">
        <v>30</v>
      </c>
      <c r="K97" s="359"/>
      <c r="L97" s="359"/>
    </row>
    <row r="98" spans="1:12" x14ac:dyDescent="0.25">
      <c r="A98" s="102">
        <v>94</v>
      </c>
      <c r="B98" s="516">
        <f>'APH KIC KIA PC'!D98</f>
        <v>0</v>
      </c>
      <c r="C98" s="515">
        <f t="shared" si="1"/>
        <v>0</v>
      </c>
      <c r="D98" s="361"/>
      <c r="E98" s="360"/>
      <c r="F98" s="359"/>
      <c r="G98" s="363"/>
      <c r="H98" s="276" t="s">
        <v>29</v>
      </c>
      <c r="I98" s="359" t="s">
        <v>30</v>
      </c>
      <c r="J98" s="359" t="s">
        <v>30</v>
      </c>
      <c r="K98" s="359"/>
      <c r="L98" s="359"/>
    </row>
    <row r="99" spans="1:12" x14ac:dyDescent="0.25">
      <c r="A99" s="356">
        <v>95</v>
      </c>
      <c r="B99" s="516">
        <f>'APH KIC KIA PC'!D99</f>
        <v>0</v>
      </c>
      <c r="C99" s="515">
        <f t="shared" si="1"/>
        <v>0</v>
      </c>
      <c r="D99" s="361"/>
      <c r="E99" s="360"/>
      <c r="F99" s="359"/>
      <c r="G99" s="363"/>
      <c r="H99" s="276" t="s">
        <v>29</v>
      </c>
      <c r="I99" s="359" t="s">
        <v>30</v>
      </c>
      <c r="J99" s="359" t="s">
        <v>30</v>
      </c>
      <c r="K99" s="359"/>
      <c r="L99" s="359"/>
    </row>
    <row r="100" spans="1:12" x14ac:dyDescent="0.25">
      <c r="A100" s="102">
        <v>96</v>
      </c>
      <c r="B100" s="516">
        <f>'APH KIC KIA PC'!D100</f>
        <v>0</v>
      </c>
      <c r="C100" s="515">
        <f t="shared" si="1"/>
        <v>0</v>
      </c>
      <c r="D100" s="361"/>
      <c r="E100" s="360"/>
      <c r="F100" s="359"/>
      <c r="G100" s="363"/>
      <c r="H100" s="276" t="s">
        <v>29</v>
      </c>
      <c r="I100" s="359" t="s">
        <v>30</v>
      </c>
      <c r="J100" s="359" t="s">
        <v>30</v>
      </c>
      <c r="K100" s="359"/>
      <c r="L100" s="359"/>
    </row>
    <row r="101" spans="1:12" x14ac:dyDescent="0.25">
      <c r="A101" s="102">
        <v>97</v>
      </c>
      <c r="B101" s="516">
        <f>'APH KIC KIA PC'!D101</f>
        <v>0</v>
      </c>
      <c r="C101" s="515">
        <f t="shared" si="1"/>
        <v>0</v>
      </c>
      <c r="D101" s="361"/>
      <c r="E101" s="360"/>
      <c r="F101" s="359"/>
      <c r="G101" s="363"/>
      <c r="H101" s="276" t="s">
        <v>29</v>
      </c>
      <c r="I101" s="359" t="s">
        <v>30</v>
      </c>
      <c r="J101" s="359" t="s">
        <v>30</v>
      </c>
      <c r="K101" s="359"/>
      <c r="L101" s="359"/>
    </row>
    <row r="102" spans="1:12" x14ac:dyDescent="0.25">
      <c r="A102" s="102">
        <v>98</v>
      </c>
      <c r="B102" s="516">
        <f>'APH KIC KIA PC'!D102</f>
        <v>0</v>
      </c>
      <c r="C102" s="515">
        <f t="shared" si="1"/>
        <v>0</v>
      </c>
      <c r="D102" s="361"/>
      <c r="E102" s="360"/>
      <c r="F102" s="359"/>
      <c r="G102" s="363"/>
      <c r="H102" s="276" t="s">
        <v>29</v>
      </c>
      <c r="I102" s="359" t="s">
        <v>30</v>
      </c>
      <c r="J102" s="359" t="s">
        <v>30</v>
      </c>
      <c r="K102" s="359"/>
      <c r="L102" s="359"/>
    </row>
    <row r="103" spans="1:12" x14ac:dyDescent="0.25">
      <c r="A103" s="356">
        <v>99</v>
      </c>
      <c r="B103" s="516">
        <f>'APH KIC KIA PC'!D103</f>
        <v>0</v>
      </c>
      <c r="C103" s="515">
        <f t="shared" si="1"/>
        <v>0</v>
      </c>
      <c r="D103" s="361"/>
      <c r="E103" s="360"/>
      <c r="F103" s="359"/>
      <c r="G103" s="363"/>
      <c r="H103" s="276" t="s">
        <v>29</v>
      </c>
      <c r="I103" s="359" t="s">
        <v>30</v>
      </c>
      <c r="J103" s="359" t="s">
        <v>30</v>
      </c>
      <c r="K103" s="359"/>
      <c r="L103" s="359"/>
    </row>
    <row r="104" spans="1:12" x14ac:dyDescent="0.25">
      <c r="A104" s="102">
        <v>100</v>
      </c>
      <c r="B104" s="516">
        <f>'APH KIC KIA PC'!D104</f>
        <v>0</v>
      </c>
      <c r="C104" s="515">
        <f t="shared" si="1"/>
        <v>0</v>
      </c>
      <c r="D104" s="361"/>
      <c r="E104" s="360"/>
      <c r="F104" s="359"/>
      <c r="G104" s="363"/>
      <c r="H104" s="276" t="s">
        <v>29</v>
      </c>
      <c r="I104" s="359" t="s">
        <v>30</v>
      </c>
      <c r="J104" s="359" t="s">
        <v>30</v>
      </c>
      <c r="K104" s="359"/>
      <c r="L104" s="359"/>
    </row>
    <row r="105" spans="1:12" x14ac:dyDescent="0.25">
      <c r="A105" s="102">
        <v>101</v>
      </c>
      <c r="B105" s="516">
        <f>'APH KIC KIA PC'!D105</f>
        <v>0</v>
      </c>
      <c r="C105" s="515">
        <f t="shared" si="1"/>
        <v>0</v>
      </c>
      <c r="D105" s="361"/>
      <c r="E105" s="360"/>
      <c r="F105" s="359"/>
      <c r="G105" s="363"/>
      <c r="H105" s="276" t="s">
        <v>29</v>
      </c>
      <c r="I105" s="359" t="s">
        <v>30</v>
      </c>
      <c r="J105" s="359" t="s">
        <v>30</v>
      </c>
      <c r="K105" s="359"/>
      <c r="L105" s="359"/>
    </row>
    <row r="106" spans="1:12" x14ac:dyDescent="0.25">
      <c r="A106" s="102">
        <v>102</v>
      </c>
      <c r="B106" s="516">
        <f>'APH KIC KIA PC'!D106</f>
        <v>0</v>
      </c>
      <c r="C106" s="515">
        <f t="shared" si="1"/>
        <v>0</v>
      </c>
      <c r="D106" s="361"/>
      <c r="E106" s="360"/>
      <c r="F106" s="359"/>
      <c r="G106" s="363"/>
      <c r="H106" s="276" t="s">
        <v>29</v>
      </c>
      <c r="I106" s="359" t="s">
        <v>30</v>
      </c>
      <c r="J106" s="359" t="s">
        <v>30</v>
      </c>
      <c r="K106" s="359"/>
      <c r="L106" s="359"/>
    </row>
    <row r="107" spans="1:12" x14ac:dyDescent="0.25">
      <c r="A107" s="356">
        <v>103</v>
      </c>
      <c r="B107" s="516">
        <f>'APH KIC KIA PC'!D107</f>
        <v>0</v>
      </c>
      <c r="C107" s="515">
        <f t="shared" si="1"/>
        <v>0</v>
      </c>
      <c r="D107" s="361"/>
      <c r="E107" s="360"/>
      <c r="F107" s="359"/>
      <c r="G107" s="363"/>
      <c r="H107" s="276" t="s">
        <v>29</v>
      </c>
      <c r="I107" s="359" t="s">
        <v>30</v>
      </c>
      <c r="J107" s="359" t="s">
        <v>30</v>
      </c>
      <c r="K107" s="359"/>
      <c r="L107" s="359"/>
    </row>
    <row r="108" spans="1:12" x14ac:dyDescent="0.25">
      <c r="A108" s="102">
        <v>104</v>
      </c>
      <c r="B108" s="516">
        <f>'APH KIC KIA PC'!D108</f>
        <v>0</v>
      </c>
      <c r="C108" s="515">
        <f t="shared" si="1"/>
        <v>0</v>
      </c>
      <c r="D108" s="361"/>
      <c r="E108" s="360"/>
      <c r="F108" s="359"/>
      <c r="G108" s="363"/>
      <c r="H108" s="276" t="s">
        <v>29</v>
      </c>
      <c r="I108" s="359" t="s">
        <v>30</v>
      </c>
      <c r="J108" s="359" t="s">
        <v>30</v>
      </c>
      <c r="K108" s="359"/>
      <c r="L108" s="359"/>
    </row>
    <row r="109" spans="1:12" x14ac:dyDescent="0.25">
      <c r="A109" s="102">
        <v>105</v>
      </c>
      <c r="B109" s="516">
        <f>'APH KIC KIA PC'!D109</f>
        <v>0</v>
      </c>
      <c r="C109" s="515">
        <f t="shared" ref="C109:C154" si="2">LEN(E109)</f>
        <v>0</v>
      </c>
      <c r="D109" s="361"/>
      <c r="E109" s="360"/>
      <c r="F109" s="359"/>
      <c r="G109" s="363"/>
      <c r="H109" s="276" t="s">
        <v>29</v>
      </c>
      <c r="I109" s="359" t="s">
        <v>30</v>
      </c>
      <c r="J109" s="359" t="s">
        <v>30</v>
      </c>
      <c r="K109" s="359"/>
      <c r="L109" s="359"/>
    </row>
    <row r="110" spans="1:12" x14ac:dyDescent="0.25">
      <c r="A110" s="102">
        <v>106</v>
      </c>
      <c r="B110" s="516">
        <f>'APH KIC KIA PC'!D110</f>
        <v>0</v>
      </c>
      <c r="C110" s="515">
        <f t="shared" si="2"/>
        <v>0</v>
      </c>
      <c r="D110" s="361"/>
      <c r="E110" s="360"/>
      <c r="F110" s="359"/>
      <c r="G110" s="363"/>
      <c r="H110" s="276" t="s">
        <v>29</v>
      </c>
      <c r="I110" s="359" t="s">
        <v>30</v>
      </c>
      <c r="J110" s="359" t="s">
        <v>30</v>
      </c>
      <c r="K110" s="359"/>
      <c r="L110" s="359"/>
    </row>
    <row r="111" spans="1:12" x14ac:dyDescent="0.25">
      <c r="A111" s="356">
        <v>107</v>
      </c>
      <c r="B111" s="516">
        <f>'APH KIC KIA PC'!D111</f>
        <v>0</v>
      </c>
      <c r="C111" s="515">
        <f t="shared" si="2"/>
        <v>0</v>
      </c>
      <c r="D111" s="361"/>
      <c r="E111" s="360"/>
      <c r="F111" s="359"/>
      <c r="G111" s="363"/>
      <c r="H111" s="276" t="s">
        <v>29</v>
      </c>
      <c r="I111" s="359" t="s">
        <v>30</v>
      </c>
      <c r="J111" s="359" t="s">
        <v>30</v>
      </c>
      <c r="K111" s="359"/>
      <c r="L111" s="359"/>
    </row>
    <row r="112" spans="1:12" x14ac:dyDescent="0.25">
      <c r="A112" s="102">
        <v>108</v>
      </c>
      <c r="B112" s="516">
        <f>'APH KIC KIA PC'!D112</f>
        <v>0</v>
      </c>
      <c r="C112" s="515">
        <f t="shared" si="2"/>
        <v>0</v>
      </c>
      <c r="D112" s="361"/>
      <c r="E112" s="360"/>
      <c r="F112" s="359"/>
      <c r="G112" s="363"/>
      <c r="H112" s="276" t="s">
        <v>29</v>
      </c>
      <c r="I112" s="359" t="s">
        <v>30</v>
      </c>
      <c r="J112" s="359" t="s">
        <v>30</v>
      </c>
      <c r="K112" s="359"/>
      <c r="L112" s="359"/>
    </row>
    <row r="113" spans="1:12" x14ac:dyDescent="0.25">
      <c r="A113" s="102">
        <v>109</v>
      </c>
      <c r="B113" s="516">
        <f>'APH KIC KIA PC'!D113</f>
        <v>0</v>
      </c>
      <c r="C113" s="515">
        <f t="shared" si="2"/>
        <v>0</v>
      </c>
      <c r="D113" s="361"/>
      <c r="E113" s="360"/>
      <c r="F113" s="359"/>
      <c r="G113" s="363"/>
      <c r="H113" s="276" t="s">
        <v>29</v>
      </c>
      <c r="I113" s="359" t="s">
        <v>30</v>
      </c>
      <c r="J113" s="359" t="s">
        <v>30</v>
      </c>
      <c r="K113" s="359"/>
      <c r="L113" s="359"/>
    </row>
    <row r="114" spans="1:12" x14ac:dyDescent="0.25">
      <c r="A114" s="102">
        <v>110</v>
      </c>
      <c r="B114" s="516">
        <f>'APH KIC KIA PC'!D114</f>
        <v>0</v>
      </c>
      <c r="C114" s="515">
        <f t="shared" si="2"/>
        <v>0</v>
      </c>
      <c r="D114" s="361"/>
      <c r="E114" s="360"/>
      <c r="F114" s="359"/>
      <c r="G114" s="363"/>
      <c r="H114" s="276" t="s">
        <v>29</v>
      </c>
      <c r="I114" s="359" t="s">
        <v>30</v>
      </c>
      <c r="J114" s="359" t="s">
        <v>30</v>
      </c>
      <c r="K114" s="359"/>
      <c r="L114" s="359"/>
    </row>
    <row r="115" spans="1:12" x14ac:dyDescent="0.25">
      <c r="A115" s="356">
        <v>111</v>
      </c>
      <c r="B115" s="516">
        <f>'APH KIC KIA PC'!D115</f>
        <v>0</v>
      </c>
      <c r="C115" s="515">
        <f t="shared" si="2"/>
        <v>0</v>
      </c>
      <c r="D115" s="361"/>
      <c r="E115" s="360"/>
      <c r="F115" s="359"/>
      <c r="G115" s="363"/>
      <c r="H115" s="276" t="s">
        <v>29</v>
      </c>
      <c r="I115" s="359" t="s">
        <v>30</v>
      </c>
      <c r="J115" s="359" t="s">
        <v>30</v>
      </c>
      <c r="K115" s="359"/>
      <c r="L115" s="359"/>
    </row>
    <row r="116" spans="1:12" x14ac:dyDescent="0.25">
      <c r="A116" s="102">
        <v>112</v>
      </c>
      <c r="B116" s="516">
        <f>'APH KIC KIA PC'!D116</f>
        <v>0</v>
      </c>
      <c r="C116" s="515">
        <f t="shared" si="2"/>
        <v>0</v>
      </c>
      <c r="D116" s="361"/>
      <c r="E116" s="360"/>
      <c r="F116" s="359"/>
      <c r="G116" s="363"/>
      <c r="H116" s="276" t="s">
        <v>29</v>
      </c>
      <c r="I116" s="359" t="s">
        <v>30</v>
      </c>
      <c r="J116" s="359" t="s">
        <v>30</v>
      </c>
      <c r="K116" s="359"/>
      <c r="L116" s="359"/>
    </row>
    <row r="117" spans="1:12" x14ac:dyDescent="0.25">
      <c r="A117" s="102">
        <v>113</v>
      </c>
      <c r="B117" s="516">
        <f>'APH KIC KIA PC'!D117</f>
        <v>0</v>
      </c>
      <c r="C117" s="515">
        <f t="shared" si="2"/>
        <v>0</v>
      </c>
      <c r="D117" s="361"/>
      <c r="E117" s="360"/>
      <c r="F117" s="359"/>
      <c r="G117" s="363"/>
      <c r="H117" s="276" t="s">
        <v>29</v>
      </c>
      <c r="I117" s="359" t="s">
        <v>30</v>
      </c>
      <c r="J117" s="359" t="s">
        <v>30</v>
      </c>
      <c r="K117" s="359"/>
      <c r="L117" s="359"/>
    </row>
    <row r="118" spans="1:12" x14ac:dyDescent="0.25">
      <c r="A118" s="102">
        <v>114</v>
      </c>
      <c r="B118" s="516">
        <f>'APH KIC KIA PC'!D118</f>
        <v>0</v>
      </c>
      <c r="C118" s="515">
        <f t="shared" si="2"/>
        <v>0</v>
      </c>
      <c r="D118" s="361"/>
      <c r="E118" s="360"/>
      <c r="F118" s="359"/>
      <c r="G118" s="363"/>
      <c r="H118" s="276" t="s">
        <v>29</v>
      </c>
      <c r="I118" s="359" t="s">
        <v>30</v>
      </c>
      <c r="J118" s="359" t="s">
        <v>30</v>
      </c>
      <c r="K118" s="359"/>
      <c r="L118" s="359"/>
    </row>
    <row r="119" spans="1:12" x14ac:dyDescent="0.25">
      <c r="A119" s="356">
        <v>115</v>
      </c>
      <c r="B119" s="516">
        <f>'APH KIC KIA PC'!D119</f>
        <v>0</v>
      </c>
      <c r="C119" s="515">
        <f t="shared" si="2"/>
        <v>0</v>
      </c>
      <c r="D119" s="361"/>
      <c r="E119" s="360"/>
      <c r="F119" s="359"/>
      <c r="G119" s="363"/>
      <c r="H119" s="276" t="s">
        <v>29</v>
      </c>
      <c r="I119" s="359" t="s">
        <v>30</v>
      </c>
      <c r="J119" s="359" t="s">
        <v>30</v>
      </c>
      <c r="K119" s="359"/>
      <c r="L119" s="359"/>
    </row>
    <row r="120" spans="1:12" x14ac:dyDescent="0.25">
      <c r="A120" s="102">
        <v>116</v>
      </c>
      <c r="B120" s="516">
        <f>'APH KIC KIA PC'!D120</f>
        <v>0</v>
      </c>
      <c r="C120" s="515">
        <f t="shared" si="2"/>
        <v>0</v>
      </c>
      <c r="D120" s="361"/>
      <c r="E120" s="360"/>
      <c r="F120" s="359"/>
      <c r="G120" s="363"/>
      <c r="H120" s="276" t="s">
        <v>29</v>
      </c>
      <c r="I120" s="359" t="s">
        <v>30</v>
      </c>
      <c r="J120" s="359" t="s">
        <v>30</v>
      </c>
      <c r="K120" s="359"/>
      <c r="L120" s="359"/>
    </row>
    <row r="121" spans="1:12" x14ac:dyDescent="0.25">
      <c r="A121" s="102">
        <v>117</v>
      </c>
      <c r="B121" s="516">
        <f>'APH KIC KIA PC'!D121</f>
        <v>0</v>
      </c>
      <c r="C121" s="515">
        <f t="shared" si="2"/>
        <v>0</v>
      </c>
      <c r="D121" s="361"/>
      <c r="E121" s="360"/>
      <c r="F121" s="359"/>
      <c r="G121" s="363"/>
      <c r="H121" s="276" t="s">
        <v>29</v>
      </c>
      <c r="I121" s="359" t="s">
        <v>30</v>
      </c>
      <c r="J121" s="359" t="s">
        <v>30</v>
      </c>
      <c r="K121" s="359"/>
      <c r="L121" s="359"/>
    </row>
    <row r="122" spans="1:12" x14ac:dyDescent="0.25">
      <c r="A122" s="102">
        <v>118</v>
      </c>
      <c r="B122" s="516">
        <f>'APH KIC KIA PC'!D122</f>
        <v>0</v>
      </c>
      <c r="C122" s="515">
        <f t="shared" si="2"/>
        <v>0</v>
      </c>
      <c r="D122" s="361"/>
      <c r="E122" s="360"/>
      <c r="F122" s="359"/>
      <c r="G122" s="363"/>
      <c r="H122" s="276" t="s">
        <v>29</v>
      </c>
      <c r="I122" s="359" t="s">
        <v>30</v>
      </c>
      <c r="J122" s="359" t="s">
        <v>30</v>
      </c>
      <c r="K122" s="359"/>
      <c r="L122" s="359"/>
    </row>
    <row r="123" spans="1:12" x14ac:dyDescent="0.25">
      <c r="A123" s="356">
        <v>119</v>
      </c>
      <c r="B123" s="516">
        <f>'APH KIC KIA PC'!D123</f>
        <v>0</v>
      </c>
      <c r="C123" s="515">
        <f t="shared" si="2"/>
        <v>0</v>
      </c>
      <c r="D123" s="361"/>
      <c r="E123" s="360"/>
      <c r="F123" s="359"/>
      <c r="G123" s="363"/>
      <c r="H123" s="276" t="s">
        <v>29</v>
      </c>
      <c r="I123" s="359" t="s">
        <v>30</v>
      </c>
      <c r="J123" s="359" t="s">
        <v>30</v>
      </c>
      <c r="K123" s="359"/>
      <c r="L123" s="359"/>
    </row>
    <row r="124" spans="1:12" x14ac:dyDescent="0.25">
      <c r="A124" s="102">
        <v>120</v>
      </c>
      <c r="B124" s="516">
        <f>'APH KIC KIA PC'!D124</f>
        <v>0</v>
      </c>
      <c r="C124" s="515">
        <f t="shared" si="2"/>
        <v>0</v>
      </c>
      <c r="D124" s="361"/>
      <c r="E124" s="360"/>
      <c r="F124" s="359"/>
      <c r="G124" s="363"/>
      <c r="H124" s="276" t="s">
        <v>29</v>
      </c>
      <c r="I124" s="359" t="s">
        <v>30</v>
      </c>
      <c r="J124" s="359" t="s">
        <v>30</v>
      </c>
      <c r="K124" s="359"/>
      <c r="L124" s="359"/>
    </row>
    <row r="125" spans="1:12" x14ac:dyDescent="0.25">
      <c r="A125" s="102">
        <v>121</v>
      </c>
      <c r="B125" s="516">
        <f>'APH KIC KIA PC'!D125</f>
        <v>0</v>
      </c>
      <c r="C125" s="515">
        <f t="shared" si="2"/>
        <v>0</v>
      </c>
      <c r="D125" s="361"/>
      <c r="E125" s="360"/>
      <c r="F125" s="359"/>
      <c r="G125" s="363"/>
      <c r="H125" s="276" t="s">
        <v>29</v>
      </c>
      <c r="I125" s="359" t="s">
        <v>30</v>
      </c>
      <c r="J125" s="359" t="s">
        <v>30</v>
      </c>
      <c r="K125" s="359"/>
      <c r="L125" s="359"/>
    </row>
    <row r="126" spans="1:12" x14ac:dyDescent="0.25">
      <c r="A126" s="102">
        <v>122</v>
      </c>
      <c r="B126" s="516">
        <f>'APH KIC KIA PC'!D126</f>
        <v>0</v>
      </c>
      <c r="C126" s="515">
        <f t="shared" si="2"/>
        <v>0</v>
      </c>
      <c r="D126" s="361"/>
      <c r="E126" s="360"/>
      <c r="F126" s="359"/>
      <c r="G126" s="363"/>
      <c r="H126" s="276" t="s">
        <v>29</v>
      </c>
      <c r="I126" s="359" t="s">
        <v>30</v>
      </c>
      <c r="J126" s="359" t="s">
        <v>30</v>
      </c>
      <c r="K126" s="359"/>
      <c r="L126" s="359"/>
    </row>
    <row r="127" spans="1:12" x14ac:dyDescent="0.25">
      <c r="A127" s="356">
        <v>123</v>
      </c>
      <c r="B127" s="516">
        <f>'APH KIC KIA PC'!D127</f>
        <v>0</v>
      </c>
      <c r="C127" s="515">
        <f t="shared" si="2"/>
        <v>0</v>
      </c>
      <c r="D127" s="361"/>
      <c r="E127" s="360"/>
      <c r="F127" s="359"/>
      <c r="G127" s="363"/>
      <c r="H127" s="276" t="s">
        <v>29</v>
      </c>
      <c r="I127" s="359" t="s">
        <v>30</v>
      </c>
      <c r="J127" s="359" t="s">
        <v>30</v>
      </c>
      <c r="K127" s="359"/>
      <c r="L127" s="359"/>
    </row>
    <row r="128" spans="1:12" x14ac:dyDescent="0.25">
      <c r="A128" s="102">
        <v>124</v>
      </c>
      <c r="B128" s="516">
        <f>'APH KIC KIA PC'!D128</f>
        <v>0</v>
      </c>
      <c r="C128" s="515">
        <f t="shared" si="2"/>
        <v>0</v>
      </c>
      <c r="D128" s="361"/>
      <c r="E128" s="360"/>
      <c r="F128" s="359"/>
      <c r="G128" s="363"/>
      <c r="H128" s="276" t="s">
        <v>29</v>
      </c>
      <c r="I128" s="359" t="s">
        <v>30</v>
      </c>
      <c r="J128" s="359" t="s">
        <v>30</v>
      </c>
      <c r="K128" s="359"/>
      <c r="L128" s="359"/>
    </row>
    <row r="129" spans="1:12" x14ac:dyDescent="0.25">
      <c r="A129" s="102">
        <v>125</v>
      </c>
      <c r="B129" s="516">
        <f>'APH KIC KIA PC'!D129</f>
        <v>0</v>
      </c>
      <c r="C129" s="515">
        <f t="shared" si="2"/>
        <v>0</v>
      </c>
      <c r="D129" s="361"/>
      <c r="E129" s="360"/>
      <c r="F129" s="359"/>
      <c r="G129" s="363"/>
      <c r="H129" s="276" t="s">
        <v>29</v>
      </c>
      <c r="I129" s="359" t="s">
        <v>30</v>
      </c>
      <c r="J129" s="359" t="s">
        <v>30</v>
      </c>
      <c r="K129" s="359"/>
      <c r="L129" s="359"/>
    </row>
    <row r="130" spans="1:12" x14ac:dyDescent="0.25">
      <c r="A130" s="102">
        <v>126</v>
      </c>
      <c r="B130" s="516">
        <f>'APH KIC KIA PC'!D130</f>
        <v>0</v>
      </c>
      <c r="C130" s="515">
        <f t="shared" si="2"/>
        <v>0</v>
      </c>
      <c r="D130" s="361"/>
      <c r="E130" s="360"/>
      <c r="F130" s="359"/>
      <c r="G130" s="363"/>
      <c r="H130" s="276" t="s">
        <v>29</v>
      </c>
      <c r="I130" s="359" t="s">
        <v>30</v>
      </c>
      <c r="J130" s="359" t="s">
        <v>30</v>
      </c>
      <c r="K130" s="359"/>
      <c r="L130" s="359"/>
    </row>
    <row r="131" spans="1:12" x14ac:dyDescent="0.25">
      <c r="A131" s="356">
        <v>127</v>
      </c>
      <c r="B131" s="516">
        <f>'APH KIC KIA PC'!D131</f>
        <v>0</v>
      </c>
      <c r="C131" s="515">
        <f t="shared" si="2"/>
        <v>0</v>
      </c>
      <c r="D131" s="361"/>
      <c r="E131" s="360"/>
      <c r="F131" s="359"/>
      <c r="G131" s="363"/>
      <c r="H131" s="276" t="s">
        <v>29</v>
      </c>
      <c r="I131" s="359" t="s">
        <v>30</v>
      </c>
      <c r="J131" s="359" t="s">
        <v>30</v>
      </c>
      <c r="K131" s="359"/>
      <c r="L131" s="359"/>
    </row>
    <row r="132" spans="1:12" x14ac:dyDescent="0.25">
      <c r="A132" s="102">
        <v>128</v>
      </c>
      <c r="B132" s="516">
        <f>'APH KIC KIA PC'!D132</f>
        <v>0</v>
      </c>
      <c r="C132" s="515">
        <f t="shared" si="2"/>
        <v>0</v>
      </c>
      <c r="D132" s="361"/>
      <c r="E132" s="360"/>
      <c r="F132" s="359"/>
      <c r="G132" s="363"/>
      <c r="H132" s="276" t="s">
        <v>29</v>
      </c>
      <c r="I132" s="359" t="s">
        <v>30</v>
      </c>
      <c r="J132" s="359" t="s">
        <v>30</v>
      </c>
      <c r="K132" s="359"/>
      <c r="L132" s="359"/>
    </row>
    <row r="133" spans="1:12" x14ac:dyDescent="0.25">
      <c r="A133" s="102">
        <v>129</v>
      </c>
      <c r="B133" s="516">
        <f>'APH KIC KIA PC'!D133</f>
        <v>0</v>
      </c>
      <c r="C133" s="515">
        <f t="shared" si="2"/>
        <v>0</v>
      </c>
      <c r="D133" s="361"/>
      <c r="E133" s="360"/>
      <c r="F133" s="359"/>
      <c r="G133" s="363"/>
      <c r="H133" s="276" t="s">
        <v>29</v>
      </c>
      <c r="I133" s="359" t="s">
        <v>30</v>
      </c>
      <c r="J133" s="359" t="s">
        <v>30</v>
      </c>
      <c r="K133" s="359"/>
      <c r="L133" s="359"/>
    </row>
    <row r="134" spans="1:12" x14ac:dyDescent="0.25">
      <c r="A134" s="102">
        <v>130</v>
      </c>
      <c r="B134" s="516">
        <f>'APH KIC KIA PC'!D134</f>
        <v>0</v>
      </c>
      <c r="C134" s="515">
        <f t="shared" si="2"/>
        <v>0</v>
      </c>
      <c r="D134" s="361"/>
      <c r="E134" s="360"/>
      <c r="F134" s="359"/>
      <c r="G134" s="363"/>
      <c r="H134" s="276" t="s">
        <v>29</v>
      </c>
      <c r="I134" s="359" t="s">
        <v>30</v>
      </c>
      <c r="J134" s="359" t="s">
        <v>30</v>
      </c>
      <c r="K134" s="359"/>
      <c r="L134" s="359"/>
    </row>
    <row r="135" spans="1:12" x14ac:dyDescent="0.25">
      <c r="A135" s="356">
        <v>131</v>
      </c>
      <c r="B135" s="516">
        <f>'APH KIC KIA PC'!D135</f>
        <v>0</v>
      </c>
      <c r="C135" s="515">
        <f t="shared" si="2"/>
        <v>0</v>
      </c>
      <c r="D135" s="361"/>
      <c r="E135" s="360"/>
      <c r="F135" s="359"/>
      <c r="G135" s="363"/>
      <c r="H135" s="276" t="s">
        <v>29</v>
      </c>
      <c r="I135" s="359" t="s">
        <v>30</v>
      </c>
      <c r="J135" s="359" t="s">
        <v>30</v>
      </c>
      <c r="K135" s="359"/>
      <c r="L135" s="359"/>
    </row>
    <row r="136" spans="1:12" x14ac:dyDescent="0.25">
      <c r="A136" s="102">
        <v>132</v>
      </c>
      <c r="B136" s="516">
        <f>'APH KIC KIA PC'!D136</f>
        <v>0</v>
      </c>
      <c r="C136" s="515">
        <f t="shared" si="2"/>
        <v>0</v>
      </c>
      <c r="D136" s="361"/>
      <c r="E136" s="360"/>
      <c r="F136" s="359"/>
      <c r="G136" s="363"/>
      <c r="H136" s="276" t="s">
        <v>29</v>
      </c>
      <c r="I136" s="359" t="s">
        <v>30</v>
      </c>
      <c r="J136" s="359" t="s">
        <v>30</v>
      </c>
      <c r="K136" s="359"/>
      <c r="L136" s="359"/>
    </row>
    <row r="137" spans="1:12" x14ac:dyDescent="0.25">
      <c r="A137" s="102">
        <v>133</v>
      </c>
      <c r="B137" s="516">
        <f>'APH KIC KIA PC'!D137</f>
        <v>0</v>
      </c>
      <c r="C137" s="515">
        <f t="shared" si="2"/>
        <v>0</v>
      </c>
      <c r="D137" s="361"/>
      <c r="E137" s="360"/>
      <c r="F137" s="359"/>
      <c r="G137" s="363"/>
      <c r="H137" s="276" t="s">
        <v>29</v>
      </c>
      <c r="I137" s="359" t="s">
        <v>30</v>
      </c>
      <c r="J137" s="359" t="s">
        <v>30</v>
      </c>
      <c r="K137" s="359"/>
      <c r="L137" s="359"/>
    </row>
    <row r="138" spans="1:12" x14ac:dyDescent="0.25">
      <c r="A138" s="102">
        <v>134</v>
      </c>
      <c r="B138" s="516">
        <f>'APH KIC KIA PC'!D138</f>
        <v>0</v>
      </c>
      <c r="C138" s="515">
        <f t="shared" si="2"/>
        <v>0</v>
      </c>
      <c r="D138" s="361"/>
      <c r="E138" s="360"/>
      <c r="F138" s="359"/>
      <c r="G138" s="363"/>
      <c r="H138" s="276" t="s">
        <v>29</v>
      </c>
      <c r="I138" s="359" t="s">
        <v>30</v>
      </c>
      <c r="J138" s="359" t="s">
        <v>30</v>
      </c>
      <c r="K138" s="359"/>
      <c r="L138" s="359"/>
    </row>
    <row r="139" spans="1:12" x14ac:dyDescent="0.25">
      <c r="A139" s="356">
        <v>135</v>
      </c>
      <c r="B139" s="516">
        <f>'APH KIC KIA PC'!D139</f>
        <v>0</v>
      </c>
      <c r="C139" s="515">
        <f t="shared" si="2"/>
        <v>0</v>
      </c>
      <c r="D139" s="361"/>
      <c r="E139" s="360"/>
      <c r="F139" s="359"/>
      <c r="G139" s="363"/>
      <c r="H139" s="276" t="s">
        <v>29</v>
      </c>
      <c r="I139" s="359" t="s">
        <v>30</v>
      </c>
      <c r="J139" s="359" t="s">
        <v>30</v>
      </c>
      <c r="K139" s="359"/>
      <c r="L139" s="359"/>
    </row>
    <row r="140" spans="1:12" x14ac:dyDescent="0.25">
      <c r="A140" s="102">
        <v>136</v>
      </c>
      <c r="B140" s="516">
        <f>'APH KIC KIA PC'!D140</f>
        <v>0</v>
      </c>
      <c r="C140" s="515">
        <f t="shared" si="2"/>
        <v>0</v>
      </c>
      <c r="D140" s="361"/>
      <c r="E140" s="360"/>
      <c r="F140" s="359"/>
      <c r="G140" s="363"/>
      <c r="H140" s="276" t="s">
        <v>29</v>
      </c>
      <c r="I140" s="359" t="s">
        <v>30</v>
      </c>
      <c r="J140" s="359" t="s">
        <v>30</v>
      </c>
      <c r="K140" s="359"/>
      <c r="L140" s="359"/>
    </row>
    <row r="141" spans="1:12" x14ac:dyDescent="0.25">
      <c r="A141" s="102">
        <v>137</v>
      </c>
      <c r="B141" s="516">
        <f>'APH KIC KIA PC'!D141</f>
        <v>0</v>
      </c>
      <c r="C141" s="515">
        <f t="shared" si="2"/>
        <v>0</v>
      </c>
      <c r="D141" s="361"/>
      <c r="E141" s="360"/>
      <c r="F141" s="359"/>
      <c r="G141" s="363"/>
      <c r="H141" s="276" t="s">
        <v>29</v>
      </c>
      <c r="I141" s="359" t="s">
        <v>30</v>
      </c>
      <c r="J141" s="359" t="s">
        <v>30</v>
      </c>
      <c r="K141" s="359"/>
      <c r="L141" s="359"/>
    </row>
    <row r="142" spans="1:12" x14ac:dyDescent="0.25">
      <c r="A142" s="102">
        <v>138</v>
      </c>
      <c r="B142" s="516">
        <f>'APH KIC KIA PC'!D142</f>
        <v>0</v>
      </c>
      <c r="C142" s="515">
        <f t="shared" si="2"/>
        <v>0</v>
      </c>
      <c r="D142" s="361"/>
      <c r="E142" s="360"/>
      <c r="F142" s="359"/>
      <c r="G142" s="363"/>
      <c r="H142" s="276" t="s">
        <v>29</v>
      </c>
      <c r="I142" s="359" t="s">
        <v>30</v>
      </c>
      <c r="J142" s="359" t="s">
        <v>30</v>
      </c>
      <c r="K142" s="359"/>
      <c r="L142" s="359"/>
    </row>
    <row r="143" spans="1:12" x14ac:dyDescent="0.25">
      <c r="A143" s="356">
        <v>139</v>
      </c>
      <c r="B143" s="516">
        <f>'APH KIC KIA PC'!D143</f>
        <v>0</v>
      </c>
      <c r="C143" s="515">
        <f t="shared" si="2"/>
        <v>0</v>
      </c>
      <c r="D143" s="361"/>
      <c r="E143" s="360"/>
      <c r="F143" s="359"/>
      <c r="G143" s="363"/>
      <c r="H143" s="276" t="s">
        <v>29</v>
      </c>
      <c r="I143" s="359" t="s">
        <v>30</v>
      </c>
      <c r="J143" s="359" t="s">
        <v>30</v>
      </c>
      <c r="K143" s="359"/>
      <c r="L143" s="359"/>
    </row>
    <row r="144" spans="1:12" x14ac:dyDescent="0.25">
      <c r="A144" s="102">
        <v>140</v>
      </c>
      <c r="B144" s="516">
        <f>'APH KIC KIA PC'!D144</f>
        <v>0</v>
      </c>
      <c r="C144" s="515">
        <f t="shared" si="2"/>
        <v>0</v>
      </c>
      <c r="D144" s="361"/>
      <c r="E144" s="360"/>
      <c r="F144" s="359"/>
      <c r="G144" s="363"/>
      <c r="H144" s="276" t="s">
        <v>29</v>
      </c>
      <c r="I144" s="359" t="s">
        <v>30</v>
      </c>
      <c r="J144" s="359" t="s">
        <v>30</v>
      </c>
      <c r="K144" s="359"/>
      <c r="L144" s="359"/>
    </row>
    <row r="145" spans="1:12" x14ac:dyDescent="0.25">
      <c r="A145" s="102">
        <v>141</v>
      </c>
      <c r="B145" s="516">
        <f>'APH KIC KIA PC'!D145</f>
        <v>0</v>
      </c>
      <c r="C145" s="515">
        <f t="shared" si="2"/>
        <v>0</v>
      </c>
      <c r="D145" s="361"/>
      <c r="E145" s="360"/>
      <c r="F145" s="359"/>
      <c r="G145" s="363"/>
      <c r="H145" s="276" t="s">
        <v>29</v>
      </c>
      <c r="I145" s="359" t="s">
        <v>30</v>
      </c>
      <c r="J145" s="359" t="s">
        <v>30</v>
      </c>
      <c r="K145" s="359"/>
      <c r="L145" s="359"/>
    </row>
    <row r="146" spans="1:12" x14ac:dyDescent="0.25">
      <c r="A146" s="102">
        <v>142</v>
      </c>
      <c r="B146" s="516">
        <f>'APH KIC KIA PC'!D146</f>
        <v>0</v>
      </c>
      <c r="C146" s="515">
        <f t="shared" si="2"/>
        <v>0</v>
      </c>
      <c r="D146" s="361"/>
      <c r="E146" s="360"/>
      <c r="F146" s="359"/>
      <c r="G146" s="363"/>
      <c r="H146" s="276" t="s">
        <v>29</v>
      </c>
      <c r="I146" s="359" t="s">
        <v>30</v>
      </c>
      <c r="J146" s="359" t="s">
        <v>30</v>
      </c>
      <c r="K146" s="359"/>
      <c r="L146" s="359"/>
    </row>
    <row r="147" spans="1:12" x14ac:dyDescent="0.25">
      <c r="A147" s="356">
        <v>143</v>
      </c>
      <c r="B147" s="516">
        <f>'APH KIC KIA PC'!D147</f>
        <v>0</v>
      </c>
      <c r="C147" s="515">
        <f t="shared" si="2"/>
        <v>0</v>
      </c>
      <c r="D147" s="361"/>
      <c r="E147" s="360"/>
      <c r="F147" s="359"/>
      <c r="G147" s="363"/>
      <c r="H147" s="276" t="s">
        <v>29</v>
      </c>
      <c r="I147" s="359" t="s">
        <v>30</v>
      </c>
      <c r="J147" s="359" t="s">
        <v>30</v>
      </c>
      <c r="K147" s="359"/>
      <c r="L147" s="359"/>
    </row>
    <row r="148" spans="1:12" x14ac:dyDescent="0.25">
      <c r="A148" s="102">
        <v>144</v>
      </c>
      <c r="B148" s="516">
        <f>'APH KIC KIA PC'!D148</f>
        <v>0</v>
      </c>
      <c r="C148" s="515">
        <f t="shared" si="2"/>
        <v>0</v>
      </c>
      <c r="D148" s="361"/>
      <c r="E148" s="360"/>
      <c r="F148" s="359"/>
      <c r="G148" s="363"/>
      <c r="H148" s="276" t="s">
        <v>29</v>
      </c>
      <c r="I148" s="359" t="s">
        <v>30</v>
      </c>
      <c r="J148" s="359" t="s">
        <v>30</v>
      </c>
      <c r="K148" s="359"/>
      <c r="L148" s="359"/>
    </row>
    <row r="149" spans="1:12" x14ac:dyDescent="0.25">
      <c r="A149" s="102">
        <v>145</v>
      </c>
      <c r="B149" s="516">
        <f>'APH KIC KIA PC'!D149</f>
        <v>0</v>
      </c>
      <c r="C149" s="515">
        <f t="shared" si="2"/>
        <v>0</v>
      </c>
      <c r="D149" s="361"/>
      <c r="E149" s="360"/>
      <c r="F149" s="359"/>
      <c r="G149" s="363"/>
      <c r="H149" s="276" t="s">
        <v>29</v>
      </c>
      <c r="I149" s="359" t="s">
        <v>30</v>
      </c>
      <c r="J149" s="359" t="s">
        <v>30</v>
      </c>
      <c r="K149" s="359"/>
      <c r="L149" s="359"/>
    </row>
    <row r="150" spans="1:12" x14ac:dyDescent="0.25">
      <c r="A150" s="102">
        <v>146</v>
      </c>
      <c r="B150" s="516">
        <f>'APH KIC KIA PC'!D150</f>
        <v>0</v>
      </c>
      <c r="C150" s="515">
        <f t="shared" si="2"/>
        <v>0</v>
      </c>
      <c r="D150" s="361"/>
      <c r="E150" s="360"/>
      <c r="F150" s="359"/>
      <c r="G150" s="363"/>
      <c r="H150" s="276" t="s">
        <v>29</v>
      </c>
      <c r="I150" s="359" t="s">
        <v>30</v>
      </c>
      <c r="J150" s="359" t="s">
        <v>30</v>
      </c>
      <c r="K150" s="359"/>
      <c r="L150" s="359"/>
    </row>
    <row r="151" spans="1:12" x14ac:dyDescent="0.25">
      <c r="A151" s="356">
        <v>147</v>
      </c>
      <c r="B151" s="516">
        <f>'APH KIC KIA PC'!D151</f>
        <v>0</v>
      </c>
      <c r="C151" s="515">
        <f t="shared" si="2"/>
        <v>0</v>
      </c>
      <c r="D151" s="361"/>
      <c r="E151" s="360"/>
      <c r="F151" s="359"/>
      <c r="G151" s="363"/>
      <c r="H151" s="276" t="s">
        <v>29</v>
      </c>
      <c r="I151" s="359" t="s">
        <v>30</v>
      </c>
      <c r="J151" s="359" t="s">
        <v>30</v>
      </c>
      <c r="K151" s="359"/>
      <c r="L151" s="359"/>
    </row>
    <row r="152" spans="1:12" x14ac:dyDescent="0.25">
      <c r="A152" s="102">
        <v>148</v>
      </c>
      <c r="B152" s="516">
        <f>'APH KIC KIA PC'!D152</f>
        <v>0</v>
      </c>
      <c r="C152" s="515">
        <f t="shared" si="2"/>
        <v>0</v>
      </c>
      <c r="D152" s="361"/>
      <c r="E152" s="360"/>
      <c r="F152" s="359"/>
      <c r="G152" s="363"/>
      <c r="H152" s="276" t="s">
        <v>29</v>
      </c>
      <c r="I152" s="359" t="s">
        <v>30</v>
      </c>
      <c r="J152" s="359" t="s">
        <v>30</v>
      </c>
      <c r="K152" s="359"/>
      <c r="L152" s="359"/>
    </row>
    <row r="153" spans="1:12" x14ac:dyDescent="0.25">
      <c r="A153" s="102">
        <v>149</v>
      </c>
      <c r="B153" s="516">
        <f>'APH KIC KIA PC'!D153</f>
        <v>0</v>
      </c>
      <c r="C153" s="515">
        <f t="shared" si="2"/>
        <v>0</v>
      </c>
      <c r="D153" s="361"/>
      <c r="E153" s="360"/>
      <c r="F153" s="359"/>
      <c r="G153" s="363"/>
      <c r="H153" s="276" t="s">
        <v>29</v>
      </c>
      <c r="I153" s="359" t="s">
        <v>30</v>
      </c>
      <c r="J153" s="359" t="s">
        <v>30</v>
      </c>
      <c r="K153" s="359"/>
      <c r="L153" s="359"/>
    </row>
    <row r="154" spans="1:12" x14ac:dyDescent="0.25">
      <c r="A154" s="102">
        <v>150</v>
      </c>
      <c r="B154" s="516">
        <f>'APH KIC KIA PC'!D154</f>
        <v>0</v>
      </c>
      <c r="C154" s="515">
        <f t="shared" si="2"/>
        <v>0</v>
      </c>
      <c r="D154" s="361"/>
      <c r="E154" s="360"/>
      <c r="F154" s="359"/>
      <c r="G154" s="363"/>
      <c r="H154" s="276" t="s">
        <v>29</v>
      </c>
      <c r="I154" s="359" t="s">
        <v>30</v>
      </c>
      <c r="J154" s="359" t="s">
        <v>30</v>
      </c>
      <c r="K154" s="359"/>
      <c r="L154" s="359"/>
    </row>
    <row r="155" spans="1:12" x14ac:dyDescent="0.25">
      <c r="A155" s="102">
        <v>151</v>
      </c>
      <c r="B155" s="516">
        <f>'APH KIC KIA PC'!D155</f>
        <v>0</v>
      </c>
      <c r="C155" s="515">
        <f t="shared" ref="C155:C204" si="3">LEN(E155)</f>
        <v>0</v>
      </c>
      <c r="D155" s="361"/>
      <c r="E155" s="360"/>
      <c r="F155" s="359"/>
      <c r="G155" s="363"/>
      <c r="H155" s="276" t="s">
        <v>29</v>
      </c>
      <c r="I155" s="359" t="s">
        <v>30</v>
      </c>
      <c r="J155" s="359" t="s">
        <v>30</v>
      </c>
      <c r="K155" s="359"/>
      <c r="L155" s="359"/>
    </row>
    <row r="156" spans="1:12" x14ac:dyDescent="0.25">
      <c r="A156" s="102">
        <v>152</v>
      </c>
      <c r="B156" s="516">
        <f>'APH KIC KIA PC'!D156</f>
        <v>0</v>
      </c>
      <c r="C156" s="515">
        <f t="shared" si="3"/>
        <v>0</v>
      </c>
      <c r="D156" s="361"/>
      <c r="E156" s="360"/>
      <c r="F156" s="359"/>
      <c r="G156" s="363"/>
      <c r="H156" s="276" t="s">
        <v>29</v>
      </c>
      <c r="I156" s="359" t="s">
        <v>30</v>
      </c>
      <c r="J156" s="359" t="s">
        <v>30</v>
      </c>
      <c r="K156" s="359"/>
      <c r="L156" s="359"/>
    </row>
    <row r="157" spans="1:12" x14ac:dyDescent="0.25">
      <c r="A157" s="102">
        <v>153</v>
      </c>
      <c r="B157" s="516">
        <f>'APH KIC KIA PC'!D157</f>
        <v>0</v>
      </c>
      <c r="C157" s="515">
        <f t="shared" si="3"/>
        <v>0</v>
      </c>
      <c r="D157" s="361"/>
      <c r="E157" s="360"/>
      <c r="F157" s="359"/>
      <c r="G157" s="363"/>
      <c r="H157" s="276" t="s">
        <v>29</v>
      </c>
      <c r="I157" s="359" t="s">
        <v>30</v>
      </c>
      <c r="J157" s="359" t="s">
        <v>30</v>
      </c>
      <c r="K157" s="359"/>
      <c r="L157" s="359"/>
    </row>
    <row r="158" spans="1:12" x14ac:dyDescent="0.25">
      <c r="A158" s="102">
        <v>154</v>
      </c>
      <c r="B158" s="516">
        <f>'APH KIC KIA PC'!D158</f>
        <v>0</v>
      </c>
      <c r="C158" s="515">
        <f t="shared" si="3"/>
        <v>0</v>
      </c>
      <c r="D158" s="361"/>
      <c r="E158" s="360"/>
      <c r="F158" s="359"/>
      <c r="G158" s="363"/>
      <c r="H158" s="276" t="s">
        <v>29</v>
      </c>
      <c r="I158" s="359" t="s">
        <v>30</v>
      </c>
      <c r="J158" s="359" t="s">
        <v>30</v>
      </c>
      <c r="K158" s="359"/>
      <c r="L158" s="359"/>
    </row>
    <row r="159" spans="1:12" x14ac:dyDescent="0.25">
      <c r="A159" s="102">
        <v>155</v>
      </c>
      <c r="B159" s="516">
        <f>'APH KIC KIA PC'!D159</f>
        <v>0</v>
      </c>
      <c r="C159" s="515">
        <f t="shared" si="3"/>
        <v>0</v>
      </c>
      <c r="D159" s="361"/>
      <c r="E159" s="360"/>
      <c r="F159" s="359"/>
      <c r="G159" s="363"/>
      <c r="H159" s="276" t="s">
        <v>29</v>
      </c>
      <c r="I159" s="359" t="s">
        <v>30</v>
      </c>
      <c r="J159" s="359" t="s">
        <v>30</v>
      </c>
      <c r="K159" s="359"/>
      <c r="L159" s="359"/>
    </row>
    <row r="160" spans="1:12" x14ac:dyDescent="0.25">
      <c r="A160" s="102">
        <v>156</v>
      </c>
      <c r="B160" s="516">
        <f>'APH KIC KIA PC'!D160</f>
        <v>0</v>
      </c>
      <c r="C160" s="515">
        <f t="shared" si="3"/>
        <v>0</v>
      </c>
      <c r="D160" s="361"/>
      <c r="E160" s="360"/>
      <c r="F160" s="359"/>
      <c r="G160" s="363"/>
      <c r="H160" s="276" t="s">
        <v>29</v>
      </c>
      <c r="I160" s="359" t="s">
        <v>30</v>
      </c>
      <c r="J160" s="359" t="s">
        <v>30</v>
      </c>
      <c r="K160" s="359"/>
      <c r="L160" s="359"/>
    </row>
    <row r="161" spans="1:12" x14ac:dyDescent="0.25">
      <c r="A161" s="102">
        <v>157</v>
      </c>
      <c r="B161" s="516">
        <f>'APH KIC KIA PC'!D161</f>
        <v>0</v>
      </c>
      <c r="C161" s="515">
        <f t="shared" si="3"/>
        <v>0</v>
      </c>
      <c r="D161" s="361"/>
      <c r="E161" s="360"/>
      <c r="F161" s="359"/>
      <c r="G161" s="363"/>
      <c r="H161" s="276" t="s">
        <v>29</v>
      </c>
      <c r="I161" s="359" t="s">
        <v>30</v>
      </c>
      <c r="J161" s="359" t="s">
        <v>30</v>
      </c>
      <c r="K161" s="359"/>
      <c r="L161" s="359"/>
    </row>
    <row r="162" spans="1:12" x14ac:dyDescent="0.25">
      <c r="A162" s="102">
        <v>158</v>
      </c>
      <c r="B162" s="516">
        <f>'APH KIC KIA PC'!D162</f>
        <v>0</v>
      </c>
      <c r="C162" s="515">
        <f t="shared" si="3"/>
        <v>0</v>
      </c>
      <c r="D162" s="361"/>
      <c r="E162" s="360"/>
      <c r="F162" s="359"/>
      <c r="G162" s="363"/>
      <c r="H162" s="276" t="s">
        <v>29</v>
      </c>
      <c r="I162" s="359" t="s">
        <v>30</v>
      </c>
      <c r="J162" s="359" t="s">
        <v>30</v>
      </c>
      <c r="K162" s="359"/>
      <c r="L162" s="359"/>
    </row>
    <row r="163" spans="1:12" x14ac:dyDescent="0.25">
      <c r="A163" s="102">
        <v>159</v>
      </c>
      <c r="B163" s="516">
        <f>'APH KIC KIA PC'!D163</f>
        <v>0</v>
      </c>
      <c r="C163" s="515">
        <f t="shared" si="3"/>
        <v>0</v>
      </c>
      <c r="D163" s="361"/>
      <c r="E163" s="360"/>
      <c r="F163" s="359"/>
      <c r="G163" s="363"/>
      <c r="H163" s="276" t="s">
        <v>29</v>
      </c>
      <c r="I163" s="359" t="s">
        <v>30</v>
      </c>
      <c r="J163" s="359" t="s">
        <v>30</v>
      </c>
      <c r="K163" s="359"/>
      <c r="L163" s="359"/>
    </row>
    <row r="164" spans="1:12" x14ac:dyDescent="0.25">
      <c r="A164" s="102">
        <v>160</v>
      </c>
      <c r="B164" s="516">
        <f>'APH KIC KIA PC'!D164</f>
        <v>0</v>
      </c>
      <c r="C164" s="515">
        <f t="shared" si="3"/>
        <v>0</v>
      </c>
      <c r="D164" s="361"/>
      <c r="E164" s="360"/>
      <c r="F164" s="359"/>
      <c r="G164" s="363"/>
      <c r="H164" s="276" t="s">
        <v>29</v>
      </c>
      <c r="I164" s="359" t="s">
        <v>30</v>
      </c>
      <c r="J164" s="359" t="s">
        <v>30</v>
      </c>
      <c r="K164" s="359"/>
      <c r="L164" s="359"/>
    </row>
    <row r="165" spans="1:12" x14ac:dyDescent="0.25">
      <c r="A165" s="102">
        <v>161</v>
      </c>
      <c r="B165" s="516">
        <f>'APH KIC KIA PC'!D165</f>
        <v>0</v>
      </c>
      <c r="C165" s="515">
        <f t="shared" si="3"/>
        <v>0</v>
      </c>
      <c r="D165" s="361"/>
      <c r="E165" s="360"/>
      <c r="F165" s="359"/>
      <c r="G165" s="363"/>
      <c r="H165" s="276" t="s">
        <v>29</v>
      </c>
      <c r="I165" s="359" t="s">
        <v>30</v>
      </c>
      <c r="J165" s="359" t="s">
        <v>30</v>
      </c>
      <c r="K165" s="359"/>
      <c r="L165" s="359"/>
    </row>
    <row r="166" spans="1:12" x14ac:dyDescent="0.25">
      <c r="A166" s="102">
        <v>162</v>
      </c>
      <c r="B166" s="516">
        <f>'APH KIC KIA PC'!D166</f>
        <v>0</v>
      </c>
      <c r="C166" s="515">
        <f t="shared" si="3"/>
        <v>0</v>
      </c>
      <c r="D166" s="361"/>
      <c r="E166" s="360"/>
      <c r="F166" s="359"/>
      <c r="G166" s="363"/>
      <c r="H166" s="276" t="s">
        <v>29</v>
      </c>
      <c r="I166" s="359" t="s">
        <v>30</v>
      </c>
      <c r="J166" s="359" t="s">
        <v>30</v>
      </c>
      <c r="K166" s="359"/>
      <c r="L166" s="359"/>
    </row>
    <row r="167" spans="1:12" x14ac:dyDescent="0.25">
      <c r="A167" s="102">
        <v>163</v>
      </c>
      <c r="B167" s="516">
        <f>'APH KIC KIA PC'!D167</f>
        <v>0</v>
      </c>
      <c r="C167" s="515">
        <f t="shared" si="3"/>
        <v>0</v>
      </c>
      <c r="D167" s="361"/>
      <c r="E167" s="360"/>
      <c r="F167" s="359"/>
      <c r="G167" s="363"/>
      <c r="H167" s="276" t="s">
        <v>29</v>
      </c>
      <c r="I167" s="359" t="s">
        <v>30</v>
      </c>
      <c r="J167" s="359" t="s">
        <v>30</v>
      </c>
      <c r="K167" s="359"/>
      <c r="L167" s="359"/>
    </row>
    <row r="168" spans="1:12" x14ac:dyDescent="0.25">
      <c r="A168" s="102">
        <v>164</v>
      </c>
      <c r="B168" s="516">
        <f>'APH KIC KIA PC'!D168</f>
        <v>0</v>
      </c>
      <c r="C168" s="515">
        <f t="shared" si="3"/>
        <v>0</v>
      </c>
      <c r="D168" s="361"/>
      <c r="E168" s="360"/>
      <c r="F168" s="359"/>
      <c r="G168" s="363"/>
      <c r="H168" s="276" t="s">
        <v>29</v>
      </c>
      <c r="I168" s="359" t="s">
        <v>30</v>
      </c>
      <c r="J168" s="359" t="s">
        <v>30</v>
      </c>
      <c r="K168" s="359"/>
      <c r="L168" s="359"/>
    </row>
    <row r="169" spans="1:12" x14ac:dyDescent="0.25">
      <c r="A169" s="102">
        <v>165</v>
      </c>
      <c r="B169" s="516">
        <f>'APH KIC KIA PC'!D169</f>
        <v>0</v>
      </c>
      <c r="C169" s="515">
        <f t="shared" si="3"/>
        <v>0</v>
      </c>
      <c r="D169" s="361"/>
      <c r="E169" s="360"/>
      <c r="F169" s="359"/>
      <c r="G169" s="363"/>
      <c r="H169" s="276" t="s">
        <v>29</v>
      </c>
      <c r="I169" s="359" t="s">
        <v>30</v>
      </c>
      <c r="J169" s="359" t="s">
        <v>30</v>
      </c>
      <c r="K169" s="359"/>
      <c r="L169" s="359"/>
    </row>
    <row r="170" spans="1:12" x14ac:dyDescent="0.25">
      <c r="A170" s="102">
        <v>166</v>
      </c>
      <c r="B170" s="516">
        <f>'APH KIC KIA PC'!D170</f>
        <v>0</v>
      </c>
      <c r="C170" s="515">
        <f t="shared" si="3"/>
        <v>0</v>
      </c>
      <c r="D170" s="361"/>
      <c r="E170" s="360"/>
      <c r="F170" s="359"/>
      <c r="G170" s="363"/>
      <c r="H170" s="276" t="s">
        <v>29</v>
      </c>
      <c r="I170" s="359" t="s">
        <v>30</v>
      </c>
      <c r="J170" s="359" t="s">
        <v>30</v>
      </c>
      <c r="K170" s="359"/>
      <c r="L170" s="359"/>
    </row>
    <row r="171" spans="1:12" x14ac:dyDescent="0.25">
      <c r="A171" s="102">
        <v>167</v>
      </c>
      <c r="B171" s="516">
        <f>'APH KIC KIA PC'!D171</f>
        <v>0</v>
      </c>
      <c r="C171" s="515">
        <f t="shared" si="3"/>
        <v>0</v>
      </c>
      <c r="D171" s="361"/>
      <c r="E171" s="360"/>
      <c r="F171" s="359"/>
      <c r="G171" s="363"/>
      <c r="H171" s="276" t="s">
        <v>29</v>
      </c>
      <c r="I171" s="359" t="s">
        <v>30</v>
      </c>
      <c r="J171" s="359" t="s">
        <v>30</v>
      </c>
      <c r="K171" s="359"/>
      <c r="L171" s="359"/>
    </row>
    <row r="172" spans="1:12" x14ac:dyDescent="0.25">
      <c r="A172" s="102">
        <v>168</v>
      </c>
      <c r="B172" s="516">
        <f>'APH KIC KIA PC'!D172</f>
        <v>0</v>
      </c>
      <c r="C172" s="515">
        <f t="shared" si="3"/>
        <v>0</v>
      </c>
      <c r="D172" s="361"/>
      <c r="E172" s="360"/>
      <c r="F172" s="359"/>
      <c r="G172" s="363"/>
      <c r="H172" s="276" t="s">
        <v>29</v>
      </c>
      <c r="I172" s="359" t="s">
        <v>30</v>
      </c>
      <c r="J172" s="359" t="s">
        <v>30</v>
      </c>
      <c r="K172" s="359"/>
      <c r="L172" s="359"/>
    </row>
    <row r="173" spans="1:12" x14ac:dyDescent="0.25">
      <c r="A173" s="102">
        <v>169</v>
      </c>
      <c r="B173" s="516">
        <f>'APH KIC KIA PC'!D173</f>
        <v>0</v>
      </c>
      <c r="C173" s="515">
        <f t="shared" si="3"/>
        <v>0</v>
      </c>
      <c r="D173" s="361"/>
      <c r="E173" s="360"/>
      <c r="F173" s="359"/>
      <c r="G173" s="363"/>
      <c r="H173" s="276" t="s">
        <v>29</v>
      </c>
      <c r="I173" s="359" t="s">
        <v>30</v>
      </c>
      <c r="J173" s="359" t="s">
        <v>30</v>
      </c>
      <c r="K173" s="359"/>
      <c r="L173" s="359"/>
    </row>
    <row r="174" spans="1:12" x14ac:dyDescent="0.25">
      <c r="A174" s="102">
        <v>170</v>
      </c>
      <c r="B174" s="516">
        <f>'APH KIC KIA PC'!D174</f>
        <v>0</v>
      </c>
      <c r="C174" s="515">
        <f t="shared" si="3"/>
        <v>0</v>
      </c>
      <c r="D174" s="361"/>
      <c r="E174" s="360"/>
      <c r="F174" s="359"/>
      <c r="G174" s="363"/>
      <c r="H174" s="276" t="s">
        <v>29</v>
      </c>
      <c r="I174" s="359" t="s">
        <v>30</v>
      </c>
      <c r="J174" s="359" t="s">
        <v>30</v>
      </c>
      <c r="K174" s="359"/>
      <c r="L174" s="359"/>
    </row>
    <row r="175" spans="1:12" x14ac:dyDescent="0.25">
      <c r="A175" s="102">
        <v>171</v>
      </c>
      <c r="B175" s="516">
        <f>'APH KIC KIA PC'!D175</f>
        <v>0</v>
      </c>
      <c r="C175" s="515">
        <f t="shared" si="3"/>
        <v>0</v>
      </c>
      <c r="D175" s="361"/>
      <c r="E175" s="360"/>
      <c r="F175" s="359"/>
      <c r="G175" s="363"/>
      <c r="H175" s="276" t="s">
        <v>29</v>
      </c>
      <c r="I175" s="359" t="s">
        <v>30</v>
      </c>
      <c r="J175" s="359" t="s">
        <v>30</v>
      </c>
      <c r="K175" s="359"/>
      <c r="L175" s="359"/>
    </row>
    <row r="176" spans="1:12" x14ac:dyDescent="0.25">
      <c r="A176" s="102">
        <v>172</v>
      </c>
      <c r="B176" s="516">
        <f>'APH KIC KIA PC'!D176</f>
        <v>0</v>
      </c>
      <c r="C176" s="515">
        <f t="shared" si="3"/>
        <v>0</v>
      </c>
      <c r="D176" s="361"/>
      <c r="E176" s="360"/>
      <c r="F176" s="359"/>
      <c r="G176" s="363"/>
      <c r="H176" s="276" t="s">
        <v>29</v>
      </c>
      <c r="I176" s="359" t="s">
        <v>30</v>
      </c>
      <c r="J176" s="359" t="s">
        <v>30</v>
      </c>
      <c r="K176" s="359"/>
      <c r="L176" s="359"/>
    </row>
    <row r="177" spans="1:12" x14ac:dyDescent="0.25">
      <c r="A177" s="102">
        <v>173</v>
      </c>
      <c r="B177" s="516">
        <f>'APH KIC KIA PC'!D177</f>
        <v>0</v>
      </c>
      <c r="C177" s="515">
        <f t="shared" si="3"/>
        <v>0</v>
      </c>
      <c r="D177" s="361"/>
      <c r="E177" s="360"/>
      <c r="F177" s="359"/>
      <c r="G177" s="363"/>
      <c r="H177" s="276" t="s">
        <v>29</v>
      </c>
      <c r="I177" s="359" t="s">
        <v>30</v>
      </c>
      <c r="J177" s="359" t="s">
        <v>30</v>
      </c>
      <c r="K177" s="359"/>
      <c r="L177" s="359"/>
    </row>
    <row r="178" spans="1:12" x14ac:dyDescent="0.25">
      <c r="A178" s="102">
        <v>174</v>
      </c>
      <c r="B178" s="516">
        <f>'APH KIC KIA PC'!D178</f>
        <v>0</v>
      </c>
      <c r="C178" s="515">
        <f t="shared" si="3"/>
        <v>0</v>
      </c>
      <c r="D178" s="361"/>
      <c r="E178" s="360"/>
      <c r="F178" s="359"/>
      <c r="G178" s="363"/>
      <c r="H178" s="276" t="s">
        <v>29</v>
      </c>
      <c r="I178" s="359" t="s">
        <v>30</v>
      </c>
      <c r="J178" s="359" t="s">
        <v>30</v>
      </c>
      <c r="K178" s="359"/>
      <c r="L178" s="359"/>
    </row>
    <row r="179" spans="1:12" x14ac:dyDescent="0.25">
      <c r="A179" s="102">
        <v>175</v>
      </c>
      <c r="B179" s="516">
        <f>'APH KIC KIA PC'!D179</f>
        <v>0</v>
      </c>
      <c r="C179" s="515">
        <f t="shared" si="3"/>
        <v>0</v>
      </c>
      <c r="D179" s="361"/>
      <c r="E179" s="360"/>
      <c r="F179" s="359"/>
      <c r="G179" s="363"/>
      <c r="H179" s="276" t="s">
        <v>29</v>
      </c>
      <c r="I179" s="359" t="s">
        <v>30</v>
      </c>
      <c r="J179" s="359" t="s">
        <v>30</v>
      </c>
      <c r="K179" s="359"/>
      <c r="L179" s="359"/>
    </row>
    <row r="180" spans="1:12" x14ac:dyDescent="0.25">
      <c r="A180" s="102">
        <v>176</v>
      </c>
      <c r="B180" s="516">
        <f>'APH KIC KIA PC'!D180</f>
        <v>0</v>
      </c>
      <c r="C180" s="515">
        <f t="shared" si="3"/>
        <v>0</v>
      </c>
      <c r="D180" s="361"/>
      <c r="E180" s="360"/>
      <c r="F180" s="359"/>
      <c r="G180" s="363"/>
      <c r="H180" s="276" t="s">
        <v>29</v>
      </c>
      <c r="I180" s="359" t="s">
        <v>30</v>
      </c>
      <c r="J180" s="359" t="s">
        <v>30</v>
      </c>
      <c r="K180" s="359"/>
      <c r="L180" s="359"/>
    </row>
    <row r="181" spans="1:12" x14ac:dyDescent="0.25">
      <c r="A181" s="102">
        <v>177</v>
      </c>
      <c r="B181" s="516">
        <f>'APH KIC KIA PC'!D181</f>
        <v>0</v>
      </c>
      <c r="C181" s="515">
        <f t="shared" si="3"/>
        <v>0</v>
      </c>
      <c r="D181" s="361"/>
      <c r="E181" s="360"/>
      <c r="F181" s="359"/>
      <c r="G181" s="363"/>
      <c r="H181" s="276" t="s">
        <v>29</v>
      </c>
      <c r="I181" s="359" t="s">
        <v>30</v>
      </c>
      <c r="J181" s="359" t="s">
        <v>30</v>
      </c>
      <c r="K181" s="359"/>
      <c r="L181" s="359"/>
    </row>
    <row r="182" spans="1:12" x14ac:dyDescent="0.25">
      <c r="A182" s="102">
        <v>178</v>
      </c>
      <c r="B182" s="516">
        <f>'APH KIC KIA PC'!D182</f>
        <v>0</v>
      </c>
      <c r="C182" s="515">
        <f t="shared" si="3"/>
        <v>0</v>
      </c>
      <c r="D182" s="361"/>
      <c r="E182" s="360"/>
      <c r="F182" s="359"/>
      <c r="G182" s="363"/>
      <c r="H182" s="276" t="s">
        <v>29</v>
      </c>
      <c r="I182" s="359" t="s">
        <v>30</v>
      </c>
      <c r="J182" s="359" t="s">
        <v>30</v>
      </c>
      <c r="K182" s="359"/>
      <c r="L182" s="359"/>
    </row>
    <row r="183" spans="1:12" x14ac:dyDescent="0.25">
      <c r="A183" s="102">
        <v>179</v>
      </c>
      <c r="B183" s="516">
        <f>'APH KIC KIA PC'!D183</f>
        <v>0</v>
      </c>
      <c r="C183" s="515">
        <f t="shared" si="3"/>
        <v>0</v>
      </c>
      <c r="D183" s="361"/>
      <c r="E183" s="360"/>
      <c r="F183" s="359"/>
      <c r="G183" s="363"/>
      <c r="H183" s="276" t="s">
        <v>29</v>
      </c>
      <c r="I183" s="359" t="s">
        <v>30</v>
      </c>
      <c r="J183" s="359" t="s">
        <v>30</v>
      </c>
      <c r="K183" s="359"/>
      <c r="L183" s="359"/>
    </row>
    <row r="184" spans="1:12" x14ac:dyDescent="0.25">
      <c r="A184" s="102">
        <v>180</v>
      </c>
      <c r="B184" s="516">
        <f>'APH KIC KIA PC'!D184</f>
        <v>0</v>
      </c>
      <c r="C184" s="515">
        <f t="shared" si="3"/>
        <v>0</v>
      </c>
      <c r="D184" s="361"/>
      <c r="E184" s="360"/>
      <c r="F184" s="359"/>
      <c r="G184" s="363"/>
      <c r="H184" s="276" t="s">
        <v>29</v>
      </c>
      <c r="I184" s="359" t="s">
        <v>30</v>
      </c>
      <c r="J184" s="359" t="s">
        <v>30</v>
      </c>
      <c r="K184" s="359"/>
      <c r="L184" s="359"/>
    </row>
    <row r="185" spans="1:12" x14ac:dyDescent="0.25">
      <c r="A185" s="102">
        <v>181</v>
      </c>
      <c r="B185" s="516">
        <f>'APH KIC KIA PC'!D185</f>
        <v>0</v>
      </c>
      <c r="C185" s="515">
        <f t="shared" si="3"/>
        <v>0</v>
      </c>
      <c r="D185" s="361"/>
      <c r="E185" s="360"/>
      <c r="F185" s="359"/>
      <c r="G185" s="363"/>
      <c r="H185" s="276" t="s">
        <v>29</v>
      </c>
      <c r="I185" s="359" t="s">
        <v>30</v>
      </c>
      <c r="J185" s="359" t="s">
        <v>30</v>
      </c>
      <c r="K185" s="359"/>
      <c r="L185" s="359"/>
    </row>
    <row r="186" spans="1:12" x14ac:dyDescent="0.25">
      <c r="A186" s="102">
        <v>182</v>
      </c>
      <c r="B186" s="516">
        <f>'APH KIC KIA PC'!D186</f>
        <v>0</v>
      </c>
      <c r="C186" s="515">
        <f t="shared" si="3"/>
        <v>0</v>
      </c>
      <c r="D186" s="361"/>
      <c r="E186" s="360"/>
      <c r="F186" s="359"/>
      <c r="G186" s="363"/>
      <c r="H186" s="276" t="s">
        <v>29</v>
      </c>
      <c r="I186" s="359" t="s">
        <v>30</v>
      </c>
      <c r="J186" s="359" t="s">
        <v>30</v>
      </c>
      <c r="K186" s="359"/>
      <c r="L186" s="359"/>
    </row>
    <row r="187" spans="1:12" x14ac:dyDescent="0.25">
      <c r="A187" s="102">
        <v>183</v>
      </c>
      <c r="B187" s="516">
        <f>'APH KIC KIA PC'!D187</f>
        <v>0</v>
      </c>
      <c r="C187" s="515">
        <f t="shared" si="3"/>
        <v>0</v>
      </c>
      <c r="D187" s="361"/>
      <c r="E187" s="360"/>
      <c r="F187" s="359"/>
      <c r="G187" s="363"/>
      <c r="H187" s="276" t="s">
        <v>29</v>
      </c>
      <c r="I187" s="359" t="s">
        <v>30</v>
      </c>
      <c r="J187" s="359" t="s">
        <v>30</v>
      </c>
      <c r="K187" s="359"/>
      <c r="L187" s="359"/>
    </row>
    <row r="188" spans="1:12" x14ac:dyDescent="0.25">
      <c r="A188" s="102">
        <v>184</v>
      </c>
      <c r="B188" s="516">
        <f>'APH KIC KIA PC'!D188</f>
        <v>0</v>
      </c>
      <c r="C188" s="515">
        <f t="shared" si="3"/>
        <v>0</v>
      </c>
      <c r="D188" s="361"/>
      <c r="E188" s="360"/>
      <c r="F188" s="359"/>
      <c r="G188" s="363"/>
      <c r="H188" s="276" t="s">
        <v>29</v>
      </c>
      <c r="I188" s="359" t="s">
        <v>30</v>
      </c>
      <c r="J188" s="359" t="s">
        <v>30</v>
      </c>
      <c r="K188" s="359"/>
      <c r="L188" s="359"/>
    </row>
    <row r="189" spans="1:12" x14ac:dyDescent="0.25">
      <c r="A189" s="102">
        <v>185</v>
      </c>
      <c r="B189" s="516">
        <f>'APH KIC KIA PC'!D189</f>
        <v>0</v>
      </c>
      <c r="C189" s="515">
        <f t="shared" si="3"/>
        <v>0</v>
      </c>
      <c r="D189" s="361"/>
      <c r="E189" s="360"/>
      <c r="F189" s="359"/>
      <c r="G189" s="363"/>
      <c r="H189" s="276" t="s">
        <v>29</v>
      </c>
      <c r="I189" s="359" t="s">
        <v>30</v>
      </c>
      <c r="J189" s="359" t="s">
        <v>30</v>
      </c>
      <c r="K189" s="359"/>
      <c r="L189" s="359"/>
    </row>
    <row r="190" spans="1:12" x14ac:dyDescent="0.25">
      <c r="A190" s="102">
        <v>186</v>
      </c>
      <c r="B190" s="516">
        <f>'APH KIC KIA PC'!D190</f>
        <v>0</v>
      </c>
      <c r="C190" s="515">
        <f t="shared" si="3"/>
        <v>0</v>
      </c>
      <c r="D190" s="361"/>
      <c r="E190" s="360"/>
      <c r="F190" s="359"/>
      <c r="G190" s="363"/>
      <c r="H190" s="276" t="s">
        <v>29</v>
      </c>
      <c r="I190" s="359" t="s">
        <v>30</v>
      </c>
      <c r="J190" s="359" t="s">
        <v>30</v>
      </c>
      <c r="K190" s="359"/>
      <c r="L190" s="359"/>
    </row>
    <row r="191" spans="1:12" x14ac:dyDescent="0.25">
      <c r="A191" s="102">
        <v>187</v>
      </c>
      <c r="B191" s="516">
        <f>'APH KIC KIA PC'!D191</f>
        <v>0</v>
      </c>
      <c r="C191" s="515">
        <f t="shared" si="3"/>
        <v>0</v>
      </c>
      <c r="D191" s="361"/>
      <c r="E191" s="360"/>
      <c r="F191" s="359"/>
      <c r="G191" s="363"/>
      <c r="H191" s="276" t="s">
        <v>29</v>
      </c>
      <c r="I191" s="359" t="s">
        <v>30</v>
      </c>
      <c r="J191" s="359" t="s">
        <v>30</v>
      </c>
      <c r="K191" s="359"/>
      <c r="L191" s="359"/>
    </row>
    <row r="192" spans="1:12" x14ac:dyDescent="0.25">
      <c r="A192" s="102">
        <v>188</v>
      </c>
      <c r="B192" s="516">
        <f>'APH KIC KIA PC'!D192</f>
        <v>0</v>
      </c>
      <c r="C192" s="515">
        <f t="shared" si="3"/>
        <v>0</v>
      </c>
      <c r="D192" s="361"/>
      <c r="E192" s="360"/>
      <c r="F192" s="359"/>
      <c r="G192" s="363"/>
      <c r="H192" s="276" t="s">
        <v>29</v>
      </c>
      <c r="I192" s="359" t="s">
        <v>30</v>
      </c>
      <c r="J192" s="359" t="s">
        <v>30</v>
      </c>
      <c r="K192" s="359"/>
      <c r="L192" s="359"/>
    </row>
    <row r="193" spans="1:12" x14ac:dyDescent="0.25">
      <c r="A193" s="102">
        <v>189</v>
      </c>
      <c r="B193" s="516">
        <f>'APH KIC KIA PC'!D193</f>
        <v>0</v>
      </c>
      <c r="C193" s="515">
        <f t="shared" si="3"/>
        <v>0</v>
      </c>
      <c r="D193" s="361"/>
      <c r="E193" s="360"/>
      <c r="F193" s="359"/>
      <c r="G193" s="363"/>
      <c r="H193" s="276" t="s">
        <v>29</v>
      </c>
      <c r="I193" s="359" t="s">
        <v>30</v>
      </c>
      <c r="J193" s="359" t="s">
        <v>30</v>
      </c>
      <c r="K193" s="359"/>
      <c r="L193" s="359"/>
    </row>
    <row r="194" spans="1:12" x14ac:dyDescent="0.25">
      <c r="A194" s="102">
        <v>190</v>
      </c>
      <c r="B194" s="516">
        <f>'APH KIC KIA PC'!D194</f>
        <v>0</v>
      </c>
      <c r="C194" s="515">
        <f t="shared" si="3"/>
        <v>0</v>
      </c>
      <c r="D194" s="361"/>
      <c r="E194" s="360"/>
      <c r="F194" s="359"/>
      <c r="G194" s="363"/>
      <c r="H194" s="276" t="s">
        <v>29</v>
      </c>
      <c r="I194" s="359" t="s">
        <v>30</v>
      </c>
      <c r="J194" s="359" t="s">
        <v>30</v>
      </c>
      <c r="K194" s="359"/>
      <c r="L194" s="359"/>
    </row>
    <row r="195" spans="1:12" x14ac:dyDescent="0.25">
      <c r="A195" s="102">
        <v>191</v>
      </c>
      <c r="B195" s="516">
        <f>'APH KIC KIA PC'!D195</f>
        <v>0</v>
      </c>
      <c r="C195" s="515">
        <f t="shared" si="3"/>
        <v>0</v>
      </c>
      <c r="D195" s="361"/>
      <c r="E195" s="360"/>
      <c r="F195" s="359"/>
      <c r="G195" s="363"/>
      <c r="H195" s="276" t="s">
        <v>29</v>
      </c>
      <c r="I195" s="359" t="s">
        <v>30</v>
      </c>
      <c r="J195" s="359" t="s">
        <v>30</v>
      </c>
      <c r="K195" s="359"/>
      <c r="L195" s="359"/>
    </row>
    <row r="196" spans="1:12" x14ac:dyDescent="0.25">
      <c r="A196" s="102">
        <v>192</v>
      </c>
      <c r="B196" s="516">
        <f>'APH KIC KIA PC'!D196</f>
        <v>0</v>
      </c>
      <c r="C196" s="515">
        <f t="shared" si="3"/>
        <v>0</v>
      </c>
      <c r="D196" s="361"/>
      <c r="E196" s="360"/>
      <c r="F196" s="359"/>
      <c r="G196" s="363"/>
      <c r="H196" s="276" t="s">
        <v>29</v>
      </c>
      <c r="I196" s="359" t="s">
        <v>30</v>
      </c>
      <c r="J196" s="359" t="s">
        <v>30</v>
      </c>
      <c r="K196" s="359"/>
      <c r="L196" s="359"/>
    </row>
    <row r="197" spans="1:12" x14ac:dyDescent="0.25">
      <c r="A197" s="102">
        <v>193</v>
      </c>
      <c r="B197" s="516">
        <f>'APH KIC KIA PC'!D197</f>
        <v>0</v>
      </c>
      <c r="C197" s="515">
        <f t="shared" si="3"/>
        <v>0</v>
      </c>
      <c r="D197" s="361"/>
      <c r="E197" s="360"/>
      <c r="F197" s="359"/>
      <c r="G197" s="363"/>
      <c r="H197" s="276" t="s">
        <v>29</v>
      </c>
      <c r="I197" s="359" t="s">
        <v>30</v>
      </c>
      <c r="J197" s="359" t="s">
        <v>30</v>
      </c>
      <c r="K197" s="359"/>
      <c r="L197" s="359"/>
    </row>
    <row r="198" spans="1:12" x14ac:dyDescent="0.25">
      <c r="A198" s="102">
        <v>194</v>
      </c>
      <c r="B198" s="516">
        <f>'APH KIC KIA PC'!D198</f>
        <v>0</v>
      </c>
      <c r="C198" s="515">
        <f t="shared" si="3"/>
        <v>0</v>
      </c>
      <c r="D198" s="361"/>
      <c r="E198" s="360"/>
      <c r="F198" s="359"/>
      <c r="G198" s="363"/>
      <c r="H198" s="276" t="s">
        <v>29</v>
      </c>
      <c r="I198" s="359" t="s">
        <v>30</v>
      </c>
      <c r="J198" s="359" t="s">
        <v>30</v>
      </c>
      <c r="K198" s="359"/>
      <c r="L198" s="359"/>
    </row>
    <row r="199" spans="1:12" x14ac:dyDescent="0.25">
      <c r="A199" s="102">
        <v>195</v>
      </c>
      <c r="B199" s="516">
        <f>'APH KIC KIA PC'!D199</f>
        <v>0</v>
      </c>
      <c r="C199" s="515">
        <f t="shared" si="3"/>
        <v>0</v>
      </c>
      <c r="D199" s="361"/>
      <c r="E199" s="360"/>
      <c r="F199" s="359"/>
      <c r="G199" s="363"/>
      <c r="H199" s="276" t="s">
        <v>29</v>
      </c>
      <c r="I199" s="359" t="s">
        <v>30</v>
      </c>
      <c r="J199" s="359" t="s">
        <v>30</v>
      </c>
      <c r="K199" s="359"/>
      <c r="L199" s="359"/>
    </row>
    <row r="200" spans="1:12" x14ac:dyDescent="0.25">
      <c r="A200" s="102">
        <v>196</v>
      </c>
      <c r="B200" s="516">
        <f>'APH KIC KIA PC'!D200</f>
        <v>0</v>
      </c>
      <c r="C200" s="515">
        <f t="shared" si="3"/>
        <v>0</v>
      </c>
      <c r="D200" s="361"/>
      <c r="E200" s="360"/>
      <c r="F200" s="359"/>
      <c r="G200" s="363"/>
      <c r="H200" s="276" t="s">
        <v>29</v>
      </c>
      <c r="I200" s="359" t="s">
        <v>30</v>
      </c>
      <c r="J200" s="359" t="s">
        <v>30</v>
      </c>
      <c r="K200" s="359"/>
      <c r="L200" s="359"/>
    </row>
    <row r="201" spans="1:12" x14ac:dyDescent="0.25">
      <c r="A201" s="102">
        <v>197</v>
      </c>
      <c r="B201" s="516">
        <f>'APH KIC KIA PC'!D201</f>
        <v>0</v>
      </c>
      <c r="C201" s="515">
        <f t="shared" si="3"/>
        <v>0</v>
      </c>
      <c r="D201" s="361"/>
      <c r="E201" s="360"/>
      <c r="F201" s="359"/>
      <c r="G201" s="363"/>
      <c r="H201" s="276" t="s">
        <v>29</v>
      </c>
      <c r="I201" s="359" t="s">
        <v>30</v>
      </c>
      <c r="J201" s="359" t="s">
        <v>30</v>
      </c>
      <c r="K201" s="359"/>
      <c r="L201" s="359"/>
    </row>
    <row r="202" spans="1:12" x14ac:dyDescent="0.25">
      <c r="A202" s="102">
        <v>198</v>
      </c>
      <c r="B202" s="516">
        <f>'APH KIC KIA PC'!D202</f>
        <v>0</v>
      </c>
      <c r="C202" s="515">
        <f t="shared" si="3"/>
        <v>0</v>
      </c>
      <c r="D202" s="361"/>
      <c r="E202" s="360"/>
      <c r="F202" s="359"/>
      <c r="G202" s="363"/>
      <c r="H202" s="276" t="s">
        <v>29</v>
      </c>
      <c r="I202" s="359" t="s">
        <v>30</v>
      </c>
      <c r="J202" s="359" t="s">
        <v>30</v>
      </c>
      <c r="K202" s="359"/>
      <c r="L202" s="359"/>
    </row>
    <row r="203" spans="1:12" x14ac:dyDescent="0.25">
      <c r="A203" s="102">
        <v>199</v>
      </c>
      <c r="B203" s="516">
        <f>'APH KIC KIA PC'!D203</f>
        <v>0</v>
      </c>
      <c r="C203" s="515">
        <f t="shared" si="3"/>
        <v>0</v>
      </c>
      <c r="D203" s="361"/>
      <c r="E203" s="360"/>
      <c r="F203" s="359"/>
      <c r="G203" s="363"/>
      <c r="H203" s="276" t="s">
        <v>29</v>
      </c>
      <c r="I203" s="359" t="s">
        <v>30</v>
      </c>
      <c r="J203" s="359" t="s">
        <v>30</v>
      </c>
      <c r="K203" s="359"/>
      <c r="L203" s="359"/>
    </row>
    <row r="204" spans="1:12" x14ac:dyDescent="0.25">
      <c r="A204" s="102">
        <v>200</v>
      </c>
      <c r="B204" s="516">
        <f>'APH KIC KIA PC'!D204</f>
        <v>0</v>
      </c>
      <c r="C204" s="515">
        <f t="shared" si="3"/>
        <v>0</v>
      </c>
      <c r="D204" s="361"/>
      <c r="E204" s="360"/>
      <c r="F204" s="359"/>
      <c r="G204" s="363"/>
      <c r="H204" s="276" t="s">
        <v>29</v>
      </c>
      <c r="I204" s="359" t="s">
        <v>30</v>
      </c>
      <c r="J204" s="359" t="s">
        <v>30</v>
      </c>
      <c r="K204" s="359"/>
      <c r="L204" s="359"/>
    </row>
  </sheetData>
  <sheetProtection algorithmName="SHA-512" hashValue="Ua5yDi94TY+eFtDRd5GhctdCokMylvQq465hSZi2w18jcB5KAfOk71Kuu27gIQjHMc9sbWjpuQihNc9Lh3oHQA==" saltValue="fqRtjqFibuGEKihX+lTyog==" spinCount="100000" sheet="1" formatColumns="0" formatRows="0"/>
  <protectedRanges>
    <protectedRange sqref="C2:D3" name="Range2"/>
    <protectedRange sqref="I4:J4" name="Range1"/>
  </protectedRanges>
  <dataConsolidate/>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6" priority="4"/>
  </conditionalFormatting>
  <conditionalFormatting sqref="E5:E204">
    <cfRule type="duplicateValues" dxfId="15" priority="10"/>
  </conditionalFormatting>
  <conditionalFormatting sqref="F5:F6">
    <cfRule type="duplicateValues" dxfId="14" priority="2"/>
  </conditionalFormatting>
  <conditionalFormatting sqref="F7:F204">
    <cfRule type="duplicateValues" dxfId="13" priority="1"/>
  </conditionalFormatting>
  <dataValidations xWindow="374" yWindow="693" count="10">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 type="textLength" showInputMessage="1" showErrorMessage="1" errorTitle="För många tecken" error="Ange färre tecken. Max antal tecken = 60" promptTitle="Product name" prompt="Product name (incl net content)_x000a__x000a_E.g. Hjärtats Special Care Schampo 200 ml_x000a__x000a_Max 60 characters" sqref="E204 E6:E203 E5" xr:uid="{9F8A11C8-D4A9-45A7-B1CE-27D3D354F83A}">
      <formula1>0</formula1>
      <formula2>60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zoomScale="90" zoomScaleNormal="90" zoomScaleSheetLayoutView="90" workbookViewId="0">
      <pane xSplit="3" topLeftCell="I1" activePane="topRight" state="frozen"/>
      <selection activeCell="H4" sqref="H4"/>
      <selection pane="topRight" activeCell="J4" sqref="J1:J1048576"/>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2"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09"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595" t="s">
        <v>6</v>
      </c>
      <c r="B1" s="595"/>
      <c r="C1" s="596"/>
      <c r="D1" s="600" t="s">
        <v>31</v>
      </c>
      <c r="E1" s="597" t="s">
        <v>32</v>
      </c>
      <c r="F1" s="600" t="s">
        <v>33</v>
      </c>
      <c r="G1" s="579" t="s">
        <v>34</v>
      </c>
      <c r="H1" s="611" t="s">
        <v>35</v>
      </c>
      <c r="I1" s="601" t="s">
        <v>36</v>
      </c>
      <c r="J1" s="602" t="s">
        <v>37</v>
      </c>
      <c r="K1" s="603"/>
      <c r="L1" s="604"/>
      <c r="M1" s="601" t="s">
        <v>38</v>
      </c>
      <c r="N1" s="601" t="s">
        <v>38</v>
      </c>
      <c r="O1" s="406"/>
      <c r="P1" s="612" t="s">
        <v>39</v>
      </c>
      <c r="Q1" s="613"/>
      <c r="R1" s="613"/>
      <c r="S1" s="613"/>
      <c r="T1" s="613"/>
      <c r="U1"/>
      <c r="V1"/>
      <c r="W1"/>
    </row>
    <row r="2" spans="1:27" s="37" customFormat="1" ht="22.5" customHeight="1" x14ac:dyDescent="0.25">
      <c r="A2" s="594" t="s">
        <v>15</v>
      </c>
      <c r="B2" s="594"/>
      <c r="C2" s="532"/>
      <c r="D2" s="598"/>
      <c r="E2" s="598"/>
      <c r="F2" s="598"/>
      <c r="G2" s="580"/>
      <c r="H2" s="601"/>
      <c r="I2" s="601"/>
      <c r="J2" s="605"/>
      <c r="K2" s="606"/>
      <c r="L2" s="607"/>
      <c r="M2" s="601"/>
      <c r="N2" s="601"/>
      <c r="O2" s="406"/>
      <c r="P2" s="600" t="s">
        <v>40</v>
      </c>
      <c r="Q2" s="600" t="s">
        <v>41</v>
      </c>
      <c r="R2" s="600" t="s">
        <v>42</v>
      </c>
      <c r="S2" s="600" t="s">
        <v>43</v>
      </c>
      <c r="T2" s="600" t="s">
        <v>44</v>
      </c>
      <c r="U2"/>
      <c r="V2"/>
      <c r="W2"/>
    </row>
    <row r="3" spans="1:27" s="14" customFormat="1" ht="22.5" customHeight="1" x14ac:dyDescent="0.25">
      <c r="A3" s="594" t="s">
        <v>16</v>
      </c>
      <c r="B3" s="594"/>
      <c r="C3" s="532"/>
      <c r="D3" s="599"/>
      <c r="E3" s="599"/>
      <c r="F3" s="599"/>
      <c r="G3" s="581"/>
      <c r="H3" s="601"/>
      <c r="I3" s="601"/>
      <c r="J3" s="608"/>
      <c r="K3" s="609"/>
      <c r="L3" s="610"/>
      <c r="M3" s="601"/>
      <c r="N3" s="601"/>
      <c r="O3" s="406"/>
      <c r="P3" s="599"/>
      <c r="Q3" s="599"/>
      <c r="R3" s="599"/>
      <c r="S3" s="599"/>
      <c r="T3" s="599"/>
      <c r="U3"/>
      <c r="V3"/>
      <c r="W3"/>
    </row>
    <row r="4" spans="1:27" s="57" customFormat="1" ht="156.6" customHeight="1" x14ac:dyDescent="0.25">
      <c r="A4" s="101" t="s">
        <v>17</v>
      </c>
      <c r="B4" s="101" t="s">
        <v>18</v>
      </c>
      <c r="C4" s="402"/>
      <c r="D4" s="402" t="s">
        <v>45</v>
      </c>
      <c r="E4" s="402" t="s">
        <v>46</v>
      </c>
      <c r="F4" s="402" t="s">
        <v>47</v>
      </c>
      <c r="G4" s="402" t="s">
        <v>48</v>
      </c>
      <c r="H4" s="410" t="s">
        <v>49</v>
      </c>
      <c r="I4" s="419" t="s">
        <v>50</v>
      </c>
      <c r="J4" s="410" t="s">
        <v>51</v>
      </c>
      <c r="K4" s="410" t="s">
        <v>52</v>
      </c>
      <c r="L4" s="410" t="s">
        <v>53</v>
      </c>
      <c r="M4" s="410" t="s">
        <v>54</v>
      </c>
      <c r="N4" s="410" t="s">
        <v>55</v>
      </c>
      <c r="O4" s="407"/>
      <c r="P4" s="402" t="s">
        <v>56</v>
      </c>
      <c r="Q4" s="402" t="s">
        <v>57</v>
      </c>
      <c r="R4" s="402" t="s">
        <v>58</v>
      </c>
      <c r="S4" s="402" t="s">
        <v>59</v>
      </c>
      <c r="T4" s="402" t="s">
        <v>60</v>
      </c>
      <c r="U4"/>
      <c r="V4"/>
      <c r="W4"/>
      <c r="AA4" s="40"/>
    </row>
    <row r="5" spans="1:27" s="7" customFormat="1" x14ac:dyDescent="0.25">
      <c r="A5" s="357">
        <v>1</v>
      </c>
      <c r="B5" s="515">
        <f>'APH KIC KIA PC'!D5</f>
        <v>0</v>
      </c>
      <c r="C5" s="514" t="str">
        <f>IF('1. Artikeldata Grund'!$D5="","", '1. Artikeldata Grund'!$D5&amp;" - "&amp;'1. Artikeldata Grund'!$E5)</f>
        <v/>
      </c>
      <c r="D5" s="288"/>
      <c r="E5" s="362"/>
      <c r="F5" s="359" t="s">
        <v>30</v>
      </c>
      <c r="G5" s="359" t="s">
        <v>30</v>
      </c>
      <c r="H5" s="360" t="s">
        <v>30</v>
      </c>
      <c r="I5" s="363"/>
      <c r="J5" s="287" t="s">
        <v>30</v>
      </c>
      <c r="K5" s="288" t="s">
        <v>30</v>
      </c>
      <c r="L5" s="287" t="s">
        <v>30</v>
      </c>
      <c r="M5" s="287" t="s">
        <v>30</v>
      </c>
      <c r="N5" s="287" t="s">
        <v>30</v>
      </c>
      <c r="O5" s="408"/>
      <c r="P5" s="287"/>
      <c r="Q5" s="287"/>
      <c r="R5" s="290"/>
      <c r="S5" s="287"/>
      <c r="T5" s="360"/>
      <c r="U5" s="512" t="str">
        <f>IF(V5=TRUE,"OBS! Ange färre tecken! / Note! Enter fewer characters!","")</f>
        <v/>
      </c>
      <c r="V5" s="513" t="b">
        <f>OR(LEN(P5)&gt;30,LEN(Q5)&gt;33,LEN(R5)&gt;25,LEN(S5)&gt;125,LEN(T5)&gt;82)</f>
        <v>0</v>
      </c>
      <c r="W5"/>
    </row>
    <row r="6" spans="1:27" s="7" customFormat="1" x14ac:dyDescent="0.25">
      <c r="A6" s="102">
        <v>2</v>
      </c>
      <c r="B6" s="516">
        <f>'APH KIC KIA PC'!D6</f>
        <v>0</v>
      </c>
      <c r="C6" s="514" t="str">
        <f>IF('1. Artikeldata Grund'!$D6="","", '1. Artikeldata Grund'!$D6&amp;" - "&amp;'1. Artikeldata Grund'!$E6)</f>
        <v/>
      </c>
      <c r="D6" s="288"/>
      <c r="E6" s="277"/>
      <c r="F6" s="359" t="s">
        <v>30</v>
      </c>
      <c r="G6" s="359" t="s">
        <v>30</v>
      </c>
      <c r="H6" s="360" t="s">
        <v>30</v>
      </c>
      <c r="I6" s="403"/>
      <c r="J6" s="287" t="s">
        <v>30</v>
      </c>
      <c r="K6" s="288" t="s">
        <v>30</v>
      </c>
      <c r="L6" s="287" t="s">
        <v>30</v>
      </c>
      <c r="M6" s="287" t="s">
        <v>30</v>
      </c>
      <c r="N6" s="287" t="s">
        <v>30</v>
      </c>
      <c r="O6" s="408"/>
      <c r="P6" s="287"/>
      <c r="Q6" s="287"/>
      <c r="R6" s="360"/>
      <c r="S6" s="287"/>
      <c r="T6" s="287"/>
      <c r="U6" s="512" t="str">
        <f t="shared" ref="U6:U69" si="0">IF(V6=TRUE,"OBS! Ange färre tecken! / Note! Enter fewer characters","")</f>
        <v/>
      </c>
      <c r="V6" s="513" t="b">
        <f t="shared" ref="V6:V69" si="1">OR(LEN(P6)&gt;30,LEN(Q6)&gt;33,LEN(R6)&gt;25,LEN(S6)&gt;125,LEN(T6)&gt;82)</f>
        <v>0</v>
      </c>
      <c r="W6"/>
    </row>
    <row r="7" spans="1:27" s="7" customFormat="1" x14ac:dyDescent="0.25">
      <c r="A7" s="102">
        <v>3</v>
      </c>
      <c r="B7" s="516">
        <f>'APH KIC KIA PC'!D7</f>
        <v>0</v>
      </c>
      <c r="C7" s="514" t="str">
        <f>IF('1. Artikeldata Grund'!$D7="","", '1. Artikeldata Grund'!$D7&amp;" - "&amp;'1. Artikeldata Grund'!$E7)</f>
        <v/>
      </c>
      <c r="D7" s="288"/>
      <c r="E7" s="277"/>
      <c r="F7" s="359" t="s">
        <v>30</v>
      </c>
      <c r="G7" s="359" t="s">
        <v>30</v>
      </c>
      <c r="H7" s="360" t="s">
        <v>30</v>
      </c>
      <c r="I7" s="403"/>
      <c r="J7" s="287" t="s">
        <v>30</v>
      </c>
      <c r="K7" s="288" t="s">
        <v>30</v>
      </c>
      <c r="L7" s="287" t="s">
        <v>30</v>
      </c>
      <c r="M7" s="287" t="s">
        <v>30</v>
      </c>
      <c r="N7" s="287" t="s">
        <v>30</v>
      </c>
      <c r="O7" s="408"/>
      <c r="P7" s="287"/>
      <c r="Q7" s="287"/>
      <c r="R7" s="360"/>
      <c r="S7" s="360"/>
      <c r="T7" s="287"/>
      <c r="U7" s="512" t="str">
        <f t="shared" si="0"/>
        <v/>
      </c>
      <c r="V7" s="513" t="b">
        <f t="shared" si="1"/>
        <v>0</v>
      </c>
      <c r="W7"/>
    </row>
    <row r="8" spans="1:27" s="7" customFormat="1" x14ac:dyDescent="0.25">
      <c r="A8" s="102">
        <v>4</v>
      </c>
      <c r="B8" s="516">
        <f>'APH KIC KIA PC'!D8</f>
        <v>0</v>
      </c>
      <c r="C8" s="514" t="str">
        <f>IF('1. Artikeldata Grund'!$D8="","", '1. Artikeldata Grund'!$D8&amp;" - "&amp;'1. Artikeldata Grund'!$E8)</f>
        <v/>
      </c>
      <c r="D8" s="288"/>
      <c r="E8" s="277"/>
      <c r="F8" s="359" t="s">
        <v>30</v>
      </c>
      <c r="G8" s="359" t="s">
        <v>30</v>
      </c>
      <c r="H8" s="360" t="s">
        <v>30</v>
      </c>
      <c r="I8" s="403"/>
      <c r="J8" s="287" t="s">
        <v>30</v>
      </c>
      <c r="K8" s="288" t="s">
        <v>30</v>
      </c>
      <c r="L8" s="287" t="s">
        <v>30</v>
      </c>
      <c r="M8" s="287" t="s">
        <v>30</v>
      </c>
      <c r="N8" s="287" t="s">
        <v>30</v>
      </c>
      <c r="O8" s="408"/>
      <c r="P8" s="287"/>
      <c r="Q8" s="287"/>
      <c r="R8" s="360"/>
      <c r="S8" s="360"/>
      <c r="T8" s="287"/>
      <c r="U8" s="512" t="str">
        <f t="shared" si="0"/>
        <v/>
      </c>
      <c r="V8" s="513" t="b">
        <f t="shared" si="1"/>
        <v>0</v>
      </c>
      <c r="W8"/>
    </row>
    <row r="9" spans="1:27" s="7" customFormat="1" x14ac:dyDescent="0.25">
      <c r="A9" s="102">
        <v>5</v>
      </c>
      <c r="B9" s="516">
        <f>'APH KIC KIA PC'!D9</f>
        <v>0</v>
      </c>
      <c r="C9" s="514" t="str">
        <f>IF('1. Artikeldata Grund'!$D9="","", '1. Artikeldata Grund'!$D9&amp;" - "&amp;'1. Artikeldata Grund'!$E9)</f>
        <v/>
      </c>
      <c r="D9" s="288"/>
      <c r="E9" s="277"/>
      <c r="F9" s="359" t="s">
        <v>30</v>
      </c>
      <c r="G9" s="359" t="s">
        <v>30</v>
      </c>
      <c r="H9" s="360" t="s">
        <v>30</v>
      </c>
      <c r="I9" s="403"/>
      <c r="J9" s="287" t="s">
        <v>30</v>
      </c>
      <c r="K9" s="288" t="s">
        <v>30</v>
      </c>
      <c r="L9" s="287" t="s">
        <v>30</v>
      </c>
      <c r="M9" s="287" t="s">
        <v>30</v>
      </c>
      <c r="N9" s="287" t="s">
        <v>30</v>
      </c>
      <c r="O9" s="408"/>
      <c r="P9" s="287"/>
      <c r="Q9" s="287"/>
      <c r="R9" s="360"/>
      <c r="S9" s="360"/>
      <c r="T9" s="287"/>
      <c r="U9" s="512" t="str">
        <f t="shared" si="0"/>
        <v/>
      </c>
      <c r="V9" s="513" t="b">
        <f t="shared" si="1"/>
        <v>0</v>
      </c>
      <c r="W9"/>
    </row>
    <row r="10" spans="1:27" s="7" customFormat="1" x14ac:dyDescent="0.25">
      <c r="A10" s="102">
        <v>6</v>
      </c>
      <c r="B10" s="516">
        <f>'APH KIC KIA PC'!D10</f>
        <v>0</v>
      </c>
      <c r="C10" s="514" t="str">
        <f>IF('1. Artikeldata Grund'!$D10="","", '1. Artikeldata Grund'!$D10&amp;" - "&amp;'1. Artikeldata Grund'!$E10)</f>
        <v/>
      </c>
      <c r="D10" s="288"/>
      <c r="E10" s="277"/>
      <c r="F10" s="359" t="s">
        <v>30</v>
      </c>
      <c r="G10" s="359" t="s">
        <v>30</v>
      </c>
      <c r="H10" s="360" t="s">
        <v>30</v>
      </c>
      <c r="I10" s="403"/>
      <c r="J10" s="287" t="s">
        <v>30</v>
      </c>
      <c r="K10" s="288" t="s">
        <v>30</v>
      </c>
      <c r="L10" s="287" t="s">
        <v>30</v>
      </c>
      <c r="M10" s="287" t="s">
        <v>30</v>
      </c>
      <c r="N10" s="287" t="s">
        <v>30</v>
      </c>
      <c r="O10" s="408"/>
      <c r="P10" s="287"/>
      <c r="Q10" s="287"/>
      <c r="R10" s="360"/>
      <c r="S10" s="360"/>
      <c r="T10" s="287"/>
      <c r="U10" s="512" t="str">
        <f t="shared" si="0"/>
        <v/>
      </c>
      <c r="V10" s="513" t="b">
        <f t="shared" si="1"/>
        <v>0</v>
      </c>
      <c r="W10"/>
    </row>
    <row r="11" spans="1:27" s="7" customFormat="1" x14ac:dyDescent="0.25">
      <c r="A11" s="102">
        <v>7</v>
      </c>
      <c r="B11" s="516">
        <f>'APH KIC KIA PC'!D11</f>
        <v>0</v>
      </c>
      <c r="C11" s="514" t="str">
        <f>IF('1. Artikeldata Grund'!$D11="","", '1. Artikeldata Grund'!$D11&amp;" - "&amp;'1. Artikeldata Grund'!$E11)</f>
        <v/>
      </c>
      <c r="D11" s="288"/>
      <c r="E11" s="277"/>
      <c r="F11" s="359" t="s">
        <v>30</v>
      </c>
      <c r="G11" s="359" t="s">
        <v>30</v>
      </c>
      <c r="H11" s="360" t="s">
        <v>30</v>
      </c>
      <c r="I11" s="403"/>
      <c r="J11" s="287" t="s">
        <v>30</v>
      </c>
      <c r="K11" s="288" t="s">
        <v>30</v>
      </c>
      <c r="L11" s="287" t="s">
        <v>30</v>
      </c>
      <c r="M11" s="287" t="s">
        <v>30</v>
      </c>
      <c r="N11" s="287" t="s">
        <v>30</v>
      </c>
      <c r="O11" s="408"/>
      <c r="P11" s="287"/>
      <c r="Q11" s="287"/>
      <c r="R11" s="360"/>
      <c r="S11" s="360"/>
      <c r="T11" s="287"/>
      <c r="U11" s="512" t="str">
        <f t="shared" si="0"/>
        <v/>
      </c>
      <c r="V11" s="513" t="b">
        <f t="shared" si="1"/>
        <v>0</v>
      </c>
      <c r="W11"/>
    </row>
    <row r="12" spans="1:27" s="7" customFormat="1" x14ac:dyDescent="0.25">
      <c r="A12" s="102">
        <v>8</v>
      </c>
      <c r="B12" s="516">
        <f>'APH KIC KIA PC'!D12</f>
        <v>0</v>
      </c>
      <c r="C12" s="514" t="str">
        <f>IF('1. Artikeldata Grund'!$D12="","", '1. Artikeldata Grund'!$D12&amp;" - "&amp;'1. Artikeldata Grund'!$E12)</f>
        <v/>
      </c>
      <c r="D12" s="288"/>
      <c r="E12" s="277"/>
      <c r="F12" s="359" t="s">
        <v>30</v>
      </c>
      <c r="G12" s="359" t="s">
        <v>30</v>
      </c>
      <c r="H12" s="360" t="s">
        <v>30</v>
      </c>
      <c r="I12" s="403"/>
      <c r="J12" s="287" t="s">
        <v>30</v>
      </c>
      <c r="K12" s="288" t="s">
        <v>30</v>
      </c>
      <c r="L12" s="287" t="s">
        <v>30</v>
      </c>
      <c r="M12" s="287" t="s">
        <v>30</v>
      </c>
      <c r="N12" s="287" t="s">
        <v>30</v>
      </c>
      <c r="O12" s="408"/>
      <c r="P12" s="287"/>
      <c r="Q12" s="287"/>
      <c r="R12" s="360"/>
      <c r="S12" s="360"/>
      <c r="T12" s="287"/>
      <c r="U12" s="512" t="str">
        <f t="shared" si="0"/>
        <v/>
      </c>
      <c r="V12" s="513" t="b">
        <f t="shared" si="1"/>
        <v>0</v>
      </c>
      <c r="W12"/>
    </row>
    <row r="13" spans="1:27" s="7" customFormat="1" x14ac:dyDescent="0.25">
      <c r="A13" s="102">
        <v>9</v>
      </c>
      <c r="B13" s="516">
        <f>'APH KIC KIA PC'!D13</f>
        <v>0</v>
      </c>
      <c r="C13" s="514" t="str">
        <f>IF('1. Artikeldata Grund'!$D13="","", '1. Artikeldata Grund'!$D13&amp;" - "&amp;'1. Artikeldata Grund'!$E13)</f>
        <v/>
      </c>
      <c r="D13" s="288"/>
      <c r="E13" s="277"/>
      <c r="F13" s="359" t="s">
        <v>30</v>
      </c>
      <c r="G13" s="359" t="s">
        <v>30</v>
      </c>
      <c r="H13" s="287" t="s">
        <v>30</v>
      </c>
      <c r="I13" s="403"/>
      <c r="J13" s="287" t="s">
        <v>30</v>
      </c>
      <c r="K13" s="288" t="s">
        <v>30</v>
      </c>
      <c r="L13" s="287" t="s">
        <v>30</v>
      </c>
      <c r="M13" s="287" t="s">
        <v>30</v>
      </c>
      <c r="N13" s="287" t="s">
        <v>30</v>
      </c>
      <c r="O13" s="408"/>
      <c r="P13" s="287"/>
      <c r="Q13" s="287"/>
      <c r="R13" s="360"/>
      <c r="S13" s="287"/>
      <c r="T13" s="287"/>
      <c r="U13" s="512" t="str">
        <f t="shared" si="0"/>
        <v/>
      </c>
      <c r="V13" s="513" t="b">
        <f t="shared" si="1"/>
        <v>0</v>
      </c>
      <c r="W13"/>
    </row>
    <row r="14" spans="1:27" s="7" customFormat="1" x14ac:dyDescent="0.25">
      <c r="A14" s="102">
        <v>10</v>
      </c>
      <c r="B14" s="516">
        <f>'APH KIC KIA PC'!D14</f>
        <v>0</v>
      </c>
      <c r="C14" s="514" t="str">
        <f>IF('1. Artikeldata Grund'!$D14="","", '1. Artikeldata Grund'!$D14&amp;" - "&amp;'1. Artikeldata Grund'!$E14)</f>
        <v/>
      </c>
      <c r="D14" s="288"/>
      <c r="E14" s="277"/>
      <c r="F14" s="359" t="s">
        <v>30</v>
      </c>
      <c r="G14" s="359" t="s">
        <v>30</v>
      </c>
      <c r="H14" s="287" t="s">
        <v>30</v>
      </c>
      <c r="I14" s="403"/>
      <c r="J14" s="287" t="s">
        <v>30</v>
      </c>
      <c r="K14" s="288" t="s">
        <v>30</v>
      </c>
      <c r="L14" s="287" t="s">
        <v>30</v>
      </c>
      <c r="M14" s="287" t="s">
        <v>30</v>
      </c>
      <c r="N14" s="287" t="s">
        <v>30</v>
      </c>
      <c r="O14" s="408"/>
      <c r="P14" s="287"/>
      <c r="Q14" s="287"/>
      <c r="R14" s="360"/>
      <c r="S14" s="287"/>
      <c r="T14" s="287"/>
      <c r="U14" s="512" t="str">
        <f t="shared" si="0"/>
        <v/>
      </c>
      <c r="V14" s="513" t="b">
        <f t="shared" si="1"/>
        <v>0</v>
      </c>
      <c r="W14"/>
    </row>
    <row r="15" spans="1:27" s="7" customFormat="1" x14ac:dyDescent="0.25">
      <c r="A15" s="102">
        <v>11</v>
      </c>
      <c r="B15" s="516">
        <f>'APH KIC KIA PC'!D15</f>
        <v>0</v>
      </c>
      <c r="C15" s="514" t="str">
        <f>IF('1. Artikeldata Grund'!$D15="","", '1. Artikeldata Grund'!$D15&amp;" - "&amp;'1. Artikeldata Grund'!$E15)</f>
        <v/>
      </c>
      <c r="D15" s="288"/>
      <c r="E15" s="277"/>
      <c r="F15" s="359" t="s">
        <v>30</v>
      </c>
      <c r="G15" s="359" t="s">
        <v>30</v>
      </c>
      <c r="H15" s="287" t="s">
        <v>30</v>
      </c>
      <c r="I15" s="403"/>
      <c r="J15" s="287" t="s">
        <v>30</v>
      </c>
      <c r="K15" s="288" t="s">
        <v>30</v>
      </c>
      <c r="L15" s="287" t="s">
        <v>30</v>
      </c>
      <c r="M15" s="287" t="s">
        <v>30</v>
      </c>
      <c r="N15" s="287" t="s">
        <v>30</v>
      </c>
      <c r="O15" s="408"/>
      <c r="P15" s="287"/>
      <c r="Q15" s="287"/>
      <c r="R15" s="360"/>
      <c r="S15" s="287"/>
      <c r="T15" s="287"/>
      <c r="U15" s="512" t="str">
        <f t="shared" si="0"/>
        <v/>
      </c>
      <c r="V15" s="513" t="b">
        <f t="shared" si="1"/>
        <v>0</v>
      </c>
      <c r="W15"/>
    </row>
    <row r="16" spans="1:27" s="7" customFormat="1" x14ac:dyDescent="0.25">
      <c r="A16" s="102">
        <v>12</v>
      </c>
      <c r="B16" s="516">
        <f>'APH KIC KIA PC'!D16</f>
        <v>0</v>
      </c>
      <c r="C16" s="514" t="str">
        <f>IF('1. Artikeldata Grund'!$D16="","", '1. Artikeldata Grund'!$D16&amp;" - "&amp;'1. Artikeldata Grund'!$E16)</f>
        <v/>
      </c>
      <c r="D16" s="288"/>
      <c r="E16" s="277"/>
      <c r="F16" s="359" t="s">
        <v>30</v>
      </c>
      <c r="G16" s="359" t="s">
        <v>30</v>
      </c>
      <c r="H16" s="287" t="s">
        <v>30</v>
      </c>
      <c r="I16" s="403"/>
      <c r="J16" s="287" t="s">
        <v>30</v>
      </c>
      <c r="K16" s="288" t="s">
        <v>30</v>
      </c>
      <c r="L16" s="287" t="s">
        <v>30</v>
      </c>
      <c r="M16" s="287" t="s">
        <v>30</v>
      </c>
      <c r="N16" s="287" t="s">
        <v>30</v>
      </c>
      <c r="O16" s="408"/>
      <c r="P16" s="287"/>
      <c r="Q16" s="287"/>
      <c r="R16" s="360"/>
      <c r="S16" s="287"/>
      <c r="T16" s="287"/>
      <c r="U16" s="512" t="str">
        <f t="shared" si="0"/>
        <v/>
      </c>
      <c r="V16" s="513" t="b">
        <f t="shared" si="1"/>
        <v>0</v>
      </c>
      <c r="W16"/>
    </row>
    <row r="17" spans="1:23" s="7" customFormat="1" x14ac:dyDescent="0.25">
      <c r="A17" s="102">
        <v>13</v>
      </c>
      <c r="B17" s="516">
        <f>'APH KIC KIA PC'!D17</f>
        <v>0</v>
      </c>
      <c r="C17" s="514" t="str">
        <f>IF('1. Artikeldata Grund'!$D17="","", '1. Artikeldata Grund'!$D17&amp;" - "&amp;'1. Artikeldata Grund'!$E17)</f>
        <v/>
      </c>
      <c r="D17" s="288"/>
      <c r="E17" s="277"/>
      <c r="F17" s="359" t="s">
        <v>30</v>
      </c>
      <c r="G17" s="359" t="s">
        <v>30</v>
      </c>
      <c r="H17" s="287" t="s">
        <v>30</v>
      </c>
      <c r="I17" s="403"/>
      <c r="J17" s="287" t="s">
        <v>30</v>
      </c>
      <c r="K17" s="288" t="s">
        <v>30</v>
      </c>
      <c r="L17" s="287" t="s">
        <v>30</v>
      </c>
      <c r="M17" s="287" t="s">
        <v>30</v>
      </c>
      <c r="N17" s="287" t="s">
        <v>30</v>
      </c>
      <c r="O17" s="408"/>
      <c r="P17" s="287"/>
      <c r="Q17" s="287"/>
      <c r="R17" s="360"/>
      <c r="S17" s="287"/>
      <c r="T17" s="287"/>
      <c r="U17" s="512" t="str">
        <f t="shared" si="0"/>
        <v/>
      </c>
      <c r="V17" s="513" t="b">
        <f t="shared" si="1"/>
        <v>0</v>
      </c>
      <c r="W17"/>
    </row>
    <row r="18" spans="1:23" s="7" customFormat="1" x14ac:dyDescent="0.25">
      <c r="A18" s="102">
        <v>14</v>
      </c>
      <c r="B18" s="516">
        <f>'APH KIC KIA PC'!D18</f>
        <v>0</v>
      </c>
      <c r="C18" s="514" t="str">
        <f>IF('1. Artikeldata Grund'!$D18="","", '1. Artikeldata Grund'!$D18&amp;" - "&amp;'1. Artikeldata Grund'!$E18)</f>
        <v/>
      </c>
      <c r="D18" s="288"/>
      <c r="E18" s="277"/>
      <c r="F18" s="359" t="s">
        <v>30</v>
      </c>
      <c r="G18" s="359" t="s">
        <v>30</v>
      </c>
      <c r="H18" s="287" t="s">
        <v>30</v>
      </c>
      <c r="I18" s="403"/>
      <c r="J18" s="287" t="s">
        <v>30</v>
      </c>
      <c r="K18" s="288" t="s">
        <v>30</v>
      </c>
      <c r="L18" s="287" t="s">
        <v>30</v>
      </c>
      <c r="M18" s="287" t="s">
        <v>30</v>
      </c>
      <c r="N18" s="287" t="s">
        <v>30</v>
      </c>
      <c r="O18" s="408"/>
      <c r="P18" s="287"/>
      <c r="Q18" s="287"/>
      <c r="R18" s="360"/>
      <c r="S18" s="287"/>
      <c r="T18" s="287"/>
      <c r="U18" s="512" t="str">
        <f t="shared" si="0"/>
        <v/>
      </c>
      <c r="V18" s="513" t="b">
        <f t="shared" si="1"/>
        <v>0</v>
      </c>
      <c r="W18"/>
    </row>
    <row r="19" spans="1:23" s="7" customFormat="1" x14ac:dyDescent="0.25">
      <c r="A19" s="102">
        <v>15</v>
      </c>
      <c r="B19" s="516">
        <f>'APH KIC KIA PC'!D19</f>
        <v>0</v>
      </c>
      <c r="C19" s="514" t="str">
        <f>IF('1. Artikeldata Grund'!$D19="","", '1. Artikeldata Grund'!$D19&amp;" - "&amp;'1. Artikeldata Grund'!$E19)</f>
        <v/>
      </c>
      <c r="D19" s="288"/>
      <c r="E19" s="277"/>
      <c r="F19" s="359" t="s">
        <v>30</v>
      </c>
      <c r="G19" s="359" t="s">
        <v>30</v>
      </c>
      <c r="H19" s="287" t="s">
        <v>30</v>
      </c>
      <c r="I19" s="403"/>
      <c r="J19" s="287" t="s">
        <v>30</v>
      </c>
      <c r="K19" s="288" t="s">
        <v>30</v>
      </c>
      <c r="L19" s="287" t="s">
        <v>30</v>
      </c>
      <c r="M19" s="287" t="s">
        <v>30</v>
      </c>
      <c r="N19" s="287" t="s">
        <v>30</v>
      </c>
      <c r="O19" s="408"/>
      <c r="P19" s="287"/>
      <c r="Q19" s="287"/>
      <c r="R19" s="360"/>
      <c r="S19" s="287"/>
      <c r="T19" s="287"/>
      <c r="U19" s="512" t="str">
        <f t="shared" si="0"/>
        <v/>
      </c>
      <c r="V19" s="513" t="b">
        <f t="shared" si="1"/>
        <v>0</v>
      </c>
      <c r="W19"/>
    </row>
    <row r="20" spans="1:23" s="7" customFormat="1" x14ac:dyDescent="0.25">
      <c r="A20" s="102">
        <v>16</v>
      </c>
      <c r="B20" s="516">
        <f>'APH KIC KIA PC'!D20</f>
        <v>0</v>
      </c>
      <c r="C20" s="514" t="str">
        <f>IF('1. Artikeldata Grund'!$D20="","", '1. Artikeldata Grund'!$D20&amp;" - "&amp;'1. Artikeldata Grund'!$E20)</f>
        <v/>
      </c>
      <c r="D20" s="288"/>
      <c r="E20" s="277"/>
      <c r="F20" s="359" t="s">
        <v>30</v>
      </c>
      <c r="G20" s="359" t="s">
        <v>30</v>
      </c>
      <c r="H20" s="287" t="s">
        <v>30</v>
      </c>
      <c r="I20" s="403"/>
      <c r="J20" s="287" t="s">
        <v>30</v>
      </c>
      <c r="K20" s="288" t="s">
        <v>30</v>
      </c>
      <c r="L20" s="287" t="s">
        <v>30</v>
      </c>
      <c r="M20" s="287" t="s">
        <v>30</v>
      </c>
      <c r="N20" s="287" t="s">
        <v>30</v>
      </c>
      <c r="O20" s="408"/>
      <c r="P20" s="287"/>
      <c r="Q20" s="287"/>
      <c r="R20" s="360"/>
      <c r="S20" s="287"/>
      <c r="T20" s="287"/>
      <c r="U20" s="512" t="str">
        <f t="shared" si="0"/>
        <v/>
      </c>
      <c r="V20" s="513" t="b">
        <f t="shared" si="1"/>
        <v>0</v>
      </c>
      <c r="W20"/>
    </row>
    <row r="21" spans="1:23" s="7" customFormat="1" x14ac:dyDescent="0.25">
      <c r="A21" s="102">
        <v>17</v>
      </c>
      <c r="B21" s="516">
        <f>'APH KIC KIA PC'!D21</f>
        <v>0</v>
      </c>
      <c r="C21" s="514" t="str">
        <f>IF('1. Artikeldata Grund'!$D21="","", '1. Artikeldata Grund'!$D21&amp;" - "&amp;'1. Artikeldata Grund'!$E21)</f>
        <v/>
      </c>
      <c r="D21" s="288"/>
      <c r="E21" s="277"/>
      <c r="F21" s="359" t="s">
        <v>30</v>
      </c>
      <c r="G21" s="359" t="s">
        <v>30</v>
      </c>
      <c r="H21" s="287" t="s">
        <v>30</v>
      </c>
      <c r="I21" s="403"/>
      <c r="J21" s="287" t="s">
        <v>30</v>
      </c>
      <c r="K21" s="288" t="s">
        <v>30</v>
      </c>
      <c r="L21" s="287" t="s">
        <v>30</v>
      </c>
      <c r="M21" s="287" t="s">
        <v>30</v>
      </c>
      <c r="N21" s="287" t="s">
        <v>30</v>
      </c>
      <c r="O21" s="408"/>
      <c r="P21" s="287"/>
      <c r="Q21" s="287"/>
      <c r="R21" s="360"/>
      <c r="S21" s="287"/>
      <c r="T21" s="287"/>
      <c r="U21" s="512" t="str">
        <f t="shared" si="0"/>
        <v/>
      </c>
      <c r="V21" s="513" t="b">
        <f t="shared" si="1"/>
        <v>0</v>
      </c>
      <c r="W21"/>
    </row>
    <row r="22" spans="1:23" s="7" customFormat="1" x14ac:dyDescent="0.25">
      <c r="A22" s="102">
        <v>18</v>
      </c>
      <c r="B22" s="516">
        <f>'APH KIC KIA PC'!D22</f>
        <v>0</v>
      </c>
      <c r="C22" s="514" t="str">
        <f>IF('1. Artikeldata Grund'!$D22="","", '1. Artikeldata Grund'!$D22&amp;" - "&amp;'1. Artikeldata Grund'!$E22)</f>
        <v/>
      </c>
      <c r="D22" s="288"/>
      <c r="E22" s="277"/>
      <c r="F22" s="359" t="s">
        <v>30</v>
      </c>
      <c r="G22" s="359" t="s">
        <v>30</v>
      </c>
      <c r="H22" s="287" t="s">
        <v>30</v>
      </c>
      <c r="I22" s="403"/>
      <c r="J22" s="287" t="s">
        <v>30</v>
      </c>
      <c r="K22" s="288" t="s">
        <v>30</v>
      </c>
      <c r="L22" s="287" t="s">
        <v>30</v>
      </c>
      <c r="M22" s="287" t="s">
        <v>30</v>
      </c>
      <c r="N22" s="287" t="s">
        <v>30</v>
      </c>
      <c r="O22" s="408"/>
      <c r="P22" s="287"/>
      <c r="Q22" s="287"/>
      <c r="R22" s="360"/>
      <c r="S22" s="287"/>
      <c r="T22" s="287"/>
      <c r="U22" s="512" t="str">
        <f t="shared" si="0"/>
        <v/>
      </c>
      <c r="V22" s="513" t="b">
        <f t="shared" si="1"/>
        <v>0</v>
      </c>
      <c r="W22"/>
    </row>
    <row r="23" spans="1:23" s="7" customFormat="1" x14ac:dyDescent="0.25">
      <c r="A23" s="102">
        <v>19</v>
      </c>
      <c r="B23" s="516">
        <f>'APH KIC KIA PC'!D23</f>
        <v>0</v>
      </c>
      <c r="C23" s="514" t="str">
        <f>IF('1. Artikeldata Grund'!$D23="","", '1. Artikeldata Grund'!$D23&amp;" - "&amp;'1. Artikeldata Grund'!$E23)</f>
        <v/>
      </c>
      <c r="D23" s="288"/>
      <c r="E23" s="277"/>
      <c r="F23" s="359" t="s">
        <v>30</v>
      </c>
      <c r="G23" s="359" t="s">
        <v>30</v>
      </c>
      <c r="H23" s="287" t="s">
        <v>30</v>
      </c>
      <c r="I23" s="403"/>
      <c r="J23" s="287" t="s">
        <v>30</v>
      </c>
      <c r="K23" s="288" t="s">
        <v>30</v>
      </c>
      <c r="L23" s="287" t="s">
        <v>30</v>
      </c>
      <c r="M23" s="287" t="s">
        <v>30</v>
      </c>
      <c r="N23" s="287" t="s">
        <v>30</v>
      </c>
      <c r="O23" s="408"/>
      <c r="P23" s="287"/>
      <c r="Q23" s="287"/>
      <c r="R23" s="360"/>
      <c r="S23" s="287"/>
      <c r="T23" s="287"/>
      <c r="U23" s="512" t="str">
        <f t="shared" si="0"/>
        <v/>
      </c>
      <c r="V23" s="513" t="b">
        <f t="shared" si="1"/>
        <v>0</v>
      </c>
      <c r="W23"/>
    </row>
    <row r="24" spans="1:23" s="7" customFormat="1" x14ac:dyDescent="0.25">
      <c r="A24" s="102">
        <v>20</v>
      </c>
      <c r="B24" s="516">
        <f>'APH KIC KIA PC'!D24</f>
        <v>0</v>
      </c>
      <c r="C24" s="514" t="str">
        <f>IF('1. Artikeldata Grund'!$D24="","", '1. Artikeldata Grund'!$D24&amp;" - "&amp;'1. Artikeldata Grund'!$E24)</f>
        <v/>
      </c>
      <c r="D24" s="288"/>
      <c r="E24" s="277"/>
      <c r="F24" s="359" t="s">
        <v>30</v>
      </c>
      <c r="G24" s="359" t="s">
        <v>30</v>
      </c>
      <c r="H24" s="287" t="s">
        <v>30</v>
      </c>
      <c r="I24" s="403"/>
      <c r="J24" s="287" t="s">
        <v>30</v>
      </c>
      <c r="K24" s="288" t="s">
        <v>30</v>
      </c>
      <c r="L24" s="287" t="s">
        <v>30</v>
      </c>
      <c r="M24" s="287" t="s">
        <v>30</v>
      </c>
      <c r="N24" s="287" t="s">
        <v>30</v>
      </c>
      <c r="O24" s="408"/>
      <c r="P24" s="287"/>
      <c r="Q24" s="287"/>
      <c r="R24" s="360"/>
      <c r="S24" s="287"/>
      <c r="T24" s="287"/>
      <c r="U24" s="512" t="str">
        <f t="shared" si="0"/>
        <v/>
      </c>
      <c r="V24" s="513" t="b">
        <f t="shared" si="1"/>
        <v>0</v>
      </c>
      <c r="W24"/>
    </row>
    <row r="25" spans="1:23" s="7" customFormat="1" x14ac:dyDescent="0.25">
      <c r="A25" s="102">
        <v>21</v>
      </c>
      <c r="B25" s="516">
        <f>'APH KIC KIA PC'!D25</f>
        <v>0</v>
      </c>
      <c r="C25" s="514" t="str">
        <f>IF('1. Artikeldata Grund'!$D25="","", '1. Artikeldata Grund'!$D25&amp;" - "&amp;'1. Artikeldata Grund'!$E25)</f>
        <v/>
      </c>
      <c r="D25" s="288"/>
      <c r="E25" s="277"/>
      <c r="F25" s="359" t="s">
        <v>30</v>
      </c>
      <c r="G25" s="359" t="s">
        <v>30</v>
      </c>
      <c r="H25" s="287" t="s">
        <v>30</v>
      </c>
      <c r="I25" s="403"/>
      <c r="J25" s="287" t="s">
        <v>30</v>
      </c>
      <c r="K25" s="288" t="s">
        <v>30</v>
      </c>
      <c r="L25" s="287" t="s">
        <v>30</v>
      </c>
      <c r="M25" s="287" t="s">
        <v>30</v>
      </c>
      <c r="N25" s="287" t="s">
        <v>30</v>
      </c>
      <c r="O25" s="408"/>
      <c r="P25" s="287"/>
      <c r="Q25" s="287"/>
      <c r="R25" s="360"/>
      <c r="S25" s="287"/>
      <c r="T25" s="287"/>
      <c r="U25" s="512" t="str">
        <f t="shared" si="0"/>
        <v/>
      </c>
      <c r="V25" s="513" t="b">
        <f t="shared" si="1"/>
        <v>0</v>
      </c>
      <c r="W25"/>
    </row>
    <row r="26" spans="1:23" s="7" customFormat="1" x14ac:dyDescent="0.25">
      <c r="A26" s="102">
        <v>22</v>
      </c>
      <c r="B26" s="516">
        <f>'APH KIC KIA PC'!D26</f>
        <v>0</v>
      </c>
      <c r="C26" s="514" t="str">
        <f>IF('1. Artikeldata Grund'!$D26="","", '1. Artikeldata Grund'!$D26&amp;" - "&amp;'1. Artikeldata Grund'!$E26)</f>
        <v/>
      </c>
      <c r="D26" s="288"/>
      <c r="E26" s="277"/>
      <c r="F26" s="359" t="s">
        <v>30</v>
      </c>
      <c r="G26" s="359" t="s">
        <v>30</v>
      </c>
      <c r="H26" s="287" t="s">
        <v>30</v>
      </c>
      <c r="I26" s="403"/>
      <c r="J26" s="287" t="s">
        <v>30</v>
      </c>
      <c r="K26" s="288" t="s">
        <v>30</v>
      </c>
      <c r="L26" s="287" t="s">
        <v>30</v>
      </c>
      <c r="M26" s="287" t="s">
        <v>30</v>
      </c>
      <c r="N26" s="287" t="s">
        <v>30</v>
      </c>
      <c r="O26" s="408"/>
      <c r="P26" s="287"/>
      <c r="Q26" s="287"/>
      <c r="R26" s="360"/>
      <c r="S26" s="287"/>
      <c r="T26" s="287"/>
      <c r="U26" s="512" t="str">
        <f t="shared" si="0"/>
        <v/>
      </c>
      <c r="V26" s="513" t="b">
        <f t="shared" si="1"/>
        <v>0</v>
      </c>
      <c r="W26"/>
    </row>
    <row r="27" spans="1:23" s="7" customFormat="1" x14ac:dyDescent="0.25">
      <c r="A27" s="102">
        <v>23</v>
      </c>
      <c r="B27" s="516">
        <f>'APH KIC KIA PC'!D27</f>
        <v>0</v>
      </c>
      <c r="C27" s="514" t="str">
        <f>IF('1. Artikeldata Grund'!$D27="","", '1. Artikeldata Grund'!$D27&amp;" - "&amp;'1. Artikeldata Grund'!$E27)</f>
        <v/>
      </c>
      <c r="D27" s="288"/>
      <c r="E27" s="277"/>
      <c r="F27" s="359" t="s">
        <v>30</v>
      </c>
      <c r="G27" s="359" t="s">
        <v>30</v>
      </c>
      <c r="H27" s="287" t="s">
        <v>30</v>
      </c>
      <c r="I27" s="403"/>
      <c r="J27" s="287" t="s">
        <v>30</v>
      </c>
      <c r="K27" s="288" t="s">
        <v>30</v>
      </c>
      <c r="L27" s="287" t="s">
        <v>30</v>
      </c>
      <c r="M27" s="287" t="s">
        <v>30</v>
      </c>
      <c r="N27" s="287" t="s">
        <v>30</v>
      </c>
      <c r="O27" s="408"/>
      <c r="P27" s="287"/>
      <c r="Q27" s="287"/>
      <c r="R27" s="360"/>
      <c r="S27" s="287"/>
      <c r="T27" s="287"/>
      <c r="U27" s="512" t="str">
        <f t="shared" si="0"/>
        <v/>
      </c>
      <c r="V27" s="513" t="b">
        <f t="shared" si="1"/>
        <v>0</v>
      </c>
      <c r="W27"/>
    </row>
    <row r="28" spans="1:23" s="7" customFormat="1" x14ac:dyDescent="0.25">
      <c r="A28" s="102">
        <v>24</v>
      </c>
      <c r="B28" s="516">
        <f>'APH KIC KIA PC'!D28</f>
        <v>0</v>
      </c>
      <c r="C28" s="514" t="str">
        <f>IF('1. Artikeldata Grund'!$D28="","", '1. Artikeldata Grund'!$D28&amp;" - "&amp;'1. Artikeldata Grund'!$E28)</f>
        <v/>
      </c>
      <c r="D28" s="288"/>
      <c r="E28" s="277"/>
      <c r="F28" s="359" t="s">
        <v>30</v>
      </c>
      <c r="G28" s="359" t="s">
        <v>30</v>
      </c>
      <c r="H28" s="287" t="s">
        <v>30</v>
      </c>
      <c r="I28" s="403"/>
      <c r="J28" s="287" t="s">
        <v>30</v>
      </c>
      <c r="K28" s="288" t="s">
        <v>30</v>
      </c>
      <c r="L28" s="287" t="s">
        <v>30</v>
      </c>
      <c r="M28" s="287" t="s">
        <v>30</v>
      </c>
      <c r="N28" s="287" t="s">
        <v>30</v>
      </c>
      <c r="O28" s="408"/>
      <c r="P28" s="287"/>
      <c r="Q28" s="287"/>
      <c r="R28" s="360"/>
      <c r="S28" s="287"/>
      <c r="T28" s="287"/>
      <c r="U28" s="512" t="str">
        <f t="shared" si="0"/>
        <v/>
      </c>
      <c r="V28" s="513" t="b">
        <f t="shared" si="1"/>
        <v>0</v>
      </c>
      <c r="W28"/>
    </row>
    <row r="29" spans="1:23" s="7" customFormat="1" x14ac:dyDescent="0.25">
      <c r="A29" s="102">
        <v>25</v>
      </c>
      <c r="B29" s="516">
        <f>'APH KIC KIA PC'!D29</f>
        <v>0</v>
      </c>
      <c r="C29" s="514" t="str">
        <f>IF('1. Artikeldata Grund'!$D29="","", '1. Artikeldata Grund'!$D29&amp;" - "&amp;'1. Artikeldata Grund'!$E29)</f>
        <v/>
      </c>
      <c r="D29" s="288"/>
      <c r="E29" s="277"/>
      <c r="F29" s="359" t="s">
        <v>30</v>
      </c>
      <c r="G29" s="359" t="s">
        <v>30</v>
      </c>
      <c r="H29" s="287" t="s">
        <v>30</v>
      </c>
      <c r="I29" s="403"/>
      <c r="J29" s="287" t="s">
        <v>30</v>
      </c>
      <c r="K29" s="288" t="s">
        <v>30</v>
      </c>
      <c r="L29" s="287" t="s">
        <v>30</v>
      </c>
      <c r="M29" s="287" t="s">
        <v>30</v>
      </c>
      <c r="N29" s="287" t="s">
        <v>30</v>
      </c>
      <c r="O29" s="408"/>
      <c r="P29" s="287"/>
      <c r="Q29" s="287"/>
      <c r="R29" s="360"/>
      <c r="S29" s="287"/>
      <c r="T29" s="287"/>
      <c r="U29" s="512" t="str">
        <f t="shared" si="0"/>
        <v/>
      </c>
      <c r="V29" s="513" t="b">
        <f t="shared" si="1"/>
        <v>0</v>
      </c>
      <c r="W29"/>
    </row>
    <row r="30" spans="1:23" s="7" customFormat="1" x14ac:dyDescent="0.25">
      <c r="A30" s="102">
        <v>26</v>
      </c>
      <c r="B30" s="516">
        <f>'APH KIC KIA PC'!D30</f>
        <v>0</v>
      </c>
      <c r="C30" s="514" t="str">
        <f>IF('1. Artikeldata Grund'!$D30="","", '1. Artikeldata Grund'!$D30&amp;" - "&amp;'1. Artikeldata Grund'!$E30)</f>
        <v/>
      </c>
      <c r="D30" s="288"/>
      <c r="E30" s="277"/>
      <c r="F30" s="359" t="s">
        <v>30</v>
      </c>
      <c r="G30" s="359" t="s">
        <v>30</v>
      </c>
      <c r="H30" s="287" t="s">
        <v>30</v>
      </c>
      <c r="I30" s="403"/>
      <c r="J30" s="287" t="s">
        <v>30</v>
      </c>
      <c r="K30" s="288" t="s">
        <v>30</v>
      </c>
      <c r="L30" s="287" t="s">
        <v>30</v>
      </c>
      <c r="M30" s="287" t="s">
        <v>30</v>
      </c>
      <c r="N30" s="287" t="s">
        <v>30</v>
      </c>
      <c r="O30" s="408"/>
      <c r="P30" s="287"/>
      <c r="Q30" s="287"/>
      <c r="R30" s="360"/>
      <c r="S30" s="287"/>
      <c r="T30" s="287"/>
      <c r="U30" s="512" t="str">
        <f t="shared" si="0"/>
        <v/>
      </c>
      <c r="V30" s="513" t="b">
        <f t="shared" si="1"/>
        <v>0</v>
      </c>
      <c r="W30"/>
    </row>
    <row r="31" spans="1:23" s="7" customFormat="1" x14ac:dyDescent="0.25">
      <c r="A31" s="102">
        <v>27</v>
      </c>
      <c r="B31" s="516">
        <f>'APH KIC KIA PC'!D31</f>
        <v>0</v>
      </c>
      <c r="C31" s="514" t="str">
        <f>IF('1. Artikeldata Grund'!$D31="","", '1. Artikeldata Grund'!$D31&amp;" - "&amp;'1. Artikeldata Grund'!$E31)</f>
        <v/>
      </c>
      <c r="D31" s="288"/>
      <c r="E31" s="277"/>
      <c r="F31" s="359" t="s">
        <v>30</v>
      </c>
      <c r="G31" s="359" t="s">
        <v>30</v>
      </c>
      <c r="H31" s="287" t="s">
        <v>30</v>
      </c>
      <c r="I31" s="403"/>
      <c r="J31" s="287" t="s">
        <v>30</v>
      </c>
      <c r="K31" s="288" t="s">
        <v>30</v>
      </c>
      <c r="L31" s="287" t="s">
        <v>30</v>
      </c>
      <c r="M31" s="287" t="s">
        <v>30</v>
      </c>
      <c r="N31" s="287" t="s">
        <v>30</v>
      </c>
      <c r="O31" s="408"/>
      <c r="P31" s="287"/>
      <c r="Q31" s="287"/>
      <c r="R31" s="360"/>
      <c r="S31" s="287"/>
      <c r="T31" s="287"/>
      <c r="U31" s="512" t="str">
        <f t="shared" si="0"/>
        <v/>
      </c>
      <c r="V31" s="513" t="b">
        <f t="shared" si="1"/>
        <v>0</v>
      </c>
      <c r="W31"/>
    </row>
    <row r="32" spans="1:23" s="7" customFormat="1" x14ac:dyDescent="0.25">
      <c r="A32" s="102">
        <v>28</v>
      </c>
      <c r="B32" s="516">
        <f>'APH KIC KIA PC'!D32</f>
        <v>0</v>
      </c>
      <c r="C32" s="514" t="str">
        <f>IF('1. Artikeldata Grund'!$D32="","", '1. Artikeldata Grund'!$D32&amp;" - "&amp;'1. Artikeldata Grund'!$E32)</f>
        <v/>
      </c>
      <c r="D32" s="288"/>
      <c r="E32" s="277"/>
      <c r="F32" s="359" t="s">
        <v>30</v>
      </c>
      <c r="G32" s="359" t="s">
        <v>30</v>
      </c>
      <c r="H32" s="287" t="s">
        <v>30</v>
      </c>
      <c r="I32" s="403"/>
      <c r="J32" s="287" t="s">
        <v>30</v>
      </c>
      <c r="K32" s="288" t="s">
        <v>30</v>
      </c>
      <c r="L32" s="287" t="s">
        <v>30</v>
      </c>
      <c r="M32" s="287" t="s">
        <v>30</v>
      </c>
      <c r="N32" s="287" t="s">
        <v>30</v>
      </c>
      <c r="O32" s="408"/>
      <c r="P32" s="287"/>
      <c r="Q32" s="287"/>
      <c r="R32" s="360"/>
      <c r="S32" s="287"/>
      <c r="T32" s="287"/>
      <c r="U32" s="512" t="str">
        <f t="shared" si="0"/>
        <v/>
      </c>
      <c r="V32" s="513" t="b">
        <f t="shared" si="1"/>
        <v>0</v>
      </c>
      <c r="W32"/>
    </row>
    <row r="33" spans="1:23" s="7" customFormat="1" x14ac:dyDescent="0.25">
      <c r="A33" s="102">
        <v>29</v>
      </c>
      <c r="B33" s="516">
        <f>'APH KIC KIA PC'!D33</f>
        <v>0</v>
      </c>
      <c r="C33" s="514" t="str">
        <f>IF('1. Artikeldata Grund'!$D33="","", '1. Artikeldata Grund'!$D33&amp;" - "&amp;'1. Artikeldata Grund'!$E33)</f>
        <v/>
      </c>
      <c r="D33" s="288"/>
      <c r="E33" s="277"/>
      <c r="F33" s="359" t="s">
        <v>30</v>
      </c>
      <c r="G33" s="359" t="s">
        <v>30</v>
      </c>
      <c r="H33" s="287" t="s">
        <v>30</v>
      </c>
      <c r="I33" s="403"/>
      <c r="J33" s="287" t="s">
        <v>30</v>
      </c>
      <c r="K33" s="288" t="s">
        <v>30</v>
      </c>
      <c r="L33" s="287" t="s">
        <v>30</v>
      </c>
      <c r="M33" s="287" t="s">
        <v>30</v>
      </c>
      <c r="N33" s="287" t="s">
        <v>30</v>
      </c>
      <c r="O33" s="408"/>
      <c r="P33" s="287"/>
      <c r="Q33" s="287"/>
      <c r="R33" s="360"/>
      <c r="S33" s="287"/>
      <c r="T33" s="287"/>
      <c r="U33" s="512" t="str">
        <f t="shared" si="0"/>
        <v/>
      </c>
      <c r="V33" s="513" t="b">
        <f t="shared" si="1"/>
        <v>0</v>
      </c>
      <c r="W33"/>
    </row>
    <row r="34" spans="1:23" s="7" customFormat="1" x14ac:dyDescent="0.25">
      <c r="A34" s="102">
        <v>30</v>
      </c>
      <c r="B34" s="516">
        <f>'APH KIC KIA PC'!D34</f>
        <v>0</v>
      </c>
      <c r="C34" s="514" t="str">
        <f>IF('1. Artikeldata Grund'!$D34="","", '1. Artikeldata Grund'!$D34&amp;" - "&amp;'1. Artikeldata Grund'!$E34)</f>
        <v/>
      </c>
      <c r="D34" s="288"/>
      <c r="E34" s="277"/>
      <c r="F34" s="359" t="s">
        <v>30</v>
      </c>
      <c r="G34" s="359" t="s">
        <v>30</v>
      </c>
      <c r="H34" s="287" t="s">
        <v>30</v>
      </c>
      <c r="I34" s="403"/>
      <c r="J34" s="287" t="s">
        <v>30</v>
      </c>
      <c r="K34" s="288" t="s">
        <v>30</v>
      </c>
      <c r="L34" s="287" t="s">
        <v>30</v>
      </c>
      <c r="M34" s="287" t="s">
        <v>30</v>
      </c>
      <c r="N34" s="287" t="s">
        <v>30</v>
      </c>
      <c r="O34" s="408"/>
      <c r="P34" s="287"/>
      <c r="Q34" s="287"/>
      <c r="R34" s="360"/>
      <c r="S34" s="287"/>
      <c r="T34" s="287"/>
      <c r="U34" s="512" t="str">
        <f t="shared" si="0"/>
        <v/>
      </c>
      <c r="V34" s="513" t="b">
        <f t="shared" si="1"/>
        <v>0</v>
      </c>
      <c r="W34"/>
    </row>
    <row r="35" spans="1:23" s="7" customFormat="1" x14ac:dyDescent="0.25">
      <c r="A35" s="102">
        <v>31</v>
      </c>
      <c r="B35" s="516">
        <f>'APH KIC KIA PC'!D35</f>
        <v>0</v>
      </c>
      <c r="C35" s="514" t="str">
        <f>IF('1. Artikeldata Grund'!$D35="","", '1. Artikeldata Grund'!$D35&amp;" - "&amp;'1. Artikeldata Grund'!$E35)</f>
        <v/>
      </c>
      <c r="D35" s="288"/>
      <c r="E35" s="277"/>
      <c r="F35" s="359" t="s">
        <v>30</v>
      </c>
      <c r="G35" s="359" t="s">
        <v>30</v>
      </c>
      <c r="H35" s="287" t="s">
        <v>30</v>
      </c>
      <c r="I35" s="403"/>
      <c r="J35" s="287" t="s">
        <v>30</v>
      </c>
      <c r="K35" s="288" t="s">
        <v>30</v>
      </c>
      <c r="L35" s="287" t="s">
        <v>30</v>
      </c>
      <c r="M35" s="287" t="s">
        <v>30</v>
      </c>
      <c r="N35" s="287" t="s">
        <v>30</v>
      </c>
      <c r="O35" s="408"/>
      <c r="P35" s="287"/>
      <c r="Q35" s="287"/>
      <c r="R35" s="360"/>
      <c r="S35" s="287"/>
      <c r="T35" s="287"/>
      <c r="U35" s="512" t="str">
        <f t="shared" si="0"/>
        <v/>
      </c>
      <c r="V35" s="513" t="b">
        <f t="shared" si="1"/>
        <v>0</v>
      </c>
      <c r="W35"/>
    </row>
    <row r="36" spans="1:23" s="7" customFormat="1" x14ac:dyDescent="0.25">
      <c r="A36" s="102">
        <v>32</v>
      </c>
      <c r="B36" s="516">
        <f>'APH KIC KIA PC'!D36</f>
        <v>0</v>
      </c>
      <c r="C36" s="514" t="str">
        <f>IF('1. Artikeldata Grund'!$D36="","", '1. Artikeldata Grund'!$D36&amp;" - "&amp;'1. Artikeldata Grund'!$E36)</f>
        <v/>
      </c>
      <c r="D36" s="288"/>
      <c r="E36" s="277"/>
      <c r="F36" s="359" t="s">
        <v>30</v>
      </c>
      <c r="G36" s="359" t="s">
        <v>30</v>
      </c>
      <c r="H36" s="287" t="s">
        <v>30</v>
      </c>
      <c r="I36" s="403"/>
      <c r="J36" s="287" t="s">
        <v>30</v>
      </c>
      <c r="K36" s="288" t="s">
        <v>30</v>
      </c>
      <c r="L36" s="287" t="s">
        <v>30</v>
      </c>
      <c r="M36" s="287" t="s">
        <v>30</v>
      </c>
      <c r="N36" s="287" t="s">
        <v>30</v>
      </c>
      <c r="O36" s="408"/>
      <c r="P36" s="287"/>
      <c r="Q36" s="287"/>
      <c r="R36" s="360"/>
      <c r="S36" s="287"/>
      <c r="T36" s="287"/>
      <c r="U36" s="512" t="str">
        <f t="shared" si="0"/>
        <v/>
      </c>
      <c r="V36" s="513" t="b">
        <f t="shared" si="1"/>
        <v>0</v>
      </c>
      <c r="W36"/>
    </row>
    <row r="37" spans="1:23" s="7" customFormat="1" x14ac:dyDescent="0.25">
      <c r="A37" s="102">
        <v>33</v>
      </c>
      <c r="B37" s="516">
        <f>'APH KIC KIA PC'!D37</f>
        <v>0</v>
      </c>
      <c r="C37" s="514" t="str">
        <f>IF('1. Artikeldata Grund'!$D37="","", '1. Artikeldata Grund'!$D37&amp;" - "&amp;'1. Artikeldata Grund'!$E37)</f>
        <v/>
      </c>
      <c r="D37" s="288"/>
      <c r="E37" s="277"/>
      <c r="F37" s="359" t="s">
        <v>30</v>
      </c>
      <c r="G37" s="359" t="s">
        <v>30</v>
      </c>
      <c r="H37" s="287" t="s">
        <v>30</v>
      </c>
      <c r="I37" s="403"/>
      <c r="J37" s="287" t="s">
        <v>30</v>
      </c>
      <c r="K37" s="288" t="s">
        <v>30</v>
      </c>
      <c r="L37" s="287" t="s">
        <v>30</v>
      </c>
      <c r="M37" s="287" t="s">
        <v>30</v>
      </c>
      <c r="N37" s="287" t="s">
        <v>30</v>
      </c>
      <c r="O37" s="408"/>
      <c r="P37" s="287"/>
      <c r="Q37" s="287"/>
      <c r="R37" s="360"/>
      <c r="S37" s="287"/>
      <c r="T37" s="287"/>
      <c r="U37" s="512" t="str">
        <f t="shared" si="0"/>
        <v/>
      </c>
      <c r="V37" s="513" t="b">
        <f t="shared" si="1"/>
        <v>0</v>
      </c>
      <c r="W37"/>
    </row>
    <row r="38" spans="1:23" s="7" customFormat="1" x14ac:dyDescent="0.25">
      <c r="A38" s="102">
        <v>34</v>
      </c>
      <c r="B38" s="516">
        <f>'APH KIC KIA PC'!D38</f>
        <v>0</v>
      </c>
      <c r="C38" s="514" t="str">
        <f>IF('1. Artikeldata Grund'!$D38="","", '1. Artikeldata Grund'!$D38&amp;" - "&amp;'1. Artikeldata Grund'!$E38)</f>
        <v/>
      </c>
      <c r="D38" s="288"/>
      <c r="E38" s="277"/>
      <c r="F38" s="359" t="s">
        <v>30</v>
      </c>
      <c r="G38" s="359" t="s">
        <v>30</v>
      </c>
      <c r="H38" s="287" t="s">
        <v>30</v>
      </c>
      <c r="I38" s="403"/>
      <c r="J38" s="287" t="s">
        <v>30</v>
      </c>
      <c r="K38" s="288" t="s">
        <v>30</v>
      </c>
      <c r="L38" s="287" t="s">
        <v>30</v>
      </c>
      <c r="M38" s="287" t="s">
        <v>30</v>
      </c>
      <c r="N38" s="287" t="s">
        <v>30</v>
      </c>
      <c r="O38" s="408"/>
      <c r="P38" s="287"/>
      <c r="Q38" s="287"/>
      <c r="R38" s="360"/>
      <c r="S38" s="287"/>
      <c r="T38" s="287"/>
      <c r="U38" s="512" t="str">
        <f t="shared" si="0"/>
        <v/>
      </c>
      <c r="V38" s="513" t="b">
        <f t="shared" si="1"/>
        <v>0</v>
      </c>
      <c r="W38"/>
    </row>
    <row r="39" spans="1:23" s="7" customFormat="1" x14ac:dyDescent="0.25">
      <c r="A39" s="102">
        <v>35</v>
      </c>
      <c r="B39" s="516">
        <f>'APH KIC KIA PC'!D39</f>
        <v>0</v>
      </c>
      <c r="C39" s="514" t="str">
        <f>IF('1. Artikeldata Grund'!$D39="","", '1. Artikeldata Grund'!$D39&amp;" - "&amp;'1. Artikeldata Grund'!$E39)</f>
        <v/>
      </c>
      <c r="D39" s="288"/>
      <c r="E39" s="277"/>
      <c r="F39" s="359" t="s">
        <v>30</v>
      </c>
      <c r="G39" s="359" t="s">
        <v>30</v>
      </c>
      <c r="H39" s="287" t="s">
        <v>30</v>
      </c>
      <c r="I39" s="403"/>
      <c r="J39" s="287" t="s">
        <v>30</v>
      </c>
      <c r="K39" s="288" t="s">
        <v>30</v>
      </c>
      <c r="L39" s="287" t="s">
        <v>30</v>
      </c>
      <c r="M39" s="287" t="s">
        <v>30</v>
      </c>
      <c r="N39" s="287" t="s">
        <v>30</v>
      </c>
      <c r="O39" s="408"/>
      <c r="P39" s="287"/>
      <c r="Q39" s="287"/>
      <c r="R39" s="360"/>
      <c r="S39" s="287"/>
      <c r="T39" s="287"/>
      <c r="U39" s="512" t="str">
        <f t="shared" si="0"/>
        <v/>
      </c>
      <c r="V39" s="513" t="b">
        <f t="shared" si="1"/>
        <v>0</v>
      </c>
      <c r="W39"/>
    </row>
    <row r="40" spans="1:23" s="7" customFormat="1" x14ac:dyDescent="0.25">
      <c r="A40" s="102">
        <v>36</v>
      </c>
      <c r="B40" s="516">
        <f>'APH KIC KIA PC'!D40</f>
        <v>0</v>
      </c>
      <c r="C40" s="514" t="str">
        <f>IF('1. Artikeldata Grund'!$D40="","", '1. Artikeldata Grund'!$D40&amp;" - "&amp;'1. Artikeldata Grund'!$E40)</f>
        <v/>
      </c>
      <c r="D40" s="288"/>
      <c r="E40" s="277"/>
      <c r="F40" s="359" t="s">
        <v>30</v>
      </c>
      <c r="G40" s="359" t="s">
        <v>30</v>
      </c>
      <c r="H40" s="287" t="s">
        <v>30</v>
      </c>
      <c r="I40" s="403"/>
      <c r="J40" s="287" t="s">
        <v>30</v>
      </c>
      <c r="K40" s="288" t="s">
        <v>30</v>
      </c>
      <c r="L40" s="287" t="s">
        <v>30</v>
      </c>
      <c r="M40" s="287" t="s">
        <v>30</v>
      </c>
      <c r="N40" s="287" t="s">
        <v>30</v>
      </c>
      <c r="O40" s="408"/>
      <c r="P40" s="287"/>
      <c r="Q40" s="287"/>
      <c r="R40" s="360"/>
      <c r="S40" s="287"/>
      <c r="T40" s="287"/>
      <c r="U40" s="512" t="str">
        <f t="shared" si="0"/>
        <v/>
      </c>
      <c r="V40" s="513" t="b">
        <f t="shared" si="1"/>
        <v>0</v>
      </c>
      <c r="W40"/>
    </row>
    <row r="41" spans="1:23" s="7" customFormat="1" x14ac:dyDescent="0.25">
      <c r="A41" s="102">
        <v>37</v>
      </c>
      <c r="B41" s="516">
        <f>'APH KIC KIA PC'!D41</f>
        <v>0</v>
      </c>
      <c r="C41" s="514" t="str">
        <f>IF('1. Artikeldata Grund'!$D41="","", '1. Artikeldata Grund'!$D41&amp;" - "&amp;'1. Artikeldata Grund'!$E41)</f>
        <v/>
      </c>
      <c r="D41" s="288"/>
      <c r="E41" s="277"/>
      <c r="F41" s="359" t="s">
        <v>30</v>
      </c>
      <c r="G41" s="359" t="s">
        <v>30</v>
      </c>
      <c r="H41" s="287" t="s">
        <v>30</v>
      </c>
      <c r="I41" s="403"/>
      <c r="J41" s="287" t="s">
        <v>30</v>
      </c>
      <c r="K41" s="288" t="s">
        <v>30</v>
      </c>
      <c r="L41" s="287" t="s">
        <v>30</v>
      </c>
      <c r="M41" s="287" t="s">
        <v>30</v>
      </c>
      <c r="N41" s="287" t="s">
        <v>30</v>
      </c>
      <c r="O41" s="408"/>
      <c r="P41" s="287"/>
      <c r="Q41" s="287"/>
      <c r="R41" s="360"/>
      <c r="S41" s="287"/>
      <c r="T41" s="287"/>
      <c r="U41" s="512" t="str">
        <f t="shared" si="0"/>
        <v/>
      </c>
      <c r="V41" s="513" t="b">
        <f t="shared" si="1"/>
        <v>0</v>
      </c>
      <c r="W41"/>
    </row>
    <row r="42" spans="1:23" s="7" customFormat="1" x14ac:dyDescent="0.25">
      <c r="A42" s="102">
        <v>38</v>
      </c>
      <c r="B42" s="516">
        <f>'APH KIC KIA PC'!D42</f>
        <v>0</v>
      </c>
      <c r="C42" s="514" t="str">
        <f>IF('1. Artikeldata Grund'!$D42="","", '1. Artikeldata Grund'!$D42&amp;" - "&amp;'1. Artikeldata Grund'!$E42)</f>
        <v/>
      </c>
      <c r="D42" s="288"/>
      <c r="E42" s="277"/>
      <c r="F42" s="359" t="s">
        <v>30</v>
      </c>
      <c r="G42" s="359" t="s">
        <v>30</v>
      </c>
      <c r="H42" s="287" t="s">
        <v>30</v>
      </c>
      <c r="I42" s="403"/>
      <c r="J42" s="287" t="s">
        <v>30</v>
      </c>
      <c r="K42" s="288" t="s">
        <v>30</v>
      </c>
      <c r="L42" s="287" t="s">
        <v>30</v>
      </c>
      <c r="M42" s="287" t="s">
        <v>30</v>
      </c>
      <c r="N42" s="287" t="s">
        <v>30</v>
      </c>
      <c r="O42" s="408"/>
      <c r="P42" s="287"/>
      <c r="Q42" s="287"/>
      <c r="R42" s="360"/>
      <c r="S42" s="287"/>
      <c r="T42" s="287"/>
      <c r="U42" s="512" t="str">
        <f t="shared" si="0"/>
        <v/>
      </c>
      <c r="V42" s="513" t="b">
        <f t="shared" si="1"/>
        <v>0</v>
      </c>
      <c r="W42"/>
    </row>
    <row r="43" spans="1:23" s="7" customFormat="1" x14ac:dyDescent="0.25">
      <c r="A43" s="102">
        <v>39</v>
      </c>
      <c r="B43" s="516">
        <f>'APH KIC KIA PC'!D43</f>
        <v>0</v>
      </c>
      <c r="C43" s="514" t="str">
        <f>IF('1. Artikeldata Grund'!$D43="","", '1. Artikeldata Grund'!$D43&amp;" - "&amp;'1. Artikeldata Grund'!$E43)</f>
        <v/>
      </c>
      <c r="D43" s="288"/>
      <c r="E43" s="277"/>
      <c r="F43" s="359" t="s">
        <v>30</v>
      </c>
      <c r="G43" s="359" t="s">
        <v>30</v>
      </c>
      <c r="H43" s="287" t="s">
        <v>30</v>
      </c>
      <c r="I43" s="403"/>
      <c r="J43" s="287" t="s">
        <v>30</v>
      </c>
      <c r="K43" s="288" t="s">
        <v>30</v>
      </c>
      <c r="L43" s="287" t="s">
        <v>30</v>
      </c>
      <c r="M43" s="287" t="s">
        <v>30</v>
      </c>
      <c r="N43" s="287" t="s">
        <v>30</v>
      </c>
      <c r="O43" s="408"/>
      <c r="P43" s="287"/>
      <c r="Q43" s="287"/>
      <c r="R43" s="360"/>
      <c r="S43" s="287"/>
      <c r="T43" s="287"/>
      <c r="U43" s="512" t="str">
        <f t="shared" si="0"/>
        <v/>
      </c>
      <c r="V43" s="513" t="b">
        <f t="shared" si="1"/>
        <v>0</v>
      </c>
      <c r="W43"/>
    </row>
    <row r="44" spans="1:23" x14ac:dyDescent="0.25">
      <c r="A44" s="104">
        <v>40</v>
      </c>
      <c r="B44" s="516">
        <f>'APH KIC KIA PC'!D44</f>
        <v>0</v>
      </c>
      <c r="C44" s="514" t="str">
        <f>IF('1. Artikeldata Grund'!$D44="","", '1. Artikeldata Grund'!$D44&amp;" - "&amp;'1. Artikeldata Grund'!$E44)</f>
        <v/>
      </c>
      <c r="D44" s="288"/>
      <c r="E44" s="349"/>
      <c r="F44" s="359" t="s">
        <v>30</v>
      </c>
      <c r="G44" s="359" t="s">
        <v>30</v>
      </c>
      <c r="H44" s="287" t="s">
        <v>30</v>
      </c>
      <c r="I44" s="404"/>
      <c r="J44" s="287" t="s">
        <v>30</v>
      </c>
      <c r="K44" s="288" t="s">
        <v>30</v>
      </c>
      <c r="L44" s="287" t="s">
        <v>30</v>
      </c>
      <c r="M44" s="287" t="s">
        <v>30</v>
      </c>
      <c r="N44" s="287" t="s">
        <v>30</v>
      </c>
      <c r="O44" s="408"/>
      <c r="P44" s="287"/>
      <c r="Q44" s="287"/>
      <c r="R44" s="360"/>
      <c r="S44" s="290"/>
      <c r="T44" s="290"/>
      <c r="U44" s="512" t="str">
        <f t="shared" si="0"/>
        <v/>
      </c>
      <c r="V44" s="513" t="b">
        <f t="shared" si="1"/>
        <v>0</v>
      </c>
    </row>
    <row r="45" spans="1:23" x14ac:dyDescent="0.25">
      <c r="A45" s="104">
        <v>41</v>
      </c>
      <c r="B45" s="516">
        <f>'APH KIC KIA PC'!D45</f>
        <v>0</v>
      </c>
      <c r="C45" s="514" t="str">
        <f>IF('1. Artikeldata Grund'!$D45="","", '1. Artikeldata Grund'!$D45&amp;" - "&amp;'1. Artikeldata Grund'!$E45)</f>
        <v/>
      </c>
      <c r="D45" s="288"/>
      <c r="E45" s="349"/>
      <c r="F45" s="359" t="s">
        <v>30</v>
      </c>
      <c r="G45" s="359" t="s">
        <v>30</v>
      </c>
      <c r="H45" s="287" t="s">
        <v>30</v>
      </c>
      <c r="I45" s="404"/>
      <c r="J45" s="287" t="s">
        <v>30</v>
      </c>
      <c r="K45" s="288" t="s">
        <v>30</v>
      </c>
      <c r="L45" s="287" t="s">
        <v>30</v>
      </c>
      <c r="M45" s="287" t="s">
        <v>30</v>
      </c>
      <c r="N45" s="287" t="s">
        <v>30</v>
      </c>
      <c r="O45" s="408"/>
      <c r="P45" s="287"/>
      <c r="Q45" s="287"/>
      <c r="R45" s="360"/>
      <c r="S45" s="290"/>
      <c r="T45" s="290"/>
      <c r="U45" s="512" t="str">
        <f t="shared" si="0"/>
        <v/>
      </c>
      <c r="V45" s="513" t="b">
        <f t="shared" si="1"/>
        <v>0</v>
      </c>
    </row>
    <row r="46" spans="1:23" x14ac:dyDescent="0.25">
      <c r="A46" s="104">
        <v>42</v>
      </c>
      <c r="B46" s="516">
        <f>'APH KIC KIA PC'!D46</f>
        <v>0</v>
      </c>
      <c r="C46" s="514" t="str">
        <f>IF('1. Artikeldata Grund'!$D46="","", '1. Artikeldata Grund'!$D46&amp;" - "&amp;'1. Artikeldata Grund'!$E46)</f>
        <v/>
      </c>
      <c r="D46" s="288"/>
      <c r="E46" s="349"/>
      <c r="F46" s="359" t="s">
        <v>30</v>
      </c>
      <c r="G46" s="359" t="s">
        <v>30</v>
      </c>
      <c r="H46" s="287" t="s">
        <v>30</v>
      </c>
      <c r="I46" s="404"/>
      <c r="J46" s="287" t="s">
        <v>30</v>
      </c>
      <c r="K46" s="288" t="s">
        <v>30</v>
      </c>
      <c r="L46" s="287" t="s">
        <v>30</v>
      </c>
      <c r="M46" s="287" t="s">
        <v>30</v>
      </c>
      <c r="N46" s="287" t="s">
        <v>30</v>
      </c>
      <c r="O46" s="408"/>
      <c r="P46" s="287"/>
      <c r="Q46" s="287"/>
      <c r="R46" s="360"/>
      <c r="S46" s="290"/>
      <c r="T46" s="290"/>
      <c r="U46" s="512" t="str">
        <f t="shared" si="0"/>
        <v/>
      </c>
      <c r="V46" s="513" t="b">
        <f t="shared" si="1"/>
        <v>0</v>
      </c>
    </row>
    <row r="47" spans="1:23" x14ac:dyDescent="0.25">
      <c r="A47" s="104">
        <v>43</v>
      </c>
      <c r="B47" s="516">
        <f>'APH KIC KIA PC'!D47</f>
        <v>0</v>
      </c>
      <c r="C47" s="514" t="str">
        <f>IF('1. Artikeldata Grund'!$D47="","", '1. Artikeldata Grund'!$D47&amp;" - "&amp;'1. Artikeldata Grund'!$E47)</f>
        <v/>
      </c>
      <c r="D47" s="288"/>
      <c r="E47" s="349"/>
      <c r="F47" s="359" t="s">
        <v>30</v>
      </c>
      <c r="G47" s="359" t="s">
        <v>30</v>
      </c>
      <c r="H47" s="287" t="s">
        <v>30</v>
      </c>
      <c r="I47" s="404"/>
      <c r="J47" s="287" t="s">
        <v>30</v>
      </c>
      <c r="K47" s="288" t="s">
        <v>30</v>
      </c>
      <c r="L47" s="287" t="s">
        <v>30</v>
      </c>
      <c r="M47" s="287" t="s">
        <v>30</v>
      </c>
      <c r="N47" s="287" t="s">
        <v>30</v>
      </c>
      <c r="O47" s="408"/>
      <c r="P47" s="287"/>
      <c r="Q47" s="287"/>
      <c r="R47" s="360"/>
      <c r="S47" s="290"/>
      <c r="T47" s="290"/>
      <c r="U47" s="512" t="str">
        <f t="shared" si="0"/>
        <v/>
      </c>
      <c r="V47" s="513" t="b">
        <f t="shared" si="1"/>
        <v>0</v>
      </c>
    </row>
    <row r="48" spans="1:23" x14ac:dyDescent="0.25">
      <c r="A48" s="104">
        <v>44</v>
      </c>
      <c r="B48" s="516">
        <f>'APH KIC KIA PC'!D48</f>
        <v>0</v>
      </c>
      <c r="C48" s="514" t="str">
        <f>IF('1. Artikeldata Grund'!$D48="","", '1. Artikeldata Grund'!$D48&amp;" - "&amp;'1. Artikeldata Grund'!$E48)</f>
        <v/>
      </c>
      <c r="D48" s="288"/>
      <c r="E48" s="349"/>
      <c r="F48" s="359" t="s">
        <v>30</v>
      </c>
      <c r="G48" s="359" t="s">
        <v>30</v>
      </c>
      <c r="H48" s="287" t="s">
        <v>30</v>
      </c>
      <c r="I48" s="404"/>
      <c r="J48" s="287" t="s">
        <v>30</v>
      </c>
      <c r="K48" s="288" t="s">
        <v>30</v>
      </c>
      <c r="L48" s="287" t="s">
        <v>30</v>
      </c>
      <c r="M48" s="287" t="s">
        <v>30</v>
      </c>
      <c r="N48" s="287" t="s">
        <v>30</v>
      </c>
      <c r="O48" s="408"/>
      <c r="P48" s="287"/>
      <c r="Q48" s="287"/>
      <c r="R48" s="360"/>
      <c r="S48" s="290"/>
      <c r="T48" s="290"/>
      <c r="U48" s="512" t="str">
        <f t="shared" si="0"/>
        <v/>
      </c>
      <c r="V48" s="513" t="b">
        <f t="shared" si="1"/>
        <v>0</v>
      </c>
    </row>
    <row r="49" spans="1:22" x14ac:dyDescent="0.25">
      <c r="A49" s="104">
        <v>45</v>
      </c>
      <c r="B49" s="516">
        <f>'APH KIC KIA PC'!D49</f>
        <v>0</v>
      </c>
      <c r="C49" s="514" t="str">
        <f>IF('1. Artikeldata Grund'!$D49="","", '1. Artikeldata Grund'!$D49&amp;" - "&amp;'1. Artikeldata Grund'!$E49)</f>
        <v/>
      </c>
      <c r="D49" s="288"/>
      <c r="E49" s="349"/>
      <c r="F49" s="359" t="s">
        <v>30</v>
      </c>
      <c r="G49" s="359" t="s">
        <v>30</v>
      </c>
      <c r="H49" s="287" t="s">
        <v>30</v>
      </c>
      <c r="I49" s="404"/>
      <c r="J49" s="287" t="s">
        <v>30</v>
      </c>
      <c r="K49" s="288" t="s">
        <v>30</v>
      </c>
      <c r="L49" s="287" t="s">
        <v>30</v>
      </c>
      <c r="M49" s="287" t="s">
        <v>30</v>
      </c>
      <c r="N49" s="287" t="s">
        <v>30</v>
      </c>
      <c r="O49" s="408"/>
      <c r="P49" s="287"/>
      <c r="Q49" s="287"/>
      <c r="R49" s="360"/>
      <c r="S49" s="290"/>
      <c r="T49" s="290"/>
      <c r="U49" s="512" t="str">
        <f t="shared" si="0"/>
        <v/>
      </c>
      <c r="V49" s="513" t="b">
        <f t="shared" si="1"/>
        <v>0</v>
      </c>
    </row>
    <row r="50" spans="1:22" x14ac:dyDescent="0.25">
      <c r="A50" s="104">
        <v>46</v>
      </c>
      <c r="B50" s="516">
        <f>'APH KIC KIA PC'!D50</f>
        <v>0</v>
      </c>
      <c r="C50" s="514" t="str">
        <f>IF('1. Artikeldata Grund'!$D50="","", '1. Artikeldata Grund'!$D50&amp;" - "&amp;'1. Artikeldata Grund'!$E50)</f>
        <v/>
      </c>
      <c r="D50" s="288"/>
      <c r="E50" s="349"/>
      <c r="F50" s="359" t="s">
        <v>30</v>
      </c>
      <c r="G50" s="359" t="s">
        <v>30</v>
      </c>
      <c r="H50" s="287" t="s">
        <v>30</v>
      </c>
      <c r="I50" s="404"/>
      <c r="J50" s="287" t="s">
        <v>30</v>
      </c>
      <c r="K50" s="288" t="s">
        <v>30</v>
      </c>
      <c r="L50" s="287" t="s">
        <v>30</v>
      </c>
      <c r="M50" s="287" t="s">
        <v>30</v>
      </c>
      <c r="N50" s="287" t="s">
        <v>30</v>
      </c>
      <c r="O50" s="408"/>
      <c r="P50" s="287"/>
      <c r="Q50" s="287"/>
      <c r="R50" s="360"/>
      <c r="S50" s="290"/>
      <c r="T50" s="290"/>
      <c r="U50" s="512" t="str">
        <f t="shared" si="0"/>
        <v/>
      </c>
      <c r="V50" s="513" t="b">
        <f t="shared" si="1"/>
        <v>0</v>
      </c>
    </row>
    <row r="51" spans="1:22" x14ac:dyDescent="0.25">
      <c r="A51" s="104">
        <v>47</v>
      </c>
      <c r="B51" s="516">
        <f>'APH KIC KIA PC'!D51</f>
        <v>0</v>
      </c>
      <c r="C51" s="514" t="str">
        <f>IF('1. Artikeldata Grund'!$D51="","", '1. Artikeldata Grund'!$D51&amp;" - "&amp;'1. Artikeldata Grund'!$E51)</f>
        <v/>
      </c>
      <c r="D51" s="288"/>
      <c r="E51" s="349"/>
      <c r="F51" s="359" t="s">
        <v>30</v>
      </c>
      <c r="G51" s="359" t="s">
        <v>30</v>
      </c>
      <c r="H51" s="287" t="s">
        <v>30</v>
      </c>
      <c r="I51" s="404"/>
      <c r="J51" s="287" t="s">
        <v>30</v>
      </c>
      <c r="K51" s="288" t="s">
        <v>30</v>
      </c>
      <c r="L51" s="287" t="s">
        <v>30</v>
      </c>
      <c r="M51" s="287" t="s">
        <v>30</v>
      </c>
      <c r="N51" s="287" t="s">
        <v>30</v>
      </c>
      <c r="O51" s="408"/>
      <c r="P51" s="287"/>
      <c r="Q51" s="287"/>
      <c r="R51" s="360"/>
      <c r="S51" s="290"/>
      <c r="T51" s="290"/>
      <c r="U51" s="512" t="str">
        <f t="shared" si="0"/>
        <v/>
      </c>
      <c r="V51" s="513" t="b">
        <f t="shared" si="1"/>
        <v>0</v>
      </c>
    </row>
    <row r="52" spans="1:22" x14ac:dyDescent="0.25">
      <c r="A52" s="104">
        <v>48</v>
      </c>
      <c r="B52" s="516">
        <f>'APH KIC KIA PC'!D52</f>
        <v>0</v>
      </c>
      <c r="C52" s="514" t="str">
        <f>IF('1. Artikeldata Grund'!$D52="","", '1. Artikeldata Grund'!$D52&amp;" - "&amp;'1. Artikeldata Grund'!$E52)</f>
        <v/>
      </c>
      <c r="D52" s="288"/>
      <c r="E52" s="349"/>
      <c r="F52" s="359" t="s">
        <v>30</v>
      </c>
      <c r="G52" s="359" t="s">
        <v>30</v>
      </c>
      <c r="H52" s="287" t="s">
        <v>30</v>
      </c>
      <c r="I52" s="404"/>
      <c r="J52" s="287" t="s">
        <v>30</v>
      </c>
      <c r="K52" s="288" t="s">
        <v>30</v>
      </c>
      <c r="L52" s="287" t="s">
        <v>30</v>
      </c>
      <c r="M52" s="287" t="s">
        <v>30</v>
      </c>
      <c r="N52" s="287" t="s">
        <v>30</v>
      </c>
      <c r="O52" s="408"/>
      <c r="P52" s="287"/>
      <c r="Q52" s="287"/>
      <c r="R52" s="360"/>
      <c r="S52" s="290"/>
      <c r="T52" s="290"/>
      <c r="U52" s="512" t="str">
        <f t="shared" si="0"/>
        <v/>
      </c>
      <c r="V52" s="513" t="b">
        <f t="shared" si="1"/>
        <v>0</v>
      </c>
    </row>
    <row r="53" spans="1:22" x14ac:dyDescent="0.25">
      <c r="A53" s="104">
        <v>49</v>
      </c>
      <c r="B53" s="516">
        <f>'APH KIC KIA PC'!D53</f>
        <v>0</v>
      </c>
      <c r="C53" s="514" t="str">
        <f>IF('1. Artikeldata Grund'!$D53="","", '1. Artikeldata Grund'!$D53&amp;" - "&amp;'1. Artikeldata Grund'!$E53)</f>
        <v/>
      </c>
      <c r="D53" s="288"/>
      <c r="E53" s="349"/>
      <c r="F53" s="359" t="s">
        <v>30</v>
      </c>
      <c r="G53" s="359" t="s">
        <v>30</v>
      </c>
      <c r="H53" s="287" t="s">
        <v>30</v>
      </c>
      <c r="I53" s="404"/>
      <c r="J53" s="287" t="s">
        <v>30</v>
      </c>
      <c r="K53" s="288" t="s">
        <v>30</v>
      </c>
      <c r="L53" s="287" t="s">
        <v>30</v>
      </c>
      <c r="M53" s="287" t="s">
        <v>30</v>
      </c>
      <c r="N53" s="287" t="s">
        <v>30</v>
      </c>
      <c r="O53" s="408"/>
      <c r="P53" s="287"/>
      <c r="Q53" s="287"/>
      <c r="R53" s="360"/>
      <c r="S53" s="290"/>
      <c r="T53" s="290"/>
      <c r="U53" s="512" t="str">
        <f t="shared" si="0"/>
        <v/>
      </c>
      <c r="V53" s="513" t="b">
        <f t="shared" si="1"/>
        <v>0</v>
      </c>
    </row>
    <row r="54" spans="1:22" x14ac:dyDescent="0.25">
      <c r="A54" s="104">
        <v>50</v>
      </c>
      <c r="B54" s="516">
        <f>'APH KIC KIA PC'!D54</f>
        <v>0</v>
      </c>
      <c r="C54" s="514" t="str">
        <f>IF('1. Artikeldata Grund'!$D54="","", '1. Artikeldata Grund'!$D54&amp;" - "&amp;'1. Artikeldata Grund'!$E54)</f>
        <v/>
      </c>
      <c r="D54" s="288"/>
      <c r="E54" s="349"/>
      <c r="F54" s="359" t="s">
        <v>30</v>
      </c>
      <c r="G54" s="359" t="s">
        <v>30</v>
      </c>
      <c r="H54" s="287" t="s">
        <v>30</v>
      </c>
      <c r="I54" s="404"/>
      <c r="J54" s="287" t="s">
        <v>30</v>
      </c>
      <c r="K54" s="288" t="s">
        <v>30</v>
      </c>
      <c r="L54" s="287" t="s">
        <v>30</v>
      </c>
      <c r="M54" s="287" t="s">
        <v>30</v>
      </c>
      <c r="N54" s="287" t="s">
        <v>30</v>
      </c>
      <c r="O54" s="408"/>
      <c r="P54" s="287"/>
      <c r="Q54" s="287"/>
      <c r="R54" s="360"/>
      <c r="S54" s="290"/>
      <c r="T54" s="290"/>
      <c r="U54" s="512" t="str">
        <f t="shared" si="0"/>
        <v/>
      </c>
      <c r="V54" s="513" t="b">
        <f t="shared" si="1"/>
        <v>0</v>
      </c>
    </row>
    <row r="55" spans="1:22" x14ac:dyDescent="0.25">
      <c r="A55" s="104">
        <v>51</v>
      </c>
      <c r="B55" s="516">
        <f>'APH KIC KIA PC'!D55</f>
        <v>0</v>
      </c>
      <c r="C55" s="514" t="str">
        <f>IF('1. Artikeldata Grund'!$D55="","", '1. Artikeldata Grund'!$D55&amp;" - "&amp;'1. Artikeldata Grund'!$E55)</f>
        <v/>
      </c>
      <c r="D55" s="288"/>
      <c r="E55" s="349"/>
      <c r="F55" s="359" t="s">
        <v>30</v>
      </c>
      <c r="G55" s="359" t="s">
        <v>30</v>
      </c>
      <c r="H55" s="287" t="s">
        <v>30</v>
      </c>
      <c r="I55" s="404"/>
      <c r="J55" s="287" t="s">
        <v>30</v>
      </c>
      <c r="K55" s="288" t="s">
        <v>30</v>
      </c>
      <c r="L55" s="287" t="s">
        <v>30</v>
      </c>
      <c r="M55" s="287" t="s">
        <v>30</v>
      </c>
      <c r="N55" s="287" t="s">
        <v>30</v>
      </c>
      <c r="O55" s="408"/>
      <c r="P55" s="287"/>
      <c r="Q55" s="287"/>
      <c r="R55" s="360"/>
      <c r="S55" s="290"/>
      <c r="T55" s="290"/>
      <c r="U55" s="512" t="str">
        <f t="shared" si="0"/>
        <v/>
      </c>
      <c r="V55" s="513" t="b">
        <f t="shared" si="1"/>
        <v>0</v>
      </c>
    </row>
    <row r="56" spans="1:22" x14ac:dyDescent="0.25">
      <c r="A56" s="104">
        <v>52</v>
      </c>
      <c r="B56" s="516">
        <f>'APH KIC KIA PC'!D56</f>
        <v>0</v>
      </c>
      <c r="C56" s="514" t="str">
        <f>IF('1. Artikeldata Grund'!$D56="","", '1. Artikeldata Grund'!$D56&amp;" - "&amp;'1. Artikeldata Grund'!$E56)</f>
        <v/>
      </c>
      <c r="D56" s="288"/>
      <c r="E56" s="349"/>
      <c r="F56" s="359" t="s">
        <v>30</v>
      </c>
      <c r="G56" s="359" t="s">
        <v>30</v>
      </c>
      <c r="H56" s="287" t="s">
        <v>30</v>
      </c>
      <c r="I56" s="404"/>
      <c r="J56" s="287" t="s">
        <v>30</v>
      </c>
      <c r="K56" s="288" t="s">
        <v>30</v>
      </c>
      <c r="L56" s="287" t="s">
        <v>30</v>
      </c>
      <c r="M56" s="287" t="s">
        <v>30</v>
      </c>
      <c r="N56" s="287" t="s">
        <v>30</v>
      </c>
      <c r="O56" s="408"/>
      <c r="P56" s="287"/>
      <c r="Q56" s="287"/>
      <c r="R56" s="360"/>
      <c r="S56" s="290"/>
      <c r="T56" s="290"/>
      <c r="U56" s="512" t="str">
        <f t="shared" si="0"/>
        <v/>
      </c>
      <c r="V56" s="513" t="b">
        <f t="shared" si="1"/>
        <v>0</v>
      </c>
    </row>
    <row r="57" spans="1:22" x14ac:dyDescent="0.25">
      <c r="A57" s="104">
        <v>53</v>
      </c>
      <c r="B57" s="516">
        <f>'APH KIC KIA PC'!D57</f>
        <v>0</v>
      </c>
      <c r="C57" s="514" t="str">
        <f>IF('1. Artikeldata Grund'!$D57="","", '1. Artikeldata Grund'!$D57&amp;" - "&amp;'1. Artikeldata Grund'!$E57)</f>
        <v/>
      </c>
      <c r="D57" s="288"/>
      <c r="E57" s="349"/>
      <c r="F57" s="359" t="s">
        <v>30</v>
      </c>
      <c r="G57" s="359" t="s">
        <v>30</v>
      </c>
      <c r="H57" s="287" t="s">
        <v>30</v>
      </c>
      <c r="I57" s="404"/>
      <c r="J57" s="287" t="s">
        <v>30</v>
      </c>
      <c r="K57" s="288" t="s">
        <v>30</v>
      </c>
      <c r="L57" s="287" t="s">
        <v>30</v>
      </c>
      <c r="M57" s="287" t="s">
        <v>30</v>
      </c>
      <c r="N57" s="287" t="s">
        <v>30</v>
      </c>
      <c r="O57" s="408"/>
      <c r="P57" s="287"/>
      <c r="Q57" s="287"/>
      <c r="R57" s="360"/>
      <c r="S57" s="290"/>
      <c r="T57" s="290"/>
      <c r="U57" s="512" t="str">
        <f t="shared" si="0"/>
        <v/>
      </c>
      <c r="V57" s="513" t="b">
        <f t="shared" si="1"/>
        <v>0</v>
      </c>
    </row>
    <row r="58" spans="1:22" x14ac:dyDescent="0.25">
      <c r="A58" s="104">
        <v>54</v>
      </c>
      <c r="B58" s="516">
        <f>'APH KIC KIA PC'!D58</f>
        <v>0</v>
      </c>
      <c r="C58" s="514" t="str">
        <f>IF('1. Artikeldata Grund'!$D58="","", '1. Artikeldata Grund'!$D58&amp;" - "&amp;'1. Artikeldata Grund'!$E58)</f>
        <v/>
      </c>
      <c r="D58" s="288"/>
      <c r="E58" s="349"/>
      <c r="F58" s="359" t="s">
        <v>30</v>
      </c>
      <c r="G58" s="359" t="s">
        <v>30</v>
      </c>
      <c r="H58" s="287" t="s">
        <v>30</v>
      </c>
      <c r="I58" s="404"/>
      <c r="J58" s="287" t="s">
        <v>30</v>
      </c>
      <c r="K58" s="288" t="s">
        <v>30</v>
      </c>
      <c r="L58" s="287" t="s">
        <v>30</v>
      </c>
      <c r="M58" s="287" t="s">
        <v>30</v>
      </c>
      <c r="N58" s="287" t="s">
        <v>30</v>
      </c>
      <c r="O58" s="408"/>
      <c r="P58" s="287"/>
      <c r="Q58" s="287"/>
      <c r="R58" s="360"/>
      <c r="S58" s="290"/>
      <c r="T58" s="290"/>
      <c r="U58" s="512" t="str">
        <f t="shared" si="0"/>
        <v/>
      </c>
      <c r="V58" s="513" t="b">
        <f t="shared" si="1"/>
        <v>0</v>
      </c>
    </row>
    <row r="59" spans="1:22" x14ac:dyDescent="0.25">
      <c r="A59" s="104">
        <v>55</v>
      </c>
      <c r="B59" s="516">
        <f>'APH KIC KIA PC'!D59</f>
        <v>0</v>
      </c>
      <c r="C59" s="514" t="str">
        <f>IF('1. Artikeldata Grund'!$D59="","", '1. Artikeldata Grund'!$D59&amp;" - "&amp;'1. Artikeldata Grund'!$E59)</f>
        <v/>
      </c>
      <c r="D59" s="288"/>
      <c r="E59" s="349"/>
      <c r="F59" s="359" t="s">
        <v>30</v>
      </c>
      <c r="G59" s="359" t="s">
        <v>30</v>
      </c>
      <c r="H59" s="287" t="s">
        <v>30</v>
      </c>
      <c r="I59" s="404"/>
      <c r="J59" s="287" t="s">
        <v>30</v>
      </c>
      <c r="K59" s="288" t="s">
        <v>30</v>
      </c>
      <c r="L59" s="287" t="s">
        <v>30</v>
      </c>
      <c r="M59" s="287" t="s">
        <v>30</v>
      </c>
      <c r="N59" s="287" t="s">
        <v>30</v>
      </c>
      <c r="O59" s="408"/>
      <c r="P59" s="287"/>
      <c r="Q59" s="287"/>
      <c r="R59" s="360"/>
      <c r="S59" s="290"/>
      <c r="T59" s="290"/>
      <c r="U59" s="512" t="str">
        <f t="shared" si="0"/>
        <v/>
      </c>
      <c r="V59" s="513" t="b">
        <f t="shared" si="1"/>
        <v>0</v>
      </c>
    </row>
    <row r="60" spans="1:22" x14ac:dyDescent="0.25">
      <c r="A60" s="104">
        <v>56</v>
      </c>
      <c r="B60" s="516">
        <f>'APH KIC KIA PC'!D60</f>
        <v>0</v>
      </c>
      <c r="C60" s="514" t="str">
        <f>IF('1. Artikeldata Grund'!$D60="","", '1. Artikeldata Grund'!$D60&amp;" - "&amp;'1. Artikeldata Grund'!$E60)</f>
        <v/>
      </c>
      <c r="D60" s="288"/>
      <c r="E60" s="349"/>
      <c r="F60" s="359" t="s">
        <v>30</v>
      </c>
      <c r="G60" s="359" t="s">
        <v>30</v>
      </c>
      <c r="H60" s="287" t="s">
        <v>30</v>
      </c>
      <c r="I60" s="404"/>
      <c r="J60" s="287" t="s">
        <v>30</v>
      </c>
      <c r="K60" s="288" t="s">
        <v>30</v>
      </c>
      <c r="L60" s="287" t="s">
        <v>30</v>
      </c>
      <c r="M60" s="287" t="s">
        <v>30</v>
      </c>
      <c r="N60" s="287" t="s">
        <v>30</v>
      </c>
      <c r="O60" s="408"/>
      <c r="P60" s="287"/>
      <c r="Q60" s="287"/>
      <c r="R60" s="360"/>
      <c r="S60" s="290"/>
      <c r="T60" s="290"/>
      <c r="U60" s="512" t="str">
        <f t="shared" si="0"/>
        <v/>
      </c>
      <c r="V60" s="513" t="b">
        <f t="shared" si="1"/>
        <v>0</v>
      </c>
    </row>
    <row r="61" spans="1:22" x14ac:dyDescent="0.25">
      <c r="A61" s="104">
        <v>57</v>
      </c>
      <c r="B61" s="516">
        <f>'APH KIC KIA PC'!D61</f>
        <v>0</v>
      </c>
      <c r="C61" s="514" t="str">
        <f>IF('1. Artikeldata Grund'!$D61="","", '1. Artikeldata Grund'!$D61&amp;" - "&amp;'1. Artikeldata Grund'!$E61)</f>
        <v/>
      </c>
      <c r="D61" s="288"/>
      <c r="E61" s="349"/>
      <c r="F61" s="359" t="s">
        <v>30</v>
      </c>
      <c r="G61" s="359" t="s">
        <v>30</v>
      </c>
      <c r="H61" s="287" t="s">
        <v>30</v>
      </c>
      <c r="I61" s="404"/>
      <c r="J61" s="287" t="s">
        <v>30</v>
      </c>
      <c r="K61" s="288" t="s">
        <v>30</v>
      </c>
      <c r="L61" s="287" t="s">
        <v>30</v>
      </c>
      <c r="M61" s="287" t="s">
        <v>30</v>
      </c>
      <c r="N61" s="287" t="s">
        <v>30</v>
      </c>
      <c r="O61" s="408"/>
      <c r="P61" s="287"/>
      <c r="Q61" s="287"/>
      <c r="R61" s="360"/>
      <c r="S61" s="290"/>
      <c r="T61" s="290"/>
      <c r="U61" s="512" t="str">
        <f t="shared" si="0"/>
        <v/>
      </c>
      <c r="V61" s="513" t="b">
        <f t="shared" si="1"/>
        <v>0</v>
      </c>
    </row>
    <row r="62" spans="1:22" x14ac:dyDescent="0.25">
      <c r="A62" s="104">
        <v>58</v>
      </c>
      <c r="B62" s="516">
        <f>'APH KIC KIA PC'!D62</f>
        <v>0</v>
      </c>
      <c r="C62" s="514" t="str">
        <f>IF('1. Artikeldata Grund'!$D62="","", '1. Artikeldata Grund'!$D62&amp;" - "&amp;'1. Artikeldata Grund'!$E62)</f>
        <v/>
      </c>
      <c r="D62" s="288"/>
      <c r="E62" s="349"/>
      <c r="F62" s="359" t="s">
        <v>30</v>
      </c>
      <c r="G62" s="359" t="s">
        <v>30</v>
      </c>
      <c r="H62" s="287" t="s">
        <v>30</v>
      </c>
      <c r="I62" s="404"/>
      <c r="J62" s="287" t="s">
        <v>30</v>
      </c>
      <c r="K62" s="288" t="s">
        <v>30</v>
      </c>
      <c r="L62" s="287" t="s">
        <v>30</v>
      </c>
      <c r="M62" s="287" t="s">
        <v>30</v>
      </c>
      <c r="N62" s="287" t="s">
        <v>30</v>
      </c>
      <c r="O62" s="408"/>
      <c r="P62" s="287"/>
      <c r="Q62" s="287"/>
      <c r="R62" s="360"/>
      <c r="S62" s="290"/>
      <c r="T62" s="290"/>
      <c r="U62" s="512" t="str">
        <f t="shared" si="0"/>
        <v/>
      </c>
      <c r="V62" s="513" t="b">
        <f t="shared" si="1"/>
        <v>0</v>
      </c>
    </row>
    <row r="63" spans="1:22" x14ac:dyDescent="0.25">
      <c r="A63" s="104">
        <v>59</v>
      </c>
      <c r="B63" s="516">
        <f>'APH KIC KIA PC'!D63</f>
        <v>0</v>
      </c>
      <c r="C63" s="514" t="str">
        <f>IF('1. Artikeldata Grund'!$D63="","", '1. Artikeldata Grund'!$D63&amp;" - "&amp;'1. Artikeldata Grund'!$E63)</f>
        <v/>
      </c>
      <c r="D63" s="288"/>
      <c r="E63" s="349"/>
      <c r="F63" s="359" t="s">
        <v>30</v>
      </c>
      <c r="G63" s="359" t="s">
        <v>30</v>
      </c>
      <c r="H63" s="287" t="s">
        <v>30</v>
      </c>
      <c r="I63" s="404"/>
      <c r="J63" s="287" t="s">
        <v>30</v>
      </c>
      <c r="K63" s="288" t="s">
        <v>30</v>
      </c>
      <c r="L63" s="287" t="s">
        <v>30</v>
      </c>
      <c r="M63" s="287" t="s">
        <v>30</v>
      </c>
      <c r="N63" s="287" t="s">
        <v>30</v>
      </c>
      <c r="O63" s="408"/>
      <c r="P63" s="287"/>
      <c r="Q63" s="287"/>
      <c r="R63" s="360"/>
      <c r="S63" s="290"/>
      <c r="T63" s="290"/>
      <c r="U63" s="512" t="str">
        <f t="shared" si="0"/>
        <v/>
      </c>
      <c r="V63" s="513" t="b">
        <f t="shared" si="1"/>
        <v>0</v>
      </c>
    </row>
    <row r="64" spans="1:22" x14ac:dyDescent="0.25">
      <c r="A64" s="104">
        <v>60</v>
      </c>
      <c r="B64" s="516">
        <f>'APH KIC KIA PC'!D64</f>
        <v>0</v>
      </c>
      <c r="C64" s="514" t="str">
        <f>IF('1. Artikeldata Grund'!$D64="","", '1. Artikeldata Grund'!$D64&amp;" - "&amp;'1. Artikeldata Grund'!$E64)</f>
        <v/>
      </c>
      <c r="D64" s="288"/>
      <c r="E64" s="349"/>
      <c r="F64" s="359" t="s">
        <v>30</v>
      </c>
      <c r="G64" s="359" t="s">
        <v>30</v>
      </c>
      <c r="H64" s="287" t="s">
        <v>30</v>
      </c>
      <c r="I64" s="404"/>
      <c r="J64" s="287" t="s">
        <v>30</v>
      </c>
      <c r="K64" s="288" t="s">
        <v>30</v>
      </c>
      <c r="L64" s="287" t="s">
        <v>30</v>
      </c>
      <c r="M64" s="287" t="s">
        <v>30</v>
      </c>
      <c r="N64" s="287" t="s">
        <v>30</v>
      </c>
      <c r="O64" s="408"/>
      <c r="P64" s="287"/>
      <c r="Q64" s="287"/>
      <c r="R64" s="360"/>
      <c r="S64" s="290"/>
      <c r="T64" s="290"/>
      <c r="U64" s="512" t="str">
        <f t="shared" si="0"/>
        <v/>
      </c>
      <c r="V64" s="513" t="b">
        <f t="shared" si="1"/>
        <v>0</v>
      </c>
    </row>
    <row r="65" spans="1:22" x14ac:dyDescent="0.25">
      <c r="A65" s="104">
        <v>61</v>
      </c>
      <c r="B65" s="516">
        <f>'APH KIC KIA PC'!D65</f>
        <v>0</v>
      </c>
      <c r="C65" s="514" t="str">
        <f>IF('1. Artikeldata Grund'!$D65="","", '1. Artikeldata Grund'!$D65&amp;" - "&amp;'1. Artikeldata Grund'!$E65)</f>
        <v/>
      </c>
      <c r="D65" s="288"/>
      <c r="E65" s="349"/>
      <c r="F65" s="359" t="s">
        <v>30</v>
      </c>
      <c r="G65" s="359" t="s">
        <v>30</v>
      </c>
      <c r="H65" s="287" t="s">
        <v>30</v>
      </c>
      <c r="I65" s="404"/>
      <c r="J65" s="287" t="s">
        <v>30</v>
      </c>
      <c r="K65" s="288" t="s">
        <v>30</v>
      </c>
      <c r="L65" s="287" t="s">
        <v>30</v>
      </c>
      <c r="M65" s="287" t="s">
        <v>30</v>
      </c>
      <c r="N65" s="287" t="s">
        <v>30</v>
      </c>
      <c r="O65" s="408"/>
      <c r="P65" s="287"/>
      <c r="Q65" s="287"/>
      <c r="R65" s="360"/>
      <c r="S65" s="290"/>
      <c r="T65" s="290"/>
      <c r="U65" s="512" t="str">
        <f t="shared" si="0"/>
        <v/>
      </c>
      <c r="V65" s="513" t="b">
        <f t="shared" si="1"/>
        <v>0</v>
      </c>
    </row>
    <row r="66" spans="1:22" x14ac:dyDescent="0.25">
      <c r="A66" s="104">
        <v>62</v>
      </c>
      <c r="B66" s="516">
        <f>'APH KIC KIA PC'!D66</f>
        <v>0</v>
      </c>
      <c r="C66" s="514" t="str">
        <f>IF('1. Artikeldata Grund'!$D66="","", '1. Artikeldata Grund'!$D66&amp;" - "&amp;'1. Artikeldata Grund'!$E66)</f>
        <v/>
      </c>
      <c r="D66" s="288"/>
      <c r="E66" s="349"/>
      <c r="F66" s="359" t="s">
        <v>30</v>
      </c>
      <c r="G66" s="359" t="s">
        <v>30</v>
      </c>
      <c r="H66" s="287" t="s">
        <v>30</v>
      </c>
      <c r="I66" s="404"/>
      <c r="J66" s="287" t="s">
        <v>30</v>
      </c>
      <c r="K66" s="288" t="s">
        <v>30</v>
      </c>
      <c r="L66" s="287" t="s">
        <v>30</v>
      </c>
      <c r="M66" s="287" t="s">
        <v>30</v>
      </c>
      <c r="N66" s="287" t="s">
        <v>30</v>
      </c>
      <c r="O66" s="408"/>
      <c r="P66" s="287"/>
      <c r="Q66" s="287"/>
      <c r="R66" s="360"/>
      <c r="S66" s="290"/>
      <c r="T66" s="290"/>
      <c r="U66" s="512" t="str">
        <f t="shared" si="0"/>
        <v/>
      </c>
      <c r="V66" s="513" t="b">
        <f t="shared" si="1"/>
        <v>0</v>
      </c>
    </row>
    <row r="67" spans="1:22" x14ac:dyDescent="0.25">
      <c r="A67" s="104">
        <v>63</v>
      </c>
      <c r="B67" s="516">
        <f>'APH KIC KIA PC'!D67</f>
        <v>0</v>
      </c>
      <c r="C67" s="514" t="str">
        <f>IF('1. Artikeldata Grund'!$D67="","", '1. Artikeldata Grund'!$D67&amp;" - "&amp;'1. Artikeldata Grund'!$E67)</f>
        <v/>
      </c>
      <c r="D67" s="288"/>
      <c r="E67" s="349"/>
      <c r="F67" s="359" t="s">
        <v>30</v>
      </c>
      <c r="G67" s="359" t="s">
        <v>30</v>
      </c>
      <c r="H67" s="287" t="s">
        <v>30</v>
      </c>
      <c r="I67" s="404"/>
      <c r="J67" s="287" t="s">
        <v>30</v>
      </c>
      <c r="K67" s="288" t="s">
        <v>30</v>
      </c>
      <c r="L67" s="287" t="s">
        <v>30</v>
      </c>
      <c r="M67" s="287" t="s">
        <v>30</v>
      </c>
      <c r="N67" s="287" t="s">
        <v>30</v>
      </c>
      <c r="O67" s="408"/>
      <c r="P67" s="287"/>
      <c r="Q67" s="287"/>
      <c r="R67" s="360"/>
      <c r="S67" s="290"/>
      <c r="T67" s="290"/>
      <c r="U67" s="512" t="str">
        <f t="shared" si="0"/>
        <v/>
      </c>
      <c r="V67" s="513" t="b">
        <f t="shared" si="1"/>
        <v>0</v>
      </c>
    </row>
    <row r="68" spans="1:22" x14ac:dyDescent="0.25">
      <c r="A68" s="104">
        <v>64</v>
      </c>
      <c r="B68" s="516">
        <f>'APH KIC KIA PC'!D68</f>
        <v>0</v>
      </c>
      <c r="C68" s="514" t="str">
        <f>IF('1. Artikeldata Grund'!$D68="","", '1. Artikeldata Grund'!$D68&amp;" - "&amp;'1. Artikeldata Grund'!$E68)</f>
        <v/>
      </c>
      <c r="D68" s="288"/>
      <c r="E68" s="349"/>
      <c r="F68" s="359" t="s">
        <v>30</v>
      </c>
      <c r="G68" s="359" t="s">
        <v>30</v>
      </c>
      <c r="H68" s="287" t="s">
        <v>30</v>
      </c>
      <c r="I68" s="404"/>
      <c r="J68" s="287" t="s">
        <v>30</v>
      </c>
      <c r="K68" s="288" t="s">
        <v>30</v>
      </c>
      <c r="L68" s="287" t="s">
        <v>30</v>
      </c>
      <c r="M68" s="287" t="s">
        <v>30</v>
      </c>
      <c r="N68" s="287" t="s">
        <v>30</v>
      </c>
      <c r="O68" s="408"/>
      <c r="P68" s="287"/>
      <c r="Q68" s="287"/>
      <c r="R68" s="360"/>
      <c r="S68" s="290"/>
      <c r="T68" s="290"/>
      <c r="U68" s="512" t="str">
        <f t="shared" si="0"/>
        <v/>
      </c>
      <c r="V68" s="513" t="b">
        <f t="shared" si="1"/>
        <v>0</v>
      </c>
    </row>
    <row r="69" spans="1:22" x14ac:dyDescent="0.25">
      <c r="A69" s="104">
        <v>65</v>
      </c>
      <c r="B69" s="516">
        <f>'APH KIC KIA PC'!D69</f>
        <v>0</v>
      </c>
      <c r="C69" s="514" t="str">
        <f>IF('1. Artikeldata Grund'!$D69="","", '1. Artikeldata Grund'!$D69&amp;" - "&amp;'1. Artikeldata Grund'!$E69)</f>
        <v/>
      </c>
      <c r="D69" s="288"/>
      <c r="E69" s="349"/>
      <c r="F69" s="359" t="s">
        <v>30</v>
      </c>
      <c r="G69" s="359" t="s">
        <v>30</v>
      </c>
      <c r="H69" s="287" t="s">
        <v>30</v>
      </c>
      <c r="I69" s="404"/>
      <c r="J69" s="287" t="s">
        <v>30</v>
      </c>
      <c r="K69" s="288" t="s">
        <v>30</v>
      </c>
      <c r="L69" s="287" t="s">
        <v>30</v>
      </c>
      <c r="M69" s="287" t="s">
        <v>30</v>
      </c>
      <c r="N69" s="287" t="s">
        <v>30</v>
      </c>
      <c r="O69" s="408"/>
      <c r="P69" s="287"/>
      <c r="Q69" s="287"/>
      <c r="R69" s="360"/>
      <c r="S69" s="290"/>
      <c r="T69" s="290"/>
      <c r="U69" s="512" t="str">
        <f t="shared" si="0"/>
        <v/>
      </c>
      <c r="V69" s="513" t="b">
        <f t="shared" si="1"/>
        <v>0</v>
      </c>
    </row>
    <row r="70" spans="1:22" x14ac:dyDescent="0.25">
      <c r="A70" s="104">
        <v>66</v>
      </c>
      <c r="B70" s="516">
        <f>'APH KIC KIA PC'!D70</f>
        <v>0</v>
      </c>
      <c r="C70" s="514" t="str">
        <f>IF('1. Artikeldata Grund'!$D70="","", '1. Artikeldata Grund'!$D70&amp;" - "&amp;'1. Artikeldata Grund'!$E70)</f>
        <v/>
      </c>
      <c r="D70" s="288"/>
      <c r="E70" s="349"/>
      <c r="F70" s="359" t="s">
        <v>30</v>
      </c>
      <c r="G70" s="359" t="s">
        <v>30</v>
      </c>
      <c r="H70" s="287" t="s">
        <v>30</v>
      </c>
      <c r="I70" s="404"/>
      <c r="J70" s="287" t="s">
        <v>30</v>
      </c>
      <c r="K70" s="288" t="s">
        <v>30</v>
      </c>
      <c r="L70" s="287" t="s">
        <v>30</v>
      </c>
      <c r="M70" s="287" t="s">
        <v>30</v>
      </c>
      <c r="N70" s="287" t="s">
        <v>30</v>
      </c>
      <c r="O70" s="408"/>
      <c r="P70" s="287"/>
      <c r="Q70" s="287"/>
      <c r="R70" s="360"/>
      <c r="S70" s="290"/>
      <c r="T70" s="290"/>
      <c r="U70" s="512" t="str">
        <f t="shared" ref="U70:U133" si="2">IF(V70=TRUE,"OBS! Ange färre tecken! / Note! Enter fewer characters","")</f>
        <v/>
      </c>
      <c r="V70" s="513" t="b">
        <f t="shared" ref="V70:V133" si="3">OR(LEN(P70)&gt;30,LEN(Q70)&gt;33,LEN(R70)&gt;25,LEN(S70)&gt;125,LEN(T70)&gt;82)</f>
        <v>0</v>
      </c>
    </row>
    <row r="71" spans="1:22" x14ac:dyDescent="0.25">
      <c r="A71" s="104">
        <v>67</v>
      </c>
      <c r="B71" s="516">
        <f>'APH KIC KIA PC'!D71</f>
        <v>0</v>
      </c>
      <c r="C71" s="514" t="str">
        <f>IF('1. Artikeldata Grund'!$D71="","", '1. Artikeldata Grund'!$D71&amp;" - "&amp;'1. Artikeldata Grund'!$E71)</f>
        <v/>
      </c>
      <c r="D71" s="288"/>
      <c r="E71" s="349"/>
      <c r="F71" s="359" t="s">
        <v>30</v>
      </c>
      <c r="G71" s="359" t="s">
        <v>30</v>
      </c>
      <c r="H71" s="287" t="s">
        <v>30</v>
      </c>
      <c r="I71" s="404"/>
      <c r="J71" s="287" t="s">
        <v>30</v>
      </c>
      <c r="K71" s="288" t="s">
        <v>30</v>
      </c>
      <c r="L71" s="287" t="s">
        <v>30</v>
      </c>
      <c r="M71" s="287" t="s">
        <v>30</v>
      </c>
      <c r="N71" s="287" t="s">
        <v>30</v>
      </c>
      <c r="O71" s="408"/>
      <c r="P71" s="287"/>
      <c r="Q71" s="287"/>
      <c r="R71" s="360"/>
      <c r="S71" s="290"/>
      <c r="T71" s="290"/>
      <c r="U71" s="512" t="str">
        <f t="shared" si="2"/>
        <v/>
      </c>
      <c r="V71" s="513" t="b">
        <f t="shared" si="3"/>
        <v>0</v>
      </c>
    </row>
    <row r="72" spans="1:22" x14ac:dyDescent="0.25">
      <c r="A72" s="104">
        <v>68</v>
      </c>
      <c r="B72" s="516">
        <f>'APH KIC KIA PC'!D72</f>
        <v>0</v>
      </c>
      <c r="C72" s="514" t="str">
        <f>IF('1. Artikeldata Grund'!$D72="","", '1. Artikeldata Grund'!$D72&amp;" - "&amp;'1. Artikeldata Grund'!$E72)</f>
        <v/>
      </c>
      <c r="D72" s="288"/>
      <c r="E72" s="349"/>
      <c r="F72" s="359" t="s">
        <v>30</v>
      </c>
      <c r="G72" s="359" t="s">
        <v>30</v>
      </c>
      <c r="H72" s="287" t="s">
        <v>30</v>
      </c>
      <c r="I72" s="404"/>
      <c r="J72" s="287" t="s">
        <v>30</v>
      </c>
      <c r="K72" s="288" t="s">
        <v>30</v>
      </c>
      <c r="L72" s="287" t="s">
        <v>30</v>
      </c>
      <c r="M72" s="287" t="s">
        <v>30</v>
      </c>
      <c r="N72" s="287" t="s">
        <v>30</v>
      </c>
      <c r="O72" s="408"/>
      <c r="P72" s="287"/>
      <c r="Q72" s="287"/>
      <c r="R72" s="360"/>
      <c r="S72" s="290"/>
      <c r="T72" s="290"/>
      <c r="U72" s="512" t="str">
        <f t="shared" si="2"/>
        <v/>
      </c>
      <c r="V72" s="513" t="b">
        <f t="shared" si="3"/>
        <v>0</v>
      </c>
    </row>
    <row r="73" spans="1:22" x14ac:dyDescent="0.25">
      <c r="A73" s="104">
        <v>69</v>
      </c>
      <c r="B73" s="516">
        <f>'APH KIC KIA PC'!D73</f>
        <v>0</v>
      </c>
      <c r="C73" s="514" t="str">
        <f>IF('1. Artikeldata Grund'!$D73="","", '1. Artikeldata Grund'!$D73&amp;" - "&amp;'1. Artikeldata Grund'!$E73)</f>
        <v/>
      </c>
      <c r="D73" s="288"/>
      <c r="E73" s="349"/>
      <c r="F73" s="359" t="s">
        <v>30</v>
      </c>
      <c r="G73" s="359" t="s">
        <v>30</v>
      </c>
      <c r="H73" s="287" t="s">
        <v>30</v>
      </c>
      <c r="I73" s="404"/>
      <c r="J73" s="287" t="s">
        <v>30</v>
      </c>
      <c r="K73" s="288" t="s">
        <v>30</v>
      </c>
      <c r="L73" s="287" t="s">
        <v>30</v>
      </c>
      <c r="M73" s="287" t="s">
        <v>30</v>
      </c>
      <c r="N73" s="287" t="s">
        <v>30</v>
      </c>
      <c r="O73" s="408"/>
      <c r="P73" s="287"/>
      <c r="Q73" s="287"/>
      <c r="R73" s="360"/>
      <c r="S73" s="290"/>
      <c r="T73" s="290"/>
      <c r="U73" s="512" t="str">
        <f t="shared" si="2"/>
        <v/>
      </c>
      <c r="V73" s="513" t="b">
        <f t="shared" si="3"/>
        <v>0</v>
      </c>
    </row>
    <row r="74" spans="1:22" x14ac:dyDescent="0.25">
      <c r="A74" s="104">
        <v>70</v>
      </c>
      <c r="B74" s="516">
        <f>'APH KIC KIA PC'!D74</f>
        <v>0</v>
      </c>
      <c r="C74" s="514" t="str">
        <f>IF('1. Artikeldata Grund'!$D74="","", '1. Artikeldata Grund'!$D74&amp;" - "&amp;'1. Artikeldata Grund'!$E74)</f>
        <v/>
      </c>
      <c r="D74" s="288"/>
      <c r="E74" s="349"/>
      <c r="F74" s="359" t="s">
        <v>30</v>
      </c>
      <c r="G74" s="359" t="s">
        <v>30</v>
      </c>
      <c r="H74" s="287" t="s">
        <v>30</v>
      </c>
      <c r="I74" s="404"/>
      <c r="J74" s="287" t="s">
        <v>30</v>
      </c>
      <c r="K74" s="288" t="s">
        <v>30</v>
      </c>
      <c r="L74" s="287" t="s">
        <v>30</v>
      </c>
      <c r="M74" s="287" t="s">
        <v>30</v>
      </c>
      <c r="N74" s="287" t="s">
        <v>30</v>
      </c>
      <c r="O74" s="408"/>
      <c r="P74" s="287"/>
      <c r="Q74" s="287"/>
      <c r="R74" s="360"/>
      <c r="S74" s="290"/>
      <c r="T74" s="290"/>
      <c r="U74" s="512" t="str">
        <f t="shared" si="2"/>
        <v/>
      </c>
      <c r="V74" s="513" t="b">
        <f t="shared" si="3"/>
        <v>0</v>
      </c>
    </row>
    <row r="75" spans="1:22" x14ac:dyDescent="0.25">
      <c r="A75" s="104">
        <v>71</v>
      </c>
      <c r="B75" s="516">
        <f>'APH KIC KIA PC'!D75</f>
        <v>0</v>
      </c>
      <c r="C75" s="514" t="str">
        <f>IF('1. Artikeldata Grund'!$D75="","", '1. Artikeldata Grund'!$D75&amp;" - "&amp;'1. Artikeldata Grund'!$E75)</f>
        <v/>
      </c>
      <c r="D75" s="288"/>
      <c r="E75" s="349"/>
      <c r="F75" s="359" t="s">
        <v>30</v>
      </c>
      <c r="G75" s="359" t="s">
        <v>30</v>
      </c>
      <c r="H75" s="287" t="s">
        <v>30</v>
      </c>
      <c r="I75" s="404"/>
      <c r="J75" s="287" t="s">
        <v>30</v>
      </c>
      <c r="K75" s="288" t="s">
        <v>30</v>
      </c>
      <c r="L75" s="287" t="s">
        <v>30</v>
      </c>
      <c r="M75" s="287" t="s">
        <v>30</v>
      </c>
      <c r="N75" s="287" t="s">
        <v>30</v>
      </c>
      <c r="O75" s="408"/>
      <c r="P75" s="287"/>
      <c r="Q75" s="287"/>
      <c r="R75" s="360"/>
      <c r="S75" s="290"/>
      <c r="T75" s="290"/>
      <c r="U75" s="512" t="str">
        <f t="shared" si="2"/>
        <v/>
      </c>
      <c r="V75" s="513" t="b">
        <f t="shared" si="3"/>
        <v>0</v>
      </c>
    </row>
    <row r="76" spans="1:22" x14ac:dyDescent="0.25">
      <c r="A76" s="104">
        <v>72</v>
      </c>
      <c r="B76" s="516">
        <f>'APH KIC KIA PC'!D76</f>
        <v>0</v>
      </c>
      <c r="C76" s="514" t="str">
        <f>IF('1. Artikeldata Grund'!$D76="","", '1. Artikeldata Grund'!$D76&amp;" - "&amp;'1. Artikeldata Grund'!$E76)</f>
        <v/>
      </c>
      <c r="D76" s="288"/>
      <c r="E76" s="349"/>
      <c r="F76" s="359" t="s">
        <v>30</v>
      </c>
      <c r="G76" s="359" t="s">
        <v>30</v>
      </c>
      <c r="H76" s="287" t="s">
        <v>30</v>
      </c>
      <c r="I76" s="404"/>
      <c r="J76" s="287" t="s">
        <v>30</v>
      </c>
      <c r="K76" s="288" t="s">
        <v>30</v>
      </c>
      <c r="L76" s="287" t="s">
        <v>30</v>
      </c>
      <c r="M76" s="287" t="s">
        <v>30</v>
      </c>
      <c r="N76" s="287" t="s">
        <v>30</v>
      </c>
      <c r="O76" s="408"/>
      <c r="P76" s="287"/>
      <c r="Q76" s="287"/>
      <c r="R76" s="360"/>
      <c r="S76" s="290"/>
      <c r="T76" s="290"/>
      <c r="U76" s="512" t="str">
        <f t="shared" si="2"/>
        <v/>
      </c>
      <c r="V76" s="513" t="b">
        <f t="shared" si="3"/>
        <v>0</v>
      </c>
    </row>
    <row r="77" spans="1:22" x14ac:dyDescent="0.25">
      <c r="A77" s="104">
        <v>73</v>
      </c>
      <c r="B77" s="516">
        <f>'APH KIC KIA PC'!D77</f>
        <v>0</v>
      </c>
      <c r="C77" s="514" t="str">
        <f>IF('1. Artikeldata Grund'!$D77="","", '1. Artikeldata Grund'!$D77&amp;" - "&amp;'1. Artikeldata Grund'!$E77)</f>
        <v/>
      </c>
      <c r="D77" s="288"/>
      <c r="E77" s="349"/>
      <c r="F77" s="359" t="s">
        <v>30</v>
      </c>
      <c r="G77" s="359" t="s">
        <v>30</v>
      </c>
      <c r="H77" s="287" t="s">
        <v>30</v>
      </c>
      <c r="I77" s="404"/>
      <c r="J77" s="287" t="s">
        <v>30</v>
      </c>
      <c r="K77" s="288" t="s">
        <v>30</v>
      </c>
      <c r="L77" s="287" t="s">
        <v>30</v>
      </c>
      <c r="M77" s="287" t="s">
        <v>30</v>
      </c>
      <c r="N77" s="287" t="s">
        <v>30</v>
      </c>
      <c r="O77" s="408"/>
      <c r="P77" s="287"/>
      <c r="Q77" s="287"/>
      <c r="R77" s="360"/>
      <c r="S77" s="290"/>
      <c r="T77" s="290"/>
      <c r="U77" s="512" t="str">
        <f t="shared" si="2"/>
        <v/>
      </c>
      <c r="V77" s="513" t="b">
        <f t="shared" si="3"/>
        <v>0</v>
      </c>
    </row>
    <row r="78" spans="1:22" x14ac:dyDescent="0.25">
      <c r="A78" s="104">
        <v>74</v>
      </c>
      <c r="B78" s="516">
        <f>'APH KIC KIA PC'!D78</f>
        <v>0</v>
      </c>
      <c r="C78" s="514" t="str">
        <f>IF('1. Artikeldata Grund'!$D78="","", '1. Artikeldata Grund'!$D78&amp;" - "&amp;'1. Artikeldata Grund'!$E78)</f>
        <v/>
      </c>
      <c r="D78" s="288"/>
      <c r="E78" s="349"/>
      <c r="F78" s="359" t="s">
        <v>30</v>
      </c>
      <c r="G78" s="359" t="s">
        <v>30</v>
      </c>
      <c r="H78" s="287" t="s">
        <v>30</v>
      </c>
      <c r="I78" s="404"/>
      <c r="J78" s="287" t="s">
        <v>30</v>
      </c>
      <c r="K78" s="288" t="s">
        <v>30</v>
      </c>
      <c r="L78" s="287" t="s">
        <v>30</v>
      </c>
      <c r="M78" s="287" t="s">
        <v>30</v>
      </c>
      <c r="N78" s="287" t="s">
        <v>30</v>
      </c>
      <c r="O78" s="408"/>
      <c r="P78" s="287"/>
      <c r="Q78" s="287"/>
      <c r="R78" s="360"/>
      <c r="S78" s="290"/>
      <c r="T78" s="290"/>
      <c r="U78" s="512" t="str">
        <f t="shared" si="2"/>
        <v/>
      </c>
      <c r="V78" s="513" t="b">
        <f t="shared" si="3"/>
        <v>0</v>
      </c>
    </row>
    <row r="79" spans="1:22" x14ac:dyDescent="0.25">
      <c r="A79" s="104">
        <v>75</v>
      </c>
      <c r="B79" s="516">
        <f>'APH KIC KIA PC'!D79</f>
        <v>0</v>
      </c>
      <c r="C79" s="514" t="str">
        <f>IF('1. Artikeldata Grund'!$D79="","", '1. Artikeldata Grund'!$D79&amp;" - "&amp;'1. Artikeldata Grund'!$E79)</f>
        <v/>
      </c>
      <c r="D79" s="288"/>
      <c r="E79" s="349"/>
      <c r="F79" s="359" t="s">
        <v>30</v>
      </c>
      <c r="G79" s="359" t="s">
        <v>30</v>
      </c>
      <c r="H79" s="287" t="s">
        <v>30</v>
      </c>
      <c r="I79" s="404"/>
      <c r="J79" s="287" t="s">
        <v>30</v>
      </c>
      <c r="K79" s="288" t="s">
        <v>30</v>
      </c>
      <c r="L79" s="287" t="s">
        <v>30</v>
      </c>
      <c r="M79" s="287" t="s">
        <v>30</v>
      </c>
      <c r="N79" s="287" t="s">
        <v>30</v>
      </c>
      <c r="O79" s="408"/>
      <c r="P79" s="287"/>
      <c r="Q79" s="287"/>
      <c r="R79" s="360"/>
      <c r="S79" s="290"/>
      <c r="T79" s="290"/>
      <c r="U79" s="512" t="str">
        <f t="shared" si="2"/>
        <v/>
      </c>
      <c r="V79" s="513" t="b">
        <f t="shared" si="3"/>
        <v>0</v>
      </c>
    </row>
    <row r="80" spans="1:22" x14ac:dyDescent="0.25">
      <c r="A80" s="104">
        <v>76</v>
      </c>
      <c r="B80" s="516">
        <f>'APH KIC KIA PC'!D80</f>
        <v>0</v>
      </c>
      <c r="C80" s="514" t="str">
        <f>IF('1. Artikeldata Grund'!$D80="","", '1. Artikeldata Grund'!$D80&amp;" - "&amp;'1. Artikeldata Grund'!$E80)</f>
        <v/>
      </c>
      <c r="D80" s="288"/>
      <c r="E80" s="349"/>
      <c r="F80" s="359" t="s">
        <v>30</v>
      </c>
      <c r="G80" s="359" t="s">
        <v>30</v>
      </c>
      <c r="H80" s="287" t="s">
        <v>30</v>
      </c>
      <c r="I80" s="404"/>
      <c r="J80" s="287" t="s">
        <v>30</v>
      </c>
      <c r="K80" s="288" t="s">
        <v>30</v>
      </c>
      <c r="L80" s="287" t="s">
        <v>30</v>
      </c>
      <c r="M80" s="287" t="s">
        <v>30</v>
      </c>
      <c r="N80" s="287" t="s">
        <v>30</v>
      </c>
      <c r="O80" s="408"/>
      <c r="P80" s="287"/>
      <c r="Q80" s="287"/>
      <c r="R80" s="360"/>
      <c r="S80" s="290"/>
      <c r="T80" s="290"/>
      <c r="U80" s="512" t="str">
        <f t="shared" si="2"/>
        <v/>
      </c>
      <c r="V80" s="513" t="b">
        <f t="shared" si="3"/>
        <v>0</v>
      </c>
    </row>
    <row r="81" spans="1:22" x14ac:dyDescent="0.25">
      <c r="A81" s="104">
        <v>77</v>
      </c>
      <c r="B81" s="516">
        <f>'APH KIC KIA PC'!D81</f>
        <v>0</v>
      </c>
      <c r="C81" s="514" t="str">
        <f>IF('1. Artikeldata Grund'!$D81="","", '1. Artikeldata Grund'!$D81&amp;" - "&amp;'1. Artikeldata Grund'!$E81)</f>
        <v/>
      </c>
      <c r="D81" s="288"/>
      <c r="E81" s="349"/>
      <c r="F81" s="359" t="s">
        <v>30</v>
      </c>
      <c r="G81" s="359" t="s">
        <v>30</v>
      </c>
      <c r="H81" s="287" t="s">
        <v>30</v>
      </c>
      <c r="I81" s="404"/>
      <c r="J81" s="287" t="s">
        <v>30</v>
      </c>
      <c r="K81" s="288" t="s">
        <v>30</v>
      </c>
      <c r="L81" s="287" t="s">
        <v>30</v>
      </c>
      <c r="M81" s="287" t="s">
        <v>30</v>
      </c>
      <c r="N81" s="287" t="s">
        <v>30</v>
      </c>
      <c r="O81" s="408"/>
      <c r="P81" s="287"/>
      <c r="Q81" s="287"/>
      <c r="R81" s="360"/>
      <c r="S81" s="290"/>
      <c r="T81" s="290"/>
      <c r="U81" s="512" t="str">
        <f t="shared" si="2"/>
        <v/>
      </c>
      <c r="V81" s="513" t="b">
        <f t="shared" si="3"/>
        <v>0</v>
      </c>
    </row>
    <row r="82" spans="1:22" x14ac:dyDescent="0.25">
      <c r="A82" s="104">
        <v>78</v>
      </c>
      <c r="B82" s="516">
        <f>'APH KIC KIA PC'!D82</f>
        <v>0</v>
      </c>
      <c r="C82" s="514" t="str">
        <f>IF('1. Artikeldata Grund'!$D82="","", '1. Artikeldata Grund'!$D82&amp;" - "&amp;'1. Artikeldata Grund'!$E82)</f>
        <v/>
      </c>
      <c r="D82" s="288"/>
      <c r="E82" s="349"/>
      <c r="F82" s="359" t="s">
        <v>30</v>
      </c>
      <c r="G82" s="359" t="s">
        <v>30</v>
      </c>
      <c r="H82" s="287" t="s">
        <v>30</v>
      </c>
      <c r="I82" s="404"/>
      <c r="J82" s="287" t="s">
        <v>30</v>
      </c>
      <c r="K82" s="288" t="s">
        <v>30</v>
      </c>
      <c r="L82" s="287" t="s">
        <v>30</v>
      </c>
      <c r="M82" s="287" t="s">
        <v>30</v>
      </c>
      <c r="N82" s="287" t="s">
        <v>30</v>
      </c>
      <c r="O82" s="408"/>
      <c r="P82" s="287"/>
      <c r="Q82" s="287"/>
      <c r="R82" s="360"/>
      <c r="S82" s="290"/>
      <c r="T82" s="290"/>
      <c r="U82" s="512" t="str">
        <f t="shared" si="2"/>
        <v/>
      </c>
      <c r="V82" s="513" t="b">
        <f t="shared" si="3"/>
        <v>0</v>
      </c>
    </row>
    <row r="83" spans="1:22" x14ac:dyDescent="0.25">
      <c r="A83" s="104">
        <v>79</v>
      </c>
      <c r="B83" s="516">
        <f>'APH KIC KIA PC'!D83</f>
        <v>0</v>
      </c>
      <c r="C83" s="514" t="str">
        <f>IF('1. Artikeldata Grund'!$D83="","", '1. Artikeldata Grund'!$D83&amp;" - "&amp;'1. Artikeldata Grund'!$E83)</f>
        <v/>
      </c>
      <c r="D83" s="288"/>
      <c r="E83" s="349"/>
      <c r="F83" s="359" t="s">
        <v>30</v>
      </c>
      <c r="G83" s="359" t="s">
        <v>30</v>
      </c>
      <c r="H83" s="287" t="s">
        <v>30</v>
      </c>
      <c r="I83" s="404"/>
      <c r="J83" s="287" t="s">
        <v>30</v>
      </c>
      <c r="K83" s="288" t="s">
        <v>30</v>
      </c>
      <c r="L83" s="287" t="s">
        <v>30</v>
      </c>
      <c r="M83" s="287" t="s">
        <v>30</v>
      </c>
      <c r="N83" s="287" t="s">
        <v>30</v>
      </c>
      <c r="O83" s="408"/>
      <c r="P83" s="287"/>
      <c r="Q83" s="287"/>
      <c r="R83" s="360"/>
      <c r="S83" s="290"/>
      <c r="T83" s="290"/>
      <c r="U83" s="512" t="str">
        <f t="shared" si="2"/>
        <v/>
      </c>
      <c r="V83" s="513" t="b">
        <f t="shared" si="3"/>
        <v>0</v>
      </c>
    </row>
    <row r="84" spans="1:22" x14ac:dyDescent="0.25">
      <c r="A84" s="104">
        <v>80</v>
      </c>
      <c r="B84" s="516">
        <f>'APH KIC KIA PC'!D84</f>
        <v>0</v>
      </c>
      <c r="C84" s="514" t="str">
        <f>IF('1. Artikeldata Grund'!$D84="","", '1. Artikeldata Grund'!$D84&amp;" - "&amp;'1. Artikeldata Grund'!$E84)</f>
        <v/>
      </c>
      <c r="D84" s="288"/>
      <c r="E84" s="349"/>
      <c r="F84" s="359" t="s">
        <v>30</v>
      </c>
      <c r="G84" s="359" t="s">
        <v>30</v>
      </c>
      <c r="H84" s="287" t="s">
        <v>30</v>
      </c>
      <c r="I84" s="404"/>
      <c r="J84" s="287" t="s">
        <v>30</v>
      </c>
      <c r="K84" s="288" t="s">
        <v>30</v>
      </c>
      <c r="L84" s="287" t="s">
        <v>30</v>
      </c>
      <c r="M84" s="287" t="s">
        <v>30</v>
      </c>
      <c r="N84" s="287" t="s">
        <v>30</v>
      </c>
      <c r="O84" s="408"/>
      <c r="P84" s="287"/>
      <c r="Q84" s="287"/>
      <c r="R84" s="360"/>
      <c r="S84" s="290"/>
      <c r="T84" s="290"/>
      <c r="U84" s="512" t="str">
        <f t="shared" si="2"/>
        <v/>
      </c>
      <c r="V84" s="513" t="b">
        <f t="shared" si="3"/>
        <v>0</v>
      </c>
    </row>
    <row r="85" spans="1:22" x14ac:dyDescent="0.25">
      <c r="A85" s="104">
        <v>81</v>
      </c>
      <c r="B85" s="516">
        <f>'APH KIC KIA PC'!D85</f>
        <v>0</v>
      </c>
      <c r="C85" s="514" t="str">
        <f>IF('1. Artikeldata Grund'!$D85="","", '1. Artikeldata Grund'!$D85&amp;" - "&amp;'1. Artikeldata Grund'!$E85)</f>
        <v/>
      </c>
      <c r="D85" s="288"/>
      <c r="E85" s="349"/>
      <c r="F85" s="359" t="s">
        <v>30</v>
      </c>
      <c r="G85" s="359" t="s">
        <v>30</v>
      </c>
      <c r="H85" s="287" t="s">
        <v>30</v>
      </c>
      <c r="I85" s="404"/>
      <c r="J85" s="287" t="s">
        <v>30</v>
      </c>
      <c r="K85" s="288" t="s">
        <v>30</v>
      </c>
      <c r="L85" s="287" t="s">
        <v>30</v>
      </c>
      <c r="M85" s="287" t="s">
        <v>30</v>
      </c>
      <c r="N85" s="287" t="s">
        <v>30</v>
      </c>
      <c r="O85" s="408"/>
      <c r="P85" s="287"/>
      <c r="Q85" s="287"/>
      <c r="R85" s="360"/>
      <c r="S85" s="290"/>
      <c r="T85" s="290"/>
      <c r="U85" s="512" t="str">
        <f t="shared" si="2"/>
        <v/>
      </c>
      <c r="V85" s="513" t="b">
        <f t="shared" si="3"/>
        <v>0</v>
      </c>
    </row>
    <row r="86" spans="1:22" x14ac:dyDescent="0.25">
      <c r="A86" s="104">
        <v>82</v>
      </c>
      <c r="B86" s="516">
        <f>'APH KIC KIA PC'!D86</f>
        <v>0</v>
      </c>
      <c r="C86" s="514" t="str">
        <f>IF('1. Artikeldata Grund'!$D86="","", '1. Artikeldata Grund'!$D86&amp;" - "&amp;'1. Artikeldata Grund'!$E86)</f>
        <v/>
      </c>
      <c r="D86" s="288"/>
      <c r="E86" s="349"/>
      <c r="F86" s="359" t="s">
        <v>30</v>
      </c>
      <c r="G86" s="359" t="s">
        <v>30</v>
      </c>
      <c r="H86" s="287" t="s">
        <v>30</v>
      </c>
      <c r="I86" s="404"/>
      <c r="J86" s="287" t="s">
        <v>30</v>
      </c>
      <c r="K86" s="288" t="s">
        <v>30</v>
      </c>
      <c r="L86" s="287" t="s">
        <v>30</v>
      </c>
      <c r="M86" s="287" t="s">
        <v>30</v>
      </c>
      <c r="N86" s="287" t="s">
        <v>30</v>
      </c>
      <c r="O86" s="408"/>
      <c r="P86" s="287"/>
      <c r="Q86" s="287"/>
      <c r="R86" s="360"/>
      <c r="S86" s="290"/>
      <c r="T86" s="290"/>
      <c r="U86" s="512" t="str">
        <f t="shared" si="2"/>
        <v/>
      </c>
      <c r="V86" s="513" t="b">
        <f t="shared" si="3"/>
        <v>0</v>
      </c>
    </row>
    <row r="87" spans="1:22" x14ac:dyDescent="0.25">
      <c r="A87" s="104">
        <v>83</v>
      </c>
      <c r="B87" s="516">
        <f>'APH KIC KIA PC'!D87</f>
        <v>0</v>
      </c>
      <c r="C87" s="514" t="str">
        <f>IF('1. Artikeldata Grund'!$D87="","", '1. Artikeldata Grund'!$D87&amp;" - "&amp;'1. Artikeldata Grund'!$E87)</f>
        <v/>
      </c>
      <c r="D87" s="288"/>
      <c r="E87" s="349"/>
      <c r="F87" s="359" t="s">
        <v>30</v>
      </c>
      <c r="G87" s="359" t="s">
        <v>30</v>
      </c>
      <c r="H87" s="287" t="s">
        <v>30</v>
      </c>
      <c r="I87" s="404"/>
      <c r="J87" s="287" t="s">
        <v>30</v>
      </c>
      <c r="K87" s="288" t="s">
        <v>30</v>
      </c>
      <c r="L87" s="287" t="s">
        <v>30</v>
      </c>
      <c r="M87" s="287" t="s">
        <v>30</v>
      </c>
      <c r="N87" s="287" t="s">
        <v>30</v>
      </c>
      <c r="O87" s="408"/>
      <c r="P87" s="287"/>
      <c r="Q87" s="287"/>
      <c r="R87" s="360"/>
      <c r="S87" s="290"/>
      <c r="T87" s="290"/>
      <c r="U87" s="512" t="str">
        <f t="shared" si="2"/>
        <v/>
      </c>
      <c r="V87" s="513" t="b">
        <f t="shared" si="3"/>
        <v>0</v>
      </c>
    </row>
    <row r="88" spans="1:22" x14ac:dyDescent="0.25">
      <c r="A88" s="104">
        <v>84</v>
      </c>
      <c r="B88" s="516">
        <f>'APH KIC KIA PC'!D88</f>
        <v>0</v>
      </c>
      <c r="C88" s="514" t="str">
        <f>IF('1. Artikeldata Grund'!$D88="","", '1. Artikeldata Grund'!$D88&amp;" - "&amp;'1. Artikeldata Grund'!$E88)</f>
        <v/>
      </c>
      <c r="D88" s="288"/>
      <c r="E88" s="349"/>
      <c r="F88" s="359" t="s">
        <v>30</v>
      </c>
      <c r="G88" s="359" t="s">
        <v>30</v>
      </c>
      <c r="H88" s="287" t="s">
        <v>30</v>
      </c>
      <c r="I88" s="404"/>
      <c r="J88" s="287" t="s">
        <v>30</v>
      </c>
      <c r="K88" s="288" t="s">
        <v>30</v>
      </c>
      <c r="L88" s="287" t="s">
        <v>30</v>
      </c>
      <c r="M88" s="287" t="s">
        <v>30</v>
      </c>
      <c r="N88" s="287" t="s">
        <v>30</v>
      </c>
      <c r="O88" s="408"/>
      <c r="P88" s="287"/>
      <c r="Q88" s="287"/>
      <c r="R88" s="360"/>
      <c r="S88" s="290"/>
      <c r="T88" s="290"/>
      <c r="U88" s="512" t="str">
        <f t="shared" si="2"/>
        <v/>
      </c>
      <c r="V88" s="513" t="b">
        <f t="shared" si="3"/>
        <v>0</v>
      </c>
    </row>
    <row r="89" spans="1:22" x14ac:dyDescent="0.25">
      <c r="A89" s="104">
        <v>85</v>
      </c>
      <c r="B89" s="516">
        <f>'APH KIC KIA PC'!D89</f>
        <v>0</v>
      </c>
      <c r="C89" s="514" t="str">
        <f>IF('1. Artikeldata Grund'!$D89="","", '1. Artikeldata Grund'!$D89&amp;" - "&amp;'1. Artikeldata Grund'!$E89)</f>
        <v/>
      </c>
      <c r="D89" s="288"/>
      <c r="E89" s="349"/>
      <c r="F89" s="359" t="s">
        <v>30</v>
      </c>
      <c r="G89" s="359" t="s">
        <v>30</v>
      </c>
      <c r="H89" s="287" t="s">
        <v>30</v>
      </c>
      <c r="I89" s="404"/>
      <c r="J89" s="287" t="s">
        <v>30</v>
      </c>
      <c r="K89" s="288" t="s">
        <v>30</v>
      </c>
      <c r="L89" s="287" t="s">
        <v>30</v>
      </c>
      <c r="M89" s="287" t="s">
        <v>30</v>
      </c>
      <c r="N89" s="287" t="s">
        <v>30</v>
      </c>
      <c r="O89" s="408"/>
      <c r="P89" s="287"/>
      <c r="Q89" s="287"/>
      <c r="R89" s="360"/>
      <c r="S89" s="290"/>
      <c r="T89" s="290"/>
      <c r="U89" s="512" t="str">
        <f t="shared" si="2"/>
        <v/>
      </c>
      <c r="V89" s="513" t="b">
        <f t="shared" si="3"/>
        <v>0</v>
      </c>
    </row>
    <row r="90" spans="1:22" x14ac:dyDescent="0.25">
      <c r="A90" s="104">
        <v>86</v>
      </c>
      <c r="B90" s="516">
        <f>'APH KIC KIA PC'!D90</f>
        <v>0</v>
      </c>
      <c r="C90" s="514" t="str">
        <f>IF('1. Artikeldata Grund'!$D90="","", '1. Artikeldata Grund'!$D90&amp;" - "&amp;'1. Artikeldata Grund'!$E90)</f>
        <v/>
      </c>
      <c r="D90" s="288"/>
      <c r="E90" s="349"/>
      <c r="F90" s="359" t="s">
        <v>30</v>
      </c>
      <c r="G90" s="359" t="s">
        <v>30</v>
      </c>
      <c r="H90" s="287" t="s">
        <v>30</v>
      </c>
      <c r="I90" s="404"/>
      <c r="J90" s="287" t="s">
        <v>30</v>
      </c>
      <c r="K90" s="288" t="s">
        <v>30</v>
      </c>
      <c r="L90" s="287" t="s">
        <v>30</v>
      </c>
      <c r="M90" s="287" t="s">
        <v>30</v>
      </c>
      <c r="N90" s="287" t="s">
        <v>30</v>
      </c>
      <c r="O90" s="408"/>
      <c r="P90" s="287"/>
      <c r="Q90" s="287"/>
      <c r="R90" s="360"/>
      <c r="S90" s="290"/>
      <c r="T90" s="290"/>
      <c r="U90" s="512" t="str">
        <f t="shared" si="2"/>
        <v/>
      </c>
      <c r="V90" s="513" t="b">
        <f t="shared" si="3"/>
        <v>0</v>
      </c>
    </row>
    <row r="91" spans="1:22" x14ac:dyDescent="0.25">
      <c r="A91" s="104">
        <v>87</v>
      </c>
      <c r="B91" s="516">
        <f>'APH KIC KIA PC'!D91</f>
        <v>0</v>
      </c>
      <c r="C91" s="514" t="str">
        <f>IF('1. Artikeldata Grund'!$D91="","", '1. Artikeldata Grund'!$D91&amp;" - "&amp;'1. Artikeldata Grund'!$E91)</f>
        <v/>
      </c>
      <c r="D91" s="288"/>
      <c r="E91" s="349"/>
      <c r="F91" s="359" t="s">
        <v>30</v>
      </c>
      <c r="G91" s="359" t="s">
        <v>30</v>
      </c>
      <c r="H91" s="287" t="s">
        <v>30</v>
      </c>
      <c r="I91" s="404"/>
      <c r="J91" s="287" t="s">
        <v>30</v>
      </c>
      <c r="K91" s="288" t="s">
        <v>30</v>
      </c>
      <c r="L91" s="287" t="s">
        <v>30</v>
      </c>
      <c r="M91" s="287" t="s">
        <v>30</v>
      </c>
      <c r="N91" s="287" t="s">
        <v>30</v>
      </c>
      <c r="O91" s="408"/>
      <c r="P91" s="287"/>
      <c r="Q91" s="287"/>
      <c r="R91" s="360"/>
      <c r="S91" s="290"/>
      <c r="T91" s="290"/>
      <c r="U91" s="512" t="str">
        <f t="shared" si="2"/>
        <v/>
      </c>
      <c r="V91" s="513" t="b">
        <f t="shared" si="3"/>
        <v>0</v>
      </c>
    </row>
    <row r="92" spans="1:22" x14ac:dyDescent="0.25">
      <c r="A92" s="104">
        <v>88</v>
      </c>
      <c r="B92" s="516">
        <f>'APH KIC KIA PC'!D92</f>
        <v>0</v>
      </c>
      <c r="C92" s="514" t="str">
        <f>IF('1. Artikeldata Grund'!$D92="","", '1. Artikeldata Grund'!$D92&amp;" - "&amp;'1. Artikeldata Grund'!$E92)</f>
        <v/>
      </c>
      <c r="D92" s="288"/>
      <c r="E92" s="349"/>
      <c r="F92" s="359" t="s">
        <v>30</v>
      </c>
      <c r="G92" s="359" t="s">
        <v>30</v>
      </c>
      <c r="H92" s="287" t="s">
        <v>30</v>
      </c>
      <c r="I92" s="404"/>
      <c r="J92" s="287" t="s">
        <v>30</v>
      </c>
      <c r="K92" s="288" t="s">
        <v>30</v>
      </c>
      <c r="L92" s="287" t="s">
        <v>30</v>
      </c>
      <c r="M92" s="287" t="s">
        <v>30</v>
      </c>
      <c r="N92" s="287" t="s">
        <v>30</v>
      </c>
      <c r="O92" s="408"/>
      <c r="P92" s="287"/>
      <c r="Q92" s="287"/>
      <c r="R92" s="360"/>
      <c r="S92" s="290"/>
      <c r="T92" s="290"/>
      <c r="U92" s="512" t="str">
        <f t="shared" si="2"/>
        <v/>
      </c>
      <c r="V92" s="513" t="b">
        <f t="shared" si="3"/>
        <v>0</v>
      </c>
    </row>
    <row r="93" spans="1:22" x14ac:dyDescent="0.25">
      <c r="A93" s="104">
        <v>89</v>
      </c>
      <c r="B93" s="516">
        <f>'APH KIC KIA PC'!D93</f>
        <v>0</v>
      </c>
      <c r="C93" s="514" t="str">
        <f>IF('1. Artikeldata Grund'!$D93="","", '1. Artikeldata Grund'!$D93&amp;" - "&amp;'1. Artikeldata Grund'!$E93)</f>
        <v/>
      </c>
      <c r="D93" s="288"/>
      <c r="E93" s="349"/>
      <c r="F93" s="359" t="s">
        <v>30</v>
      </c>
      <c r="G93" s="359" t="s">
        <v>30</v>
      </c>
      <c r="H93" s="287" t="s">
        <v>30</v>
      </c>
      <c r="I93" s="404"/>
      <c r="J93" s="287" t="s">
        <v>30</v>
      </c>
      <c r="K93" s="288" t="s">
        <v>30</v>
      </c>
      <c r="L93" s="287" t="s">
        <v>30</v>
      </c>
      <c r="M93" s="287" t="s">
        <v>30</v>
      </c>
      <c r="N93" s="287" t="s">
        <v>30</v>
      </c>
      <c r="O93" s="408"/>
      <c r="P93" s="287"/>
      <c r="Q93" s="287"/>
      <c r="R93" s="360"/>
      <c r="S93" s="290"/>
      <c r="T93" s="290"/>
      <c r="U93" s="512" t="str">
        <f t="shared" si="2"/>
        <v/>
      </c>
      <c r="V93" s="513" t="b">
        <f t="shared" si="3"/>
        <v>0</v>
      </c>
    </row>
    <row r="94" spans="1:22" x14ac:dyDescent="0.25">
      <c r="A94" s="104">
        <v>90</v>
      </c>
      <c r="B94" s="516">
        <f>'APH KIC KIA PC'!D94</f>
        <v>0</v>
      </c>
      <c r="C94" s="514" t="str">
        <f>IF('1. Artikeldata Grund'!$D94="","", '1. Artikeldata Grund'!$D94&amp;" - "&amp;'1. Artikeldata Grund'!$E94)</f>
        <v/>
      </c>
      <c r="D94" s="288"/>
      <c r="E94" s="349"/>
      <c r="F94" s="359" t="s">
        <v>30</v>
      </c>
      <c r="G94" s="359" t="s">
        <v>30</v>
      </c>
      <c r="H94" s="287" t="s">
        <v>30</v>
      </c>
      <c r="I94" s="404"/>
      <c r="J94" s="287" t="s">
        <v>30</v>
      </c>
      <c r="K94" s="288" t="s">
        <v>30</v>
      </c>
      <c r="L94" s="287" t="s">
        <v>30</v>
      </c>
      <c r="M94" s="287" t="s">
        <v>30</v>
      </c>
      <c r="N94" s="287" t="s">
        <v>30</v>
      </c>
      <c r="O94" s="408"/>
      <c r="P94" s="287"/>
      <c r="Q94" s="287"/>
      <c r="R94" s="360"/>
      <c r="S94" s="290"/>
      <c r="T94" s="290"/>
      <c r="U94" s="512" t="str">
        <f t="shared" si="2"/>
        <v/>
      </c>
      <c r="V94" s="513" t="b">
        <f t="shared" si="3"/>
        <v>0</v>
      </c>
    </row>
    <row r="95" spans="1:22" x14ac:dyDescent="0.25">
      <c r="A95" s="104">
        <v>91</v>
      </c>
      <c r="B95" s="516">
        <f>'APH KIC KIA PC'!D95</f>
        <v>0</v>
      </c>
      <c r="C95" s="514" t="str">
        <f>IF('1. Artikeldata Grund'!$D95="","", '1. Artikeldata Grund'!$D95&amp;" - "&amp;'1. Artikeldata Grund'!$E95)</f>
        <v/>
      </c>
      <c r="D95" s="288"/>
      <c r="E95" s="349"/>
      <c r="F95" s="359" t="s">
        <v>30</v>
      </c>
      <c r="G95" s="359" t="s">
        <v>30</v>
      </c>
      <c r="H95" s="287" t="s">
        <v>30</v>
      </c>
      <c r="I95" s="404"/>
      <c r="J95" s="287" t="s">
        <v>30</v>
      </c>
      <c r="K95" s="288" t="s">
        <v>30</v>
      </c>
      <c r="L95" s="287" t="s">
        <v>30</v>
      </c>
      <c r="M95" s="287" t="s">
        <v>30</v>
      </c>
      <c r="N95" s="287" t="s">
        <v>30</v>
      </c>
      <c r="O95" s="408"/>
      <c r="P95" s="287"/>
      <c r="Q95" s="287"/>
      <c r="R95" s="360"/>
      <c r="S95" s="290"/>
      <c r="T95" s="290"/>
      <c r="U95" s="512" t="str">
        <f t="shared" si="2"/>
        <v/>
      </c>
      <c r="V95" s="513" t="b">
        <f t="shared" si="3"/>
        <v>0</v>
      </c>
    </row>
    <row r="96" spans="1:22" x14ac:dyDescent="0.25">
      <c r="A96" s="104">
        <v>92</v>
      </c>
      <c r="B96" s="516">
        <f>'APH KIC KIA PC'!D96</f>
        <v>0</v>
      </c>
      <c r="C96" s="514" t="str">
        <f>IF('1. Artikeldata Grund'!$D96="","", '1. Artikeldata Grund'!$D96&amp;" - "&amp;'1. Artikeldata Grund'!$E96)</f>
        <v/>
      </c>
      <c r="D96" s="288"/>
      <c r="E96" s="349"/>
      <c r="F96" s="359" t="s">
        <v>30</v>
      </c>
      <c r="G96" s="359" t="s">
        <v>30</v>
      </c>
      <c r="H96" s="287" t="s">
        <v>30</v>
      </c>
      <c r="I96" s="404"/>
      <c r="J96" s="287" t="s">
        <v>30</v>
      </c>
      <c r="K96" s="288" t="s">
        <v>30</v>
      </c>
      <c r="L96" s="287" t="s">
        <v>30</v>
      </c>
      <c r="M96" s="287" t="s">
        <v>30</v>
      </c>
      <c r="N96" s="287" t="s">
        <v>30</v>
      </c>
      <c r="O96" s="408"/>
      <c r="P96" s="287"/>
      <c r="Q96" s="287"/>
      <c r="R96" s="360"/>
      <c r="S96" s="290"/>
      <c r="T96" s="290"/>
      <c r="U96" s="512" t="str">
        <f t="shared" si="2"/>
        <v/>
      </c>
      <c r="V96" s="513" t="b">
        <f t="shared" si="3"/>
        <v>0</v>
      </c>
    </row>
    <row r="97" spans="1:22" x14ac:dyDescent="0.25">
      <c r="A97" s="104">
        <v>93</v>
      </c>
      <c r="B97" s="516">
        <f>'APH KIC KIA PC'!D97</f>
        <v>0</v>
      </c>
      <c r="C97" s="514" t="str">
        <f>IF('1. Artikeldata Grund'!$D97="","", '1. Artikeldata Grund'!$D97&amp;" - "&amp;'1. Artikeldata Grund'!$E97)</f>
        <v/>
      </c>
      <c r="D97" s="288"/>
      <c r="E97" s="349"/>
      <c r="F97" s="359" t="s">
        <v>30</v>
      </c>
      <c r="G97" s="359" t="s">
        <v>30</v>
      </c>
      <c r="H97" s="287" t="s">
        <v>30</v>
      </c>
      <c r="I97" s="404"/>
      <c r="J97" s="287" t="s">
        <v>30</v>
      </c>
      <c r="K97" s="288" t="s">
        <v>30</v>
      </c>
      <c r="L97" s="287" t="s">
        <v>30</v>
      </c>
      <c r="M97" s="287" t="s">
        <v>30</v>
      </c>
      <c r="N97" s="287" t="s">
        <v>30</v>
      </c>
      <c r="O97" s="408"/>
      <c r="P97" s="287"/>
      <c r="Q97" s="287"/>
      <c r="R97" s="360"/>
      <c r="S97" s="290"/>
      <c r="T97" s="290"/>
      <c r="U97" s="512" t="str">
        <f t="shared" si="2"/>
        <v/>
      </c>
      <c r="V97" s="513" t="b">
        <f t="shared" si="3"/>
        <v>0</v>
      </c>
    </row>
    <row r="98" spans="1:22" x14ac:dyDescent="0.25">
      <c r="A98" s="104">
        <v>94</v>
      </c>
      <c r="B98" s="516">
        <f>'APH KIC KIA PC'!D98</f>
        <v>0</v>
      </c>
      <c r="C98" s="514" t="str">
        <f>IF('1. Artikeldata Grund'!$D98="","", '1. Artikeldata Grund'!$D98&amp;" - "&amp;'1. Artikeldata Grund'!$E98)</f>
        <v/>
      </c>
      <c r="D98" s="288"/>
      <c r="E98" s="349"/>
      <c r="F98" s="359" t="s">
        <v>30</v>
      </c>
      <c r="G98" s="359" t="s">
        <v>30</v>
      </c>
      <c r="H98" s="287" t="s">
        <v>30</v>
      </c>
      <c r="I98" s="404"/>
      <c r="J98" s="287" t="s">
        <v>30</v>
      </c>
      <c r="K98" s="288" t="s">
        <v>30</v>
      </c>
      <c r="L98" s="287" t="s">
        <v>30</v>
      </c>
      <c r="M98" s="287" t="s">
        <v>30</v>
      </c>
      <c r="N98" s="287" t="s">
        <v>30</v>
      </c>
      <c r="O98" s="408"/>
      <c r="P98" s="287"/>
      <c r="Q98" s="287"/>
      <c r="R98" s="360"/>
      <c r="S98" s="290"/>
      <c r="T98" s="290"/>
      <c r="U98" s="512" t="str">
        <f t="shared" si="2"/>
        <v/>
      </c>
      <c r="V98" s="513" t="b">
        <f t="shared" si="3"/>
        <v>0</v>
      </c>
    </row>
    <row r="99" spans="1:22" x14ac:dyDescent="0.25">
      <c r="A99" s="104">
        <v>95</v>
      </c>
      <c r="B99" s="516">
        <f>'APH KIC KIA PC'!D99</f>
        <v>0</v>
      </c>
      <c r="C99" s="514" t="str">
        <f>IF('1. Artikeldata Grund'!$D99="","", '1. Artikeldata Grund'!$D99&amp;" - "&amp;'1. Artikeldata Grund'!$E99)</f>
        <v/>
      </c>
      <c r="D99" s="288"/>
      <c r="E99" s="349"/>
      <c r="F99" s="359" t="s">
        <v>30</v>
      </c>
      <c r="G99" s="359" t="s">
        <v>30</v>
      </c>
      <c r="H99" s="287" t="s">
        <v>30</v>
      </c>
      <c r="I99" s="404"/>
      <c r="J99" s="287" t="s">
        <v>30</v>
      </c>
      <c r="K99" s="288" t="s">
        <v>30</v>
      </c>
      <c r="L99" s="287" t="s">
        <v>30</v>
      </c>
      <c r="M99" s="287" t="s">
        <v>30</v>
      </c>
      <c r="N99" s="287" t="s">
        <v>30</v>
      </c>
      <c r="O99" s="408"/>
      <c r="P99" s="287"/>
      <c r="Q99" s="287"/>
      <c r="R99" s="360"/>
      <c r="S99" s="290"/>
      <c r="T99" s="290"/>
      <c r="U99" s="512" t="str">
        <f t="shared" si="2"/>
        <v/>
      </c>
      <c r="V99" s="513" t="b">
        <f t="shared" si="3"/>
        <v>0</v>
      </c>
    </row>
    <row r="100" spans="1:22" x14ac:dyDescent="0.25">
      <c r="A100" s="104">
        <v>96</v>
      </c>
      <c r="B100" s="516">
        <f>'APH KIC KIA PC'!D100</f>
        <v>0</v>
      </c>
      <c r="C100" s="514" t="str">
        <f>IF('1. Artikeldata Grund'!$D100="","", '1. Artikeldata Grund'!$D100&amp;" - "&amp;'1. Artikeldata Grund'!$E100)</f>
        <v/>
      </c>
      <c r="D100" s="288"/>
      <c r="E100" s="349"/>
      <c r="F100" s="359" t="s">
        <v>30</v>
      </c>
      <c r="G100" s="359" t="s">
        <v>30</v>
      </c>
      <c r="H100" s="287" t="s">
        <v>30</v>
      </c>
      <c r="I100" s="404"/>
      <c r="J100" s="287" t="s">
        <v>30</v>
      </c>
      <c r="K100" s="288" t="s">
        <v>30</v>
      </c>
      <c r="L100" s="287" t="s">
        <v>30</v>
      </c>
      <c r="M100" s="287" t="s">
        <v>30</v>
      </c>
      <c r="N100" s="287" t="s">
        <v>30</v>
      </c>
      <c r="O100" s="408"/>
      <c r="P100" s="287"/>
      <c r="Q100" s="287"/>
      <c r="R100" s="360"/>
      <c r="S100" s="290"/>
      <c r="T100" s="290"/>
      <c r="U100" s="512" t="str">
        <f t="shared" si="2"/>
        <v/>
      </c>
      <c r="V100" s="513" t="b">
        <f t="shared" si="3"/>
        <v>0</v>
      </c>
    </row>
    <row r="101" spans="1:22" x14ac:dyDescent="0.25">
      <c r="A101" s="104">
        <v>97</v>
      </c>
      <c r="B101" s="516">
        <f>'APH KIC KIA PC'!D101</f>
        <v>0</v>
      </c>
      <c r="C101" s="514" t="str">
        <f>IF('1. Artikeldata Grund'!$D101="","", '1. Artikeldata Grund'!$D101&amp;" - "&amp;'1. Artikeldata Grund'!$E101)</f>
        <v/>
      </c>
      <c r="D101" s="288"/>
      <c r="E101" s="349"/>
      <c r="F101" s="359" t="s">
        <v>30</v>
      </c>
      <c r="G101" s="359" t="s">
        <v>30</v>
      </c>
      <c r="H101" s="287" t="s">
        <v>30</v>
      </c>
      <c r="I101" s="404"/>
      <c r="J101" s="287" t="s">
        <v>30</v>
      </c>
      <c r="K101" s="288" t="s">
        <v>30</v>
      </c>
      <c r="L101" s="287" t="s">
        <v>30</v>
      </c>
      <c r="M101" s="287" t="s">
        <v>30</v>
      </c>
      <c r="N101" s="287" t="s">
        <v>30</v>
      </c>
      <c r="O101" s="408"/>
      <c r="P101" s="287"/>
      <c r="Q101" s="287"/>
      <c r="R101" s="360"/>
      <c r="S101" s="290"/>
      <c r="T101" s="290"/>
      <c r="U101" s="512" t="str">
        <f t="shared" si="2"/>
        <v/>
      </c>
      <c r="V101" s="513" t="b">
        <f t="shared" si="3"/>
        <v>0</v>
      </c>
    </row>
    <row r="102" spans="1:22" x14ac:dyDescent="0.25">
      <c r="A102" s="104">
        <v>98</v>
      </c>
      <c r="B102" s="516">
        <f>'APH KIC KIA PC'!D102</f>
        <v>0</v>
      </c>
      <c r="C102" s="514" t="str">
        <f>IF('1. Artikeldata Grund'!$D102="","", '1. Artikeldata Grund'!$D102&amp;" - "&amp;'1. Artikeldata Grund'!$E102)</f>
        <v/>
      </c>
      <c r="D102" s="288"/>
      <c r="E102" s="349"/>
      <c r="F102" s="359" t="s">
        <v>30</v>
      </c>
      <c r="G102" s="359" t="s">
        <v>30</v>
      </c>
      <c r="H102" s="287" t="s">
        <v>30</v>
      </c>
      <c r="I102" s="404"/>
      <c r="J102" s="287" t="s">
        <v>30</v>
      </c>
      <c r="K102" s="288" t="s">
        <v>30</v>
      </c>
      <c r="L102" s="287" t="s">
        <v>30</v>
      </c>
      <c r="M102" s="287" t="s">
        <v>30</v>
      </c>
      <c r="N102" s="287" t="s">
        <v>30</v>
      </c>
      <c r="O102" s="408"/>
      <c r="P102" s="287"/>
      <c r="Q102" s="287"/>
      <c r="R102" s="360"/>
      <c r="S102" s="290"/>
      <c r="T102" s="290"/>
      <c r="U102" s="512" t="str">
        <f t="shared" si="2"/>
        <v/>
      </c>
      <c r="V102" s="513" t="b">
        <f t="shared" si="3"/>
        <v>0</v>
      </c>
    </row>
    <row r="103" spans="1:22" x14ac:dyDescent="0.25">
      <c r="A103" s="104">
        <v>99</v>
      </c>
      <c r="B103" s="516">
        <f>'APH KIC KIA PC'!D103</f>
        <v>0</v>
      </c>
      <c r="C103" s="514" t="str">
        <f>IF('1. Artikeldata Grund'!$D103="","", '1. Artikeldata Grund'!$D103&amp;" - "&amp;'1. Artikeldata Grund'!$E103)</f>
        <v/>
      </c>
      <c r="D103" s="288"/>
      <c r="E103" s="349"/>
      <c r="F103" s="359" t="s">
        <v>30</v>
      </c>
      <c r="G103" s="359" t="s">
        <v>30</v>
      </c>
      <c r="H103" s="287" t="s">
        <v>30</v>
      </c>
      <c r="I103" s="404"/>
      <c r="J103" s="287" t="s">
        <v>30</v>
      </c>
      <c r="K103" s="288" t="s">
        <v>30</v>
      </c>
      <c r="L103" s="287" t="s">
        <v>30</v>
      </c>
      <c r="M103" s="287" t="s">
        <v>30</v>
      </c>
      <c r="N103" s="287" t="s">
        <v>30</v>
      </c>
      <c r="O103" s="408"/>
      <c r="P103" s="287"/>
      <c r="Q103" s="287"/>
      <c r="R103" s="360"/>
      <c r="S103" s="290"/>
      <c r="T103" s="290"/>
      <c r="U103" s="512" t="str">
        <f t="shared" si="2"/>
        <v/>
      </c>
      <c r="V103" s="513" t="b">
        <f t="shared" si="3"/>
        <v>0</v>
      </c>
    </row>
    <row r="104" spans="1:22" x14ac:dyDescent="0.25">
      <c r="A104" s="104">
        <v>100</v>
      </c>
      <c r="B104" s="516">
        <f>'APH KIC KIA PC'!D104</f>
        <v>0</v>
      </c>
      <c r="C104" s="514" t="str">
        <f>IF('1. Artikeldata Grund'!$D104="","", '1. Artikeldata Grund'!$D104&amp;" - "&amp;'1. Artikeldata Grund'!$E104)</f>
        <v/>
      </c>
      <c r="D104" s="288"/>
      <c r="E104" s="349"/>
      <c r="F104" s="359" t="s">
        <v>30</v>
      </c>
      <c r="G104" s="359" t="s">
        <v>30</v>
      </c>
      <c r="H104" s="287" t="s">
        <v>30</v>
      </c>
      <c r="I104" s="404"/>
      <c r="J104" s="287" t="s">
        <v>30</v>
      </c>
      <c r="K104" s="288" t="s">
        <v>30</v>
      </c>
      <c r="L104" s="287" t="s">
        <v>30</v>
      </c>
      <c r="M104" s="287" t="s">
        <v>30</v>
      </c>
      <c r="N104" s="287" t="s">
        <v>30</v>
      </c>
      <c r="O104" s="408"/>
      <c r="P104" s="287"/>
      <c r="Q104" s="287"/>
      <c r="R104" s="360"/>
      <c r="S104" s="290"/>
      <c r="T104" s="290"/>
      <c r="U104" s="512" t="str">
        <f t="shared" si="2"/>
        <v/>
      </c>
      <c r="V104" s="513" t="b">
        <f t="shared" si="3"/>
        <v>0</v>
      </c>
    </row>
    <row r="105" spans="1:22" x14ac:dyDescent="0.25">
      <c r="A105" s="104">
        <v>101</v>
      </c>
      <c r="B105" s="516">
        <f>'APH KIC KIA PC'!D105</f>
        <v>0</v>
      </c>
      <c r="C105" s="514" t="str">
        <f>IF('1. Artikeldata Grund'!$D105="","", '1. Artikeldata Grund'!$D105&amp;" - "&amp;'1. Artikeldata Grund'!$E105)</f>
        <v/>
      </c>
      <c r="D105" s="288"/>
      <c r="E105" s="349"/>
      <c r="F105" s="359" t="s">
        <v>30</v>
      </c>
      <c r="G105" s="359" t="s">
        <v>30</v>
      </c>
      <c r="H105" s="287" t="s">
        <v>30</v>
      </c>
      <c r="I105" s="404"/>
      <c r="J105" s="287" t="s">
        <v>30</v>
      </c>
      <c r="K105" s="288" t="s">
        <v>30</v>
      </c>
      <c r="L105" s="287" t="s">
        <v>30</v>
      </c>
      <c r="M105" s="287" t="s">
        <v>30</v>
      </c>
      <c r="N105" s="287" t="s">
        <v>30</v>
      </c>
      <c r="O105" s="408"/>
      <c r="P105" s="287"/>
      <c r="Q105" s="287"/>
      <c r="R105" s="360"/>
      <c r="S105" s="290"/>
      <c r="T105" s="290"/>
      <c r="U105" s="512" t="str">
        <f t="shared" si="2"/>
        <v/>
      </c>
      <c r="V105" s="513" t="b">
        <f t="shared" si="3"/>
        <v>0</v>
      </c>
    </row>
    <row r="106" spans="1:22" x14ac:dyDescent="0.25">
      <c r="A106" s="104">
        <v>102</v>
      </c>
      <c r="B106" s="516">
        <f>'APH KIC KIA PC'!D106</f>
        <v>0</v>
      </c>
      <c r="C106" s="514" t="str">
        <f>IF('1. Artikeldata Grund'!$D106="","", '1. Artikeldata Grund'!$D106&amp;" - "&amp;'1. Artikeldata Grund'!$E106)</f>
        <v/>
      </c>
      <c r="D106" s="288"/>
      <c r="E106" s="349"/>
      <c r="F106" s="359" t="s">
        <v>30</v>
      </c>
      <c r="G106" s="359" t="s">
        <v>30</v>
      </c>
      <c r="H106" s="287" t="s">
        <v>30</v>
      </c>
      <c r="I106" s="404"/>
      <c r="J106" s="287" t="s">
        <v>30</v>
      </c>
      <c r="K106" s="288" t="s">
        <v>30</v>
      </c>
      <c r="L106" s="287" t="s">
        <v>30</v>
      </c>
      <c r="M106" s="287" t="s">
        <v>30</v>
      </c>
      <c r="N106" s="287" t="s">
        <v>30</v>
      </c>
      <c r="O106" s="408"/>
      <c r="P106" s="287"/>
      <c r="Q106" s="287"/>
      <c r="R106" s="360"/>
      <c r="S106" s="290"/>
      <c r="T106" s="290"/>
      <c r="U106" s="512" t="str">
        <f t="shared" si="2"/>
        <v/>
      </c>
      <c r="V106" s="513" t="b">
        <f t="shared" si="3"/>
        <v>0</v>
      </c>
    </row>
    <row r="107" spans="1:22" x14ac:dyDescent="0.25">
      <c r="A107" s="104">
        <v>103</v>
      </c>
      <c r="B107" s="516">
        <f>'APH KIC KIA PC'!D107</f>
        <v>0</v>
      </c>
      <c r="C107" s="514" t="str">
        <f>IF('1. Artikeldata Grund'!$D107="","", '1. Artikeldata Grund'!$D107&amp;" - "&amp;'1. Artikeldata Grund'!$E107)</f>
        <v/>
      </c>
      <c r="D107" s="288"/>
      <c r="E107" s="349"/>
      <c r="F107" s="359" t="s">
        <v>30</v>
      </c>
      <c r="G107" s="359" t="s">
        <v>30</v>
      </c>
      <c r="H107" s="287" t="s">
        <v>30</v>
      </c>
      <c r="I107" s="404"/>
      <c r="J107" s="287" t="s">
        <v>30</v>
      </c>
      <c r="K107" s="288" t="s">
        <v>30</v>
      </c>
      <c r="L107" s="287" t="s">
        <v>30</v>
      </c>
      <c r="M107" s="287" t="s">
        <v>30</v>
      </c>
      <c r="N107" s="287" t="s">
        <v>30</v>
      </c>
      <c r="O107" s="408"/>
      <c r="P107" s="287"/>
      <c r="Q107" s="287"/>
      <c r="R107" s="360"/>
      <c r="S107" s="290"/>
      <c r="T107" s="290"/>
      <c r="U107" s="512" t="str">
        <f t="shared" si="2"/>
        <v/>
      </c>
      <c r="V107" s="513" t="b">
        <f t="shared" si="3"/>
        <v>0</v>
      </c>
    </row>
    <row r="108" spans="1:22" x14ac:dyDescent="0.25">
      <c r="A108" s="104">
        <v>104</v>
      </c>
      <c r="B108" s="516">
        <f>'APH KIC KIA PC'!D108</f>
        <v>0</v>
      </c>
      <c r="C108" s="514" t="str">
        <f>IF('1. Artikeldata Grund'!$D108="","", '1. Artikeldata Grund'!$D108&amp;" - "&amp;'1. Artikeldata Grund'!$E108)</f>
        <v/>
      </c>
      <c r="D108" s="288"/>
      <c r="E108" s="349"/>
      <c r="F108" s="359" t="s">
        <v>30</v>
      </c>
      <c r="G108" s="359" t="s">
        <v>30</v>
      </c>
      <c r="H108" s="287" t="s">
        <v>30</v>
      </c>
      <c r="I108" s="404"/>
      <c r="J108" s="287" t="s">
        <v>30</v>
      </c>
      <c r="K108" s="288" t="s">
        <v>30</v>
      </c>
      <c r="L108" s="287" t="s">
        <v>30</v>
      </c>
      <c r="M108" s="287" t="s">
        <v>30</v>
      </c>
      <c r="N108" s="287" t="s">
        <v>30</v>
      </c>
      <c r="O108" s="408"/>
      <c r="P108" s="287"/>
      <c r="Q108" s="287"/>
      <c r="R108" s="360"/>
      <c r="S108" s="290"/>
      <c r="T108" s="290"/>
      <c r="U108" s="512" t="str">
        <f t="shared" si="2"/>
        <v/>
      </c>
      <c r="V108" s="513" t="b">
        <f t="shared" si="3"/>
        <v>0</v>
      </c>
    </row>
    <row r="109" spans="1:22" x14ac:dyDescent="0.25">
      <c r="A109" s="104">
        <v>105</v>
      </c>
      <c r="B109" s="516">
        <f>'APH KIC KIA PC'!D109</f>
        <v>0</v>
      </c>
      <c r="C109" s="514" t="str">
        <f>IF('1. Artikeldata Grund'!$D109="","", '1. Artikeldata Grund'!$D109&amp;" - "&amp;'1. Artikeldata Grund'!$E109)</f>
        <v/>
      </c>
      <c r="D109" s="288"/>
      <c r="E109" s="349"/>
      <c r="F109" s="359" t="s">
        <v>30</v>
      </c>
      <c r="G109" s="359" t="s">
        <v>30</v>
      </c>
      <c r="H109" s="287" t="s">
        <v>30</v>
      </c>
      <c r="I109" s="404"/>
      <c r="J109" s="287" t="s">
        <v>30</v>
      </c>
      <c r="K109" s="288" t="s">
        <v>30</v>
      </c>
      <c r="L109" s="287" t="s">
        <v>30</v>
      </c>
      <c r="M109" s="287" t="s">
        <v>30</v>
      </c>
      <c r="N109" s="287" t="s">
        <v>30</v>
      </c>
      <c r="O109" s="408"/>
      <c r="P109" s="287"/>
      <c r="Q109" s="287"/>
      <c r="R109" s="360"/>
      <c r="S109" s="290"/>
      <c r="T109" s="290"/>
      <c r="U109" s="512" t="str">
        <f t="shared" si="2"/>
        <v/>
      </c>
      <c r="V109" s="513" t="b">
        <f t="shared" si="3"/>
        <v>0</v>
      </c>
    </row>
    <row r="110" spans="1:22" x14ac:dyDescent="0.25">
      <c r="A110" s="104">
        <v>106</v>
      </c>
      <c r="B110" s="516">
        <f>'APH KIC KIA PC'!D110</f>
        <v>0</v>
      </c>
      <c r="C110" s="514" t="str">
        <f>IF('1. Artikeldata Grund'!$D110="","", '1. Artikeldata Grund'!$D110&amp;" - "&amp;'1. Artikeldata Grund'!$E110)</f>
        <v/>
      </c>
      <c r="D110" s="288"/>
      <c r="E110" s="349"/>
      <c r="F110" s="359" t="s">
        <v>30</v>
      </c>
      <c r="G110" s="359" t="s">
        <v>30</v>
      </c>
      <c r="H110" s="287" t="s">
        <v>30</v>
      </c>
      <c r="I110" s="404"/>
      <c r="J110" s="287" t="s">
        <v>30</v>
      </c>
      <c r="K110" s="288" t="s">
        <v>30</v>
      </c>
      <c r="L110" s="287" t="s">
        <v>30</v>
      </c>
      <c r="M110" s="287" t="s">
        <v>30</v>
      </c>
      <c r="N110" s="287" t="s">
        <v>30</v>
      </c>
      <c r="O110" s="408"/>
      <c r="P110" s="287"/>
      <c r="Q110" s="287"/>
      <c r="R110" s="360"/>
      <c r="S110" s="290"/>
      <c r="T110" s="290"/>
      <c r="U110" s="512" t="str">
        <f t="shared" si="2"/>
        <v/>
      </c>
      <c r="V110" s="513" t="b">
        <f t="shared" si="3"/>
        <v>0</v>
      </c>
    </row>
    <row r="111" spans="1:22" x14ac:dyDescent="0.25">
      <c r="A111" s="104">
        <v>107</v>
      </c>
      <c r="B111" s="516">
        <f>'APH KIC KIA PC'!D111</f>
        <v>0</v>
      </c>
      <c r="C111" s="514" t="str">
        <f>IF('1. Artikeldata Grund'!$D111="","", '1. Artikeldata Grund'!$D111&amp;" - "&amp;'1. Artikeldata Grund'!$E111)</f>
        <v/>
      </c>
      <c r="D111" s="288"/>
      <c r="E111" s="349"/>
      <c r="F111" s="359" t="s">
        <v>30</v>
      </c>
      <c r="G111" s="359" t="s">
        <v>30</v>
      </c>
      <c r="H111" s="287" t="s">
        <v>30</v>
      </c>
      <c r="I111" s="404"/>
      <c r="J111" s="287" t="s">
        <v>30</v>
      </c>
      <c r="K111" s="288" t="s">
        <v>30</v>
      </c>
      <c r="L111" s="287" t="s">
        <v>30</v>
      </c>
      <c r="M111" s="287" t="s">
        <v>30</v>
      </c>
      <c r="N111" s="287" t="s">
        <v>30</v>
      </c>
      <c r="O111" s="408"/>
      <c r="P111" s="287"/>
      <c r="Q111" s="287"/>
      <c r="R111" s="360"/>
      <c r="S111" s="290"/>
      <c r="T111" s="290"/>
      <c r="U111" s="512" t="str">
        <f t="shared" si="2"/>
        <v/>
      </c>
      <c r="V111" s="513" t="b">
        <f t="shared" si="3"/>
        <v>0</v>
      </c>
    </row>
    <row r="112" spans="1:22" x14ac:dyDescent="0.25">
      <c r="A112" s="104">
        <v>108</v>
      </c>
      <c r="B112" s="516">
        <f>'APH KIC KIA PC'!D112</f>
        <v>0</v>
      </c>
      <c r="C112" s="514" t="str">
        <f>IF('1. Artikeldata Grund'!$D112="","", '1. Artikeldata Grund'!$D112&amp;" - "&amp;'1. Artikeldata Grund'!$E112)</f>
        <v/>
      </c>
      <c r="D112" s="288"/>
      <c r="E112" s="349"/>
      <c r="F112" s="359" t="s">
        <v>30</v>
      </c>
      <c r="G112" s="359" t="s">
        <v>30</v>
      </c>
      <c r="H112" s="287" t="s">
        <v>30</v>
      </c>
      <c r="I112" s="404"/>
      <c r="J112" s="287" t="s">
        <v>30</v>
      </c>
      <c r="K112" s="288" t="s">
        <v>30</v>
      </c>
      <c r="L112" s="287" t="s">
        <v>30</v>
      </c>
      <c r="M112" s="287" t="s">
        <v>30</v>
      </c>
      <c r="N112" s="287" t="s">
        <v>30</v>
      </c>
      <c r="O112" s="408"/>
      <c r="P112" s="287"/>
      <c r="Q112" s="287"/>
      <c r="R112" s="360"/>
      <c r="S112" s="290"/>
      <c r="T112" s="290"/>
      <c r="U112" s="512" t="str">
        <f t="shared" si="2"/>
        <v/>
      </c>
      <c r="V112" s="513" t="b">
        <f t="shared" si="3"/>
        <v>0</v>
      </c>
    </row>
    <row r="113" spans="1:22" x14ac:dyDescent="0.25">
      <c r="A113" s="104">
        <v>109</v>
      </c>
      <c r="B113" s="516">
        <f>'APH KIC KIA PC'!D113</f>
        <v>0</v>
      </c>
      <c r="C113" s="514" t="str">
        <f>IF('1. Artikeldata Grund'!$D113="","", '1. Artikeldata Grund'!$D113&amp;" - "&amp;'1. Artikeldata Grund'!$E113)</f>
        <v/>
      </c>
      <c r="D113" s="288"/>
      <c r="E113" s="349"/>
      <c r="F113" s="359" t="s">
        <v>30</v>
      </c>
      <c r="G113" s="359" t="s">
        <v>30</v>
      </c>
      <c r="H113" s="287" t="s">
        <v>30</v>
      </c>
      <c r="I113" s="404"/>
      <c r="J113" s="287" t="s">
        <v>30</v>
      </c>
      <c r="K113" s="288" t="s">
        <v>30</v>
      </c>
      <c r="L113" s="287" t="s">
        <v>30</v>
      </c>
      <c r="M113" s="287" t="s">
        <v>30</v>
      </c>
      <c r="N113" s="287" t="s">
        <v>30</v>
      </c>
      <c r="O113" s="408"/>
      <c r="P113" s="287"/>
      <c r="Q113" s="287"/>
      <c r="R113" s="360"/>
      <c r="S113" s="290"/>
      <c r="T113" s="290"/>
      <c r="U113" s="512" t="str">
        <f t="shared" si="2"/>
        <v/>
      </c>
      <c r="V113" s="513" t="b">
        <f t="shared" si="3"/>
        <v>0</v>
      </c>
    </row>
    <row r="114" spans="1:22" x14ac:dyDescent="0.25">
      <c r="A114" s="104">
        <v>110</v>
      </c>
      <c r="B114" s="516">
        <f>'APH KIC KIA PC'!D114</f>
        <v>0</v>
      </c>
      <c r="C114" s="514" t="str">
        <f>IF('1. Artikeldata Grund'!$D114="","", '1. Artikeldata Grund'!$D114&amp;" - "&amp;'1. Artikeldata Grund'!$E114)</f>
        <v/>
      </c>
      <c r="D114" s="288"/>
      <c r="E114" s="349"/>
      <c r="F114" s="359" t="s">
        <v>30</v>
      </c>
      <c r="G114" s="359" t="s">
        <v>30</v>
      </c>
      <c r="H114" s="287" t="s">
        <v>30</v>
      </c>
      <c r="I114" s="404"/>
      <c r="J114" s="287" t="s">
        <v>30</v>
      </c>
      <c r="K114" s="288" t="s">
        <v>30</v>
      </c>
      <c r="L114" s="287" t="s">
        <v>30</v>
      </c>
      <c r="M114" s="287" t="s">
        <v>30</v>
      </c>
      <c r="N114" s="287" t="s">
        <v>30</v>
      </c>
      <c r="O114" s="408"/>
      <c r="P114" s="287"/>
      <c r="Q114" s="287"/>
      <c r="R114" s="360"/>
      <c r="S114" s="290"/>
      <c r="T114" s="290"/>
      <c r="U114" s="512" t="str">
        <f t="shared" si="2"/>
        <v/>
      </c>
      <c r="V114" s="513" t="b">
        <f t="shared" si="3"/>
        <v>0</v>
      </c>
    </row>
    <row r="115" spans="1:22" x14ac:dyDescent="0.25">
      <c r="A115" s="104">
        <v>111</v>
      </c>
      <c r="B115" s="516">
        <f>'APH KIC KIA PC'!D115</f>
        <v>0</v>
      </c>
      <c r="C115" s="514" t="str">
        <f>IF('1. Artikeldata Grund'!$D115="","", '1. Artikeldata Grund'!$D115&amp;" - "&amp;'1. Artikeldata Grund'!$E115)</f>
        <v/>
      </c>
      <c r="D115" s="288"/>
      <c r="E115" s="349"/>
      <c r="F115" s="359" t="s">
        <v>30</v>
      </c>
      <c r="G115" s="359" t="s">
        <v>30</v>
      </c>
      <c r="H115" s="287" t="s">
        <v>30</v>
      </c>
      <c r="I115" s="404"/>
      <c r="J115" s="287" t="s">
        <v>30</v>
      </c>
      <c r="K115" s="288" t="s">
        <v>30</v>
      </c>
      <c r="L115" s="287" t="s">
        <v>30</v>
      </c>
      <c r="M115" s="287" t="s">
        <v>30</v>
      </c>
      <c r="N115" s="287" t="s">
        <v>30</v>
      </c>
      <c r="O115" s="408"/>
      <c r="P115" s="287"/>
      <c r="Q115" s="287"/>
      <c r="R115" s="360"/>
      <c r="S115" s="290"/>
      <c r="T115" s="290"/>
      <c r="U115" s="512" t="str">
        <f t="shared" si="2"/>
        <v/>
      </c>
      <c r="V115" s="513" t="b">
        <f t="shared" si="3"/>
        <v>0</v>
      </c>
    </row>
    <row r="116" spans="1:22" x14ac:dyDescent="0.25">
      <c r="A116" s="104">
        <v>112</v>
      </c>
      <c r="B116" s="516">
        <f>'APH KIC KIA PC'!D116</f>
        <v>0</v>
      </c>
      <c r="C116" s="514" t="str">
        <f>IF('1. Artikeldata Grund'!$D116="","", '1. Artikeldata Grund'!$D116&amp;" - "&amp;'1. Artikeldata Grund'!$E116)</f>
        <v/>
      </c>
      <c r="D116" s="288"/>
      <c r="E116" s="349"/>
      <c r="F116" s="359" t="s">
        <v>30</v>
      </c>
      <c r="G116" s="359" t="s">
        <v>30</v>
      </c>
      <c r="H116" s="287" t="s">
        <v>30</v>
      </c>
      <c r="I116" s="404"/>
      <c r="J116" s="287" t="s">
        <v>30</v>
      </c>
      <c r="K116" s="288" t="s">
        <v>30</v>
      </c>
      <c r="L116" s="287" t="s">
        <v>30</v>
      </c>
      <c r="M116" s="287" t="s">
        <v>30</v>
      </c>
      <c r="N116" s="287" t="s">
        <v>30</v>
      </c>
      <c r="O116" s="408"/>
      <c r="P116" s="287"/>
      <c r="Q116" s="287"/>
      <c r="R116" s="360"/>
      <c r="S116" s="290"/>
      <c r="T116" s="290"/>
      <c r="U116" s="512" t="str">
        <f t="shared" si="2"/>
        <v/>
      </c>
      <c r="V116" s="513" t="b">
        <f t="shared" si="3"/>
        <v>0</v>
      </c>
    </row>
    <row r="117" spans="1:22" x14ac:dyDescent="0.25">
      <c r="A117" s="104">
        <v>113</v>
      </c>
      <c r="B117" s="516">
        <f>'APH KIC KIA PC'!D117</f>
        <v>0</v>
      </c>
      <c r="C117" s="514" t="str">
        <f>IF('1. Artikeldata Grund'!$D117="","", '1. Artikeldata Grund'!$D117&amp;" - "&amp;'1. Artikeldata Grund'!$E117)</f>
        <v/>
      </c>
      <c r="D117" s="288"/>
      <c r="E117" s="349"/>
      <c r="F117" s="359" t="s">
        <v>30</v>
      </c>
      <c r="G117" s="359" t="s">
        <v>30</v>
      </c>
      <c r="H117" s="287" t="s">
        <v>30</v>
      </c>
      <c r="I117" s="404"/>
      <c r="J117" s="287" t="s">
        <v>30</v>
      </c>
      <c r="K117" s="288" t="s">
        <v>30</v>
      </c>
      <c r="L117" s="287" t="s">
        <v>30</v>
      </c>
      <c r="M117" s="287" t="s">
        <v>30</v>
      </c>
      <c r="N117" s="287" t="s">
        <v>30</v>
      </c>
      <c r="O117" s="408"/>
      <c r="P117" s="287"/>
      <c r="Q117" s="287"/>
      <c r="R117" s="360"/>
      <c r="S117" s="290"/>
      <c r="T117" s="290"/>
      <c r="U117" s="512" t="str">
        <f t="shared" si="2"/>
        <v/>
      </c>
      <c r="V117" s="513" t="b">
        <f t="shared" si="3"/>
        <v>0</v>
      </c>
    </row>
    <row r="118" spans="1:22" x14ac:dyDescent="0.25">
      <c r="A118" s="104">
        <v>114</v>
      </c>
      <c r="B118" s="516">
        <f>'APH KIC KIA PC'!D118</f>
        <v>0</v>
      </c>
      <c r="C118" s="514" t="str">
        <f>IF('1. Artikeldata Grund'!$D118="","", '1. Artikeldata Grund'!$D118&amp;" - "&amp;'1. Artikeldata Grund'!$E118)</f>
        <v/>
      </c>
      <c r="D118" s="288"/>
      <c r="E118" s="349"/>
      <c r="F118" s="359" t="s">
        <v>30</v>
      </c>
      <c r="G118" s="359" t="s">
        <v>30</v>
      </c>
      <c r="H118" s="287" t="s">
        <v>30</v>
      </c>
      <c r="I118" s="404"/>
      <c r="J118" s="287" t="s">
        <v>30</v>
      </c>
      <c r="K118" s="288" t="s">
        <v>30</v>
      </c>
      <c r="L118" s="287" t="s">
        <v>30</v>
      </c>
      <c r="M118" s="287" t="s">
        <v>30</v>
      </c>
      <c r="N118" s="287" t="s">
        <v>30</v>
      </c>
      <c r="O118" s="408"/>
      <c r="P118" s="287"/>
      <c r="Q118" s="287"/>
      <c r="R118" s="360"/>
      <c r="S118" s="290"/>
      <c r="T118" s="290"/>
      <c r="U118" s="512" t="str">
        <f t="shared" si="2"/>
        <v/>
      </c>
      <c r="V118" s="513" t="b">
        <f t="shared" si="3"/>
        <v>0</v>
      </c>
    </row>
    <row r="119" spans="1:22" x14ac:dyDescent="0.25">
      <c r="A119" s="104">
        <v>115</v>
      </c>
      <c r="B119" s="516">
        <f>'APH KIC KIA PC'!D119</f>
        <v>0</v>
      </c>
      <c r="C119" s="514" t="str">
        <f>IF('1. Artikeldata Grund'!$D119="","", '1. Artikeldata Grund'!$D119&amp;" - "&amp;'1. Artikeldata Grund'!$E119)</f>
        <v/>
      </c>
      <c r="D119" s="288"/>
      <c r="E119" s="349"/>
      <c r="F119" s="359" t="s">
        <v>30</v>
      </c>
      <c r="G119" s="359" t="s">
        <v>30</v>
      </c>
      <c r="H119" s="287" t="s">
        <v>30</v>
      </c>
      <c r="I119" s="404"/>
      <c r="J119" s="287" t="s">
        <v>30</v>
      </c>
      <c r="K119" s="288" t="s">
        <v>30</v>
      </c>
      <c r="L119" s="287" t="s">
        <v>30</v>
      </c>
      <c r="M119" s="287" t="s">
        <v>30</v>
      </c>
      <c r="N119" s="287" t="s">
        <v>30</v>
      </c>
      <c r="O119" s="408"/>
      <c r="P119" s="287"/>
      <c r="Q119" s="287"/>
      <c r="R119" s="360"/>
      <c r="S119" s="290"/>
      <c r="T119" s="290"/>
      <c r="U119" s="512" t="str">
        <f t="shared" si="2"/>
        <v/>
      </c>
      <c r="V119" s="513" t="b">
        <f t="shared" si="3"/>
        <v>0</v>
      </c>
    </row>
    <row r="120" spans="1:22" x14ac:dyDescent="0.25">
      <c r="A120" s="104">
        <v>116</v>
      </c>
      <c r="B120" s="516">
        <f>'APH KIC KIA PC'!D120</f>
        <v>0</v>
      </c>
      <c r="C120" s="514" t="str">
        <f>IF('1. Artikeldata Grund'!$D120="","", '1. Artikeldata Grund'!$D120&amp;" - "&amp;'1. Artikeldata Grund'!$E120)</f>
        <v/>
      </c>
      <c r="D120" s="288"/>
      <c r="E120" s="349"/>
      <c r="F120" s="359" t="s">
        <v>30</v>
      </c>
      <c r="G120" s="359" t="s">
        <v>30</v>
      </c>
      <c r="H120" s="287" t="s">
        <v>30</v>
      </c>
      <c r="I120" s="404"/>
      <c r="J120" s="287" t="s">
        <v>30</v>
      </c>
      <c r="K120" s="288" t="s">
        <v>30</v>
      </c>
      <c r="L120" s="287" t="s">
        <v>30</v>
      </c>
      <c r="M120" s="287" t="s">
        <v>30</v>
      </c>
      <c r="N120" s="287" t="s">
        <v>30</v>
      </c>
      <c r="O120" s="408"/>
      <c r="P120" s="287"/>
      <c r="Q120" s="287"/>
      <c r="R120" s="360"/>
      <c r="S120" s="290"/>
      <c r="T120" s="290"/>
      <c r="U120" s="512" t="str">
        <f t="shared" si="2"/>
        <v/>
      </c>
      <c r="V120" s="513" t="b">
        <f t="shared" si="3"/>
        <v>0</v>
      </c>
    </row>
    <row r="121" spans="1:22" x14ac:dyDescent="0.25">
      <c r="A121" s="104">
        <v>117</v>
      </c>
      <c r="B121" s="516">
        <f>'APH KIC KIA PC'!D121</f>
        <v>0</v>
      </c>
      <c r="C121" s="514" t="str">
        <f>IF('1. Artikeldata Grund'!$D121="","", '1. Artikeldata Grund'!$D121&amp;" - "&amp;'1. Artikeldata Grund'!$E121)</f>
        <v/>
      </c>
      <c r="D121" s="288"/>
      <c r="E121" s="349"/>
      <c r="F121" s="359" t="s">
        <v>30</v>
      </c>
      <c r="G121" s="359" t="s">
        <v>30</v>
      </c>
      <c r="H121" s="287" t="s">
        <v>30</v>
      </c>
      <c r="I121" s="404"/>
      <c r="J121" s="287" t="s">
        <v>30</v>
      </c>
      <c r="K121" s="288" t="s">
        <v>30</v>
      </c>
      <c r="L121" s="287" t="s">
        <v>30</v>
      </c>
      <c r="M121" s="287" t="s">
        <v>30</v>
      </c>
      <c r="N121" s="287" t="s">
        <v>30</v>
      </c>
      <c r="O121" s="408"/>
      <c r="P121" s="287"/>
      <c r="Q121" s="287"/>
      <c r="R121" s="360"/>
      <c r="S121" s="290"/>
      <c r="T121" s="290"/>
      <c r="U121" s="512" t="str">
        <f t="shared" si="2"/>
        <v/>
      </c>
      <c r="V121" s="513" t="b">
        <f t="shared" si="3"/>
        <v>0</v>
      </c>
    </row>
    <row r="122" spans="1:22" x14ac:dyDescent="0.25">
      <c r="A122" s="104">
        <v>118</v>
      </c>
      <c r="B122" s="516">
        <f>'APH KIC KIA PC'!D122</f>
        <v>0</v>
      </c>
      <c r="C122" s="514" t="str">
        <f>IF('1. Artikeldata Grund'!$D122="","", '1. Artikeldata Grund'!$D122&amp;" - "&amp;'1. Artikeldata Grund'!$E122)</f>
        <v/>
      </c>
      <c r="D122" s="288"/>
      <c r="E122" s="349"/>
      <c r="F122" s="359" t="s">
        <v>30</v>
      </c>
      <c r="G122" s="359" t="s">
        <v>30</v>
      </c>
      <c r="H122" s="287" t="s">
        <v>30</v>
      </c>
      <c r="I122" s="404"/>
      <c r="J122" s="287" t="s">
        <v>30</v>
      </c>
      <c r="K122" s="288" t="s">
        <v>30</v>
      </c>
      <c r="L122" s="287" t="s">
        <v>30</v>
      </c>
      <c r="M122" s="287" t="s">
        <v>30</v>
      </c>
      <c r="N122" s="287" t="s">
        <v>30</v>
      </c>
      <c r="O122" s="408"/>
      <c r="P122" s="287"/>
      <c r="Q122" s="287"/>
      <c r="R122" s="360"/>
      <c r="S122" s="290"/>
      <c r="T122" s="290"/>
      <c r="U122" s="512" t="str">
        <f t="shared" si="2"/>
        <v/>
      </c>
      <c r="V122" s="513" t="b">
        <f t="shared" si="3"/>
        <v>0</v>
      </c>
    </row>
    <row r="123" spans="1:22" x14ac:dyDescent="0.25">
      <c r="A123" s="104">
        <v>119</v>
      </c>
      <c r="B123" s="516">
        <f>'APH KIC KIA PC'!D123</f>
        <v>0</v>
      </c>
      <c r="C123" s="514" t="str">
        <f>IF('1. Artikeldata Grund'!$D123="","", '1. Artikeldata Grund'!$D123&amp;" - "&amp;'1. Artikeldata Grund'!$E123)</f>
        <v/>
      </c>
      <c r="D123" s="288"/>
      <c r="E123" s="349"/>
      <c r="F123" s="359" t="s">
        <v>30</v>
      </c>
      <c r="G123" s="359" t="s">
        <v>30</v>
      </c>
      <c r="H123" s="287" t="s">
        <v>30</v>
      </c>
      <c r="I123" s="404"/>
      <c r="J123" s="287" t="s">
        <v>30</v>
      </c>
      <c r="K123" s="288" t="s">
        <v>30</v>
      </c>
      <c r="L123" s="287" t="s">
        <v>30</v>
      </c>
      <c r="M123" s="287" t="s">
        <v>30</v>
      </c>
      <c r="N123" s="287" t="s">
        <v>30</v>
      </c>
      <c r="O123" s="408"/>
      <c r="P123" s="287"/>
      <c r="Q123" s="287"/>
      <c r="R123" s="360"/>
      <c r="S123" s="290"/>
      <c r="T123" s="290"/>
      <c r="U123" s="512" t="str">
        <f t="shared" si="2"/>
        <v/>
      </c>
      <c r="V123" s="513" t="b">
        <f t="shared" si="3"/>
        <v>0</v>
      </c>
    </row>
    <row r="124" spans="1:22" x14ac:dyDescent="0.25">
      <c r="A124" s="104">
        <v>120</v>
      </c>
      <c r="B124" s="516">
        <f>'APH KIC KIA PC'!D124</f>
        <v>0</v>
      </c>
      <c r="C124" s="514" t="str">
        <f>IF('1. Artikeldata Grund'!$D124="","", '1. Artikeldata Grund'!$D124&amp;" - "&amp;'1. Artikeldata Grund'!$E124)</f>
        <v/>
      </c>
      <c r="D124" s="288"/>
      <c r="E124" s="349"/>
      <c r="F124" s="359" t="s">
        <v>30</v>
      </c>
      <c r="G124" s="359" t="s">
        <v>30</v>
      </c>
      <c r="H124" s="287" t="s">
        <v>30</v>
      </c>
      <c r="I124" s="404"/>
      <c r="J124" s="287" t="s">
        <v>30</v>
      </c>
      <c r="K124" s="288" t="s">
        <v>30</v>
      </c>
      <c r="L124" s="287" t="s">
        <v>30</v>
      </c>
      <c r="M124" s="287" t="s">
        <v>30</v>
      </c>
      <c r="N124" s="287" t="s">
        <v>30</v>
      </c>
      <c r="O124" s="408"/>
      <c r="P124" s="287"/>
      <c r="Q124" s="287"/>
      <c r="R124" s="360"/>
      <c r="S124" s="290"/>
      <c r="T124" s="290"/>
      <c r="U124" s="512" t="str">
        <f t="shared" si="2"/>
        <v/>
      </c>
      <c r="V124" s="513" t="b">
        <f t="shared" si="3"/>
        <v>0</v>
      </c>
    </row>
    <row r="125" spans="1:22" x14ac:dyDescent="0.25">
      <c r="A125" s="104">
        <v>121</v>
      </c>
      <c r="B125" s="516">
        <f>'APH KIC KIA PC'!D125</f>
        <v>0</v>
      </c>
      <c r="C125" s="514" t="str">
        <f>IF('1. Artikeldata Grund'!$D125="","", '1. Artikeldata Grund'!$D125&amp;" - "&amp;'1. Artikeldata Grund'!$E125)</f>
        <v/>
      </c>
      <c r="D125" s="288"/>
      <c r="E125" s="349"/>
      <c r="F125" s="359" t="s">
        <v>30</v>
      </c>
      <c r="G125" s="359" t="s">
        <v>30</v>
      </c>
      <c r="H125" s="287" t="s">
        <v>30</v>
      </c>
      <c r="I125" s="404"/>
      <c r="J125" s="287" t="s">
        <v>30</v>
      </c>
      <c r="K125" s="288" t="s">
        <v>30</v>
      </c>
      <c r="L125" s="287" t="s">
        <v>30</v>
      </c>
      <c r="M125" s="287" t="s">
        <v>30</v>
      </c>
      <c r="N125" s="287" t="s">
        <v>30</v>
      </c>
      <c r="O125" s="408"/>
      <c r="P125" s="287"/>
      <c r="Q125" s="287"/>
      <c r="R125" s="360"/>
      <c r="S125" s="290"/>
      <c r="T125" s="290"/>
      <c r="U125" s="512" t="str">
        <f t="shared" si="2"/>
        <v/>
      </c>
      <c r="V125" s="513" t="b">
        <f t="shared" si="3"/>
        <v>0</v>
      </c>
    </row>
    <row r="126" spans="1:22" x14ac:dyDescent="0.25">
      <c r="A126" s="104">
        <v>122</v>
      </c>
      <c r="B126" s="516">
        <f>'APH KIC KIA PC'!D126</f>
        <v>0</v>
      </c>
      <c r="C126" s="514" t="str">
        <f>IF('1. Artikeldata Grund'!$D126="","", '1. Artikeldata Grund'!$D126&amp;" - "&amp;'1. Artikeldata Grund'!$E126)</f>
        <v/>
      </c>
      <c r="D126" s="288"/>
      <c r="E126" s="349"/>
      <c r="F126" s="359" t="s">
        <v>30</v>
      </c>
      <c r="G126" s="359" t="s">
        <v>30</v>
      </c>
      <c r="H126" s="287" t="s">
        <v>30</v>
      </c>
      <c r="I126" s="404"/>
      <c r="J126" s="287" t="s">
        <v>30</v>
      </c>
      <c r="K126" s="288" t="s">
        <v>30</v>
      </c>
      <c r="L126" s="287" t="s">
        <v>30</v>
      </c>
      <c r="M126" s="287" t="s">
        <v>30</v>
      </c>
      <c r="N126" s="287" t="s">
        <v>30</v>
      </c>
      <c r="O126" s="408"/>
      <c r="P126" s="287"/>
      <c r="Q126" s="287"/>
      <c r="R126" s="360"/>
      <c r="S126" s="290"/>
      <c r="T126" s="290"/>
      <c r="U126" s="512" t="str">
        <f t="shared" si="2"/>
        <v/>
      </c>
      <c r="V126" s="513" t="b">
        <f t="shared" si="3"/>
        <v>0</v>
      </c>
    </row>
    <row r="127" spans="1:22" x14ac:dyDescent="0.25">
      <c r="A127" s="104">
        <v>123</v>
      </c>
      <c r="B127" s="516">
        <f>'APH KIC KIA PC'!D127</f>
        <v>0</v>
      </c>
      <c r="C127" s="514" t="str">
        <f>IF('1. Artikeldata Grund'!$D127="","", '1. Artikeldata Grund'!$D127&amp;" - "&amp;'1. Artikeldata Grund'!$E127)</f>
        <v/>
      </c>
      <c r="D127" s="288"/>
      <c r="E127" s="349"/>
      <c r="F127" s="359" t="s">
        <v>30</v>
      </c>
      <c r="G127" s="359" t="s">
        <v>30</v>
      </c>
      <c r="H127" s="287" t="s">
        <v>30</v>
      </c>
      <c r="I127" s="404"/>
      <c r="J127" s="287" t="s">
        <v>30</v>
      </c>
      <c r="K127" s="288" t="s">
        <v>30</v>
      </c>
      <c r="L127" s="287" t="s">
        <v>30</v>
      </c>
      <c r="M127" s="287" t="s">
        <v>30</v>
      </c>
      <c r="N127" s="287" t="s">
        <v>30</v>
      </c>
      <c r="O127" s="408"/>
      <c r="P127" s="287"/>
      <c r="Q127" s="287"/>
      <c r="R127" s="360"/>
      <c r="S127" s="290"/>
      <c r="T127" s="290"/>
      <c r="U127" s="512" t="str">
        <f t="shared" si="2"/>
        <v/>
      </c>
      <c r="V127" s="513" t="b">
        <f t="shared" si="3"/>
        <v>0</v>
      </c>
    </row>
    <row r="128" spans="1:22" x14ac:dyDescent="0.25">
      <c r="A128" s="104">
        <v>124</v>
      </c>
      <c r="B128" s="516">
        <f>'APH KIC KIA PC'!D128</f>
        <v>0</v>
      </c>
      <c r="C128" s="514" t="str">
        <f>IF('1. Artikeldata Grund'!$D128="","", '1. Artikeldata Grund'!$D128&amp;" - "&amp;'1. Artikeldata Grund'!$E128)</f>
        <v/>
      </c>
      <c r="D128" s="288"/>
      <c r="E128" s="349"/>
      <c r="F128" s="359" t="s">
        <v>30</v>
      </c>
      <c r="G128" s="359" t="s">
        <v>30</v>
      </c>
      <c r="H128" s="287" t="s">
        <v>30</v>
      </c>
      <c r="I128" s="404"/>
      <c r="J128" s="287" t="s">
        <v>30</v>
      </c>
      <c r="K128" s="288" t="s">
        <v>30</v>
      </c>
      <c r="L128" s="287" t="s">
        <v>30</v>
      </c>
      <c r="M128" s="287" t="s">
        <v>30</v>
      </c>
      <c r="N128" s="287" t="s">
        <v>30</v>
      </c>
      <c r="O128" s="408"/>
      <c r="P128" s="287"/>
      <c r="Q128" s="287"/>
      <c r="R128" s="360"/>
      <c r="S128" s="290"/>
      <c r="T128" s="290"/>
      <c r="U128" s="512" t="str">
        <f t="shared" si="2"/>
        <v/>
      </c>
      <c r="V128" s="513" t="b">
        <f t="shared" si="3"/>
        <v>0</v>
      </c>
    </row>
    <row r="129" spans="1:22" x14ac:dyDescent="0.25">
      <c r="A129" s="104">
        <v>125</v>
      </c>
      <c r="B129" s="516">
        <f>'APH KIC KIA PC'!D129</f>
        <v>0</v>
      </c>
      <c r="C129" s="514" t="str">
        <f>IF('1. Artikeldata Grund'!$D129="","", '1. Artikeldata Grund'!$D129&amp;" - "&amp;'1. Artikeldata Grund'!$E129)</f>
        <v/>
      </c>
      <c r="D129" s="288"/>
      <c r="E129" s="349"/>
      <c r="F129" s="359" t="s">
        <v>30</v>
      </c>
      <c r="G129" s="359" t="s">
        <v>30</v>
      </c>
      <c r="H129" s="287" t="s">
        <v>30</v>
      </c>
      <c r="I129" s="404"/>
      <c r="J129" s="287" t="s">
        <v>30</v>
      </c>
      <c r="K129" s="288" t="s">
        <v>30</v>
      </c>
      <c r="L129" s="287" t="s">
        <v>30</v>
      </c>
      <c r="M129" s="287" t="s">
        <v>30</v>
      </c>
      <c r="N129" s="287" t="s">
        <v>30</v>
      </c>
      <c r="O129" s="408"/>
      <c r="P129" s="287"/>
      <c r="Q129" s="287"/>
      <c r="R129" s="360"/>
      <c r="S129" s="290"/>
      <c r="T129" s="290"/>
      <c r="U129" s="512" t="str">
        <f t="shared" si="2"/>
        <v/>
      </c>
      <c r="V129" s="513" t="b">
        <f t="shared" si="3"/>
        <v>0</v>
      </c>
    </row>
    <row r="130" spans="1:22" x14ac:dyDescent="0.25">
      <c r="A130" s="104">
        <v>126</v>
      </c>
      <c r="B130" s="516">
        <f>'APH KIC KIA PC'!D130</f>
        <v>0</v>
      </c>
      <c r="C130" s="514" t="str">
        <f>IF('1. Artikeldata Grund'!$D130="","", '1. Artikeldata Grund'!$D130&amp;" - "&amp;'1. Artikeldata Grund'!$E130)</f>
        <v/>
      </c>
      <c r="D130" s="288"/>
      <c r="E130" s="349"/>
      <c r="F130" s="359" t="s">
        <v>30</v>
      </c>
      <c r="G130" s="359" t="s">
        <v>30</v>
      </c>
      <c r="H130" s="287" t="s">
        <v>30</v>
      </c>
      <c r="I130" s="404"/>
      <c r="J130" s="287" t="s">
        <v>30</v>
      </c>
      <c r="K130" s="288" t="s">
        <v>30</v>
      </c>
      <c r="L130" s="287" t="s">
        <v>30</v>
      </c>
      <c r="M130" s="287" t="s">
        <v>30</v>
      </c>
      <c r="N130" s="287" t="s">
        <v>30</v>
      </c>
      <c r="O130" s="408"/>
      <c r="P130" s="287"/>
      <c r="Q130" s="287"/>
      <c r="R130" s="360"/>
      <c r="S130" s="290"/>
      <c r="T130" s="290"/>
      <c r="U130" s="512" t="str">
        <f t="shared" si="2"/>
        <v/>
      </c>
      <c r="V130" s="513" t="b">
        <f t="shared" si="3"/>
        <v>0</v>
      </c>
    </row>
    <row r="131" spans="1:22" x14ac:dyDescent="0.25">
      <c r="A131" s="104">
        <v>127</v>
      </c>
      <c r="B131" s="516">
        <f>'APH KIC KIA PC'!D131</f>
        <v>0</v>
      </c>
      <c r="C131" s="514" t="str">
        <f>IF('1. Artikeldata Grund'!$D131="","", '1. Artikeldata Grund'!$D131&amp;" - "&amp;'1. Artikeldata Grund'!$E131)</f>
        <v/>
      </c>
      <c r="D131" s="288"/>
      <c r="E131" s="349"/>
      <c r="F131" s="359" t="s">
        <v>30</v>
      </c>
      <c r="G131" s="359" t="s">
        <v>30</v>
      </c>
      <c r="H131" s="287" t="s">
        <v>30</v>
      </c>
      <c r="I131" s="404"/>
      <c r="J131" s="287" t="s">
        <v>30</v>
      </c>
      <c r="K131" s="288" t="s">
        <v>30</v>
      </c>
      <c r="L131" s="287" t="s">
        <v>30</v>
      </c>
      <c r="M131" s="287" t="s">
        <v>30</v>
      </c>
      <c r="N131" s="287" t="s">
        <v>30</v>
      </c>
      <c r="O131" s="408"/>
      <c r="P131" s="287"/>
      <c r="Q131" s="287"/>
      <c r="R131" s="360"/>
      <c r="S131" s="290"/>
      <c r="T131" s="290"/>
      <c r="U131" s="512" t="str">
        <f t="shared" si="2"/>
        <v/>
      </c>
      <c r="V131" s="513" t="b">
        <f t="shared" si="3"/>
        <v>0</v>
      </c>
    </row>
    <row r="132" spans="1:22" x14ac:dyDescent="0.25">
      <c r="A132" s="104">
        <v>128</v>
      </c>
      <c r="B132" s="516">
        <f>'APH KIC KIA PC'!D132</f>
        <v>0</v>
      </c>
      <c r="C132" s="514" t="str">
        <f>IF('1. Artikeldata Grund'!$D132="","", '1. Artikeldata Grund'!$D132&amp;" - "&amp;'1. Artikeldata Grund'!$E132)</f>
        <v/>
      </c>
      <c r="D132" s="288"/>
      <c r="E132" s="349"/>
      <c r="F132" s="359" t="s">
        <v>30</v>
      </c>
      <c r="G132" s="359" t="s">
        <v>30</v>
      </c>
      <c r="H132" s="287" t="s">
        <v>30</v>
      </c>
      <c r="I132" s="404"/>
      <c r="J132" s="287" t="s">
        <v>30</v>
      </c>
      <c r="K132" s="288" t="s">
        <v>30</v>
      </c>
      <c r="L132" s="287" t="s">
        <v>30</v>
      </c>
      <c r="M132" s="287" t="s">
        <v>30</v>
      </c>
      <c r="N132" s="287" t="s">
        <v>30</v>
      </c>
      <c r="O132" s="408"/>
      <c r="P132" s="287"/>
      <c r="Q132" s="287"/>
      <c r="R132" s="360"/>
      <c r="S132" s="290"/>
      <c r="T132" s="290"/>
      <c r="U132" s="512" t="str">
        <f t="shared" si="2"/>
        <v/>
      </c>
      <c r="V132" s="513" t="b">
        <f t="shared" si="3"/>
        <v>0</v>
      </c>
    </row>
    <row r="133" spans="1:22" x14ac:dyDescent="0.25">
      <c r="A133" s="104">
        <v>129</v>
      </c>
      <c r="B133" s="516">
        <f>'APH KIC KIA PC'!D133</f>
        <v>0</v>
      </c>
      <c r="C133" s="514" t="str">
        <f>IF('1. Artikeldata Grund'!$D133="","", '1. Artikeldata Grund'!$D133&amp;" - "&amp;'1. Artikeldata Grund'!$E133)</f>
        <v/>
      </c>
      <c r="D133" s="288"/>
      <c r="E133" s="349"/>
      <c r="F133" s="359" t="s">
        <v>30</v>
      </c>
      <c r="G133" s="359" t="s">
        <v>30</v>
      </c>
      <c r="H133" s="287" t="s">
        <v>30</v>
      </c>
      <c r="I133" s="404"/>
      <c r="J133" s="287" t="s">
        <v>30</v>
      </c>
      <c r="K133" s="288" t="s">
        <v>30</v>
      </c>
      <c r="L133" s="287" t="s">
        <v>30</v>
      </c>
      <c r="M133" s="287" t="s">
        <v>30</v>
      </c>
      <c r="N133" s="287" t="s">
        <v>30</v>
      </c>
      <c r="O133" s="408"/>
      <c r="P133" s="287"/>
      <c r="Q133" s="287"/>
      <c r="R133" s="360"/>
      <c r="S133" s="290"/>
      <c r="T133" s="290"/>
      <c r="U133" s="512" t="str">
        <f t="shared" si="2"/>
        <v/>
      </c>
      <c r="V133" s="513" t="b">
        <f t="shared" si="3"/>
        <v>0</v>
      </c>
    </row>
    <row r="134" spans="1:22" x14ac:dyDescent="0.25">
      <c r="A134" s="104">
        <v>130</v>
      </c>
      <c r="B134" s="516">
        <f>'APH KIC KIA PC'!D134</f>
        <v>0</v>
      </c>
      <c r="C134" s="514" t="str">
        <f>IF('1. Artikeldata Grund'!$D134="","", '1. Artikeldata Grund'!$D134&amp;" - "&amp;'1. Artikeldata Grund'!$E134)</f>
        <v/>
      </c>
      <c r="D134" s="288"/>
      <c r="E134" s="349"/>
      <c r="F134" s="359" t="s">
        <v>30</v>
      </c>
      <c r="G134" s="359" t="s">
        <v>30</v>
      </c>
      <c r="H134" s="287" t="s">
        <v>30</v>
      </c>
      <c r="I134" s="404"/>
      <c r="J134" s="287" t="s">
        <v>30</v>
      </c>
      <c r="K134" s="288" t="s">
        <v>30</v>
      </c>
      <c r="L134" s="287" t="s">
        <v>30</v>
      </c>
      <c r="M134" s="287" t="s">
        <v>30</v>
      </c>
      <c r="N134" s="287" t="s">
        <v>30</v>
      </c>
      <c r="O134" s="408"/>
      <c r="P134" s="287"/>
      <c r="Q134" s="287"/>
      <c r="R134" s="360"/>
      <c r="S134" s="290"/>
      <c r="T134" s="290"/>
      <c r="U134" s="512" t="str">
        <f t="shared" ref="U134:U197" si="4">IF(V134=TRUE,"OBS! Ange färre tecken! / Note! Enter fewer characters","")</f>
        <v/>
      </c>
      <c r="V134" s="513" t="b">
        <f t="shared" ref="V134:V197" si="5">OR(LEN(P134)&gt;30,LEN(Q134)&gt;33,LEN(R134)&gt;25,LEN(S134)&gt;125,LEN(T134)&gt;82)</f>
        <v>0</v>
      </c>
    </row>
    <row r="135" spans="1:22" x14ac:dyDescent="0.25">
      <c r="A135" s="104">
        <v>131</v>
      </c>
      <c r="B135" s="516">
        <f>'APH KIC KIA PC'!D135</f>
        <v>0</v>
      </c>
      <c r="C135" s="514" t="str">
        <f>IF('1. Artikeldata Grund'!$D135="","", '1. Artikeldata Grund'!$D135&amp;" - "&amp;'1. Artikeldata Grund'!$E135)</f>
        <v/>
      </c>
      <c r="D135" s="288"/>
      <c r="E135" s="349"/>
      <c r="F135" s="359" t="s">
        <v>30</v>
      </c>
      <c r="G135" s="359" t="s">
        <v>30</v>
      </c>
      <c r="H135" s="287" t="s">
        <v>30</v>
      </c>
      <c r="I135" s="404"/>
      <c r="J135" s="287" t="s">
        <v>30</v>
      </c>
      <c r="K135" s="288" t="s">
        <v>30</v>
      </c>
      <c r="L135" s="287" t="s">
        <v>30</v>
      </c>
      <c r="M135" s="287" t="s">
        <v>30</v>
      </c>
      <c r="N135" s="287" t="s">
        <v>30</v>
      </c>
      <c r="O135" s="408"/>
      <c r="P135" s="287"/>
      <c r="Q135" s="287"/>
      <c r="R135" s="360"/>
      <c r="S135" s="290"/>
      <c r="T135" s="290"/>
      <c r="U135" s="512" t="str">
        <f t="shared" si="4"/>
        <v/>
      </c>
      <c r="V135" s="513" t="b">
        <f t="shared" si="5"/>
        <v>0</v>
      </c>
    </row>
    <row r="136" spans="1:22" x14ac:dyDescent="0.25">
      <c r="A136" s="104">
        <v>132</v>
      </c>
      <c r="B136" s="516">
        <f>'APH KIC KIA PC'!D136</f>
        <v>0</v>
      </c>
      <c r="C136" s="514" t="str">
        <f>IF('1. Artikeldata Grund'!$D136="","", '1. Artikeldata Grund'!$D136&amp;" - "&amp;'1. Artikeldata Grund'!$E136)</f>
        <v/>
      </c>
      <c r="D136" s="288"/>
      <c r="E136" s="349"/>
      <c r="F136" s="359" t="s">
        <v>30</v>
      </c>
      <c r="G136" s="359" t="s">
        <v>30</v>
      </c>
      <c r="H136" s="287" t="s">
        <v>30</v>
      </c>
      <c r="I136" s="404"/>
      <c r="J136" s="287" t="s">
        <v>30</v>
      </c>
      <c r="K136" s="288" t="s">
        <v>30</v>
      </c>
      <c r="L136" s="287" t="s">
        <v>30</v>
      </c>
      <c r="M136" s="287" t="s">
        <v>30</v>
      </c>
      <c r="N136" s="287" t="s">
        <v>30</v>
      </c>
      <c r="O136" s="408"/>
      <c r="P136" s="287"/>
      <c r="Q136" s="287"/>
      <c r="R136" s="360"/>
      <c r="S136" s="290"/>
      <c r="T136" s="290"/>
      <c r="U136" s="512" t="str">
        <f t="shared" si="4"/>
        <v/>
      </c>
      <c r="V136" s="513" t="b">
        <f t="shared" si="5"/>
        <v>0</v>
      </c>
    </row>
    <row r="137" spans="1:22" x14ac:dyDescent="0.25">
      <c r="A137" s="104">
        <v>133</v>
      </c>
      <c r="B137" s="516">
        <f>'APH KIC KIA PC'!D137</f>
        <v>0</v>
      </c>
      <c r="C137" s="514" t="str">
        <f>IF('1. Artikeldata Grund'!$D137="","", '1. Artikeldata Grund'!$D137&amp;" - "&amp;'1. Artikeldata Grund'!$E137)</f>
        <v/>
      </c>
      <c r="D137" s="288"/>
      <c r="E137" s="349"/>
      <c r="F137" s="359" t="s">
        <v>30</v>
      </c>
      <c r="G137" s="359" t="s">
        <v>30</v>
      </c>
      <c r="H137" s="287" t="s">
        <v>30</v>
      </c>
      <c r="I137" s="404"/>
      <c r="J137" s="287" t="s">
        <v>30</v>
      </c>
      <c r="K137" s="288" t="s">
        <v>30</v>
      </c>
      <c r="L137" s="287" t="s">
        <v>30</v>
      </c>
      <c r="M137" s="287" t="s">
        <v>30</v>
      </c>
      <c r="N137" s="287" t="s">
        <v>30</v>
      </c>
      <c r="O137" s="408"/>
      <c r="P137" s="287"/>
      <c r="Q137" s="287"/>
      <c r="R137" s="360"/>
      <c r="S137" s="290"/>
      <c r="T137" s="290"/>
      <c r="U137" s="512" t="str">
        <f t="shared" si="4"/>
        <v/>
      </c>
      <c r="V137" s="513" t="b">
        <f t="shared" si="5"/>
        <v>0</v>
      </c>
    </row>
    <row r="138" spans="1:22" x14ac:dyDescent="0.25">
      <c r="A138" s="104">
        <v>134</v>
      </c>
      <c r="B138" s="516">
        <f>'APH KIC KIA PC'!D138</f>
        <v>0</v>
      </c>
      <c r="C138" s="514" t="str">
        <f>IF('1. Artikeldata Grund'!$D138="","", '1. Artikeldata Grund'!$D138&amp;" - "&amp;'1. Artikeldata Grund'!$E138)</f>
        <v/>
      </c>
      <c r="D138" s="288"/>
      <c r="E138" s="349"/>
      <c r="F138" s="359" t="s">
        <v>30</v>
      </c>
      <c r="G138" s="359" t="s">
        <v>30</v>
      </c>
      <c r="H138" s="287" t="s">
        <v>30</v>
      </c>
      <c r="I138" s="404"/>
      <c r="J138" s="287" t="s">
        <v>30</v>
      </c>
      <c r="K138" s="288" t="s">
        <v>30</v>
      </c>
      <c r="L138" s="287" t="s">
        <v>30</v>
      </c>
      <c r="M138" s="287" t="s">
        <v>30</v>
      </c>
      <c r="N138" s="287" t="s">
        <v>30</v>
      </c>
      <c r="O138" s="408"/>
      <c r="P138" s="287"/>
      <c r="Q138" s="287"/>
      <c r="R138" s="360"/>
      <c r="S138" s="290"/>
      <c r="T138" s="290"/>
      <c r="U138" s="512" t="str">
        <f t="shared" si="4"/>
        <v/>
      </c>
      <c r="V138" s="513" t="b">
        <f t="shared" si="5"/>
        <v>0</v>
      </c>
    </row>
    <row r="139" spans="1:22" x14ac:dyDescent="0.25">
      <c r="A139" s="104">
        <v>135</v>
      </c>
      <c r="B139" s="516">
        <f>'APH KIC KIA PC'!D139</f>
        <v>0</v>
      </c>
      <c r="C139" s="514" t="str">
        <f>IF('1. Artikeldata Grund'!$D139="","", '1. Artikeldata Grund'!$D139&amp;" - "&amp;'1. Artikeldata Grund'!$E139)</f>
        <v/>
      </c>
      <c r="D139" s="288"/>
      <c r="E139" s="349"/>
      <c r="F139" s="359" t="s">
        <v>30</v>
      </c>
      <c r="G139" s="359" t="s">
        <v>30</v>
      </c>
      <c r="H139" s="287" t="s">
        <v>30</v>
      </c>
      <c r="I139" s="404"/>
      <c r="J139" s="287" t="s">
        <v>30</v>
      </c>
      <c r="K139" s="288" t="s">
        <v>30</v>
      </c>
      <c r="L139" s="287" t="s">
        <v>30</v>
      </c>
      <c r="M139" s="287" t="s">
        <v>30</v>
      </c>
      <c r="N139" s="287" t="s">
        <v>30</v>
      </c>
      <c r="O139" s="408"/>
      <c r="P139" s="287"/>
      <c r="Q139" s="287"/>
      <c r="R139" s="360"/>
      <c r="S139" s="290"/>
      <c r="T139" s="290"/>
      <c r="U139" s="512" t="str">
        <f t="shared" si="4"/>
        <v/>
      </c>
      <c r="V139" s="513" t="b">
        <f t="shared" si="5"/>
        <v>0</v>
      </c>
    </row>
    <row r="140" spans="1:22" x14ac:dyDescent="0.25">
      <c r="A140" s="104">
        <v>136</v>
      </c>
      <c r="B140" s="516">
        <f>'APH KIC KIA PC'!D140</f>
        <v>0</v>
      </c>
      <c r="C140" s="514" t="str">
        <f>IF('1. Artikeldata Grund'!$D140="","", '1. Artikeldata Grund'!$D140&amp;" - "&amp;'1. Artikeldata Grund'!$E140)</f>
        <v/>
      </c>
      <c r="D140" s="288"/>
      <c r="E140" s="349"/>
      <c r="F140" s="359" t="s">
        <v>30</v>
      </c>
      <c r="G140" s="359" t="s">
        <v>30</v>
      </c>
      <c r="H140" s="287" t="s">
        <v>30</v>
      </c>
      <c r="I140" s="404"/>
      <c r="J140" s="287" t="s">
        <v>30</v>
      </c>
      <c r="K140" s="288" t="s">
        <v>30</v>
      </c>
      <c r="L140" s="287" t="s">
        <v>30</v>
      </c>
      <c r="M140" s="287" t="s">
        <v>30</v>
      </c>
      <c r="N140" s="287" t="s">
        <v>30</v>
      </c>
      <c r="O140" s="408"/>
      <c r="P140" s="287"/>
      <c r="Q140" s="287"/>
      <c r="R140" s="360"/>
      <c r="S140" s="290"/>
      <c r="T140" s="290"/>
      <c r="U140" s="512" t="str">
        <f t="shared" si="4"/>
        <v/>
      </c>
      <c r="V140" s="513" t="b">
        <f t="shared" si="5"/>
        <v>0</v>
      </c>
    </row>
    <row r="141" spans="1:22" x14ac:dyDescent="0.25">
      <c r="A141" s="104">
        <v>137</v>
      </c>
      <c r="B141" s="516">
        <f>'APH KIC KIA PC'!D141</f>
        <v>0</v>
      </c>
      <c r="C141" s="514" t="str">
        <f>IF('1. Artikeldata Grund'!$D141="","", '1. Artikeldata Grund'!$D141&amp;" - "&amp;'1. Artikeldata Grund'!$E141)</f>
        <v/>
      </c>
      <c r="D141" s="288"/>
      <c r="E141" s="349"/>
      <c r="F141" s="359" t="s">
        <v>30</v>
      </c>
      <c r="G141" s="359" t="s">
        <v>30</v>
      </c>
      <c r="H141" s="287" t="s">
        <v>30</v>
      </c>
      <c r="I141" s="404"/>
      <c r="J141" s="287" t="s">
        <v>30</v>
      </c>
      <c r="K141" s="288" t="s">
        <v>30</v>
      </c>
      <c r="L141" s="287" t="s">
        <v>30</v>
      </c>
      <c r="M141" s="287" t="s">
        <v>30</v>
      </c>
      <c r="N141" s="287" t="s">
        <v>30</v>
      </c>
      <c r="O141" s="408"/>
      <c r="P141" s="287"/>
      <c r="Q141" s="287"/>
      <c r="R141" s="360"/>
      <c r="S141" s="290"/>
      <c r="T141" s="290"/>
      <c r="U141" s="512" t="str">
        <f t="shared" si="4"/>
        <v/>
      </c>
      <c r="V141" s="513" t="b">
        <f t="shared" si="5"/>
        <v>0</v>
      </c>
    </row>
    <row r="142" spans="1:22" x14ac:dyDescent="0.25">
      <c r="A142" s="104">
        <v>138</v>
      </c>
      <c r="B142" s="516">
        <f>'APH KIC KIA PC'!D142</f>
        <v>0</v>
      </c>
      <c r="C142" s="514" t="str">
        <f>IF('1. Artikeldata Grund'!$D142="","", '1. Artikeldata Grund'!$D142&amp;" - "&amp;'1. Artikeldata Grund'!$E142)</f>
        <v/>
      </c>
      <c r="D142" s="288"/>
      <c r="E142" s="349"/>
      <c r="F142" s="359" t="s">
        <v>30</v>
      </c>
      <c r="G142" s="359" t="s">
        <v>30</v>
      </c>
      <c r="H142" s="287" t="s">
        <v>30</v>
      </c>
      <c r="I142" s="404"/>
      <c r="J142" s="287" t="s">
        <v>30</v>
      </c>
      <c r="K142" s="288" t="s">
        <v>30</v>
      </c>
      <c r="L142" s="287" t="s">
        <v>30</v>
      </c>
      <c r="M142" s="287" t="s">
        <v>30</v>
      </c>
      <c r="N142" s="287" t="s">
        <v>30</v>
      </c>
      <c r="O142" s="408"/>
      <c r="P142" s="287"/>
      <c r="Q142" s="287"/>
      <c r="R142" s="360"/>
      <c r="S142" s="290"/>
      <c r="T142" s="290"/>
      <c r="U142" s="512" t="str">
        <f t="shared" si="4"/>
        <v/>
      </c>
      <c r="V142" s="513" t="b">
        <f t="shared" si="5"/>
        <v>0</v>
      </c>
    </row>
    <row r="143" spans="1:22" x14ac:dyDescent="0.25">
      <c r="A143" s="104">
        <v>139</v>
      </c>
      <c r="B143" s="516">
        <f>'APH KIC KIA PC'!D143</f>
        <v>0</v>
      </c>
      <c r="C143" s="514" t="str">
        <f>IF('1. Artikeldata Grund'!$D143="","", '1. Artikeldata Grund'!$D143&amp;" - "&amp;'1. Artikeldata Grund'!$E143)</f>
        <v/>
      </c>
      <c r="D143" s="288"/>
      <c r="E143" s="349"/>
      <c r="F143" s="359" t="s">
        <v>30</v>
      </c>
      <c r="G143" s="359" t="s">
        <v>30</v>
      </c>
      <c r="H143" s="287" t="s">
        <v>30</v>
      </c>
      <c r="I143" s="404"/>
      <c r="J143" s="287" t="s">
        <v>30</v>
      </c>
      <c r="K143" s="288" t="s">
        <v>30</v>
      </c>
      <c r="L143" s="287" t="s">
        <v>30</v>
      </c>
      <c r="M143" s="287" t="s">
        <v>30</v>
      </c>
      <c r="N143" s="287" t="s">
        <v>30</v>
      </c>
      <c r="O143" s="408"/>
      <c r="P143" s="287"/>
      <c r="Q143" s="287"/>
      <c r="R143" s="360"/>
      <c r="S143" s="290"/>
      <c r="T143" s="290"/>
      <c r="U143" s="512" t="str">
        <f t="shared" si="4"/>
        <v/>
      </c>
      <c r="V143" s="513" t="b">
        <f t="shared" si="5"/>
        <v>0</v>
      </c>
    </row>
    <row r="144" spans="1:22" x14ac:dyDescent="0.25">
      <c r="A144" s="104">
        <v>140</v>
      </c>
      <c r="B144" s="516">
        <f>'APH KIC KIA PC'!D144</f>
        <v>0</v>
      </c>
      <c r="C144" s="514" t="str">
        <f>IF('1. Artikeldata Grund'!$D144="","", '1. Artikeldata Grund'!$D144&amp;" - "&amp;'1. Artikeldata Grund'!$E144)</f>
        <v/>
      </c>
      <c r="D144" s="288"/>
      <c r="E144" s="349"/>
      <c r="F144" s="359" t="s">
        <v>30</v>
      </c>
      <c r="G144" s="359" t="s">
        <v>30</v>
      </c>
      <c r="H144" s="287" t="s">
        <v>30</v>
      </c>
      <c r="I144" s="404"/>
      <c r="J144" s="287" t="s">
        <v>30</v>
      </c>
      <c r="K144" s="288" t="s">
        <v>30</v>
      </c>
      <c r="L144" s="287" t="s">
        <v>30</v>
      </c>
      <c r="M144" s="287" t="s">
        <v>30</v>
      </c>
      <c r="N144" s="287" t="s">
        <v>30</v>
      </c>
      <c r="O144" s="408"/>
      <c r="P144" s="287"/>
      <c r="Q144" s="287"/>
      <c r="R144" s="360"/>
      <c r="S144" s="290"/>
      <c r="T144" s="290"/>
      <c r="U144" s="512" t="str">
        <f t="shared" si="4"/>
        <v/>
      </c>
      <c r="V144" s="513" t="b">
        <f t="shared" si="5"/>
        <v>0</v>
      </c>
    </row>
    <row r="145" spans="1:22" x14ac:dyDescent="0.25">
      <c r="A145" s="104">
        <v>141</v>
      </c>
      <c r="B145" s="516">
        <f>'APH KIC KIA PC'!D145</f>
        <v>0</v>
      </c>
      <c r="C145" s="514" t="str">
        <f>IF('1. Artikeldata Grund'!$D145="","", '1. Artikeldata Grund'!$D145&amp;" - "&amp;'1. Artikeldata Grund'!$E145)</f>
        <v/>
      </c>
      <c r="D145" s="288"/>
      <c r="E145" s="349"/>
      <c r="F145" s="359" t="s">
        <v>30</v>
      </c>
      <c r="G145" s="359" t="s">
        <v>30</v>
      </c>
      <c r="H145" s="287" t="s">
        <v>30</v>
      </c>
      <c r="I145" s="404"/>
      <c r="J145" s="287" t="s">
        <v>30</v>
      </c>
      <c r="K145" s="288" t="s">
        <v>30</v>
      </c>
      <c r="L145" s="287" t="s">
        <v>30</v>
      </c>
      <c r="M145" s="287" t="s">
        <v>30</v>
      </c>
      <c r="N145" s="287" t="s">
        <v>30</v>
      </c>
      <c r="O145" s="408"/>
      <c r="P145" s="287"/>
      <c r="Q145" s="287"/>
      <c r="R145" s="360"/>
      <c r="S145" s="290"/>
      <c r="T145" s="290"/>
      <c r="U145" s="512" t="str">
        <f t="shared" si="4"/>
        <v/>
      </c>
      <c r="V145" s="513" t="b">
        <f t="shared" si="5"/>
        <v>0</v>
      </c>
    </row>
    <row r="146" spans="1:22" x14ac:dyDescent="0.25">
      <c r="A146" s="104">
        <v>142</v>
      </c>
      <c r="B146" s="516">
        <f>'APH KIC KIA PC'!D146</f>
        <v>0</v>
      </c>
      <c r="C146" s="514" t="str">
        <f>IF('1. Artikeldata Grund'!$D146="","", '1. Artikeldata Grund'!$D146&amp;" - "&amp;'1. Artikeldata Grund'!$E146)</f>
        <v/>
      </c>
      <c r="D146" s="288"/>
      <c r="E146" s="349"/>
      <c r="F146" s="359" t="s">
        <v>30</v>
      </c>
      <c r="G146" s="359" t="s">
        <v>30</v>
      </c>
      <c r="H146" s="287" t="s">
        <v>30</v>
      </c>
      <c r="I146" s="404"/>
      <c r="J146" s="287" t="s">
        <v>30</v>
      </c>
      <c r="K146" s="288" t="s">
        <v>30</v>
      </c>
      <c r="L146" s="287" t="s">
        <v>30</v>
      </c>
      <c r="M146" s="287" t="s">
        <v>30</v>
      </c>
      <c r="N146" s="287" t="s">
        <v>30</v>
      </c>
      <c r="O146" s="408"/>
      <c r="P146" s="287"/>
      <c r="Q146" s="287"/>
      <c r="R146" s="360"/>
      <c r="S146" s="290"/>
      <c r="T146" s="290"/>
      <c r="U146" s="512" t="str">
        <f t="shared" si="4"/>
        <v/>
      </c>
      <c r="V146" s="513" t="b">
        <f t="shared" si="5"/>
        <v>0</v>
      </c>
    </row>
    <row r="147" spans="1:22" x14ac:dyDescent="0.25">
      <c r="A147" s="104">
        <v>143</v>
      </c>
      <c r="B147" s="516">
        <f>'APH KIC KIA PC'!D147</f>
        <v>0</v>
      </c>
      <c r="C147" s="514" t="str">
        <f>IF('1. Artikeldata Grund'!$D147="","", '1. Artikeldata Grund'!$D147&amp;" - "&amp;'1. Artikeldata Grund'!$E147)</f>
        <v/>
      </c>
      <c r="D147" s="288"/>
      <c r="E147" s="349"/>
      <c r="F147" s="359" t="s">
        <v>30</v>
      </c>
      <c r="G147" s="359" t="s">
        <v>30</v>
      </c>
      <c r="H147" s="287" t="s">
        <v>30</v>
      </c>
      <c r="I147" s="404"/>
      <c r="J147" s="287" t="s">
        <v>30</v>
      </c>
      <c r="K147" s="288" t="s">
        <v>30</v>
      </c>
      <c r="L147" s="287" t="s">
        <v>30</v>
      </c>
      <c r="M147" s="287" t="s">
        <v>30</v>
      </c>
      <c r="N147" s="287" t="s">
        <v>30</v>
      </c>
      <c r="O147" s="408"/>
      <c r="P147" s="287"/>
      <c r="Q147" s="287"/>
      <c r="R147" s="360"/>
      <c r="S147" s="290"/>
      <c r="T147" s="290"/>
      <c r="U147" s="512" t="str">
        <f t="shared" si="4"/>
        <v/>
      </c>
      <c r="V147" s="513" t="b">
        <f t="shared" si="5"/>
        <v>0</v>
      </c>
    </row>
    <row r="148" spans="1:22" x14ac:dyDescent="0.25">
      <c r="A148" s="104">
        <v>144</v>
      </c>
      <c r="B148" s="516">
        <f>'APH KIC KIA PC'!D148</f>
        <v>0</v>
      </c>
      <c r="C148" s="514" t="str">
        <f>IF('1. Artikeldata Grund'!$D148="","", '1. Artikeldata Grund'!$D148&amp;" - "&amp;'1. Artikeldata Grund'!$E148)</f>
        <v/>
      </c>
      <c r="D148" s="288"/>
      <c r="E148" s="349"/>
      <c r="F148" s="359" t="s">
        <v>30</v>
      </c>
      <c r="G148" s="359" t="s">
        <v>30</v>
      </c>
      <c r="H148" s="287" t="s">
        <v>30</v>
      </c>
      <c r="I148" s="404"/>
      <c r="J148" s="287" t="s">
        <v>30</v>
      </c>
      <c r="K148" s="288" t="s">
        <v>30</v>
      </c>
      <c r="L148" s="287" t="s">
        <v>30</v>
      </c>
      <c r="M148" s="287" t="s">
        <v>30</v>
      </c>
      <c r="N148" s="287" t="s">
        <v>30</v>
      </c>
      <c r="O148" s="408"/>
      <c r="P148" s="287"/>
      <c r="Q148" s="287"/>
      <c r="R148" s="360"/>
      <c r="S148" s="290"/>
      <c r="T148" s="290"/>
      <c r="U148" s="512" t="str">
        <f t="shared" si="4"/>
        <v/>
      </c>
      <c r="V148" s="513" t="b">
        <f t="shared" si="5"/>
        <v>0</v>
      </c>
    </row>
    <row r="149" spans="1:22" x14ac:dyDescent="0.25">
      <c r="A149" s="104">
        <v>145</v>
      </c>
      <c r="B149" s="516">
        <f>'APH KIC KIA PC'!D149</f>
        <v>0</v>
      </c>
      <c r="C149" s="514" t="str">
        <f>IF('1. Artikeldata Grund'!$D149="","", '1. Artikeldata Grund'!$D149&amp;" - "&amp;'1. Artikeldata Grund'!$E149)</f>
        <v/>
      </c>
      <c r="D149" s="288"/>
      <c r="E149" s="349"/>
      <c r="F149" s="359" t="s">
        <v>30</v>
      </c>
      <c r="G149" s="359" t="s">
        <v>30</v>
      </c>
      <c r="H149" s="287" t="s">
        <v>30</v>
      </c>
      <c r="I149" s="404"/>
      <c r="J149" s="287" t="s">
        <v>30</v>
      </c>
      <c r="K149" s="288" t="s">
        <v>30</v>
      </c>
      <c r="L149" s="287" t="s">
        <v>30</v>
      </c>
      <c r="M149" s="287" t="s">
        <v>30</v>
      </c>
      <c r="N149" s="287" t="s">
        <v>30</v>
      </c>
      <c r="O149" s="408"/>
      <c r="P149" s="287"/>
      <c r="Q149" s="287"/>
      <c r="R149" s="360"/>
      <c r="S149" s="290"/>
      <c r="T149" s="290"/>
      <c r="U149" s="512" t="str">
        <f t="shared" si="4"/>
        <v/>
      </c>
      <c r="V149" s="513" t="b">
        <f t="shared" si="5"/>
        <v>0</v>
      </c>
    </row>
    <row r="150" spans="1:22" x14ac:dyDescent="0.25">
      <c r="A150" s="104">
        <v>146</v>
      </c>
      <c r="B150" s="516">
        <f>'APH KIC KIA PC'!D150</f>
        <v>0</v>
      </c>
      <c r="C150" s="514" t="str">
        <f>IF('1. Artikeldata Grund'!$D150="","", '1. Artikeldata Grund'!$D150&amp;" - "&amp;'1. Artikeldata Grund'!$E150)</f>
        <v/>
      </c>
      <c r="D150" s="288"/>
      <c r="E150" s="349"/>
      <c r="F150" s="359" t="s">
        <v>30</v>
      </c>
      <c r="G150" s="359" t="s">
        <v>30</v>
      </c>
      <c r="H150" s="287" t="s">
        <v>30</v>
      </c>
      <c r="I150" s="404"/>
      <c r="J150" s="287" t="s">
        <v>30</v>
      </c>
      <c r="K150" s="288" t="s">
        <v>30</v>
      </c>
      <c r="L150" s="287" t="s">
        <v>30</v>
      </c>
      <c r="M150" s="287" t="s">
        <v>30</v>
      </c>
      <c r="N150" s="287" t="s">
        <v>30</v>
      </c>
      <c r="O150" s="408"/>
      <c r="P150" s="287"/>
      <c r="Q150" s="287"/>
      <c r="R150" s="360"/>
      <c r="S150" s="290"/>
      <c r="T150" s="290"/>
      <c r="U150" s="512" t="str">
        <f t="shared" si="4"/>
        <v/>
      </c>
      <c r="V150" s="513" t="b">
        <f t="shared" si="5"/>
        <v>0</v>
      </c>
    </row>
    <row r="151" spans="1:22" x14ac:dyDescent="0.25">
      <c r="A151" s="104">
        <v>147</v>
      </c>
      <c r="B151" s="516">
        <f>'APH KIC KIA PC'!D151</f>
        <v>0</v>
      </c>
      <c r="C151" s="514" t="str">
        <f>IF('1. Artikeldata Grund'!$D151="","", '1. Artikeldata Grund'!$D151&amp;" - "&amp;'1. Artikeldata Grund'!$E151)</f>
        <v/>
      </c>
      <c r="D151" s="288"/>
      <c r="E151" s="349"/>
      <c r="F151" s="359" t="s">
        <v>30</v>
      </c>
      <c r="G151" s="359" t="s">
        <v>30</v>
      </c>
      <c r="H151" s="287" t="s">
        <v>30</v>
      </c>
      <c r="I151" s="404"/>
      <c r="J151" s="287" t="s">
        <v>30</v>
      </c>
      <c r="K151" s="288" t="s">
        <v>30</v>
      </c>
      <c r="L151" s="287" t="s">
        <v>30</v>
      </c>
      <c r="M151" s="287" t="s">
        <v>30</v>
      </c>
      <c r="N151" s="287" t="s">
        <v>30</v>
      </c>
      <c r="O151" s="408"/>
      <c r="P151" s="287"/>
      <c r="Q151" s="287"/>
      <c r="R151" s="360"/>
      <c r="S151" s="290"/>
      <c r="T151" s="290"/>
      <c r="U151" s="512" t="str">
        <f t="shared" si="4"/>
        <v/>
      </c>
      <c r="V151" s="513" t="b">
        <f t="shared" si="5"/>
        <v>0</v>
      </c>
    </row>
    <row r="152" spans="1:22" x14ac:dyDescent="0.25">
      <c r="A152" s="104">
        <v>148</v>
      </c>
      <c r="B152" s="516">
        <f>'APH KIC KIA PC'!D152</f>
        <v>0</v>
      </c>
      <c r="C152" s="514" t="str">
        <f>IF('1. Artikeldata Grund'!$D152="","", '1. Artikeldata Grund'!$D152&amp;" - "&amp;'1. Artikeldata Grund'!$E152)</f>
        <v/>
      </c>
      <c r="D152" s="288"/>
      <c r="E152" s="349"/>
      <c r="F152" s="359" t="s">
        <v>30</v>
      </c>
      <c r="G152" s="359" t="s">
        <v>30</v>
      </c>
      <c r="H152" s="287" t="s">
        <v>30</v>
      </c>
      <c r="I152" s="404"/>
      <c r="J152" s="287" t="s">
        <v>30</v>
      </c>
      <c r="K152" s="288" t="s">
        <v>30</v>
      </c>
      <c r="L152" s="287" t="s">
        <v>30</v>
      </c>
      <c r="M152" s="287" t="s">
        <v>30</v>
      </c>
      <c r="N152" s="287" t="s">
        <v>30</v>
      </c>
      <c r="O152" s="408"/>
      <c r="P152" s="287"/>
      <c r="Q152" s="287"/>
      <c r="R152" s="360"/>
      <c r="S152" s="290"/>
      <c r="T152" s="290"/>
      <c r="U152" s="512" t="str">
        <f t="shared" si="4"/>
        <v/>
      </c>
      <c r="V152" s="513" t="b">
        <f t="shared" si="5"/>
        <v>0</v>
      </c>
    </row>
    <row r="153" spans="1:22" x14ac:dyDescent="0.25">
      <c r="A153" s="104">
        <v>149</v>
      </c>
      <c r="B153" s="516">
        <f>'APH KIC KIA PC'!D153</f>
        <v>0</v>
      </c>
      <c r="C153" s="514" t="str">
        <f>IF('1. Artikeldata Grund'!$D153="","", '1. Artikeldata Grund'!$D153&amp;" - "&amp;'1. Artikeldata Grund'!$E153)</f>
        <v/>
      </c>
      <c r="D153" s="288"/>
      <c r="E153" s="349"/>
      <c r="F153" s="359" t="s">
        <v>30</v>
      </c>
      <c r="G153" s="359" t="s">
        <v>30</v>
      </c>
      <c r="H153" s="287" t="s">
        <v>30</v>
      </c>
      <c r="I153" s="404"/>
      <c r="J153" s="287" t="s">
        <v>30</v>
      </c>
      <c r="K153" s="288" t="s">
        <v>30</v>
      </c>
      <c r="L153" s="287" t="s">
        <v>30</v>
      </c>
      <c r="M153" s="287" t="s">
        <v>30</v>
      </c>
      <c r="N153" s="287" t="s">
        <v>30</v>
      </c>
      <c r="O153" s="408"/>
      <c r="P153" s="287"/>
      <c r="Q153" s="287"/>
      <c r="R153" s="360"/>
      <c r="S153" s="290"/>
      <c r="T153" s="290"/>
      <c r="U153" s="512" t="str">
        <f t="shared" si="4"/>
        <v/>
      </c>
      <c r="V153" s="513" t="b">
        <f t="shared" si="5"/>
        <v>0</v>
      </c>
    </row>
    <row r="154" spans="1:22" x14ac:dyDescent="0.25">
      <c r="A154" s="104">
        <v>150</v>
      </c>
      <c r="B154" s="516">
        <f>'APH KIC KIA PC'!D154</f>
        <v>0</v>
      </c>
      <c r="C154" s="514" t="str">
        <f>IF('1. Artikeldata Grund'!$D154="","", '1. Artikeldata Grund'!$D154&amp;" - "&amp;'1. Artikeldata Grund'!$E154)</f>
        <v/>
      </c>
      <c r="D154" s="288"/>
      <c r="E154" s="349"/>
      <c r="F154" s="359" t="s">
        <v>30</v>
      </c>
      <c r="G154" s="359" t="s">
        <v>30</v>
      </c>
      <c r="H154" s="287" t="s">
        <v>30</v>
      </c>
      <c r="I154" s="404"/>
      <c r="J154" s="287" t="s">
        <v>30</v>
      </c>
      <c r="K154" s="288" t="s">
        <v>30</v>
      </c>
      <c r="L154" s="287" t="s">
        <v>30</v>
      </c>
      <c r="M154" s="287" t="s">
        <v>30</v>
      </c>
      <c r="N154" s="287" t="s">
        <v>30</v>
      </c>
      <c r="O154" s="408"/>
      <c r="P154" s="287"/>
      <c r="Q154" s="287"/>
      <c r="R154" s="360"/>
      <c r="S154" s="290"/>
      <c r="T154" s="290"/>
      <c r="U154" s="512" t="str">
        <f t="shared" si="4"/>
        <v/>
      </c>
      <c r="V154" s="513" t="b">
        <f t="shared" si="5"/>
        <v>0</v>
      </c>
    </row>
    <row r="155" spans="1:22" x14ac:dyDescent="0.25">
      <c r="A155" s="104">
        <v>151</v>
      </c>
      <c r="B155" s="516">
        <f>'APH KIC KIA PC'!D155</f>
        <v>0</v>
      </c>
      <c r="C155" s="514" t="str">
        <f>IF('1. Artikeldata Grund'!$D155="","", '1. Artikeldata Grund'!$D155&amp;" - "&amp;'1. Artikeldata Grund'!$E155)</f>
        <v/>
      </c>
      <c r="D155" s="288"/>
      <c r="E155" s="349"/>
      <c r="F155" s="359" t="s">
        <v>30</v>
      </c>
      <c r="G155" s="359" t="s">
        <v>30</v>
      </c>
      <c r="H155" s="287" t="s">
        <v>30</v>
      </c>
      <c r="I155" s="404"/>
      <c r="J155" s="287" t="s">
        <v>30</v>
      </c>
      <c r="K155" s="288" t="s">
        <v>30</v>
      </c>
      <c r="L155" s="287" t="s">
        <v>30</v>
      </c>
      <c r="M155" s="287" t="s">
        <v>30</v>
      </c>
      <c r="N155" s="287" t="s">
        <v>30</v>
      </c>
      <c r="O155" s="408"/>
      <c r="P155" s="287"/>
      <c r="Q155" s="287"/>
      <c r="R155" s="360"/>
      <c r="S155" s="290"/>
      <c r="T155" s="290"/>
      <c r="U155" s="512" t="str">
        <f t="shared" si="4"/>
        <v/>
      </c>
      <c r="V155" s="513" t="b">
        <f t="shared" si="5"/>
        <v>0</v>
      </c>
    </row>
    <row r="156" spans="1:22" x14ac:dyDescent="0.25">
      <c r="A156" s="104">
        <v>152</v>
      </c>
      <c r="B156" s="516">
        <f>'APH KIC KIA PC'!D156</f>
        <v>0</v>
      </c>
      <c r="C156" s="514" t="str">
        <f>IF('1. Artikeldata Grund'!$D156="","", '1. Artikeldata Grund'!$D156&amp;" - "&amp;'1. Artikeldata Grund'!$E156)</f>
        <v/>
      </c>
      <c r="D156" s="288"/>
      <c r="E156" s="349"/>
      <c r="F156" s="359" t="s">
        <v>30</v>
      </c>
      <c r="G156" s="359" t="s">
        <v>30</v>
      </c>
      <c r="H156" s="287" t="s">
        <v>30</v>
      </c>
      <c r="I156" s="404"/>
      <c r="J156" s="287" t="s">
        <v>30</v>
      </c>
      <c r="K156" s="288" t="s">
        <v>30</v>
      </c>
      <c r="L156" s="287" t="s">
        <v>30</v>
      </c>
      <c r="M156" s="287" t="s">
        <v>30</v>
      </c>
      <c r="N156" s="287" t="s">
        <v>30</v>
      </c>
      <c r="O156" s="408"/>
      <c r="P156" s="287"/>
      <c r="Q156" s="287"/>
      <c r="R156" s="360"/>
      <c r="S156" s="290"/>
      <c r="T156" s="290"/>
      <c r="U156" s="512" t="str">
        <f t="shared" si="4"/>
        <v/>
      </c>
      <c r="V156" s="513" t="b">
        <f t="shared" si="5"/>
        <v>0</v>
      </c>
    </row>
    <row r="157" spans="1:22" x14ac:dyDescent="0.25">
      <c r="A157" s="104">
        <v>153</v>
      </c>
      <c r="B157" s="516">
        <f>'APH KIC KIA PC'!D157</f>
        <v>0</v>
      </c>
      <c r="C157" s="514" t="str">
        <f>IF('1. Artikeldata Grund'!$D157="","", '1. Artikeldata Grund'!$D157&amp;" - "&amp;'1. Artikeldata Grund'!$E157)</f>
        <v/>
      </c>
      <c r="D157" s="288"/>
      <c r="E157" s="349"/>
      <c r="F157" s="359" t="s">
        <v>30</v>
      </c>
      <c r="G157" s="359" t="s">
        <v>30</v>
      </c>
      <c r="H157" s="287" t="s">
        <v>30</v>
      </c>
      <c r="I157" s="404"/>
      <c r="J157" s="287" t="s">
        <v>30</v>
      </c>
      <c r="K157" s="288" t="s">
        <v>30</v>
      </c>
      <c r="L157" s="287" t="s">
        <v>30</v>
      </c>
      <c r="M157" s="287" t="s">
        <v>30</v>
      </c>
      <c r="N157" s="287" t="s">
        <v>30</v>
      </c>
      <c r="O157" s="408"/>
      <c r="P157" s="287"/>
      <c r="Q157" s="287"/>
      <c r="R157" s="360"/>
      <c r="S157" s="290"/>
      <c r="T157" s="290"/>
      <c r="U157" s="512" t="str">
        <f t="shared" si="4"/>
        <v/>
      </c>
      <c r="V157" s="513" t="b">
        <f t="shared" si="5"/>
        <v>0</v>
      </c>
    </row>
    <row r="158" spans="1:22" x14ac:dyDescent="0.25">
      <c r="A158" s="104">
        <v>154</v>
      </c>
      <c r="B158" s="516">
        <f>'APH KIC KIA PC'!D158</f>
        <v>0</v>
      </c>
      <c r="C158" s="514" t="str">
        <f>IF('1. Artikeldata Grund'!$D158="","", '1. Artikeldata Grund'!$D158&amp;" - "&amp;'1. Artikeldata Grund'!$E158)</f>
        <v/>
      </c>
      <c r="D158" s="288"/>
      <c r="E158" s="349"/>
      <c r="F158" s="359" t="s">
        <v>30</v>
      </c>
      <c r="G158" s="359" t="s">
        <v>30</v>
      </c>
      <c r="H158" s="287" t="s">
        <v>30</v>
      </c>
      <c r="I158" s="404"/>
      <c r="J158" s="287" t="s">
        <v>30</v>
      </c>
      <c r="K158" s="288" t="s">
        <v>30</v>
      </c>
      <c r="L158" s="287" t="s">
        <v>30</v>
      </c>
      <c r="M158" s="287" t="s">
        <v>30</v>
      </c>
      <c r="N158" s="287" t="s">
        <v>30</v>
      </c>
      <c r="O158" s="408"/>
      <c r="P158" s="287"/>
      <c r="Q158" s="287"/>
      <c r="R158" s="360"/>
      <c r="S158" s="290"/>
      <c r="T158" s="290"/>
      <c r="U158" s="512" t="str">
        <f t="shared" si="4"/>
        <v/>
      </c>
      <c r="V158" s="513" t="b">
        <f t="shared" si="5"/>
        <v>0</v>
      </c>
    </row>
    <row r="159" spans="1:22" x14ac:dyDescent="0.25">
      <c r="A159" s="104">
        <v>155</v>
      </c>
      <c r="B159" s="516">
        <f>'APH KIC KIA PC'!D159</f>
        <v>0</v>
      </c>
      <c r="C159" s="514" t="str">
        <f>IF('1. Artikeldata Grund'!$D159="","", '1. Artikeldata Grund'!$D159&amp;" - "&amp;'1. Artikeldata Grund'!$E159)</f>
        <v/>
      </c>
      <c r="D159" s="288"/>
      <c r="E159" s="349"/>
      <c r="F159" s="359" t="s">
        <v>30</v>
      </c>
      <c r="G159" s="359" t="s">
        <v>30</v>
      </c>
      <c r="H159" s="287" t="s">
        <v>30</v>
      </c>
      <c r="I159" s="404"/>
      <c r="J159" s="287" t="s">
        <v>30</v>
      </c>
      <c r="K159" s="288" t="s">
        <v>30</v>
      </c>
      <c r="L159" s="287" t="s">
        <v>30</v>
      </c>
      <c r="M159" s="287" t="s">
        <v>30</v>
      </c>
      <c r="N159" s="287" t="s">
        <v>30</v>
      </c>
      <c r="O159" s="408"/>
      <c r="P159" s="287"/>
      <c r="Q159" s="287"/>
      <c r="R159" s="360"/>
      <c r="S159" s="290"/>
      <c r="T159" s="290"/>
      <c r="U159" s="512" t="str">
        <f t="shared" si="4"/>
        <v/>
      </c>
      <c r="V159" s="513" t="b">
        <f t="shared" si="5"/>
        <v>0</v>
      </c>
    </row>
    <row r="160" spans="1:22" x14ac:dyDescent="0.25">
      <c r="A160" s="104">
        <v>156</v>
      </c>
      <c r="B160" s="516">
        <f>'APH KIC KIA PC'!D160</f>
        <v>0</v>
      </c>
      <c r="C160" s="514" t="str">
        <f>IF('1. Artikeldata Grund'!$D160="","", '1. Artikeldata Grund'!$D160&amp;" - "&amp;'1. Artikeldata Grund'!$E160)</f>
        <v/>
      </c>
      <c r="D160" s="288"/>
      <c r="E160" s="349"/>
      <c r="F160" s="359" t="s">
        <v>30</v>
      </c>
      <c r="G160" s="359" t="s">
        <v>30</v>
      </c>
      <c r="H160" s="287" t="s">
        <v>30</v>
      </c>
      <c r="I160" s="404"/>
      <c r="J160" s="287" t="s">
        <v>30</v>
      </c>
      <c r="K160" s="288" t="s">
        <v>30</v>
      </c>
      <c r="L160" s="287" t="s">
        <v>30</v>
      </c>
      <c r="M160" s="287" t="s">
        <v>30</v>
      </c>
      <c r="N160" s="287" t="s">
        <v>30</v>
      </c>
      <c r="O160" s="408"/>
      <c r="P160" s="287"/>
      <c r="Q160" s="287"/>
      <c r="R160" s="360"/>
      <c r="S160" s="290"/>
      <c r="T160" s="290"/>
      <c r="U160" s="512" t="str">
        <f t="shared" si="4"/>
        <v/>
      </c>
      <c r="V160" s="513" t="b">
        <f t="shared" si="5"/>
        <v>0</v>
      </c>
    </row>
    <row r="161" spans="1:22" x14ac:dyDescent="0.25">
      <c r="A161" s="104">
        <v>157</v>
      </c>
      <c r="B161" s="516">
        <f>'APH KIC KIA PC'!D161</f>
        <v>0</v>
      </c>
      <c r="C161" s="514" t="str">
        <f>IF('1. Artikeldata Grund'!$D161="","", '1. Artikeldata Grund'!$D161&amp;" - "&amp;'1. Artikeldata Grund'!$E161)</f>
        <v/>
      </c>
      <c r="D161" s="288"/>
      <c r="E161" s="349"/>
      <c r="F161" s="359" t="s">
        <v>30</v>
      </c>
      <c r="G161" s="359" t="s">
        <v>30</v>
      </c>
      <c r="H161" s="287" t="s">
        <v>30</v>
      </c>
      <c r="I161" s="404"/>
      <c r="J161" s="287" t="s">
        <v>30</v>
      </c>
      <c r="K161" s="288" t="s">
        <v>30</v>
      </c>
      <c r="L161" s="287" t="s">
        <v>30</v>
      </c>
      <c r="M161" s="287" t="s">
        <v>30</v>
      </c>
      <c r="N161" s="287" t="s">
        <v>30</v>
      </c>
      <c r="O161" s="408"/>
      <c r="P161" s="287"/>
      <c r="Q161" s="287"/>
      <c r="R161" s="360"/>
      <c r="S161" s="290"/>
      <c r="T161" s="290"/>
      <c r="U161" s="512" t="str">
        <f t="shared" si="4"/>
        <v/>
      </c>
      <c r="V161" s="513" t="b">
        <f t="shared" si="5"/>
        <v>0</v>
      </c>
    </row>
    <row r="162" spans="1:22" x14ac:dyDescent="0.25">
      <c r="A162" s="104">
        <v>158</v>
      </c>
      <c r="B162" s="516">
        <f>'APH KIC KIA PC'!D162</f>
        <v>0</v>
      </c>
      <c r="C162" s="514" t="str">
        <f>IF('1. Artikeldata Grund'!$D162="","", '1. Artikeldata Grund'!$D162&amp;" - "&amp;'1. Artikeldata Grund'!$E162)</f>
        <v/>
      </c>
      <c r="D162" s="288"/>
      <c r="E162" s="349"/>
      <c r="F162" s="359" t="s">
        <v>30</v>
      </c>
      <c r="G162" s="359" t="s">
        <v>30</v>
      </c>
      <c r="H162" s="287" t="s">
        <v>30</v>
      </c>
      <c r="I162" s="404"/>
      <c r="J162" s="287" t="s">
        <v>30</v>
      </c>
      <c r="K162" s="288" t="s">
        <v>30</v>
      </c>
      <c r="L162" s="287" t="s">
        <v>30</v>
      </c>
      <c r="M162" s="287" t="s">
        <v>30</v>
      </c>
      <c r="N162" s="287" t="s">
        <v>30</v>
      </c>
      <c r="O162" s="408"/>
      <c r="P162" s="287"/>
      <c r="Q162" s="287"/>
      <c r="R162" s="360"/>
      <c r="S162" s="290"/>
      <c r="T162" s="290"/>
      <c r="U162" s="512" t="str">
        <f t="shared" si="4"/>
        <v/>
      </c>
      <c r="V162" s="513" t="b">
        <f t="shared" si="5"/>
        <v>0</v>
      </c>
    </row>
    <row r="163" spans="1:22" x14ac:dyDescent="0.25">
      <c r="A163" s="104">
        <v>159</v>
      </c>
      <c r="B163" s="516">
        <f>'APH KIC KIA PC'!D163</f>
        <v>0</v>
      </c>
      <c r="C163" s="514" t="str">
        <f>IF('1. Artikeldata Grund'!$D163="","", '1. Artikeldata Grund'!$D163&amp;" - "&amp;'1. Artikeldata Grund'!$E163)</f>
        <v/>
      </c>
      <c r="D163" s="288"/>
      <c r="E163" s="349"/>
      <c r="F163" s="359" t="s">
        <v>30</v>
      </c>
      <c r="G163" s="359" t="s">
        <v>30</v>
      </c>
      <c r="H163" s="287" t="s">
        <v>30</v>
      </c>
      <c r="I163" s="404"/>
      <c r="J163" s="287" t="s">
        <v>30</v>
      </c>
      <c r="K163" s="288" t="s">
        <v>30</v>
      </c>
      <c r="L163" s="287" t="s">
        <v>30</v>
      </c>
      <c r="M163" s="287" t="s">
        <v>30</v>
      </c>
      <c r="N163" s="287" t="s">
        <v>30</v>
      </c>
      <c r="O163" s="408"/>
      <c r="P163" s="287"/>
      <c r="Q163" s="287"/>
      <c r="R163" s="360"/>
      <c r="S163" s="290"/>
      <c r="T163" s="290"/>
      <c r="U163" s="512" t="str">
        <f t="shared" si="4"/>
        <v/>
      </c>
      <c r="V163" s="513" t="b">
        <f t="shared" si="5"/>
        <v>0</v>
      </c>
    </row>
    <row r="164" spans="1:22" x14ac:dyDescent="0.25">
      <c r="A164" s="104">
        <v>160</v>
      </c>
      <c r="B164" s="516">
        <f>'APH KIC KIA PC'!D164</f>
        <v>0</v>
      </c>
      <c r="C164" s="514" t="str">
        <f>IF('1. Artikeldata Grund'!$D164="","", '1. Artikeldata Grund'!$D164&amp;" - "&amp;'1. Artikeldata Grund'!$E164)</f>
        <v/>
      </c>
      <c r="D164" s="288"/>
      <c r="E164" s="349"/>
      <c r="F164" s="359" t="s">
        <v>30</v>
      </c>
      <c r="G164" s="359" t="s">
        <v>30</v>
      </c>
      <c r="H164" s="287" t="s">
        <v>30</v>
      </c>
      <c r="I164" s="404"/>
      <c r="J164" s="287" t="s">
        <v>30</v>
      </c>
      <c r="K164" s="288" t="s">
        <v>30</v>
      </c>
      <c r="L164" s="287" t="s">
        <v>30</v>
      </c>
      <c r="M164" s="287" t="s">
        <v>30</v>
      </c>
      <c r="N164" s="287" t="s">
        <v>30</v>
      </c>
      <c r="O164" s="408"/>
      <c r="P164" s="287"/>
      <c r="Q164" s="287"/>
      <c r="R164" s="360"/>
      <c r="S164" s="290"/>
      <c r="T164" s="290"/>
      <c r="U164" s="512" t="str">
        <f t="shared" si="4"/>
        <v/>
      </c>
      <c r="V164" s="513" t="b">
        <f t="shared" si="5"/>
        <v>0</v>
      </c>
    </row>
    <row r="165" spans="1:22" x14ac:dyDescent="0.25">
      <c r="A165" s="104">
        <v>161</v>
      </c>
      <c r="B165" s="516">
        <f>'APH KIC KIA PC'!D165</f>
        <v>0</v>
      </c>
      <c r="C165" s="514" t="str">
        <f>IF('1. Artikeldata Grund'!$D165="","", '1. Artikeldata Grund'!$D165&amp;" - "&amp;'1. Artikeldata Grund'!$E165)</f>
        <v/>
      </c>
      <c r="D165" s="288"/>
      <c r="E165" s="349"/>
      <c r="F165" s="359" t="s">
        <v>30</v>
      </c>
      <c r="G165" s="359" t="s">
        <v>30</v>
      </c>
      <c r="H165" s="287" t="s">
        <v>30</v>
      </c>
      <c r="I165" s="404"/>
      <c r="J165" s="287" t="s">
        <v>30</v>
      </c>
      <c r="K165" s="288" t="s">
        <v>30</v>
      </c>
      <c r="L165" s="287" t="s">
        <v>30</v>
      </c>
      <c r="M165" s="287" t="s">
        <v>30</v>
      </c>
      <c r="N165" s="287" t="s">
        <v>30</v>
      </c>
      <c r="O165" s="408"/>
      <c r="P165" s="287"/>
      <c r="Q165" s="287"/>
      <c r="R165" s="360"/>
      <c r="S165" s="290"/>
      <c r="T165" s="290"/>
      <c r="U165" s="512" t="str">
        <f t="shared" si="4"/>
        <v/>
      </c>
      <c r="V165" s="513" t="b">
        <f t="shared" si="5"/>
        <v>0</v>
      </c>
    </row>
    <row r="166" spans="1:22" x14ac:dyDescent="0.25">
      <c r="A166" s="104">
        <v>162</v>
      </c>
      <c r="B166" s="516">
        <f>'APH KIC KIA PC'!D166</f>
        <v>0</v>
      </c>
      <c r="C166" s="514" t="str">
        <f>IF('1. Artikeldata Grund'!$D166="","", '1. Artikeldata Grund'!$D166&amp;" - "&amp;'1. Artikeldata Grund'!$E166)</f>
        <v/>
      </c>
      <c r="D166" s="288"/>
      <c r="E166" s="349"/>
      <c r="F166" s="359" t="s">
        <v>30</v>
      </c>
      <c r="G166" s="359" t="s">
        <v>30</v>
      </c>
      <c r="H166" s="287" t="s">
        <v>30</v>
      </c>
      <c r="I166" s="404"/>
      <c r="J166" s="287" t="s">
        <v>30</v>
      </c>
      <c r="K166" s="288" t="s">
        <v>30</v>
      </c>
      <c r="L166" s="287" t="s">
        <v>30</v>
      </c>
      <c r="M166" s="287" t="s">
        <v>30</v>
      </c>
      <c r="N166" s="287" t="s">
        <v>30</v>
      </c>
      <c r="O166" s="408"/>
      <c r="P166" s="287"/>
      <c r="Q166" s="287"/>
      <c r="R166" s="360"/>
      <c r="S166" s="290"/>
      <c r="T166" s="290"/>
      <c r="U166" s="512" t="str">
        <f t="shared" si="4"/>
        <v/>
      </c>
      <c r="V166" s="513" t="b">
        <f t="shared" si="5"/>
        <v>0</v>
      </c>
    </row>
    <row r="167" spans="1:22" x14ac:dyDescent="0.25">
      <c r="A167" s="104">
        <v>163</v>
      </c>
      <c r="B167" s="516">
        <f>'APH KIC KIA PC'!D167</f>
        <v>0</v>
      </c>
      <c r="C167" s="514" t="str">
        <f>IF('1. Artikeldata Grund'!$D167="","", '1. Artikeldata Grund'!$D167&amp;" - "&amp;'1. Artikeldata Grund'!$E167)</f>
        <v/>
      </c>
      <c r="D167" s="288"/>
      <c r="E167" s="349"/>
      <c r="F167" s="359" t="s">
        <v>30</v>
      </c>
      <c r="G167" s="359" t="s">
        <v>30</v>
      </c>
      <c r="H167" s="287" t="s">
        <v>30</v>
      </c>
      <c r="I167" s="404"/>
      <c r="J167" s="287" t="s">
        <v>30</v>
      </c>
      <c r="K167" s="288" t="s">
        <v>30</v>
      </c>
      <c r="L167" s="287" t="s">
        <v>30</v>
      </c>
      <c r="M167" s="287" t="s">
        <v>30</v>
      </c>
      <c r="N167" s="287" t="s">
        <v>30</v>
      </c>
      <c r="O167" s="408"/>
      <c r="P167" s="287"/>
      <c r="Q167" s="287"/>
      <c r="R167" s="360"/>
      <c r="S167" s="290"/>
      <c r="T167" s="290"/>
      <c r="U167" s="512" t="str">
        <f t="shared" si="4"/>
        <v/>
      </c>
      <c r="V167" s="513" t="b">
        <f t="shared" si="5"/>
        <v>0</v>
      </c>
    </row>
    <row r="168" spans="1:22" x14ac:dyDescent="0.25">
      <c r="A168" s="104">
        <v>164</v>
      </c>
      <c r="B168" s="516">
        <f>'APH KIC KIA PC'!D168</f>
        <v>0</v>
      </c>
      <c r="C168" s="514" t="str">
        <f>IF('1. Artikeldata Grund'!$D168="","", '1. Artikeldata Grund'!$D168&amp;" - "&amp;'1. Artikeldata Grund'!$E168)</f>
        <v/>
      </c>
      <c r="D168" s="288"/>
      <c r="E168" s="349"/>
      <c r="F168" s="359" t="s">
        <v>30</v>
      </c>
      <c r="G168" s="359" t="s">
        <v>30</v>
      </c>
      <c r="H168" s="287" t="s">
        <v>30</v>
      </c>
      <c r="I168" s="404"/>
      <c r="J168" s="287" t="s">
        <v>30</v>
      </c>
      <c r="K168" s="288" t="s">
        <v>30</v>
      </c>
      <c r="L168" s="287" t="s">
        <v>30</v>
      </c>
      <c r="M168" s="287" t="s">
        <v>30</v>
      </c>
      <c r="N168" s="287" t="s">
        <v>30</v>
      </c>
      <c r="O168" s="408"/>
      <c r="P168" s="287"/>
      <c r="Q168" s="287"/>
      <c r="R168" s="360"/>
      <c r="S168" s="290"/>
      <c r="T168" s="290"/>
      <c r="U168" s="512" t="str">
        <f t="shared" si="4"/>
        <v/>
      </c>
      <c r="V168" s="513" t="b">
        <f t="shared" si="5"/>
        <v>0</v>
      </c>
    </row>
    <row r="169" spans="1:22" x14ac:dyDescent="0.25">
      <c r="A169" s="104">
        <v>165</v>
      </c>
      <c r="B169" s="516">
        <f>'APH KIC KIA PC'!D169</f>
        <v>0</v>
      </c>
      <c r="C169" s="514" t="str">
        <f>IF('1. Artikeldata Grund'!$D169="","", '1. Artikeldata Grund'!$D169&amp;" - "&amp;'1. Artikeldata Grund'!$E169)</f>
        <v/>
      </c>
      <c r="D169" s="288"/>
      <c r="E169" s="349"/>
      <c r="F169" s="359" t="s">
        <v>30</v>
      </c>
      <c r="G169" s="359" t="s">
        <v>30</v>
      </c>
      <c r="H169" s="287" t="s">
        <v>30</v>
      </c>
      <c r="I169" s="404"/>
      <c r="J169" s="287" t="s">
        <v>30</v>
      </c>
      <c r="K169" s="288" t="s">
        <v>30</v>
      </c>
      <c r="L169" s="287" t="s">
        <v>30</v>
      </c>
      <c r="M169" s="287" t="s">
        <v>30</v>
      </c>
      <c r="N169" s="287" t="s">
        <v>30</v>
      </c>
      <c r="O169" s="408"/>
      <c r="P169" s="287"/>
      <c r="Q169" s="287"/>
      <c r="R169" s="360"/>
      <c r="S169" s="290"/>
      <c r="T169" s="290"/>
      <c r="U169" s="512" t="str">
        <f t="shared" si="4"/>
        <v/>
      </c>
      <c r="V169" s="513" t="b">
        <f t="shared" si="5"/>
        <v>0</v>
      </c>
    </row>
    <row r="170" spans="1:22" x14ac:dyDescent="0.25">
      <c r="A170" s="104">
        <v>166</v>
      </c>
      <c r="B170" s="516">
        <f>'APH KIC KIA PC'!D170</f>
        <v>0</v>
      </c>
      <c r="C170" s="514" t="str">
        <f>IF('1. Artikeldata Grund'!$D170="","", '1. Artikeldata Grund'!$D170&amp;" - "&amp;'1. Artikeldata Grund'!$E170)</f>
        <v/>
      </c>
      <c r="D170" s="288"/>
      <c r="E170" s="349"/>
      <c r="F170" s="359" t="s">
        <v>30</v>
      </c>
      <c r="G170" s="359" t="s">
        <v>30</v>
      </c>
      <c r="H170" s="287" t="s">
        <v>30</v>
      </c>
      <c r="I170" s="404"/>
      <c r="J170" s="287" t="s">
        <v>30</v>
      </c>
      <c r="K170" s="288" t="s">
        <v>30</v>
      </c>
      <c r="L170" s="287" t="s">
        <v>30</v>
      </c>
      <c r="M170" s="287" t="s">
        <v>30</v>
      </c>
      <c r="N170" s="287" t="s">
        <v>30</v>
      </c>
      <c r="O170" s="408"/>
      <c r="P170" s="287"/>
      <c r="Q170" s="287"/>
      <c r="R170" s="360"/>
      <c r="S170" s="290"/>
      <c r="T170" s="290"/>
      <c r="U170" s="512" t="str">
        <f t="shared" si="4"/>
        <v/>
      </c>
      <c r="V170" s="513" t="b">
        <f t="shared" si="5"/>
        <v>0</v>
      </c>
    </row>
    <row r="171" spans="1:22" x14ac:dyDescent="0.25">
      <c r="A171" s="104">
        <v>167</v>
      </c>
      <c r="B171" s="516">
        <f>'APH KIC KIA PC'!D171</f>
        <v>0</v>
      </c>
      <c r="C171" s="514" t="str">
        <f>IF('1. Artikeldata Grund'!$D171="","", '1. Artikeldata Grund'!$D171&amp;" - "&amp;'1. Artikeldata Grund'!$E171)</f>
        <v/>
      </c>
      <c r="D171" s="288"/>
      <c r="E171" s="349"/>
      <c r="F171" s="359" t="s">
        <v>30</v>
      </c>
      <c r="G171" s="359" t="s">
        <v>30</v>
      </c>
      <c r="H171" s="287" t="s">
        <v>30</v>
      </c>
      <c r="I171" s="404"/>
      <c r="J171" s="287" t="s">
        <v>30</v>
      </c>
      <c r="K171" s="288" t="s">
        <v>30</v>
      </c>
      <c r="L171" s="287" t="s">
        <v>30</v>
      </c>
      <c r="M171" s="287" t="s">
        <v>30</v>
      </c>
      <c r="N171" s="287" t="s">
        <v>30</v>
      </c>
      <c r="O171" s="408"/>
      <c r="P171" s="287"/>
      <c r="Q171" s="287"/>
      <c r="R171" s="360"/>
      <c r="S171" s="290"/>
      <c r="T171" s="290"/>
      <c r="U171" s="512" t="str">
        <f t="shared" si="4"/>
        <v/>
      </c>
      <c r="V171" s="513" t="b">
        <f t="shared" si="5"/>
        <v>0</v>
      </c>
    </row>
    <row r="172" spans="1:22" x14ac:dyDescent="0.25">
      <c r="A172" s="104">
        <v>168</v>
      </c>
      <c r="B172" s="516">
        <f>'APH KIC KIA PC'!D172</f>
        <v>0</v>
      </c>
      <c r="C172" s="514" t="str">
        <f>IF('1. Artikeldata Grund'!$D172="","", '1. Artikeldata Grund'!$D172&amp;" - "&amp;'1. Artikeldata Grund'!$E172)</f>
        <v/>
      </c>
      <c r="D172" s="288"/>
      <c r="E172" s="349"/>
      <c r="F172" s="359" t="s">
        <v>30</v>
      </c>
      <c r="G172" s="359" t="s">
        <v>30</v>
      </c>
      <c r="H172" s="287" t="s">
        <v>30</v>
      </c>
      <c r="I172" s="404"/>
      <c r="J172" s="287" t="s">
        <v>30</v>
      </c>
      <c r="K172" s="288" t="s">
        <v>30</v>
      </c>
      <c r="L172" s="287" t="s">
        <v>30</v>
      </c>
      <c r="M172" s="287" t="s">
        <v>30</v>
      </c>
      <c r="N172" s="287" t="s">
        <v>30</v>
      </c>
      <c r="O172" s="408"/>
      <c r="P172" s="287"/>
      <c r="Q172" s="287"/>
      <c r="R172" s="360"/>
      <c r="S172" s="290"/>
      <c r="T172" s="290"/>
      <c r="U172" s="512" t="str">
        <f t="shared" si="4"/>
        <v/>
      </c>
      <c r="V172" s="513" t="b">
        <f t="shared" si="5"/>
        <v>0</v>
      </c>
    </row>
    <row r="173" spans="1:22" x14ac:dyDescent="0.25">
      <c r="A173" s="104">
        <v>169</v>
      </c>
      <c r="B173" s="516">
        <f>'APH KIC KIA PC'!D173</f>
        <v>0</v>
      </c>
      <c r="C173" s="514" t="str">
        <f>IF('1. Artikeldata Grund'!$D173="","", '1. Artikeldata Grund'!$D173&amp;" - "&amp;'1. Artikeldata Grund'!$E173)</f>
        <v/>
      </c>
      <c r="D173" s="288"/>
      <c r="E173" s="349"/>
      <c r="F173" s="359" t="s">
        <v>30</v>
      </c>
      <c r="G173" s="359" t="s">
        <v>30</v>
      </c>
      <c r="H173" s="287" t="s">
        <v>30</v>
      </c>
      <c r="I173" s="404"/>
      <c r="J173" s="287" t="s">
        <v>30</v>
      </c>
      <c r="K173" s="288" t="s">
        <v>30</v>
      </c>
      <c r="L173" s="287" t="s">
        <v>30</v>
      </c>
      <c r="M173" s="287" t="s">
        <v>30</v>
      </c>
      <c r="N173" s="287" t="s">
        <v>30</v>
      </c>
      <c r="O173" s="408"/>
      <c r="P173" s="287"/>
      <c r="Q173" s="287"/>
      <c r="R173" s="360"/>
      <c r="S173" s="290"/>
      <c r="T173" s="290"/>
      <c r="U173" s="512" t="str">
        <f t="shared" si="4"/>
        <v/>
      </c>
      <c r="V173" s="513" t="b">
        <f t="shared" si="5"/>
        <v>0</v>
      </c>
    </row>
    <row r="174" spans="1:22" x14ac:dyDescent="0.25">
      <c r="A174" s="104">
        <v>170</v>
      </c>
      <c r="B174" s="516">
        <f>'APH KIC KIA PC'!D174</f>
        <v>0</v>
      </c>
      <c r="C174" s="514" t="str">
        <f>IF('1. Artikeldata Grund'!$D174="","", '1. Artikeldata Grund'!$D174&amp;" - "&amp;'1. Artikeldata Grund'!$E174)</f>
        <v/>
      </c>
      <c r="D174" s="288"/>
      <c r="E174" s="349"/>
      <c r="F174" s="359" t="s">
        <v>30</v>
      </c>
      <c r="G174" s="359" t="s">
        <v>30</v>
      </c>
      <c r="H174" s="287" t="s">
        <v>30</v>
      </c>
      <c r="I174" s="404"/>
      <c r="J174" s="287" t="s">
        <v>30</v>
      </c>
      <c r="K174" s="288" t="s">
        <v>30</v>
      </c>
      <c r="L174" s="287" t="s">
        <v>30</v>
      </c>
      <c r="M174" s="287" t="s">
        <v>30</v>
      </c>
      <c r="N174" s="287" t="s">
        <v>30</v>
      </c>
      <c r="O174" s="408"/>
      <c r="P174" s="287"/>
      <c r="Q174" s="287"/>
      <c r="R174" s="360"/>
      <c r="S174" s="290"/>
      <c r="T174" s="290"/>
      <c r="U174" s="512" t="str">
        <f t="shared" si="4"/>
        <v/>
      </c>
      <c r="V174" s="513" t="b">
        <f t="shared" si="5"/>
        <v>0</v>
      </c>
    </row>
    <row r="175" spans="1:22" x14ac:dyDescent="0.25">
      <c r="A175" s="104">
        <v>171</v>
      </c>
      <c r="B175" s="516">
        <f>'APH KIC KIA PC'!D175</f>
        <v>0</v>
      </c>
      <c r="C175" s="514" t="str">
        <f>IF('1. Artikeldata Grund'!$D175="","", '1. Artikeldata Grund'!$D175&amp;" - "&amp;'1. Artikeldata Grund'!$E175)</f>
        <v/>
      </c>
      <c r="D175" s="288"/>
      <c r="E175" s="349"/>
      <c r="F175" s="359" t="s">
        <v>30</v>
      </c>
      <c r="G175" s="359" t="s">
        <v>30</v>
      </c>
      <c r="H175" s="287" t="s">
        <v>30</v>
      </c>
      <c r="I175" s="404"/>
      <c r="J175" s="287" t="s">
        <v>30</v>
      </c>
      <c r="K175" s="288" t="s">
        <v>30</v>
      </c>
      <c r="L175" s="287" t="s">
        <v>30</v>
      </c>
      <c r="M175" s="287" t="s">
        <v>30</v>
      </c>
      <c r="N175" s="287" t="s">
        <v>30</v>
      </c>
      <c r="O175" s="408"/>
      <c r="P175" s="287"/>
      <c r="Q175" s="287"/>
      <c r="R175" s="360"/>
      <c r="S175" s="290"/>
      <c r="T175" s="290"/>
      <c r="U175" s="512" t="str">
        <f t="shared" si="4"/>
        <v/>
      </c>
      <c r="V175" s="513" t="b">
        <f t="shared" si="5"/>
        <v>0</v>
      </c>
    </row>
    <row r="176" spans="1:22" x14ac:dyDescent="0.25">
      <c r="A176" s="104">
        <v>172</v>
      </c>
      <c r="B176" s="516">
        <f>'APH KIC KIA PC'!D176</f>
        <v>0</v>
      </c>
      <c r="C176" s="514" t="str">
        <f>IF('1. Artikeldata Grund'!$D176="","", '1. Artikeldata Grund'!$D176&amp;" - "&amp;'1. Artikeldata Grund'!$E176)</f>
        <v/>
      </c>
      <c r="D176" s="288"/>
      <c r="E176" s="349"/>
      <c r="F176" s="359" t="s">
        <v>30</v>
      </c>
      <c r="G176" s="359" t="s">
        <v>30</v>
      </c>
      <c r="H176" s="287" t="s">
        <v>30</v>
      </c>
      <c r="I176" s="404"/>
      <c r="J176" s="287" t="s">
        <v>30</v>
      </c>
      <c r="K176" s="288" t="s">
        <v>30</v>
      </c>
      <c r="L176" s="287" t="s">
        <v>30</v>
      </c>
      <c r="M176" s="287" t="s">
        <v>30</v>
      </c>
      <c r="N176" s="287" t="s">
        <v>30</v>
      </c>
      <c r="O176" s="408"/>
      <c r="P176" s="287"/>
      <c r="Q176" s="287"/>
      <c r="R176" s="360"/>
      <c r="S176" s="290"/>
      <c r="T176" s="290"/>
      <c r="U176" s="512" t="str">
        <f t="shared" si="4"/>
        <v/>
      </c>
      <c r="V176" s="513" t="b">
        <f t="shared" si="5"/>
        <v>0</v>
      </c>
    </row>
    <row r="177" spans="1:22" x14ac:dyDescent="0.25">
      <c r="A177" s="104">
        <v>173</v>
      </c>
      <c r="B177" s="516">
        <f>'APH KIC KIA PC'!D177</f>
        <v>0</v>
      </c>
      <c r="C177" s="514" t="str">
        <f>IF('1. Artikeldata Grund'!$D177="","", '1. Artikeldata Grund'!$D177&amp;" - "&amp;'1. Artikeldata Grund'!$E177)</f>
        <v/>
      </c>
      <c r="D177" s="288"/>
      <c r="E177" s="349"/>
      <c r="F177" s="359" t="s">
        <v>30</v>
      </c>
      <c r="G177" s="359" t="s">
        <v>30</v>
      </c>
      <c r="H177" s="287" t="s">
        <v>30</v>
      </c>
      <c r="I177" s="404"/>
      <c r="J177" s="287" t="s">
        <v>30</v>
      </c>
      <c r="K177" s="288" t="s">
        <v>30</v>
      </c>
      <c r="L177" s="287" t="s">
        <v>30</v>
      </c>
      <c r="M177" s="287" t="s">
        <v>30</v>
      </c>
      <c r="N177" s="287" t="s">
        <v>30</v>
      </c>
      <c r="O177" s="408"/>
      <c r="P177" s="287"/>
      <c r="Q177" s="287"/>
      <c r="R177" s="360"/>
      <c r="S177" s="290"/>
      <c r="T177" s="290"/>
      <c r="U177" s="512" t="str">
        <f t="shared" si="4"/>
        <v/>
      </c>
      <c r="V177" s="513" t="b">
        <f t="shared" si="5"/>
        <v>0</v>
      </c>
    </row>
    <row r="178" spans="1:22" x14ac:dyDescent="0.25">
      <c r="A178" s="104">
        <v>174</v>
      </c>
      <c r="B178" s="516">
        <f>'APH KIC KIA PC'!D178</f>
        <v>0</v>
      </c>
      <c r="C178" s="514" t="str">
        <f>IF('1. Artikeldata Grund'!$D178="","", '1. Artikeldata Grund'!$D178&amp;" - "&amp;'1. Artikeldata Grund'!$E178)</f>
        <v/>
      </c>
      <c r="D178" s="288"/>
      <c r="E178" s="349"/>
      <c r="F178" s="359" t="s">
        <v>30</v>
      </c>
      <c r="G178" s="359" t="s">
        <v>30</v>
      </c>
      <c r="H178" s="287" t="s">
        <v>30</v>
      </c>
      <c r="I178" s="404"/>
      <c r="J178" s="287" t="s">
        <v>30</v>
      </c>
      <c r="K178" s="288" t="s">
        <v>30</v>
      </c>
      <c r="L178" s="287" t="s">
        <v>30</v>
      </c>
      <c r="M178" s="287" t="s">
        <v>30</v>
      </c>
      <c r="N178" s="287" t="s">
        <v>30</v>
      </c>
      <c r="O178" s="408"/>
      <c r="P178" s="287"/>
      <c r="Q178" s="287"/>
      <c r="R178" s="360"/>
      <c r="S178" s="290"/>
      <c r="T178" s="290"/>
      <c r="U178" s="512" t="str">
        <f t="shared" si="4"/>
        <v/>
      </c>
      <c r="V178" s="513" t="b">
        <f t="shared" si="5"/>
        <v>0</v>
      </c>
    </row>
    <row r="179" spans="1:22" x14ac:dyDescent="0.25">
      <c r="A179" s="104">
        <v>175</v>
      </c>
      <c r="B179" s="516">
        <f>'APH KIC KIA PC'!D179</f>
        <v>0</v>
      </c>
      <c r="C179" s="514" t="str">
        <f>IF('1. Artikeldata Grund'!$D179="","", '1. Artikeldata Grund'!$D179&amp;" - "&amp;'1. Artikeldata Grund'!$E179)</f>
        <v/>
      </c>
      <c r="D179" s="288"/>
      <c r="E179" s="349"/>
      <c r="F179" s="359" t="s">
        <v>30</v>
      </c>
      <c r="G179" s="359" t="s">
        <v>30</v>
      </c>
      <c r="H179" s="287" t="s">
        <v>30</v>
      </c>
      <c r="I179" s="404"/>
      <c r="J179" s="287" t="s">
        <v>30</v>
      </c>
      <c r="K179" s="288" t="s">
        <v>30</v>
      </c>
      <c r="L179" s="287" t="s">
        <v>30</v>
      </c>
      <c r="M179" s="287" t="s">
        <v>30</v>
      </c>
      <c r="N179" s="287" t="s">
        <v>30</v>
      </c>
      <c r="O179" s="408"/>
      <c r="P179" s="287"/>
      <c r="Q179" s="287"/>
      <c r="R179" s="360"/>
      <c r="S179" s="290"/>
      <c r="T179" s="290"/>
      <c r="U179" s="512" t="str">
        <f t="shared" si="4"/>
        <v/>
      </c>
      <c r="V179" s="513" t="b">
        <f t="shared" si="5"/>
        <v>0</v>
      </c>
    </row>
    <row r="180" spans="1:22" x14ac:dyDescent="0.25">
      <c r="A180" s="104">
        <v>176</v>
      </c>
      <c r="B180" s="516">
        <f>'APH KIC KIA PC'!D180</f>
        <v>0</v>
      </c>
      <c r="C180" s="514" t="str">
        <f>IF('1. Artikeldata Grund'!$D180="","", '1. Artikeldata Grund'!$D180&amp;" - "&amp;'1. Artikeldata Grund'!$E180)</f>
        <v/>
      </c>
      <c r="D180" s="288"/>
      <c r="E180" s="349"/>
      <c r="F180" s="359" t="s">
        <v>30</v>
      </c>
      <c r="G180" s="359" t="s">
        <v>30</v>
      </c>
      <c r="H180" s="287" t="s">
        <v>30</v>
      </c>
      <c r="I180" s="404"/>
      <c r="J180" s="287" t="s">
        <v>30</v>
      </c>
      <c r="K180" s="288" t="s">
        <v>30</v>
      </c>
      <c r="L180" s="287" t="s">
        <v>30</v>
      </c>
      <c r="M180" s="287" t="s">
        <v>30</v>
      </c>
      <c r="N180" s="287" t="s">
        <v>30</v>
      </c>
      <c r="O180" s="408"/>
      <c r="P180" s="287"/>
      <c r="Q180" s="287"/>
      <c r="R180" s="360"/>
      <c r="S180" s="290"/>
      <c r="T180" s="290"/>
      <c r="U180" s="512" t="str">
        <f t="shared" si="4"/>
        <v/>
      </c>
      <c r="V180" s="513" t="b">
        <f t="shared" si="5"/>
        <v>0</v>
      </c>
    </row>
    <row r="181" spans="1:22" x14ac:dyDescent="0.25">
      <c r="A181" s="104">
        <v>177</v>
      </c>
      <c r="B181" s="516">
        <f>'APH KIC KIA PC'!D181</f>
        <v>0</v>
      </c>
      <c r="C181" s="514" t="str">
        <f>IF('1. Artikeldata Grund'!$D181="","", '1. Artikeldata Grund'!$D181&amp;" - "&amp;'1. Artikeldata Grund'!$E181)</f>
        <v/>
      </c>
      <c r="D181" s="288"/>
      <c r="E181" s="349"/>
      <c r="F181" s="359" t="s">
        <v>30</v>
      </c>
      <c r="G181" s="359" t="s">
        <v>30</v>
      </c>
      <c r="H181" s="287" t="s">
        <v>30</v>
      </c>
      <c r="I181" s="404"/>
      <c r="J181" s="287" t="s">
        <v>30</v>
      </c>
      <c r="K181" s="288" t="s">
        <v>30</v>
      </c>
      <c r="L181" s="287" t="s">
        <v>30</v>
      </c>
      <c r="M181" s="287" t="s">
        <v>30</v>
      </c>
      <c r="N181" s="287" t="s">
        <v>30</v>
      </c>
      <c r="O181" s="408"/>
      <c r="P181" s="287"/>
      <c r="Q181" s="287"/>
      <c r="R181" s="360"/>
      <c r="S181" s="290"/>
      <c r="T181" s="290"/>
      <c r="U181" s="512" t="str">
        <f t="shared" si="4"/>
        <v/>
      </c>
      <c r="V181" s="513" t="b">
        <f t="shared" si="5"/>
        <v>0</v>
      </c>
    </row>
    <row r="182" spans="1:22" x14ac:dyDescent="0.25">
      <c r="A182" s="104">
        <v>178</v>
      </c>
      <c r="B182" s="516">
        <f>'APH KIC KIA PC'!D182</f>
        <v>0</v>
      </c>
      <c r="C182" s="514" t="str">
        <f>IF('1. Artikeldata Grund'!$D182="","", '1. Artikeldata Grund'!$D182&amp;" - "&amp;'1. Artikeldata Grund'!$E182)</f>
        <v/>
      </c>
      <c r="D182" s="288"/>
      <c r="E182" s="349"/>
      <c r="F182" s="359" t="s">
        <v>30</v>
      </c>
      <c r="G182" s="359" t="s">
        <v>30</v>
      </c>
      <c r="H182" s="287" t="s">
        <v>30</v>
      </c>
      <c r="I182" s="404"/>
      <c r="J182" s="287" t="s">
        <v>30</v>
      </c>
      <c r="K182" s="288" t="s">
        <v>30</v>
      </c>
      <c r="L182" s="287" t="s">
        <v>30</v>
      </c>
      <c r="M182" s="287" t="s">
        <v>30</v>
      </c>
      <c r="N182" s="287" t="s">
        <v>30</v>
      </c>
      <c r="O182" s="408"/>
      <c r="P182" s="287"/>
      <c r="Q182" s="287"/>
      <c r="R182" s="360"/>
      <c r="S182" s="290"/>
      <c r="T182" s="290"/>
      <c r="U182" s="512" t="str">
        <f t="shared" si="4"/>
        <v/>
      </c>
      <c r="V182" s="513" t="b">
        <f t="shared" si="5"/>
        <v>0</v>
      </c>
    </row>
    <row r="183" spans="1:22" x14ac:dyDescent="0.25">
      <c r="A183" s="104">
        <v>179</v>
      </c>
      <c r="B183" s="516">
        <f>'APH KIC KIA PC'!D183</f>
        <v>0</v>
      </c>
      <c r="C183" s="514" t="str">
        <f>IF('1. Artikeldata Grund'!$D183="","", '1. Artikeldata Grund'!$D183&amp;" - "&amp;'1. Artikeldata Grund'!$E183)</f>
        <v/>
      </c>
      <c r="D183" s="288"/>
      <c r="E183" s="349"/>
      <c r="F183" s="359" t="s">
        <v>30</v>
      </c>
      <c r="G183" s="359" t="s">
        <v>30</v>
      </c>
      <c r="H183" s="287" t="s">
        <v>30</v>
      </c>
      <c r="I183" s="404"/>
      <c r="J183" s="287" t="s">
        <v>30</v>
      </c>
      <c r="K183" s="288" t="s">
        <v>30</v>
      </c>
      <c r="L183" s="287" t="s">
        <v>30</v>
      </c>
      <c r="M183" s="287" t="s">
        <v>30</v>
      </c>
      <c r="N183" s="287" t="s">
        <v>30</v>
      </c>
      <c r="O183" s="408"/>
      <c r="P183" s="287"/>
      <c r="Q183" s="287"/>
      <c r="R183" s="360"/>
      <c r="S183" s="290"/>
      <c r="T183" s="290"/>
      <c r="U183" s="512" t="str">
        <f t="shared" si="4"/>
        <v/>
      </c>
      <c r="V183" s="513" t="b">
        <f t="shared" si="5"/>
        <v>0</v>
      </c>
    </row>
    <row r="184" spans="1:22" x14ac:dyDescent="0.25">
      <c r="A184" s="104">
        <v>180</v>
      </c>
      <c r="B184" s="516">
        <f>'APH KIC KIA PC'!D184</f>
        <v>0</v>
      </c>
      <c r="C184" s="514" t="str">
        <f>IF('1. Artikeldata Grund'!$D184="","", '1. Artikeldata Grund'!$D184&amp;" - "&amp;'1. Artikeldata Grund'!$E184)</f>
        <v/>
      </c>
      <c r="D184" s="288"/>
      <c r="E184" s="349"/>
      <c r="F184" s="359" t="s">
        <v>30</v>
      </c>
      <c r="G184" s="359" t="s">
        <v>30</v>
      </c>
      <c r="H184" s="287" t="s">
        <v>30</v>
      </c>
      <c r="I184" s="404"/>
      <c r="J184" s="287" t="s">
        <v>30</v>
      </c>
      <c r="K184" s="288" t="s">
        <v>30</v>
      </c>
      <c r="L184" s="287" t="s">
        <v>30</v>
      </c>
      <c r="M184" s="287" t="s">
        <v>30</v>
      </c>
      <c r="N184" s="287" t="s">
        <v>30</v>
      </c>
      <c r="O184" s="408"/>
      <c r="P184" s="287"/>
      <c r="Q184" s="287"/>
      <c r="R184" s="360"/>
      <c r="S184" s="290"/>
      <c r="T184" s="290"/>
      <c r="U184" s="512" t="str">
        <f t="shared" si="4"/>
        <v/>
      </c>
      <c r="V184" s="513" t="b">
        <f t="shared" si="5"/>
        <v>0</v>
      </c>
    </row>
    <row r="185" spans="1:22" x14ac:dyDescent="0.25">
      <c r="A185" s="104">
        <v>181</v>
      </c>
      <c r="B185" s="516">
        <f>'APH KIC KIA PC'!D185</f>
        <v>0</v>
      </c>
      <c r="C185" s="514" t="str">
        <f>IF('1. Artikeldata Grund'!$D185="","", '1. Artikeldata Grund'!$D185&amp;" - "&amp;'1. Artikeldata Grund'!$E185)</f>
        <v/>
      </c>
      <c r="D185" s="288"/>
      <c r="E185" s="349"/>
      <c r="F185" s="359" t="s">
        <v>30</v>
      </c>
      <c r="G185" s="359" t="s">
        <v>30</v>
      </c>
      <c r="H185" s="287" t="s">
        <v>30</v>
      </c>
      <c r="I185" s="404"/>
      <c r="J185" s="287" t="s">
        <v>30</v>
      </c>
      <c r="K185" s="288" t="s">
        <v>30</v>
      </c>
      <c r="L185" s="287" t="s">
        <v>30</v>
      </c>
      <c r="M185" s="287" t="s">
        <v>30</v>
      </c>
      <c r="N185" s="287" t="s">
        <v>30</v>
      </c>
      <c r="O185" s="408"/>
      <c r="P185" s="287"/>
      <c r="Q185" s="287"/>
      <c r="R185" s="360"/>
      <c r="S185" s="290"/>
      <c r="T185" s="290"/>
      <c r="U185" s="512" t="str">
        <f t="shared" si="4"/>
        <v/>
      </c>
      <c r="V185" s="513" t="b">
        <f t="shared" si="5"/>
        <v>0</v>
      </c>
    </row>
    <row r="186" spans="1:22" x14ac:dyDescent="0.25">
      <c r="A186" s="104">
        <v>182</v>
      </c>
      <c r="B186" s="516">
        <f>'APH KIC KIA PC'!D186</f>
        <v>0</v>
      </c>
      <c r="C186" s="514" t="str">
        <f>IF('1. Artikeldata Grund'!$D186="","", '1. Artikeldata Grund'!$D186&amp;" - "&amp;'1. Artikeldata Grund'!$E186)</f>
        <v/>
      </c>
      <c r="D186" s="288"/>
      <c r="E186" s="349"/>
      <c r="F186" s="359" t="s">
        <v>30</v>
      </c>
      <c r="G186" s="359" t="s">
        <v>30</v>
      </c>
      <c r="H186" s="287" t="s">
        <v>30</v>
      </c>
      <c r="I186" s="404"/>
      <c r="J186" s="287" t="s">
        <v>30</v>
      </c>
      <c r="K186" s="288" t="s">
        <v>30</v>
      </c>
      <c r="L186" s="287" t="s">
        <v>30</v>
      </c>
      <c r="M186" s="287" t="s">
        <v>30</v>
      </c>
      <c r="N186" s="287" t="s">
        <v>30</v>
      </c>
      <c r="O186" s="408"/>
      <c r="P186" s="287"/>
      <c r="Q186" s="287"/>
      <c r="R186" s="360"/>
      <c r="S186" s="290"/>
      <c r="T186" s="290"/>
      <c r="U186" s="512" t="str">
        <f t="shared" si="4"/>
        <v/>
      </c>
      <c r="V186" s="513" t="b">
        <f t="shared" si="5"/>
        <v>0</v>
      </c>
    </row>
    <row r="187" spans="1:22" x14ac:dyDescent="0.25">
      <c r="A187" s="104">
        <v>183</v>
      </c>
      <c r="B187" s="516">
        <f>'APH KIC KIA PC'!D187</f>
        <v>0</v>
      </c>
      <c r="C187" s="514" t="str">
        <f>IF('1. Artikeldata Grund'!$D187="","", '1. Artikeldata Grund'!$D187&amp;" - "&amp;'1. Artikeldata Grund'!$E187)</f>
        <v/>
      </c>
      <c r="D187" s="288"/>
      <c r="E187" s="349"/>
      <c r="F187" s="359" t="s">
        <v>30</v>
      </c>
      <c r="G187" s="359" t="s">
        <v>30</v>
      </c>
      <c r="H187" s="287" t="s">
        <v>30</v>
      </c>
      <c r="I187" s="404"/>
      <c r="J187" s="287" t="s">
        <v>30</v>
      </c>
      <c r="K187" s="288" t="s">
        <v>30</v>
      </c>
      <c r="L187" s="287" t="s">
        <v>30</v>
      </c>
      <c r="M187" s="287" t="s">
        <v>30</v>
      </c>
      <c r="N187" s="287" t="s">
        <v>30</v>
      </c>
      <c r="O187" s="408"/>
      <c r="P187" s="287"/>
      <c r="Q187" s="287"/>
      <c r="R187" s="360"/>
      <c r="S187" s="290"/>
      <c r="T187" s="290"/>
      <c r="U187" s="512" t="str">
        <f t="shared" si="4"/>
        <v/>
      </c>
      <c r="V187" s="513" t="b">
        <f t="shared" si="5"/>
        <v>0</v>
      </c>
    </row>
    <row r="188" spans="1:22" x14ac:dyDescent="0.25">
      <c r="A188" s="104">
        <v>184</v>
      </c>
      <c r="B188" s="516">
        <f>'APH KIC KIA PC'!D188</f>
        <v>0</v>
      </c>
      <c r="C188" s="514" t="str">
        <f>IF('1. Artikeldata Grund'!$D188="","", '1. Artikeldata Grund'!$D188&amp;" - "&amp;'1. Artikeldata Grund'!$E188)</f>
        <v/>
      </c>
      <c r="D188" s="288"/>
      <c r="E188" s="349"/>
      <c r="F188" s="359" t="s">
        <v>30</v>
      </c>
      <c r="G188" s="359" t="s">
        <v>30</v>
      </c>
      <c r="H188" s="287" t="s">
        <v>30</v>
      </c>
      <c r="I188" s="404"/>
      <c r="J188" s="287" t="s">
        <v>30</v>
      </c>
      <c r="K188" s="288" t="s">
        <v>30</v>
      </c>
      <c r="L188" s="287" t="s">
        <v>30</v>
      </c>
      <c r="M188" s="287" t="s">
        <v>30</v>
      </c>
      <c r="N188" s="287" t="s">
        <v>30</v>
      </c>
      <c r="O188" s="408"/>
      <c r="P188" s="287"/>
      <c r="Q188" s="287"/>
      <c r="R188" s="360"/>
      <c r="S188" s="290"/>
      <c r="T188" s="290"/>
      <c r="U188" s="512" t="str">
        <f t="shared" si="4"/>
        <v/>
      </c>
      <c r="V188" s="513" t="b">
        <f t="shared" si="5"/>
        <v>0</v>
      </c>
    </row>
    <row r="189" spans="1:22" x14ac:dyDescent="0.25">
      <c r="A189" s="104">
        <v>185</v>
      </c>
      <c r="B189" s="516">
        <f>'APH KIC KIA PC'!D189</f>
        <v>0</v>
      </c>
      <c r="C189" s="514" t="str">
        <f>IF('1. Artikeldata Grund'!$D189="","", '1. Artikeldata Grund'!$D189&amp;" - "&amp;'1. Artikeldata Grund'!$E189)</f>
        <v/>
      </c>
      <c r="D189" s="288"/>
      <c r="E189" s="349"/>
      <c r="F189" s="359" t="s">
        <v>30</v>
      </c>
      <c r="G189" s="359" t="s">
        <v>30</v>
      </c>
      <c r="H189" s="287" t="s">
        <v>30</v>
      </c>
      <c r="I189" s="404"/>
      <c r="J189" s="287" t="s">
        <v>30</v>
      </c>
      <c r="K189" s="288" t="s">
        <v>30</v>
      </c>
      <c r="L189" s="287" t="s">
        <v>30</v>
      </c>
      <c r="M189" s="287" t="s">
        <v>30</v>
      </c>
      <c r="N189" s="287" t="s">
        <v>30</v>
      </c>
      <c r="O189" s="408"/>
      <c r="P189" s="287"/>
      <c r="Q189" s="287"/>
      <c r="R189" s="360"/>
      <c r="S189" s="290"/>
      <c r="T189" s="290"/>
      <c r="U189" s="512" t="str">
        <f t="shared" si="4"/>
        <v/>
      </c>
      <c r="V189" s="513" t="b">
        <f t="shared" si="5"/>
        <v>0</v>
      </c>
    </row>
    <row r="190" spans="1:22" x14ac:dyDescent="0.25">
      <c r="A190" s="104">
        <v>186</v>
      </c>
      <c r="B190" s="516">
        <f>'APH KIC KIA PC'!D190</f>
        <v>0</v>
      </c>
      <c r="C190" s="514" t="str">
        <f>IF('1. Artikeldata Grund'!$D190="","", '1. Artikeldata Grund'!$D190&amp;" - "&amp;'1. Artikeldata Grund'!$E190)</f>
        <v/>
      </c>
      <c r="D190" s="288"/>
      <c r="E190" s="349"/>
      <c r="F190" s="359" t="s">
        <v>30</v>
      </c>
      <c r="G190" s="359" t="s">
        <v>30</v>
      </c>
      <c r="H190" s="287" t="s">
        <v>30</v>
      </c>
      <c r="I190" s="404"/>
      <c r="J190" s="287" t="s">
        <v>30</v>
      </c>
      <c r="K190" s="288" t="s">
        <v>30</v>
      </c>
      <c r="L190" s="287" t="s">
        <v>30</v>
      </c>
      <c r="M190" s="287" t="s">
        <v>30</v>
      </c>
      <c r="N190" s="287" t="s">
        <v>30</v>
      </c>
      <c r="O190" s="408"/>
      <c r="P190" s="287"/>
      <c r="Q190" s="287"/>
      <c r="R190" s="360"/>
      <c r="S190" s="290"/>
      <c r="T190" s="290"/>
      <c r="U190" s="512" t="str">
        <f t="shared" si="4"/>
        <v/>
      </c>
      <c r="V190" s="513" t="b">
        <f t="shared" si="5"/>
        <v>0</v>
      </c>
    </row>
    <row r="191" spans="1:22" x14ac:dyDescent="0.25">
      <c r="A191" s="104">
        <v>187</v>
      </c>
      <c r="B191" s="516">
        <f>'APH KIC KIA PC'!D191</f>
        <v>0</v>
      </c>
      <c r="C191" s="514" t="str">
        <f>IF('1. Artikeldata Grund'!$D191="","", '1. Artikeldata Grund'!$D191&amp;" - "&amp;'1. Artikeldata Grund'!$E191)</f>
        <v/>
      </c>
      <c r="D191" s="288"/>
      <c r="E191" s="349"/>
      <c r="F191" s="359" t="s">
        <v>30</v>
      </c>
      <c r="G191" s="359" t="s">
        <v>30</v>
      </c>
      <c r="H191" s="287" t="s">
        <v>30</v>
      </c>
      <c r="I191" s="404"/>
      <c r="J191" s="287" t="s">
        <v>30</v>
      </c>
      <c r="K191" s="288" t="s">
        <v>30</v>
      </c>
      <c r="L191" s="287" t="s">
        <v>30</v>
      </c>
      <c r="M191" s="287" t="s">
        <v>30</v>
      </c>
      <c r="N191" s="287" t="s">
        <v>30</v>
      </c>
      <c r="O191" s="408"/>
      <c r="P191" s="287"/>
      <c r="Q191" s="287"/>
      <c r="R191" s="360"/>
      <c r="S191" s="290"/>
      <c r="T191" s="290"/>
      <c r="U191" s="512" t="str">
        <f t="shared" si="4"/>
        <v/>
      </c>
      <c r="V191" s="513" t="b">
        <f t="shared" si="5"/>
        <v>0</v>
      </c>
    </row>
    <row r="192" spans="1:22" x14ac:dyDescent="0.25">
      <c r="A192" s="104">
        <v>188</v>
      </c>
      <c r="B192" s="516">
        <f>'APH KIC KIA PC'!D192</f>
        <v>0</v>
      </c>
      <c r="C192" s="514" t="str">
        <f>IF('1. Artikeldata Grund'!$D192="","", '1. Artikeldata Grund'!$D192&amp;" - "&amp;'1. Artikeldata Grund'!$E192)</f>
        <v/>
      </c>
      <c r="D192" s="288"/>
      <c r="E192" s="349"/>
      <c r="F192" s="359" t="s">
        <v>30</v>
      </c>
      <c r="G192" s="359" t="s">
        <v>30</v>
      </c>
      <c r="H192" s="287" t="s">
        <v>30</v>
      </c>
      <c r="I192" s="404"/>
      <c r="J192" s="287" t="s">
        <v>30</v>
      </c>
      <c r="K192" s="288" t="s">
        <v>30</v>
      </c>
      <c r="L192" s="287" t="s">
        <v>30</v>
      </c>
      <c r="M192" s="287" t="s">
        <v>30</v>
      </c>
      <c r="N192" s="287" t="s">
        <v>30</v>
      </c>
      <c r="O192" s="408"/>
      <c r="P192" s="287"/>
      <c r="Q192" s="287"/>
      <c r="R192" s="360"/>
      <c r="S192" s="290"/>
      <c r="T192" s="290"/>
      <c r="U192" s="512" t="str">
        <f t="shared" si="4"/>
        <v/>
      </c>
      <c r="V192" s="513" t="b">
        <f t="shared" si="5"/>
        <v>0</v>
      </c>
    </row>
    <row r="193" spans="1:22" x14ac:dyDescent="0.25">
      <c r="A193" s="104">
        <v>189</v>
      </c>
      <c r="B193" s="516">
        <f>'APH KIC KIA PC'!D193</f>
        <v>0</v>
      </c>
      <c r="C193" s="514" t="str">
        <f>IF('1. Artikeldata Grund'!$D193="","", '1. Artikeldata Grund'!$D193&amp;" - "&amp;'1. Artikeldata Grund'!$E193)</f>
        <v/>
      </c>
      <c r="D193" s="288"/>
      <c r="E193" s="349"/>
      <c r="F193" s="359" t="s">
        <v>30</v>
      </c>
      <c r="G193" s="359" t="s">
        <v>30</v>
      </c>
      <c r="H193" s="287" t="s">
        <v>30</v>
      </c>
      <c r="I193" s="404"/>
      <c r="J193" s="287" t="s">
        <v>30</v>
      </c>
      <c r="K193" s="288" t="s">
        <v>30</v>
      </c>
      <c r="L193" s="287" t="s">
        <v>30</v>
      </c>
      <c r="M193" s="287" t="s">
        <v>30</v>
      </c>
      <c r="N193" s="287" t="s">
        <v>30</v>
      </c>
      <c r="O193" s="408"/>
      <c r="P193" s="287"/>
      <c r="Q193" s="287"/>
      <c r="R193" s="360"/>
      <c r="S193" s="290"/>
      <c r="T193" s="290"/>
      <c r="U193" s="512" t="str">
        <f t="shared" si="4"/>
        <v/>
      </c>
      <c r="V193" s="513" t="b">
        <f t="shared" si="5"/>
        <v>0</v>
      </c>
    </row>
    <row r="194" spans="1:22" x14ac:dyDescent="0.25">
      <c r="A194" s="104">
        <v>190</v>
      </c>
      <c r="B194" s="516">
        <f>'APH KIC KIA PC'!D194</f>
        <v>0</v>
      </c>
      <c r="C194" s="514" t="str">
        <f>IF('1. Artikeldata Grund'!$D194="","", '1. Artikeldata Grund'!$D194&amp;" - "&amp;'1. Artikeldata Grund'!$E194)</f>
        <v/>
      </c>
      <c r="D194" s="288"/>
      <c r="E194" s="349"/>
      <c r="F194" s="359" t="s">
        <v>30</v>
      </c>
      <c r="G194" s="359" t="s">
        <v>30</v>
      </c>
      <c r="H194" s="287" t="s">
        <v>30</v>
      </c>
      <c r="I194" s="404"/>
      <c r="J194" s="287" t="s">
        <v>30</v>
      </c>
      <c r="K194" s="288" t="s">
        <v>30</v>
      </c>
      <c r="L194" s="287" t="s">
        <v>30</v>
      </c>
      <c r="M194" s="287" t="s">
        <v>30</v>
      </c>
      <c r="N194" s="287" t="s">
        <v>30</v>
      </c>
      <c r="O194" s="408"/>
      <c r="P194" s="287"/>
      <c r="Q194" s="287"/>
      <c r="R194" s="360"/>
      <c r="S194" s="290"/>
      <c r="T194" s="290"/>
      <c r="U194" s="512" t="str">
        <f t="shared" si="4"/>
        <v/>
      </c>
      <c r="V194" s="513" t="b">
        <f t="shared" si="5"/>
        <v>0</v>
      </c>
    </row>
    <row r="195" spans="1:22" x14ac:dyDescent="0.25">
      <c r="A195" s="104">
        <v>191</v>
      </c>
      <c r="B195" s="516">
        <f>'APH KIC KIA PC'!D195</f>
        <v>0</v>
      </c>
      <c r="C195" s="514" t="str">
        <f>IF('1. Artikeldata Grund'!$D195="","", '1. Artikeldata Grund'!$D195&amp;" - "&amp;'1. Artikeldata Grund'!$E195)</f>
        <v/>
      </c>
      <c r="D195" s="288"/>
      <c r="E195" s="349"/>
      <c r="F195" s="359" t="s">
        <v>30</v>
      </c>
      <c r="G195" s="359" t="s">
        <v>30</v>
      </c>
      <c r="H195" s="287" t="s">
        <v>30</v>
      </c>
      <c r="I195" s="404"/>
      <c r="J195" s="287" t="s">
        <v>30</v>
      </c>
      <c r="K195" s="288" t="s">
        <v>30</v>
      </c>
      <c r="L195" s="287" t="s">
        <v>30</v>
      </c>
      <c r="M195" s="287" t="s">
        <v>30</v>
      </c>
      <c r="N195" s="287" t="s">
        <v>30</v>
      </c>
      <c r="O195" s="408"/>
      <c r="P195" s="287"/>
      <c r="Q195" s="287"/>
      <c r="R195" s="360"/>
      <c r="S195" s="290"/>
      <c r="T195" s="290"/>
      <c r="U195" s="512" t="str">
        <f t="shared" si="4"/>
        <v/>
      </c>
      <c r="V195" s="513" t="b">
        <f t="shared" si="5"/>
        <v>0</v>
      </c>
    </row>
    <row r="196" spans="1:22" x14ac:dyDescent="0.25">
      <c r="A196" s="104">
        <v>192</v>
      </c>
      <c r="B196" s="516">
        <f>'APH KIC KIA PC'!D196</f>
        <v>0</v>
      </c>
      <c r="C196" s="514" t="str">
        <f>IF('1. Artikeldata Grund'!$D196="","", '1. Artikeldata Grund'!$D196&amp;" - "&amp;'1. Artikeldata Grund'!$E196)</f>
        <v/>
      </c>
      <c r="D196" s="288"/>
      <c r="E196" s="349"/>
      <c r="F196" s="359" t="s">
        <v>30</v>
      </c>
      <c r="G196" s="359" t="s">
        <v>30</v>
      </c>
      <c r="H196" s="287" t="s">
        <v>30</v>
      </c>
      <c r="I196" s="404"/>
      <c r="J196" s="287" t="s">
        <v>30</v>
      </c>
      <c r="K196" s="288" t="s">
        <v>30</v>
      </c>
      <c r="L196" s="287" t="s">
        <v>30</v>
      </c>
      <c r="M196" s="287" t="s">
        <v>30</v>
      </c>
      <c r="N196" s="287" t="s">
        <v>30</v>
      </c>
      <c r="O196" s="408"/>
      <c r="P196" s="287"/>
      <c r="Q196" s="287"/>
      <c r="R196" s="360"/>
      <c r="S196" s="290"/>
      <c r="T196" s="290"/>
      <c r="U196" s="512" t="str">
        <f t="shared" si="4"/>
        <v/>
      </c>
      <c r="V196" s="513" t="b">
        <f t="shared" si="5"/>
        <v>0</v>
      </c>
    </row>
    <row r="197" spans="1:22" x14ac:dyDescent="0.25">
      <c r="A197" s="104">
        <v>193</v>
      </c>
      <c r="B197" s="516">
        <f>'APH KIC KIA PC'!D197</f>
        <v>0</v>
      </c>
      <c r="C197" s="514" t="str">
        <f>IF('1. Artikeldata Grund'!$D197="","", '1. Artikeldata Grund'!$D197&amp;" - "&amp;'1. Artikeldata Grund'!$E197)</f>
        <v/>
      </c>
      <c r="D197" s="288"/>
      <c r="E197" s="349"/>
      <c r="F197" s="359" t="s">
        <v>30</v>
      </c>
      <c r="G197" s="359" t="s">
        <v>30</v>
      </c>
      <c r="H197" s="287" t="s">
        <v>30</v>
      </c>
      <c r="I197" s="404"/>
      <c r="J197" s="287" t="s">
        <v>30</v>
      </c>
      <c r="K197" s="288" t="s">
        <v>30</v>
      </c>
      <c r="L197" s="287" t="s">
        <v>30</v>
      </c>
      <c r="M197" s="287" t="s">
        <v>30</v>
      </c>
      <c r="N197" s="287" t="s">
        <v>30</v>
      </c>
      <c r="O197" s="408"/>
      <c r="P197" s="287"/>
      <c r="Q197" s="287"/>
      <c r="R197" s="360"/>
      <c r="S197" s="290"/>
      <c r="T197" s="290"/>
      <c r="U197" s="512" t="str">
        <f t="shared" si="4"/>
        <v/>
      </c>
      <c r="V197" s="513" t="b">
        <f t="shared" si="5"/>
        <v>0</v>
      </c>
    </row>
    <row r="198" spans="1:22" x14ac:dyDescent="0.25">
      <c r="A198" s="104">
        <v>194</v>
      </c>
      <c r="B198" s="516">
        <f>'APH KIC KIA PC'!D198</f>
        <v>0</v>
      </c>
      <c r="C198" s="514" t="str">
        <f>IF('1. Artikeldata Grund'!$D198="","", '1. Artikeldata Grund'!$D198&amp;" - "&amp;'1. Artikeldata Grund'!$E198)</f>
        <v/>
      </c>
      <c r="D198" s="288"/>
      <c r="E198" s="349"/>
      <c r="F198" s="359" t="s">
        <v>30</v>
      </c>
      <c r="G198" s="359" t="s">
        <v>30</v>
      </c>
      <c r="H198" s="287" t="s">
        <v>30</v>
      </c>
      <c r="I198" s="404"/>
      <c r="J198" s="287" t="s">
        <v>30</v>
      </c>
      <c r="K198" s="288" t="s">
        <v>30</v>
      </c>
      <c r="L198" s="287" t="s">
        <v>30</v>
      </c>
      <c r="M198" s="287" t="s">
        <v>30</v>
      </c>
      <c r="N198" s="287" t="s">
        <v>30</v>
      </c>
      <c r="O198" s="408"/>
      <c r="P198" s="287"/>
      <c r="Q198" s="287"/>
      <c r="R198" s="360"/>
      <c r="S198" s="290"/>
      <c r="T198" s="290"/>
      <c r="U198" s="512" t="str">
        <f t="shared" ref="U198:U204" si="6">IF(V198=TRUE,"OBS! Ange färre tecken! / Note! Enter fewer characters","")</f>
        <v/>
      </c>
      <c r="V198" s="513" t="b">
        <f t="shared" ref="V198:V204" si="7">OR(LEN(P198)&gt;30,LEN(Q198)&gt;33,LEN(R198)&gt;25,LEN(S198)&gt;125,LEN(T198)&gt;82)</f>
        <v>0</v>
      </c>
    </row>
    <row r="199" spans="1:22" x14ac:dyDescent="0.25">
      <c r="A199" s="104">
        <v>195</v>
      </c>
      <c r="B199" s="516">
        <f>'APH KIC KIA PC'!D199</f>
        <v>0</v>
      </c>
      <c r="C199" s="514" t="str">
        <f>IF('1. Artikeldata Grund'!$D199="","", '1. Artikeldata Grund'!$D199&amp;" - "&amp;'1. Artikeldata Grund'!$E199)</f>
        <v/>
      </c>
      <c r="D199" s="288"/>
      <c r="E199" s="349"/>
      <c r="F199" s="359" t="s">
        <v>30</v>
      </c>
      <c r="G199" s="359" t="s">
        <v>30</v>
      </c>
      <c r="H199" s="287" t="s">
        <v>30</v>
      </c>
      <c r="I199" s="404"/>
      <c r="J199" s="287" t="s">
        <v>30</v>
      </c>
      <c r="K199" s="288" t="s">
        <v>30</v>
      </c>
      <c r="L199" s="287" t="s">
        <v>30</v>
      </c>
      <c r="M199" s="287" t="s">
        <v>30</v>
      </c>
      <c r="N199" s="287" t="s">
        <v>30</v>
      </c>
      <c r="O199" s="408"/>
      <c r="P199" s="287"/>
      <c r="Q199" s="287"/>
      <c r="R199" s="360"/>
      <c r="S199" s="290"/>
      <c r="T199" s="290"/>
      <c r="U199" s="512" t="str">
        <f t="shared" si="6"/>
        <v/>
      </c>
      <c r="V199" s="513" t="b">
        <f t="shared" si="7"/>
        <v>0</v>
      </c>
    </row>
    <row r="200" spans="1:22" x14ac:dyDescent="0.25">
      <c r="A200" s="104">
        <v>196</v>
      </c>
      <c r="B200" s="516">
        <f>'APH KIC KIA PC'!D200</f>
        <v>0</v>
      </c>
      <c r="C200" s="514" t="str">
        <f>IF('1. Artikeldata Grund'!$D200="","", '1. Artikeldata Grund'!$D200&amp;" - "&amp;'1. Artikeldata Grund'!$E200)</f>
        <v/>
      </c>
      <c r="D200" s="288"/>
      <c r="E200" s="349"/>
      <c r="F200" s="359" t="s">
        <v>30</v>
      </c>
      <c r="G200" s="359" t="s">
        <v>30</v>
      </c>
      <c r="H200" s="287" t="s">
        <v>30</v>
      </c>
      <c r="I200" s="404"/>
      <c r="J200" s="287" t="s">
        <v>30</v>
      </c>
      <c r="K200" s="288" t="s">
        <v>30</v>
      </c>
      <c r="L200" s="287" t="s">
        <v>30</v>
      </c>
      <c r="M200" s="287" t="s">
        <v>30</v>
      </c>
      <c r="N200" s="287" t="s">
        <v>30</v>
      </c>
      <c r="O200" s="408"/>
      <c r="P200" s="287"/>
      <c r="Q200" s="287"/>
      <c r="R200" s="360"/>
      <c r="S200" s="290"/>
      <c r="T200" s="290"/>
      <c r="U200" s="512" t="str">
        <f t="shared" si="6"/>
        <v/>
      </c>
      <c r="V200" s="513" t="b">
        <f t="shared" si="7"/>
        <v>0</v>
      </c>
    </row>
    <row r="201" spans="1:22" x14ac:dyDescent="0.25">
      <c r="A201" s="104">
        <v>197</v>
      </c>
      <c r="B201" s="516">
        <f>'APH KIC KIA PC'!D201</f>
        <v>0</v>
      </c>
      <c r="C201" s="514" t="str">
        <f>IF('1. Artikeldata Grund'!$D201="","", '1. Artikeldata Grund'!$D201&amp;" - "&amp;'1. Artikeldata Grund'!$E201)</f>
        <v/>
      </c>
      <c r="D201" s="288"/>
      <c r="E201" s="349"/>
      <c r="F201" s="359" t="s">
        <v>30</v>
      </c>
      <c r="G201" s="359" t="s">
        <v>30</v>
      </c>
      <c r="H201" s="287" t="s">
        <v>30</v>
      </c>
      <c r="I201" s="404"/>
      <c r="J201" s="287" t="s">
        <v>30</v>
      </c>
      <c r="K201" s="288" t="s">
        <v>30</v>
      </c>
      <c r="L201" s="287" t="s">
        <v>30</v>
      </c>
      <c r="M201" s="287" t="s">
        <v>30</v>
      </c>
      <c r="N201" s="287" t="s">
        <v>30</v>
      </c>
      <c r="O201" s="408"/>
      <c r="P201" s="287"/>
      <c r="Q201" s="287"/>
      <c r="R201" s="360"/>
      <c r="S201" s="290"/>
      <c r="T201" s="290"/>
      <c r="U201" s="512" t="str">
        <f t="shared" si="6"/>
        <v/>
      </c>
      <c r="V201" s="513" t="b">
        <f t="shared" si="7"/>
        <v>0</v>
      </c>
    </row>
    <row r="202" spans="1:22" x14ac:dyDescent="0.25">
      <c r="A202" s="104">
        <v>198</v>
      </c>
      <c r="B202" s="516">
        <f>'APH KIC KIA PC'!D202</f>
        <v>0</v>
      </c>
      <c r="C202" s="514" t="str">
        <f>IF('1. Artikeldata Grund'!$D202="","", '1. Artikeldata Grund'!$D202&amp;" - "&amp;'1. Artikeldata Grund'!$E202)</f>
        <v/>
      </c>
      <c r="D202" s="288"/>
      <c r="E202" s="349"/>
      <c r="F202" s="359" t="s">
        <v>30</v>
      </c>
      <c r="G202" s="359" t="s">
        <v>30</v>
      </c>
      <c r="H202" s="287" t="s">
        <v>30</v>
      </c>
      <c r="I202" s="404"/>
      <c r="J202" s="287" t="s">
        <v>30</v>
      </c>
      <c r="K202" s="288" t="s">
        <v>30</v>
      </c>
      <c r="L202" s="287" t="s">
        <v>30</v>
      </c>
      <c r="M202" s="287" t="s">
        <v>30</v>
      </c>
      <c r="N202" s="287" t="s">
        <v>30</v>
      </c>
      <c r="O202" s="408"/>
      <c r="P202" s="287"/>
      <c r="Q202" s="287"/>
      <c r="R202" s="360"/>
      <c r="S202" s="290"/>
      <c r="T202" s="290"/>
      <c r="U202" s="512" t="str">
        <f t="shared" si="6"/>
        <v/>
      </c>
      <c r="V202" s="513" t="b">
        <f t="shared" si="7"/>
        <v>0</v>
      </c>
    </row>
    <row r="203" spans="1:22" x14ac:dyDescent="0.25">
      <c r="A203" s="104">
        <v>199</v>
      </c>
      <c r="B203" s="516">
        <f>'APH KIC KIA PC'!D203</f>
        <v>0</v>
      </c>
      <c r="C203" s="514" t="str">
        <f>IF('1. Artikeldata Grund'!$D203="","", '1. Artikeldata Grund'!$D203&amp;" - "&amp;'1. Artikeldata Grund'!$E203)</f>
        <v/>
      </c>
      <c r="D203" s="288"/>
      <c r="E203" s="349"/>
      <c r="F203" s="359" t="s">
        <v>30</v>
      </c>
      <c r="G203" s="359" t="s">
        <v>30</v>
      </c>
      <c r="H203" s="287" t="s">
        <v>30</v>
      </c>
      <c r="I203" s="404"/>
      <c r="J203" s="287" t="s">
        <v>30</v>
      </c>
      <c r="K203" s="288" t="s">
        <v>30</v>
      </c>
      <c r="L203" s="287" t="s">
        <v>30</v>
      </c>
      <c r="M203" s="287" t="s">
        <v>30</v>
      </c>
      <c r="N203" s="287" t="s">
        <v>30</v>
      </c>
      <c r="O203" s="408"/>
      <c r="P203" s="287"/>
      <c r="Q203" s="287"/>
      <c r="R203" s="360"/>
      <c r="S203" s="290"/>
      <c r="T203" s="290"/>
      <c r="U203" s="512" t="str">
        <f t="shared" si="6"/>
        <v/>
      </c>
      <c r="V203" s="513" t="b">
        <f t="shared" si="7"/>
        <v>0</v>
      </c>
    </row>
    <row r="204" spans="1:22" x14ac:dyDescent="0.25">
      <c r="A204" s="104">
        <v>200</v>
      </c>
      <c r="B204" s="516">
        <f>'APH KIC KIA PC'!D204</f>
        <v>0</v>
      </c>
      <c r="C204" s="514" t="str">
        <f>IF('1. Artikeldata Grund'!$D204="","", '1. Artikeldata Grund'!$D204&amp;" - "&amp;'1. Artikeldata Grund'!$E204)</f>
        <v/>
      </c>
      <c r="D204" s="288"/>
      <c r="E204" s="349"/>
      <c r="F204" s="359" t="s">
        <v>30</v>
      </c>
      <c r="G204" s="359" t="s">
        <v>30</v>
      </c>
      <c r="H204" s="287" t="s">
        <v>30</v>
      </c>
      <c r="I204" s="404"/>
      <c r="J204" s="287" t="s">
        <v>30</v>
      </c>
      <c r="K204" s="288" t="s">
        <v>30</v>
      </c>
      <c r="L204" s="287" t="s">
        <v>30</v>
      </c>
      <c r="M204" s="287" t="s">
        <v>30</v>
      </c>
      <c r="N204" s="287" t="s">
        <v>30</v>
      </c>
      <c r="O204" s="408"/>
      <c r="P204" s="287"/>
      <c r="Q204" s="287"/>
      <c r="R204" s="360"/>
      <c r="S204" s="290"/>
      <c r="T204" s="290"/>
      <c r="U204" s="512" t="str">
        <f t="shared" si="6"/>
        <v/>
      </c>
      <c r="V204" s="513" t="b">
        <f t="shared" si="7"/>
        <v>0</v>
      </c>
    </row>
  </sheetData>
  <sheetProtection algorithmName="SHA-512" hashValue="H9D1x0lpSJj5+WIAeOAto6QjRzW1HA+r6xPVq70IEe7JnJKkb6+4xSHmtT14PKRMfyWg7aadvU7P54DWPCQkKQ==" saltValue="zS6qqUwuDxa+czj7IFqY2Q==" spinCount="100000" sheet="1" formatColumns="0" formatRows="0"/>
  <mergeCells count="18">
    <mergeCell ref="P2:P3"/>
    <mergeCell ref="P1:T1"/>
    <mergeCell ref="T2:T3"/>
    <mergeCell ref="S2:S3"/>
    <mergeCell ref="R2:R3"/>
    <mergeCell ref="Q2:Q3"/>
    <mergeCell ref="I1:I3"/>
    <mergeCell ref="J1:L3"/>
    <mergeCell ref="M1:M3"/>
    <mergeCell ref="N1:N3"/>
    <mergeCell ref="H1:H3"/>
    <mergeCell ref="G1:G3"/>
    <mergeCell ref="A1:C1"/>
    <mergeCell ref="A2:B2"/>
    <mergeCell ref="A3:B3"/>
    <mergeCell ref="E1:E3"/>
    <mergeCell ref="F1:F3"/>
    <mergeCell ref="D1:D3"/>
  </mergeCells>
  <phoneticPr fontId="47" type="noConversion"/>
  <conditionalFormatting sqref="D5:D204">
    <cfRule type="expression" dxfId="12" priority="2">
      <formula>LEN(D5)&gt;20</formula>
    </cfRule>
  </conditionalFormatting>
  <conditionalFormatting sqref="P5:P204">
    <cfRule type="expression" dxfId="11" priority="5">
      <formula>LEN(P5)&gt;30</formula>
    </cfRule>
  </conditionalFormatting>
  <conditionalFormatting sqref="P5:Q5 S5:T5">
    <cfRule type="expression" dxfId="10" priority="1">
      <formula>$V5=TRUE</formula>
    </cfRule>
  </conditionalFormatting>
  <conditionalFormatting sqref="Q5:Q204">
    <cfRule type="expression" dxfId="9" priority="6">
      <formula>LEN(Q5)&gt;33</formula>
    </cfRule>
  </conditionalFormatting>
  <conditionalFormatting sqref="R5:R204">
    <cfRule type="expression" dxfId="8" priority="7">
      <formula>LEN(R5)&gt;25</formula>
    </cfRule>
  </conditionalFormatting>
  <conditionalFormatting sqref="S5:S204">
    <cfRule type="expression" dxfId="7" priority="4">
      <formula>LEN(S5)&gt;125</formula>
    </cfRule>
  </conditionalFormatting>
  <conditionalFormatting sqref="T5:T204">
    <cfRule type="expression" dxfId="6"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Tabeller!$I$3:$I$31</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Tabeller!$I$3:$I$31</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Tabeller!$H$3:$H$31</xm:f>
          </x14:formula1>
          <xm:sqref>J5:J204</xm:sqref>
        </x14:dataValidation>
        <x14:dataValidation type="list" allowBlank="1" showInputMessage="1" showErrorMessage="1" promptTitle="Self Edge Label" prompt="Test" xr:uid="{52B4897F-7EA6-4566-99F9-9AEBC83D9C3A}">
          <x14:formula1>
            <xm:f>Tabeller!$I$3:$I$18</xm:f>
          </x14:formula1>
          <xm:sqref>Q5:Q204</xm:sqref>
        </x14:dataValidation>
        <x14:dataValidation type="list" allowBlank="1" showInputMessage="1" showErrorMessage="1" promptTitle="Self Edge Label" prompt="Attribute _x000a__x000a_" xr:uid="{FF6DA54D-FEFC-4E6D-8310-14ADDFF5F5B4}">
          <x14:formula1>
            <xm:f>Tabeller!$I$3:$I$18</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K5" activePane="bottomRight" state="frozen"/>
      <selection activeCell="H4" sqref="H4"/>
      <selection pane="topRight" activeCell="H4" sqref="H4"/>
      <selection pane="bottomLeft" activeCell="H4" sqref="H4"/>
      <selection pane="bottomRight" activeCell="G11" sqref="G11"/>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0"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9.5703125"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96.6" customHeight="1" x14ac:dyDescent="0.25">
      <c r="A1" s="595" t="s">
        <v>6</v>
      </c>
      <c r="B1" s="595"/>
      <c r="C1" s="596"/>
      <c r="D1" s="482"/>
      <c r="F1" s="619" t="s">
        <v>61</v>
      </c>
      <c r="G1" s="619"/>
      <c r="H1" s="619"/>
      <c r="I1" s="620"/>
      <c r="K1" s="626" t="s">
        <v>2794</v>
      </c>
      <c r="L1" s="626"/>
      <c r="M1" s="626"/>
      <c r="N1" s="535"/>
      <c r="O1" s="623" t="s">
        <v>2793</v>
      </c>
      <c r="P1" s="624"/>
      <c r="Q1" s="625"/>
      <c r="R1" s="38"/>
      <c r="S1" s="538"/>
      <c r="T1" s="538"/>
      <c r="U1" s="538"/>
      <c r="W1" s="538"/>
      <c r="X1" s="538"/>
      <c r="Y1" s="538"/>
    </row>
    <row r="2" spans="1:39" s="7" customFormat="1" ht="26.45" customHeight="1" x14ac:dyDescent="0.2">
      <c r="A2" s="594" t="s">
        <v>15</v>
      </c>
      <c r="B2" s="594"/>
      <c r="C2" s="532"/>
      <c r="D2" s="484"/>
      <c r="E2" s="283"/>
      <c r="F2" s="619"/>
      <c r="G2" s="619"/>
      <c r="H2" s="619"/>
      <c r="I2" s="620"/>
      <c r="J2" s="41"/>
      <c r="K2" s="618" t="s">
        <v>62</v>
      </c>
      <c r="L2" s="618"/>
      <c r="M2" s="618"/>
      <c r="N2" s="488"/>
      <c r="O2" s="617" t="s">
        <v>63</v>
      </c>
      <c r="P2" s="617"/>
      <c r="Q2" s="617"/>
      <c r="R2" s="488"/>
      <c r="S2" s="617" t="s">
        <v>64</v>
      </c>
      <c r="T2" s="617"/>
      <c r="U2" s="617"/>
      <c r="V2" s="488"/>
      <c r="W2" s="617" t="s">
        <v>65</v>
      </c>
      <c r="X2" s="617"/>
      <c r="Y2" s="617"/>
    </row>
    <row r="3" spans="1:39" s="7" customFormat="1" ht="27" customHeight="1" x14ac:dyDescent="0.2">
      <c r="A3" s="594" t="s">
        <v>16</v>
      </c>
      <c r="B3" s="594"/>
      <c r="C3" s="532"/>
      <c r="D3" s="483"/>
      <c r="E3" s="283"/>
      <c r="F3" s="621"/>
      <c r="G3" s="621"/>
      <c r="H3" s="621"/>
      <c r="I3" s="622"/>
      <c r="J3" s="41"/>
      <c r="K3" s="614" t="s">
        <v>66</v>
      </c>
      <c r="L3" s="615"/>
      <c r="M3" s="616"/>
      <c r="N3" s="488"/>
      <c r="O3" s="614" t="s">
        <v>67</v>
      </c>
      <c r="P3" s="615"/>
      <c r="Q3" s="616"/>
      <c r="R3" s="488"/>
      <c r="S3" s="614" t="s">
        <v>68</v>
      </c>
      <c r="T3" s="615"/>
      <c r="U3" s="616"/>
      <c r="V3" s="488"/>
      <c r="W3" s="614" t="s">
        <v>69</v>
      </c>
      <c r="X3" s="615"/>
      <c r="Y3" s="616"/>
    </row>
    <row r="4" spans="1:39" s="285" customFormat="1" ht="63.75" x14ac:dyDescent="0.25">
      <c r="A4" s="101" t="s">
        <v>70</v>
      </c>
      <c r="B4" s="101" t="s">
        <v>18</v>
      </c>
      <c r="C4" s="58" t="s">
        <v>71</v>
      </c>
      <c r="D4" s="58" t="s">
        <v>72</v>
      </c>
      <c r="E4" s="284"/>
      <c r="F4" s="402" t="s">
        <v>73</v>
      </c>
      <c r="G4" s="402" t="s">
        <v>2832</v>
      </c>
      <c r="H4" s="402" t="s">
        <v>2833</v>
      </c>
      <c r="I4" s="402" t="s">
        <v>2834</v>
      </c>
      <c r="J4" s="42"/>
      <c r="K4" s="87" t="s">
        <v>74</v>
      </c>
      <c r="L4" s="87" t="s">
        <v>75</v>
      </c>
      <c r="M4" s="489" t="s">
        <v>76</v>
      </c>
      <c r="N4" s="42"/>
      <c r="O4" s="87" t="s">
        <v>74</v>
      </c>
      <c r="P4" s="87" t="s">
        <v>77</v>
      </c>
      <c r="Q4" s="489" t="s">
        <v>76</v>
      </c>
      <c r="R4" s="42"/>
      <c r="S4" s="87" t="s">
        <v>74</v>
      </c>
      <c r="T4" s="87" t="s">
        <v>78</v>
      </c>
      <c r="U4" s="489" t="s">
        <v>76</v>
      </c>
      <c r="V4" s="42"/>
      <c r="W4" s="87" t="s">
        <v>74</v>
      </c>
      <c r="X4" s="87" t="s">
        <v>77</v>
      </c>
      <c r="Y4" s="489" t="s">
        <v>76</v>
      </c>
    </row>
    <row r="5" spans="1:39" s="7" customFormat="1" ht="12.75" x14ac:dyDescent="0.2">
      <c r="A5" s="357">
        <v>1</v>
      </c>
      <c r="B5" s="515">
        <f>'APH KIC KIA PC'!D5</f>
        <v>0</v>
      </c>
      <c r="C5" s="514" t="str">
        <f>IF('1. Artikeldata Grund'!$D5="","", '1. Artikeldata Grund'!$D5&amp;" - "&amp;'1. Artikeldata Grund'!$E5)</f>
        <v/>
      </c>
      <c r="D5" s="481" t="str">
        <f>IF('1. Artikeldata Grund'!D5="","",'1. Artikeldata Grund'!D5)</f>
        <v/>
      </c>
      <c r="E5" s="283"/>
      <c r="F5" s="548"/>
      <c r="G5" s="359"/>
      <c r="H5" s="359"/>
      <c r="I5" s="359"/>
      <c r="J5" s="283"/>
      <c r="K5" s="358" t="s">
        <v>79</v>
      </c>
      <c r="L5" s="359"/>
      <c r="M5" s="286"/>
      <c r="N5" s="283"/>
      <c r="O5" s="358" t="s">
        <v>29</v>
      </c>
      <c r="P5" s="359"/>
      <c r="Q5" s="358"/>
      <c r="R5" s="283"/>
      <c r="S5" s="360" t="s">
        <v>29</v>
      </c>
      <c r="T5" s="359"/>
      <c r="U5" s="358"/>
      <c r="V5" s="283"/>
      <c r="W5" s="360" t="s">
        <v>29</v>
      </c>
      <c r="X5" s="359"/>
      <c r="Y5" s="358"/>
    </row>
    <row r="6" spans="1:39" s="7" customFormat="1" ht="12.75" x14ac:dyDescent="0.2">
      <c r="A6" s="102">
        <v>2</v>
      </c>
      <c r="B6" s="516">
        <f>'APH KIC KIA PC'!D6</f>
        <v>0</v>
      </c>
      <c r="C6" s="514" t="str">
        <f>IF('1. Artikeldata Grund'!$D6="","", '1. Artikeldata Grund'!$D6&amp;" - "&amp;'1. Artikeldata Grund'!$E6)</f>
        <v/>
      </c>
      <c r="D6" s="481" t="str">
        <f>IF('1. Artikeldata Grund'!D6="","",'1. Artikeldata Grund'!D6)</f>
        <v/>
      </c>
      <c r="E6" s="283"/>
      <c r="F6" s="548"/>
      <c r="G6" s="359"/>
      <c r="H6" s="359"/>
      <c r="I6" s="359"/>
      <c r="J6" s="283"/>
      <c r="K6" s="358" t="s">
        <v>79</v>
      </c>
      <c r="L6" s="276"/>
      <c r="M6" s="286"/>
      <c r="N6" s="283"/>
      <c r="O6" s="358" t="s">
        <v>29</v>
      </c>
      <c r="P6" s="276"/>
      <c r="Q6" s="286"/>
      <c r="R6" s="283"/>
      <c r="S6" s="360" t="s">
        <v>29</v>
      </c>
      <c r="T6" s="276"/>
      <c r="U6" s="286"/>
      <c r="V6" s="283"/>
      <c r="W6" s="360" t="s">
        <v>29</v>
      </c>
      <c r="X6" s="276"/>
      <c r="Y6" s="286"/>
      <c r="AA6" s="542" t="s">
        <v>83</v>
      </c>
    </row>
    <row r="7" spans="1:39" s="7" customFormat="1" ht="12.75" x14ac:dyDescent="0.2">
      <c r="A7" s="102">
        <v>3</v>
      </c>
      <c r="B7" s="516">
        <f>'APH KIC KIA PC'!D7</f>
        <v>0</v>
      </c>
      <c r="C7" s="514" t="str">
        <f>IF('1. Artikeldata Grund'!$D7="","", '1. Artikeldata Grund'!$D7&amp;" - "&amp;'1. Artikeldata Grund'!$E7)</f>
        <v/>
      </c>
      <c r="D7" s="481" t="str">
        <f>IF('1. Artikeldata Grund'!D7="","",'1. Artikeldata Grund'!D7)</f>
        <v/>
      </c>
      <c r="E7" s="283"/>
      <c r="F7" s="548"/>
      <c r="G7" s="359"/>
      <c r="H7" s="359"/>
      <c r="I7" s="359"/>
      <c r="J7" s="283"/>
      <c r="K7" s="358" t="s">
        <v>79</v>
      </c>
      <c r="L7" s="276"/>
      <c r="M7" s="286"/>
      <c r="N7" s="283"/>
      <c r="O7" s="358" t="s">
        <v>29</v>
      </c>
      <c r="P7" s="276"/>
      <c r="Q7" s="286"/>
      <c r="R7" s="283"/>
      <c r="S7" s="360" t="s">
        <v>29</v>
      </c>
      <c r="T7" s="276"/>
      <c r="U7" s="286"/>
      <c r="V7" s="283"/>
      <c r="W7" s="360" t="s">
        <v>29</v>
      </c>
      <c r="X7" s="276"/>
      <c r="Y7" s="286"/>
    </row>
    <row r="8" spans="1:39" s="7" customFormat="1" ht="12.75" x14ac:dyDescent="0.2">
      <c r="A8" s="102">
        <v>4</v>
      </c>
      <c r="B8" s="516">
        <f>'APH KIC KIA PC'!D8</f>
        <v>0</v>
      </c>
      <c r="C8" s="514" t="str">
        <f>IF('1. Artikeldata Grund'!$D8="","", '1. Artikeldata Grund'!$D8&amp;" - "&amp;'1. Artikeldata Grund'!$E8)</f>
        <v/>
      </c>
      <c r="D8" s="481" t="str">
        <f>IF('1. Artikeldata Grund'!D8="","",'1. Artikeldata Grund'!D8)</f>
        <v/>
      </c>
      <c r="E8" s="283"/>
      <c r="F8" s="548"/>
      <c r="G8" s="359"/>
      <c r="H8" s="359"/>
      <c r="I8" s="359"/>
      <c r="J8" s="283"/>
      <c r="K8" s="358" t="s">
        <v>79</v>
      </c>
      <c r="L8" s="276"/>
      <c r="M8" s="358"/>
      <c r="N8" s="283"/>
      <c r="O8" s="358" t="s">
        <v>29</v>
      </c>
      <c r="P8" s="276"/>
      <c r="Q8" s="358"/>
      <c r="R8" s="283"/>
      <c r="S8" s="360" t="s">
        <v>29</v>
      </c>
      <c r="T8" s="359"/>
      <c r="U8" s="358"/>
      <c r="V8" s="283"/>
      <c r="W8" s="360" t="s">
        <v>29</v>
      </c>
      <c r="X8" s="359"/>
      <c r="Y8" s="358"/>
      <c r="AA8" s="285"/>
      <c r="AB8" s="285"/>
      <c r="AC8" s="285"/>
      <c r="AD8" s="285"/>
      <c r="AE8" s="285"/>
      <c r="AF8" s="285"/>
      <c r="AG8" s="285"/>
      <c r="AH8" s="285"/>
      <c r="AI8" s="285"/>
      <c r="AJ8" s="285"/>
      <c r="AK8" s="285"/>
      <c r="AL8" s="285"/>
      <c r="AM8" s="285"/>
    </row>
    <row r="9" spans="1:39" s="7" customFormat="1" ht="12.75" x14ac:dyDescent="0.2">
      <c r="A9" s="102">
        <v>5</v>
      </c>
      <c r="B9" s="516">
        <f>'APH KIC KIA PC'!D9</f>
        <v>0</v>
      </c>
      <c r="C9" s="514" t="str">
        <f>IF('1. Artikeldata Grund'!$D9="","", '1. Artikeldata Grund'!$D9&amp;" - "&amp;'1. Artikeldata Grund'!$E9)</f>
        <v/>
      </c>
      <c r="D9" s="481" t="str">
        <f>IF('1. Artikeldata Grund'!$E8="","",'1. Artikeldata Grund'!$E8)</f>
        <v/>
      </c>
      <c r="E9" s="283"/>
      <c r="F9" s="548"/>
      <c r="G9" s="359"/>
      <c r="H9" s="359"/>
      <c r="I9" s="359"/>
      <c r="J9" s="283"/>
      <c r="K9" s="358" t="s">
        <v>79</v>
      </c>
      <c r="L9" s="276"/>
      <c r="M9" s="286"/>
      <c r="N9" s="283"/>
      <c r="O9" s="358" t="s">
        <v>29</v>
      </c>
      <c r="P9" s="276"/>
      <c r="Q9" s="286"/>
      <c r="R9" s="283"/>
      <c r="S9" s="360" t="s">
        <v>29</v>
      </c>
      <c r="T9" s="276"/>
      <c r="U9" s="286"/>
      <c r="V9" s="283"/>
      <c r="W9" s="360" t="s">
        <v>29</v>
      </c>
      <c r="X9" s="276"/>
      <c r="Y9" s="286"/>
    </row>
    <row r="10" spans="1:39" s="7" customFormat="1" ht="12.75" x14ac:dyDescent="0.2">
      <c r="A10" s="102">
        <v>6</v>
      </c>
      <c r="B10" s="516">
        <f>'APH KIC KIA PC'!D10</f>
        <v>0</v>
      </c>
      <c r="C10" s="514" t="str">
        <f>IF('1. Artikeldata Grund'!$D10="","", '1. Artikeldata Grund'!$D10&amp;" - "&amp;'1. Artikeldata Grund'!$E10)</f>
        <v/>
      </c>
      <c r="D10" s="481" t="str">
        <f>IF('1. Artikeldata Grund'!D10="","",'1. Artikeldata Grund'!D10)</f>
        <v/>
      </c>
      <c r="E10" s="283"/>
      <c r="F10" s="548"/>
      <c r="G10" s="359"/>
      <c r="H10" s="359"/>
      <c r="I10" s="359"/>
      <c r="J10" s="283"/>
      <c r="K10" s="358" t="s">
        <v>79</v>
      </c>
      <c r="L10" s="276"/>
      <c r="M10" s="286"/>
      <c r="N10" s="283"/>
      <c r="O10" s="358" t="s">
        <v>29</v>
      </c>
      <c r="P10" s="276"/>
      <c r="Q10" s="286"/>
      <c r="R10" s="283"/>
      <c r="S10" s="287" t="s">
        <v>29</v>
      </c>
      <c r="T10" s="276"/>
      <c r="U10" s="286"/>
      <c r="V10" s="283"/>
      <c r="W10" s="287" t="s">
        <v>29</v>
      </c>
      <c r="X10" s="276"/>
      <c r="Y10" s="286"/>
    </row>
    <row r="11" spans="1:39" s="7" customFormat="1" ht="12.75" x14ac:dyDescent="0.2">
      <c r="A11" s="102">
        <v>7</v>
      </c>
      <c r="B11" s="516">
        <f>'APH KIC KIA PC'!D11</f>
        <v>0</v>
      </c>
      <c r="C11" s="514" t="str">
        <f>IF('1. Artikeldata Grund'!$D11="","", '1. Artikeldata Grund'!$D11&amp;" - "&amp;'1. Artikeldata Grund'!$E11)</f>
        <v/>
      </c>
      <c r="D11" s="481" t="str">
        <f>IF('1. Artikeldata Grund'!D11="","",'1. Artikeldata Grund'!D11)</f>
        <v/>
      </c>
      <c r="E11" s="283"/>
      <c r="F11" s="548"/>
      <c r="G11" s="359"/>
      <c r="H11" s="359"/>
      <c r="I11" s="359"/>
      <c r="J11" s="283"/>
      <c r="K11" s="358" t="s">
        <v>79</v>
      </c>
      <c r="L11" s="276"/>
      <c r="M11" s="286"/>
      <c r="N11" s="283"/>
      <c r="O11" s="358" t="s">
        <v>29</v>
      </c>
      <c r="P11" s="276"/>
      <c r="Q11" s="286"/>
      <c r="R11" s="283"/>
      <c r="S11" s="287" t="s">
        <v>29</v>
      </c>
      <c r="T11" s="276"/>
      <c r="U11" s="286"/>
      <c r="V11" s="283"/>
      <c r="W11" s="287" t="s">
        <v>29</v>
      </c>
      <c r="X11" s="276"/>
      <c r="Y11" s="286"/>
    </row>
    <row r="12" spans="1:39" s="7" customFormat="1" ht="12.75" x14ac:dyDescent="0.2">
      <c r="A12" s="102">
        <v>8</v>
      </c>
      <c r="B12" s="516">
        <f>'APH KIC KIA PC'!D12</f>
        <v>0</v>
      </c>
      <c r="C12" s="514" t="str">
        <f>IF('1. Artikeldata Grund'!$D12="","", '1. Artikeldata Grund'!$D12&amp;" - "&amp;'1. Artikeldata Grund'!$E12)</f>
        <v/>
      </c>
      <c r="D12" s="481" t="str">
        <f>IF('1. Artikeldata Grund'!D12="","",'1. Artikeldata Grund'!D12)</f>
        <v/>
      </c>
      <c r="E12" s="283"/>
      <c r="F12" s="548"/>
      <c r="G12" s="359"/>
      <c r="H12" s="359"/>
      <c r="I12" s="359"/>
      <c r="J12" s="283"/>
      <c r="K12" s="358" t="s">
        <v>79</v>
      </c>
      <c r="L12" s="276"/>
      <c r="M12" s="286"/>
      <c r="N12" s="283"/>
      <c r="O12" s="358" t="s">
        <v>29</v>
      </c>
      <c r="P12" s="276"/>
      <c r="Q12" s="286"/>
      <c r="R12" s="283"/>
      <c r="S12" s="287" t="s">
        <v>29</v>
      </c>
      <c r="T12" s="276"/>
      <c r="U12" s="286"/>
      <c r="V12" s="283"/>
      <c r="W12" s="287" t="s">
        <v>29</v>
      </c>
      <c r="X12" s="276"/>
      <c r="Y12" s="286"/>
    </row>
    <row r="13" spans="1:39" s="7" customFormat="1" ht="12.75" x14ac:dyDescent="0.2">
      <c r="A13" s="102">
        <v>9</v>
      </c>
      <c r="B13" s="516">
        <f>'APH KIC KIA PC'!D13</f>
        <v>0</v>
      </c>
      <c r="C13" s="514" t="str">
        <f>IF('1. Artikeldata Grund'!$D13="","", '1. Artikeldata Grund'!$D13&amp;" - "&amp;'1. Artikeldata Grund'!$E13)</f>
        <v/>
      </c>
      <c r="D13" s="481" t="str">
        <f>IF('1. Artikeldata Grund'!D13="","",'1. Artikeldata Grund'!D13)</f>
        <v/>
      </c>
      <c r="E13" s="283"/>
      <c r="F13" s="548"/>
      <c r="G13" s="359"/>
      <c r="H13" s="359"/>
      <c r="I13" s="359"/>
      <c r="J13" s="283"/>
      <c r="K13" s="358" t="s">
        <v>79</v>
      </c>
      <c r="L13" s="276"/>
      <c r="M13" s="286"/>
      <c r="N13" s="283"/>
      <c r="O13" s="358" t="s">
        <v>29</v>
      </c>
      <c r="P13" s="276"/>
      <c r="Q13" s="286"/>
      <c r="R13" s="283"/>
      <c r="S13" s="287" t="s">
        <v>29</v>
      </c>
      <c r="T13" s="276"/>
      <c r="U13" s="286"/>
      <c r="V13" s="283"/>
      <c r="W13" s="287" t="s">
        <v>29</v>
      </c>
      <c r="X13" s="276"/>
      <c r="Y13" s="286"/>
    </row>
    <row r="14" spans="1:39" s="7" customFormat="1" ht="12.75" x14ac:dyDescent="0.2">
      <c r="A14" s="102">
        <v>10</v>
      </c>
      <c r="B14" s="516">
        <f>'APH KIC KIA PC'!D14</f>
        <v>0</v>
      </c>
      <c r="C14" s="514" t="str">
        <f>IF('1. Artikeldata Grund'!$D14="","", '1. Artikeldata Grund'!$D14&amp;" - "&amp;'1. Artikeldata Grund'!$E14)</f>
        <v/>
      </c>
      <c r="D14" s="481" t="str">
        <f>IF('1. Artikeldata Grund'!D14="","",'1. Artikeldata Grund'!D14)</f>
        <v/>
      </c>
      <c r="E14" s="283"/>
      <c r="F14" s="548"/>
      <c r="G14" s="359"/>
      <c r="H14" s="359"/>
      <c r="I14" s="359"/>
      <c r="J14" s="283"/>
      <c r="K14" s="358" t="s">
        <v>79</v>
      </c>
      <c r="L14" s="276"/>
      <c r="M14" s="286"/>
      <c r="N14" s="283"/>
      <c r="O14" s="358" t="s">
        <v>29</v>
      </c>
      <c r="P14" s="276"/>
      <c r="Q14" s="286"/>
      <c r="R14" s="283"/>
      <c r="S14" s="287" t="s">
        <v>29</v>
      </c>
      <c r="T14" s="276"/>
      <c r="U14" s="286"/>
      <c r="V14" s="283"/>
      <c r="W14" s="287" t="s">
        <v>29</v>
      </c>
      <c r="X14" s="276"/>
      <c r="Y14" s="286"/>
    </row>
    <row r="15" spans="1:39" s="7" customFormat="1" ht="12.75" x14ac:dyDescent="0.2">
      <c r="A15" s="102">
        <v>11</v>
      </c>
      <c r="B15" s="516">
        <f>'APH KIC KIA PC'!D15</f>
        <v>0</v>
      </c>
      <c r="C15" s="514" t="str">
        <f>IF('1. Artikeldata Grund'!$D15="","", '1. Artikeldata Grund'!$D15&amp;" - "&amp;'1. Artikeldata Grund'!$E15)</f>
        <v/>
      </c>
      <c r="D15" s="481" t="str">
        <f>IF('1. Artikeldata Grund'!D15="","",'1. Artikeldata Grund'!D15)</f>
        <v/>
      </c>
      <c r="E15" s="283"/>
      <c r="F15" s="548"/>
      <c r="G15" s="359"/>
      <c r="H15" s="359"/>
      <c r="I15" s="359"/>
      <c r="J15" s="283"/>
      <c r="K15" s="358" t="s">
        <v>79</v>
      </c>
      <c r="L15" s="276"/>
      <c r="M15" s="286"/>
      <c r="N15" s="283"/>
      <c r="O15" s="358" t="s">
        <v>29</v>
      </c>
      <c r="P15" s="276"/>
      <c r="Q15" s="286"/>
      <c r="R15" s="283"/>
      <c r="S15" s="287" t="s">
        <v>29</v>
      </c>
      <c r="T15" s="276"/>
      <c r="U15" s="286"/>
      <c r="V15" s="283"/>
      <c r="W15" s="287" t="s">
        <v>29</v>
      </c>
      <c r="X15" s="276"/>
      <c r="Y15" s="286"/>
    </row>
    <row r="16" spans="1:39" s="7" customFormat="1" ht="12.75" x14ac:dyDescent="0.2">
      <c r="A16" s="102">
        <v>12</v>
      </c>
      <c r="B16" s="516">
        <f>'APH KIC KIA PC'!D16</f>
        <v>0</v>
      </c>
      <c r="C16" s="514" t="str">
        <f>IF('1. Artikeldata Grund'!$D16="","", '1. Artikeldata Grund'!$D16&amp;" - "&amp;'1. Artikeldata Grund'!$E16)</f>
        <v/>
      </c>
      <c r="D16" s="481" t="str">
        <f>IF('1. Artikeldata Grund'!D16="","",'1. Artikeldata Grund'!D16)</f>
        <v/>
      </c>
      <c r="E16" s="283"/>
      <c r="F16" s="548"/>
      <c r="G16" s="359"/>
      <c r="H16" s="359"/>
      <c r="I16" s="359"/>
      <c r="J16" s="283"/>
      <c r="K16" s="358" t="s">
        <v>79</v>
      </c>
      <c r="L16" s="276"/>
      <c r="M16" s="286"/>
      <c r="N16" s="283"/>
      <c r="O16" s="358" t="s">
        <v>29</v>
      </c>
      <c r="P16" s="276"/>
      <c r="Q16" s="286"/>
      <c r="R16" s="283"/>
      <c r="S16" s="287" t="s">
        <v>29</v>
      </c>
      <c r="T16" s="276"/>
      <c r="U16" s="286"/>
      <c r="V16" s="283"/>
      <c r="W16" s="287" t="s">
        <v>29</v>
      </c>
      <c r="X16" s="276"/>
      <c r="Y16" s="286"/>
    </row>
    <row r="17" spans="1:33" s="7" customFormat="1" ht="12.75" x14ac:dyDescent="0.2">
      <c r="A17" s="102">
        <v>13</v>
      </c>
      <c r="B17" s="516">
        <f>'APH KIC KIA PC'!D17</f>
        <v>0</v>
      </c>
      <c r="C17" s="514" t="str">
        <f>IF('1. Artikeldata Grund'!$D17="","", '1. Artikeldata Grund'!$D17&amp;" - "&amp;'1. Artikeldata Grund'!$E17)</f>
        <v/>
      </c>
      <c r="D17" s="481" t="str">
        <f>IF('1. Artikeldata Grund'!D17="","",'1. Artikeldata Grund'!D17)</f>
        <v/>
      </c>
      <c r="E17" s="283"/>
      <c r="F17" s="548"/>
      <c r="G17" s="359"/>
      <c r="H17" s="359"/>
      <c r="I17" s="359"/>
      <c r="J17" s="283"/>
      <c r="K17" s="358" t="s">
        <v>79</v>
      </c>
      <c r="L17" s="276"/>
      <c r="M17" s="286"/>
      <c r="N17" s="283"/>
      <c r="O17" s="358" t="s">
        <v>29</v>
      </c>
      <c r="P17" s="276"/>
      <c r="Q17" s="286"/>
      <c r="R17" s="283"/>
      <c r="S17" s="287" t="s">
        <v>29</v>
      </c>
      <c r="T17" s="276"/>
      <c r="U17" s="286"/>
      <c r="V17" s="283"/>
      <c r="W17" s="287" t="s">
        <v>29</v>
      </c>
      <c r="X17" s="276"/>
      <c r="Y17" s="286"/>
    </row>
    <row r="18" spans="1:33" s="7" customFormat="1" ht="12.75" x14ac:dyDescent="0.2">
      <c r="A18" s="102">
        <v>14</v>
      </c>
      <c r="B18" s="516">
        <f>'APH KIC KIA PC'!D18</f>
        <v>0</v>
      </c>
      <c r="C18" s="514" t="str">
        <f>IF('1. Artikeldata Grund'!$D18="","", '1. Artikeldata Grund'!$D18&amp;" - "&amp;'1. Artikeldata Grund'!$E18)</f>
        <v/>
      </c>
      <c r="D18" s="481" t="str">
        <f>IF('1. Artikeldata Grund'!D18="","",'1. Artikeldata Grund'!D18)</f>
        <v/>
      </c>
      <c r="E18" s="283"/>
      <c r="F18" s="548"/>
      <c r="G18" s="359"/>
      <c r="H18" s="359"/>
      <c r="I18" s="359"/>
      <c r="J18" s="283"/>
      <c r="K18" s="358" t="s">
        <v>79</v>
      </c>
      <c r="L18" s="276"/>
      <c r="M18" s="286"/>
      <c r="N18" s="283"/>
      <c r="O18" s="358" t="s">
        <v>29</v>
      </c>
      <c r="P18" s="276"/>
      <c r="Q18" s="286"/>
      <c r="R18" s="283"/>
      <c r="S18" s="287" t="s">
        <v>29</v>
      </c>
      <c r="T18" s="276"/>
      <c r="U18" s="286"/>
      <c r="V18" s="283"/>
      <c r="W18" s="287" t="s">
        <v>29</v>
      </c>
      <c r="X18" s="276"/>
      <c r="Y18" s="286"/>
    </row>
    <row r="19" spans="1:33" s="7" customFormat="1" ht="12.75" x14ac:dyDescent="0.2">
      <c r="A19" s="102">
        <v>15</v>
      </c>
      <c r="B19" s="516">
        <f>'APH KIC KIA PC'!D19</f>
        <v>0</v>
      </c>
      <c r="C19" s="514" t="str">
        <f>IF('1. Artikeldata Grund'!$D19="","", '1. Artikeldata Grund'!$D19&amp;" - "&amp;'1. Artikeldata Grund'!$E19)</f>
        <v/>
      </c>
      <c r="D19" s="481" t="str">
        <f>IF('1. Artikeldata Grund'!D19="","",'1. Artikeldata Grund'!D19)</f>
        <v/>
      </c>
      <c r="E19" s="283"/>
      <c r="F19" s="548"/>
      <c r="G19" s="359"/>
      <c r="H19" s="359"/>
      <c r="I19" s="359"/>
      <c r="J19" s="283"/>
      <c r="K19" s="358" t="s">
        <v>79</v>
      </c>
      <c r="L19" s="276"/>
      <c r="M19" s="286"/>
      <c r="N19" s="283"/>
      <c r="O19" s="358" t="s">
        <v>29</v>
      </c>
      <c r="P19" s="276"/>
      <c r="Q19" s="286"/>
      <c r="R19" s="283"/>
      <c r="S19" s="287" t="s">
        <v>29</v>
      </c>
      <c r="T19" s="276"/>
      <c r="U19" s="286"/>
      <c r="V19" s="283"/>
      <c r="W19" s="287" t="s">
        <v>29</v>
      </c>
      <c r="X19" s="276"/>
      <c r="Y19" s="286"/>
    </row>
    <row r="20" spans="1:33" s="7" customFormat="1" ht="12.75" x14ac:dyDescent="0.2">
      <c r="A20" s="102">
        <v>16</v>
      </c>
      <c r="B20" s="516">
        <f>'APH KIC KIA PC'!D20</f>
        <v>0</v>
      </c>
      <c r="C20" s="514" t="str">
        <f>IF('1. Artikeldata Grund'!$D20="","", '1. Artikeldata Grund'!$D20&amp;" - "&amp;'1. Artikeldata Grund'!$E20)</f>
        <v/>
      </c>
      <c r="D20" s="481" t="str">
        <f>IF('1. Artikeldata Grund'!D20="","",'1. Artikeldata Grund'!D20)</f>
        <v/>
      </c>
      <c r="E20" s="283"/>
      <c r="F20" s="548"/>
      <c r="G20" s="359"/>
      <c r="H20" s="359"/>
      <c r="I20" s="359"/>
      <c r="J20" s="283"/>
      <c r="K20" s="358" t="s">
        <v>79</v>
      </c>
      <c r="L20" s="276"/>
      <c r="M20" s="286"/>
      <c r="N20" s="283"/>
      <c r="O20" s="358" t="s">
        <v>29</v>
      </c>
      <c r="P20" s="276"/>
      <c r="Q20" s="286"/>
      <c r="R20" s="283"/>
      <c r="S20" s="287" t="s">
        <v>29</v>
      </c>
      <c r="T20" s="276"/>
      <c r="U20" s="286"/>
      <c r="V20" s="283"/>
      <c r="W20" s="287" t="s">
        <v>29</v>
      </c>
      <c r="X20" s="276"/>
      <c r="Y20" s="286"/>
      <c r="AB20" s="540" t="s">
        <v>84</v>
      </c>
      <c r="AD20" s="539" t="s">
        <v>85</v>
      </c>
      <c r="AF20" s="539"/>
      <c r="AG20" s="541" t="s">
        <v>86</v>
      </c>
    </row>
    <row r="21" spans="1:33" s="7" customFormat="1" ht="12.75" x14ac:dyDescent="0.2">
      <c r="A21" s="102">
        <v>17</v>
      </c>
      <c r="B21" s="516">
        <f>'APH KIC KIA PC'!D21</f>
        <v>0</v>
      </c>
      <c r="C21" s="514" t="str">
        <f>IF('1. Artikeldata Grund'!$D21="","", '1. Artikeldata Grund'!$D21&amp;" - "&amp;'1. Artikeldata Grund'!$E21)</f>
        <v/>
      </c>
      <c r="D21" s="481" t="str">
        <f>IF('1. Artikeldata Grund'!D21="","",'1. Artikeldata Grund'!D21)</f>
        <v/>
      </c>
      <c r="E21" s="283"/>
      <c r="F21" s="548"/>
      <c r="G21" s="359"/>
      <c r="H21" s="359"/>
      <c r="I21" s="359"/>
      <c r="J21" s="283"/>
      <c r="K21" s="358" t="s">
        <v>79</v>
      </c>
      <c r="L21" s="276"/>
      <c r="M21" s="286"/>
      <c r="N21" s="283"/>
      <c r="O21" s="358" t="s">
        <v>29</v>
      </c>
      <c r="P21" s="276"/>
      <c r="Q21" s="286"/>
      <c r="R21" s="283"/>
      <c r="S21" s="287" t="s">
        <v>29</v>
      </c>
      <c r="T21" s="276"/>
      <c r="U21" s="286"/>
      <c r="V21" s="283"/>
      <c r="W21" s="287" t="s">
        <v>29</v>
      </c>
      <c r="X21" s="276"/>
      <c r="Y21" s="286"/>
    </row>
    <row r="22" spans="1:33" s="7" customFormat="1" ht="12.75" x14ac:dyDescent="0.2">
      <c r="A22" s="102">
        <v>18</v>
      </c>
      <c r="B22" s="516">
        <f>'APH KIC KIA PC'!D22</f>
        <v>0</v>
      </c>
      <c r="C22" s="514" t="str">
        <f>IF('1. Artikeldata Grund'!$D22="","", '1. Artikeldata Grund'!$D22&amp;" - "&amp;'1. Artikeldata Grund'!$E22)</f>
        <v/>
      </c>
      <c r="D22" s="481" t="str">
        <f>IF('1. Artikeldata Grund'!D22="","",'1. Artikeldata Grund'!D22)</f>
        <v/>
      </c>
      <c r="E22" s="283"/>
      <c r="F22" s="548"/>
      <c r="G22" s="359"/>
      <c r="H22" s="359"/>
      <c r="I22" s="359"/>
      <c r="J22" s="283"/>
      <c r="K22" s="358" t="s">
        <v>79</v>
      </c>
      <c r="L22" s="276"/>
      <c r="M22" s="286"/>
      <c r="N22" s="283"/>
      <c r="O22" s="358" t="s">
        <v>29</v>
      </c>
      <c r="P22" s="276"/>
      <c r="Q22" s="286"/>
      <c r="R22" s="283"/>
      <c r="S22" s="287" t="s">
        <v>29</v>
      </c>
      <c r="T22" s="276"/>
      <c r="U22" s="286"/>
      <c r="V22" s="283"/>
      <c r="W22" s="287" t="s">
        <v>29</v>
      </c>
      <c r="X22" s="276"/>
      <c r="Y22" s="286"/>
    </row>
    <row r="23" spans="1:33" s="7" customFormat="1" ht="12.75" x14ac:dyDescent="0.2">
      <c r="A23" s="102">
        <v>19</v>
      </c>
      <c r="B23" s="516">
        <f>'APH KIC KIA PC'!D23</f>
        <v>0</v>
      </c>
      <c r="C23" s="514" t="str">
        <f>IF('1. Artikeldata Grund'!$D23="","", '1. Artikeldata Grund'!$D23&amp;" - "&amp;'1. Artikeldata Grund'!$E23)</f>
        <v/>
      </c>
      <c r="D23" s="481" t="str">
        <f>IF('1. Artikeldata Grund'!D23="","",'1. Artikeldata Grund'!D23)</f>
        <v/>
      </c>
      <c r="E23" s="283"/>
      <c r="F23" s="548"/>
      <c r="G23" s="359"/>
      <c r="H23" s="359"/>
      <c r="I23" s="359"/>
      <c r="J23" s="283"/>
      <c r="K23" s="358" t="s">
        <v>79</v>
      </c>
      <c r="L23" s="276"/>
      <c r="M23" s="286"/>
      <c r="N23" s="283"/>
      <c r="O23" s="358" t="s">
        <v>29</v>
      </c>
      <c r="P23" s="276"/>
      <c r="Q23" s="286"/>
      <c r="R23" s="283"/>
      <c r="S23" s="287" t="s">
        <v>29</v>
      </c>
      <c r="T23" s="276"/>
      <c r="U23" s="286"/>
      <c r="V23" s="283"/>
      <c r="W23" s="287" t="s">
        <v>29</v>
      </c>
      <c r="X23" s="276"/>
      <c r="Y23" s="286"/>
    </row>
    <row r="24" spans="1:33" s="7" customFormat="1" ht="12.75" x14ac:dyDescent="0.2">
      <c r="A24" s="102">
        <v>20</v>
      </c>
      <c r="B24" s="516">
        <f>'APH KIC KIA PC'!D24</f>
        <v>0</v>
      </c>
      <c r="C24" s="514" t="str">
        <f>IF('1. Artikeldata Grund'!$D24="","", '1. Artikeldata Grund'!$D24&amp;" - "&amp;'1. Artikeldata Grund'!$E24)</f>
        <v/>
      </c>
      <c r="D24" s="481" t="str">
        <f>IF('1. Artikeldata Grund'!D24="","",'1. Artikeldata Grund'!D24)</f>
        <v/>
      </c>
      <c r="E24" s="283"/>
      <c r="F24" s="548"/>
      <c r="G24" s="359"/>
      <c r="H24" s="359"/>
      <c r="I24" s="359"/>
      <c r="J24" s="283"/>
      <c r="K24" s="358" t="s">
        <v>79</v>
      </c>
      <c r="L24" s="276"/>
      <c r="M24" s="286"/>
      <c r="N24" s="283"/>
      <c r="O24" s="358" t="s">
        <v>29</v>
      </c>
      <c r="P24" s="276"/>
      <c r="Q24" s="286"/>
      <c r="R24" s="283"/>
      <c r="S24" s="287" t="s">
        <v>29</v>
      </c>
      <c r="T24" s="276"/>
      <c r="U24" s="286"/>
      <c r="V24" s="283"/>
      <c r="W24" s="287" t="s">
        <v>29</v>
      </c>
      <c r="X24" s="276"/>
      <c r="Y24" s="286"/>
    </row>
    <row r="25" spans="1:33" s="7" customFormat="1" ht="12.75" x14ac:dyDescent="0.2">
      <c r="A25" s="102">
        <v>21</v>
      </c>
      <c r="B25" s="516">
        <f>'APH KIC KIA PC'!D25</f>
        <v>0</v>
      </c>
      <c r="C25" s="514" t="str">
        <f>IF('1. Artikeldata Grund'!$D25="","", '1. Artikeldata Grund'!$D25&amp;" - "&amp;'1. Artikeldata Grund'!$E25)</f>
        <v/>
      </c>
      <c r="D25" s="481" t="str">
        <f>IF('1. Artikeldata Grund'!D25="","",'1. Artikeldata Grund'!D25)</f>
        <v/>
      </c>
      <c r="E25" s="283"/>
      <c r="F25" s="548"/>
      <c r="G25" s="359"/>
      <c r="H25" s="359"/>
      <c r="I25" s="359"/>
      <c r="J25" s="283"/>
      <c r="K25" s="358" t="s">
        <v>79</v>
      </c>
      <c r="L25" s="276"/>
      <c r="M25" s="286"/>
      <c r="N25" s="283"/>
      <c r="O25" s="358" t="s">
        <v>29</v>
      </c>
      <c r="P25" s="276"/>
      <c r="Q25" s="286"/>
      <c r="R25" s="283"/>
      <c r="S25" s="287" t="s">
        <v>29</v>
      </c>
      <c r="T25" s="276"/>
      <c r="U25" s="286"/>
      <c r="V25" s="283"/>
      <c r="W25" s="287" t="s">
        <v>29</v>
      </c>
      <c r="X25" s="276"/>
      <c r="Y25" s="286"/>
    </row>
    <row r="26" spans="1:33" s="7" customFormat="1" ht="12.75" x14ac:dyDescent="0.2">
      <c r="A26" s="102">
        <v>22</v>
      </c>
      <c r="B26" s="516">
        <f>'APH KIC KIA PC'!D26</f>
        <v>0</v>
      </c>
      <c r="C26" s="514" t="str">
        <f>IF('1. Artikeldata Grund'!$D26="","", '1. Artikeldata Grund'!$D26&amp;" - "&amp;'1. Artikeldata Grund'!$E26)</f>
        <v/>
      </c>
      <c r="D26" s="481" t="str">
        <f>IF('1. Artikeldata Grund'!D26="","",'1. Artikeldata Grund'!D26)</f>
        <v/>
      </c>
      <c r="E26" s="283"/>
      <c r="F26" s="548"/>
      <c r="G26" s="359"/>
      <c r="H26" s="359"/>
      <c r="I26" s="359"/>
      <c r="J26" s="283"/>
      <c r="K26" s="358" t="s">
        <v>79</v>
      </c>
      <c r="L26" s="276"/>
      <c r="M26" s="286"/>
      <c r="N26" s="283"/>
      <c r="O26" s="358" t="s">
        <v>29</v>
      </c>
      <c r="P26" s="276"/>
      <c r="Q26" s="286"/>
      <c r="R26" s="283"/>
      <c r="S26" s="287" t="s">
        <v>29</v>
      </c>
      <c r="T26" s="276"/>
      <c r="U26" s="286"/>
      <c r="V26" s="283"/>
      <c r="W26" s="287" t="s">
        <v>29</v>
      </c>
      <c r="X26" s="276"/>
      <c r="Y26" s="286"/>
    </row>
    <row r="27" spans="1:33" s="7" customFormat="1" ht="12.75" x14ac:dyDescent="0.2">
      <c r="A27" s="102">
        <v>23</v>
      </c>
      <c r="B27" s="516">
        <f>'APH KIC KIA PC'!D27</f>
        <v>0</v>
      </c>
      <c r="C27" s="514" t="str">
        <f>IF('1. Artikeldata Grund'!$D27="","", '1. Artikeldata Grund'!$D27&amp;" - "&amp;'1. Artikeldata Grund'!$E27)</f>
        <v/>
      </c>
      <c r="D27" s="481" t="str">
        <f>IF('1. Artikeldata Grund'!D27="","",'1. Artikeldata Grund'!D27)</f>
        <v/>
      </c>
      <c r="E27" s="283"/>
      <c r="F27" s="548"/>
      <c r="G27" s="359"/>
      <c r="H27" s="359"/>
      <c r="I27" s="359"/>
      <c r="J27" s="283"/>
      <c r="K27" s="358" t="s">
        <v>79</v>
      </c>
      <c r="L27" s="276"/>
      <c r="M27" s="286"/>
      <c r="N27" s="283"/>
      <c r="O27" s="358" t="s">
        <v>29</v>
      </c>
      <c r="P27" s="276"/>
      <c r="Q27" s="286"/>
      <c r="R27" s="283"/>
      <c r="S27" s="287" t="s">
        <v>29</v>
      </c>
      <c r="T27" s="276"/>
      <c r="U27" s="286"/>
      <c r="V27" s="283"/>
      <c r="W27" s="287" t="s">
        <v>29</v>
      </c>
      <c r="X27" s="276"/>
      <c r="Y27" s="286"/>
    </row>
    <row r="28" spans="1:33" s="7" customFormat="1" ht="12.75" x14ac:dyDescent="0.2">
      <c r="A28" s="102">
        <v>24</v>
      </c>
      <c r="B28" s="516">
        <f>'APH KIC KIA PC'!D28</f>
        <v>0</v>
      </c>
      <c r="C28" s="514" t="str">
        <f>IF('1. Artikeldata Grund'!$D28="","", '1. Artikeldata Grund'!$D28&amp;" - "&amp;'1. Artikeldata Grund'!$E28)</f>
        <v/>
      </c>
      <c r="D28" s="481" t="str">
        <f>IF('1. Artikeldata Grund'!D28="","",'1. Artikeldata Grund'!D28)</f>
        <v/>
      </c>
      <c r="E28" s="283"/>
      <c r="F28" s="548"/>
      <c r="G28" s="359"/>
      <c r="H28" s="359"/>
      <c r="I28" s="359"/>
      <c r="J28" s="283"/>
      <c r="K28" s="358" t="s">
        <v>79</v>
      </c>
      <c r="L28" s="276"/>
      <c r="M28" s="286"/>
      <c r="N28" s="283"/>
      <c r="O28" s="358" t="s">
        <v>29</v>
      </c>
      <c r="P28" s="276"/>
      <c r="Q28" s="286"/>
      <c r="R28" s="283"/>
      <c r="S28" s="287" t="s">
        <v>29</v>
      </c>
      <c r="T28" s="276"/>
      <c r="U28" s="286"/>
      <c r="V28" s="283"/>
      <c r="W28" s="287" t="s">
        <v>29</v>
      </c>
      <c r="X28" s="276"/>
      <c r="Y28" s="286"/>
    </row>
    <row r="29" spans="1:33" s="7" customFormat="1" ht="12.75" x14ac:dyDescent="0.2">
      <c r="A29" s="102">
        <v>25</v>
      </c>
      <c r="B29" s="516">
        <f>'APH KIC KIA PC'!D29</f>
        <v>0</v>
      </c>
      <c r="C29" s="514" t="str">
        <f>IF('1. Artikeldata Grund'!$D29="","", '1. Artikeldata Grund'!$D29&amp;" - "&amp;'1. Artikeldata Grund'!$E29)</f>
        <v/>
      </c>
      <c r="D29" s="481" t="str">
        <f>IF('1. Artikeldata Grund'!D29="","",'1. Artikeldata Grund'!D29)</f>
        <v/>
      </c>
      <c r="E29" s="283"/>
      <c r="F29" s="548"/>
      <c r="G29" s="359"/>
      <c r="H29" s="359"/>
      <c r="I29" s="359"/>
      <c r="J29" s="283"/>
      <c r="K29" s="358" t="s">
        <v>79</v>
      </c>
      <c r="L29" s="276"/>
      <c r="M29" s="286"/>
      <c r="N29" s="283"/>
      <c r="O29" s="358" t="s">
        <v>29</v>
      </c>
      <c r="P29" s="276"/>
      <c r="Q29" s="286"/>
      <c r="R29" s="283"/>
      <c r="S29" s="287" t="s">
        <v>29</v>
      </c>
      <c r="T29" s="276"/>
      <c r="U29" s="286"/>
      <c r="V29" s="283"/>
      <c r="W29" s="287" t="s">
        <v>29</v>
      </c>
      <c r="X29" s="276"/>
      <c r="Y29" s="286"/>
    </row>
    <row r="30" spans="1:33" s="7" customFormat="1" ht="12.75" x14ac:dyDescent="0.2">
      <c r="A30" s="102">
        <v>26</v>
      </c>
      <c r="B30" s="516">
        <f>'APH KIC KIA PC'!D30</f>
        <v>0</v>
      </c>
      <c r="C30" s="514" t="str">
        <f>IF('1. Artikeldata Grund'!$D30="","", '1. Artikeldata Grund'!$D30&amp;" - "&amp;'1. Artikeldata Grund'!$E30)</f>
        <v/>
      </c>
      <c r="D30" s="481" t="str">
        <f>IF('1. Artikeldata Grund'!D30="","",'1. Artikeldata Grund'!D30)</f>
        <v/>
      </c>
      <c r="E30" s="283"/>
      <c r="F30" s="548"/>
      <c r="G30" s="359"/>
      <c r="H30" s="359"/>
      <c r="I30" s="359"/>
      <c r="J30" s="283"/>
      <c r="K30" s="358" t="s">
        <v>79</v>
      </c>
      <c r="L30" s="276"/>
      <c r="M30" s="286"/>
      <c r="N30" s="283"/>
      <c r="O30" s="358" t="s">
        <v>29</v>
      </c>
      <c r="P30" s="276"/>
      <c r="Q30" s="286"/>
      <c r="R30" s="283"/>
      <c r="S30" s="287" t="s">
        <v>29</v>
      </c>
      <c r="T30" s="276"/>
      <c r="U30" s="286"/>
      <c r="V30" s="283"/>
      <c r="W30" s="287" t="s">
        <v>29</v>
      </c>
      <c r="X30" s="276"/>
      <c r="Y30" s="286"/>
    </row>
    <row r="31" spans="1:33" s="7" customFormat="1" ht="12.75" x14ac:dyDescent="0.2">
      <c r="A31" s="102">
        <v>27</v>
      </c>
      <c r="B31" s="516">
        <f>'APH KIC KIA PC'!D31</f>
        <v>0</v>
      </c>
      <c r="C31" s="514" t="str">
        <f>IF('1. Artikeldata Grund'!$D31="","", '1. Artikeldata Grund'!$D31&amp;" - "&amp;'1. Artikeldata Grund'!$E31)</f>
        <v/>
      </c>
      <c r="D31" s="481" t="str">
        <f>IF('1. Artikeldata Grund'!D31="","",'1. Artikeldata Grund'!D31)</f>
        <v/>
      </c>
      <c r="E31" s="283"/>
      <c r="F31" s="548"/>
      <c r="G31" s="359"/>
      <c r="H31" s="359"/>
      <c r="I31" s="359"/>
      <c r="J31" s="283"/>
      <c r="K31" s="358" t="s">
        <v>79</v>
      </c>
      <c r="L31" s="276"/>
      <c r="M31" s="286"/>
      <c r="N31" s="283"/>
      <c r="O31" s="358" t="s">
        <v>29</v>
      </c>
      <c r="P31" s="276"/>
      <c r="Q31" s="286"/>
      <c r="R31" s="283"/>
      <c r="S31" s="287" t="s">
        <v>29</v>
      </c>
      <c r="T31" s="276"/>
      <c r="U31" s="286"/>
      <c r="V31" s="283"/>
      <c r="W31" s="287" t="s">
        <v>29</v>
      </c>
      <c r="X31" s="276"/>
      <c r="Y31" s="286"/>
    </row>
    <row r="32" spans="1:33" s="7" customFormat="1" ht="12.75" x14ac:dyDescent="0.2">
      <c r="A32" s="102">
        <v>28</v>
      </c>
      <c r="B32" s="516">
        <f>'APH KIC KIA PC'!D32</f>
        <v>0</v>
      </c>
      <c r="C32" s="514" t="str">
        <f>IF('1. Artikeldata Grund'!$D32="","", '1. Artikeldata Grund'!$D32&amp;" - "&amp;'1. Artikeldata Grund'!$E32)</f>
        <v/>
      </c>
      <c r="D32" s="481" t="str">
        <f>IF('1. Artikeldata Grund'!D32="","",'1. Artikeldata Grund'!D32)</f>
        <v/>
      </c>
      <c r="E32" s="283"/>
      <c r="F32" s="548"/>
      <c r="G32" s="359"/>
      <c r="H32" s="359"/>
      <c r="I32" s="359"/>
      <c r="J32" s="283"/>
      <c r="K32" s="358" t="s">
        <v>79</v>
      </c>
      <c r="L32" s="276"/>
      <c r="M32" s="286"/>
      <c r="N32" s="283"/>
      <c r="O32" s="358" t="s">
        <v>29</v>
      </c>
      <c r="P32" s="276"/>
      <c r="Q32" s="286"/>
      <c r="R32" s="283"/>
      <c r="S32" s="287" t="s">
        <v>29</v>
      </c>
      <c r="T32" s="276"/>
      <c r="U32" s="286"/>
      <c r="V32" s="283"/>
      <c r="W32" s="287" t="s">
        <v>29</v>
      </c>
      <c r="X32" s="276"/>
      <c r="Y32" s="286"/>
    </row>
    <row r="33" spans="1:35" s="7" customFormat="1" ht="12.75" x14ac:dyDescent="0.2">
      <c r="A33" s="102">
        <v>29</v>
      </c>
      <c r="B33" s="516">
        <f>'APH KIC KIA PC'!D33</f>
        <v>0</v>
      </c>
      <c r="C33" s="514" t="str">
        <f>IF('1. Artikeldata Grund'!$D33="","", '1. Artikeldata Grund'!$D33&amp;" - "&amp;'1. Artikeldata Grund'!$E33)</f>
        <v/>
      </c>
      <c r="D33" s="481" t="str">
        <f>IF('1. Artikeldata Grund'!D33="","",'1. Artikeldata Grund'!D33)</f>
        <v/>
      </c>
      <c r="E33" s="283"/>
      <c r="F33" s="548"/>
      <c r="G33" s="359"/>
      <c r="H33" s="359"/>
      <c r="I33" s="359"/>
      <c r="J33" s="283"/>
      <c r="K33" s="358" t="s">
        <v>79</v>
      </c>
      <c r="L33" s="276"/>
      <c r="M33" s="286"/>
      <c r="N33" s="283"/>
      <c r="O33" s="358" t="s">
        <v>29</v>
      </c>
      <c r="P33" s="276"/>
      <c r="Q33" s="286"/>
      <c r="R33" s="283"/>
      <c r="S33" s="287" t="s">
        <v>29</v>
      </c>
      <c r="T33" s="276"/>
      <c r="U33" s="286"/>
      <c r="V33" s="283"/>
      <c r="W33" s="287" t="s">
        <v>29</v>
      </c>
      <c r="X33" s="276"/>
      <c r="Y33" s="286"/>
    </row>
    <row r="34" spans="1:35" s="7" customFormat="1" ht="12.75" x14ac:dyDescent="0.2">
      <c r="A34" s="102">
        <v>30</v>
      </c>
      <c r="B34" s="516">
        <f>'APH KIC KIA PC'!D34</f>
        <v>0</v>
      </c>
      <c r="C34" s="514" t="str">
        <f>IF('1. Artikeldata Grund'!$D34="","", '1. Artikeldata Grund'!$D34&amp;" - "&amp;'1. Artikeldata Grund'!$E34)</f>
        <v/>
      </c>
      <c r="D34" s="481" t="str">
        <f>IF('1. Artikeldata Grund'!D34="","",'1. Artikeldata Grund'!D34)</f>
        <v/>
      </c>
      <c r="E34" s="283"/>
      <c r="F34" s="548"/>
      <c r="G34" s="359"/>
      <c r="H34" s="359"/>
      <c r="I34" s="359"/>
      <c r="J34" s="283"/>
      <c r="K34" s="358" t="s">
        <v>79</v>
      </c>
      <c r="L34" s="276"/>
      <c r="M34" s="286"/>
      <c r="N34" s="283"/>
      <c r="O34" s="358" t="s">
        <v>29</v>
      </c>
      <c r="P34" s="276"/>
      <c r="Q34" s="286"/>
      <c r="R34" s="283"/>
      <c r="S34" s="287" t="s">
        <v>29</v>
      </c>
      <c r="T34" s="276"/>
      <c r="U34" s="286"/>
      <c r="V34" s="283"/>
      <c r="W34" s="287" t="s">
        <v>29</v>
      </c>
      <c r="X34" s="276"/>
      <c r="Y34" s="286"/>
    </row>
    <row r="35" spans="1:35" s="7" customFormat="1" ht="12.75" x14ac:dyDescent="0.2">
      <c r="A35" s="102">
        <v>31</v>
      </c>
      <c r="B35" s="516">
        <f>'APH KIC KIA PC'!D35</f>
        <v>0</v>
      </c>
      <c r="C35" s="514" t="str">
        <f>IF('1. Artikeldata Grund'!$D35="","", '1. Artikeldata Grund'!$D35&amp;" - "&amp;'1. Artikeldata Grund'!$E35)</f>
        <v/>
      </c>
      <c r="D35" s="481" t="str">
        <f>IF('1. Artikeldata Grund'!D35="","",'1. Artikeldata Grund'!D35)</f>
        <v/>
      </c>
      <c r="E35" s="283"/>
      <c r="F35" s="548"/>
      <c r="G35" s="359"/>
      <c r="H35" s="359"/>
      <c r="I35" s="359"/>
      <c r="J35" s="283"/>
      <c r="K35" s="358" t="s">
        <v>79</v>
      </c>
      <c r="L35" s="276"/>
      <c r="M35" s="286"/>
      <c r="N35" s="283"/>
      <c r="O35" s="358" t="s">
        <v>29</v>
      </c>
      <c r="P35" s="276"/>
      <c r="Q35" s="286"/>
      <c r="R35" s="283"/>
      <c r="S35" s="287" t="s">
        <v>29</v>
      </c>
      <c r="T35" s="276"/>
      <c r="U35" s="286"/>
      <c r="V35" s="283"/>
      <c r="W35" s="287" t="s">
        <v>29</v>
      </c>
      <c r="X35" s="276"/>
      <c r="Y35" s="286"/>
    </row>
    <row r="36" spans="1:35" s="7" customFormat="1" ht="12.75" x14ac:dyDescent="0.2">
      <c r="A36" s="102">
        <v>32</v>
      </c>
      <c r="B36" s="516">
        <f>'APH KIC KIA PC'!D36</f>
        <v>0</v>
      </c>
      <c r="C36" s="514" t="str">
        <f>IF('1. Artikeldata Grund'!$D36="","", '1. Artikeldata Grund'!$D36&amp;" - "&amp;'1. Artikeldata Grund'!$E36)</f>
        <v/>
      </c>
      <c r="D36" s="481" t="str">
        <f>IF('1. Artikeldata Grund'!D36="","",'1. Artikeldata Grund'!D36)</f>
        <v/>
      </c>
      <c r="E36" s="283"/>
      <c r="F36" s="548"/>
      <c r="G36" s="359"/>
      <c r="H36" s="359"/>
      <c r="I36" s="359"/>
      <c r="J36" s="283"/>
      <c r="K36" s="358" t="s">
        <v>79</v>
      </c>
      <c r="L36" s="276"/>
      <c r="M36" s="286"/>
      <c r="N36" s="283"/>
      <c r="O36" s="358" t="s">
        <v>29</v>
      </c>
      <c r="P36" s="276"/>
      <c r="Q36" s="286"/>
      <c r="R36" s="283"/>
      <c r="S36" s="287" t="s">
        <v>29</v>
      </c>
      <c r="T36" s="276"/>
      <c r="U36" s="286"/>
      <c r="V36" s="283"/>
      <c r="W36" s="287" t="s">
        <v>29</v>
      </c>
      <c r="X36" s="276"/>
      <c r="Y36" s="286"/>
    </row>
    <row r="37" spans="1:35" s="7" customFormat="1" ht="12.75" x14ac:dyDescent="0.2">
      <c r="A37" s="102">
        <v>33</v>
      </c>
      <c r="B37" s="516">
        <f>'APH KIC KIA PC'!D37</f>
        <v>0</v>
      </c>
      <c r="C37" s="514" t="str">
        <f>IF('1. Artikeldata Grund'!$D37="","", '1. Artikeldata Grund'!$D37&amp;" - "&amp;'1. Artikeldata Grund'!$E37)</f>
        <v/>
      </c>
      <c r="D37" s="481" t="str">
        <f>IF('1. Artikeldata Grund'!D37="","",'1. Artikeldata Grund'!D37)</f>
        <v/>
      </c>
      <c r="E37" s="283"/>
      <c r="F37" s="548"/>
      <c r="G37" s="359"/>
      <c r="H37" s="359"/>
      <c r="I37" s="359"/>
      <c r="J37" s="283"/>
      <c r="K37" s="358" t="s">
        <v>79</v>
      </c>
      <c r="L37" s="276"/>
      <c r="M37" s="286"/>
      <c r="N37" s="283"/>
      <c r="O37" s="358" t="s">
        <v>29</v>
      </c>
      <c r="P37" s="276"/>
      <c r="Q37" s="286"/>
      <c r="R37" s="283"/>
      <c r="S37" s="287" t="s">
        <v>29</v>
      </c>
      <c r="T37" s="276"/>
      <c r="U37" s="286"/>
      <c r="V37" s="283"/>
      <c r="W37" s="287" t="s">
        <v>29</v>
      </c>
      <c r="X37" s="276"/>
      <c r="Y37" s="286"/>
      <c r="AB37" s="7" t="s">
        <v>84</v>
      </c>
      <c r="AD37" s="539" t="s">
        <v>85</v>
      </c>
      <c r="AF37" s="7" t="s">
        <v>87</v>
      </c>
      <c r="AI37" s="539" t="s">
        <v>88</v>
      </c>
    </row>
    <row r="38" spans="1:35" s="7" customFormat="1" ht="12.75" x14ac:dyDescent="0.2">
      <c r="A38" s="102">
        <v>34</v>
      </c>
      <c r="B38" s="516">
        <f>'APH KIC KIA PC'!D38</f>
        <v>0</v>
      </c>
      <c r="C38" s="514" t="str">
        <f>IF('1. Artikeldata Grund'!$D38="","", '1. Artikeldata Grund'!$D38&amp;" - "&amp;'1. Artikeldata Grund'!$E38)</f>
        <v/>
      </c>
      <c r="D38" s="481" t="str">
        <f>IF('1. Artikeldata Grund'!D38="","",'1. Artikeldata Grund'!D38)</f>
        <v/>
      </c>
      <c r="E38" s="283"/>
      <c r="F38" s="548"/>
      <c r="G38" s="359"/>
      <c r="H38" s="359"/>
      <c r="I38" s="359"/>
      <c r="J38" s="283"/>
      <c r="K38" s="358" t="s">
        <v>79</v>
      </c>
      <c r="L38" s="276"/>
      <c r="M38" s="286"/>
      <c r="N38" s="283"/>
      <c r="O38" s="358" t="s">
        <v>29</v>
      </c>
      <c r="P38" s="276"/>
      <c r="Q38" s="286"/>
      <c r="R38" s="283"/>
      <c r="S38" s="287" t="s">
        <v>29</v>
      </c>
      <c r="T38" s="276"/>
      <c r="U38" s="286"/>
      <c r="V38" s="283"/>
      <c r="W38" s="287" t="s">
        <v>29</v>
      </c>
      <c r="X38" s="276"/>
      <c r="Y38" s="286"/>
    </row>
    <row r="39" spans="1:35" s="7" customFormat="1" ht="12.75" x14ac:dyDescent="0.2">
      <c r="A39" s="102">
        <v>35</v>
      </c>
      <c r="B39" s="516">
        <f>'APH KIC KIA PC'!D39</f>
        <v>0</v>
      </c>
      <c r="C39" s="514" t="str">
        <f>IF('1. Artikeldata Grund'!$D39="","", '1. Artikeldata Grund'!$D39&amp;" - "&amp;'1. Artikeldata Grund'!$E39)</f>
        <v/>
      </c>
      <c r="D39" s="481" t="str">
        <f>IF('1. Artikeldata Grund'!D39="","",'1. Artikeldata Grund'!D39)</f>
        <v/>
      </c>
      <c r="E39" s="283"/>
      <c r="F39" s="548"/>
      <c r="G39" s="359"/>
      <c r="H39" s="359"/>
      <c r="I39" s="359"/>
      <c r="J39" s="283"/>
      <c r="K39" s="358" t="s">
        <v>79</v>
      </c>
      <c r="L39" s="276"/>
      <c r="M39" s="286"/>
      <c r="N39" s="283"/>
      <c r="O39" s="358" t="s">
        <v>29</v>
      </c>
      <c r="P39" s="276"/>
      <c r="Q39" s="286"/>
      <c r="R39" s="283"/>
      <c r="S39" s="287" t="s">
        <v>29</v>
      </c>
      <c r="T39" s="276"/>
      <c r="U39" s="286"/>
      <c r="V39" s="283"/>
      <c r="W39" s="287" t="s">
        <v>29</v>
      </c>
      <c r="X39" s="276"/>
      <c r="Y39" s="286"/>
    </row>
    <row r="40" spans="1:35" s="7" customFormat="1" ht="12.75" x14ac:dyDescent="0.2">
      <c r="A40" s="102">
        <v>36</v>
      </c>
      <c r="B40" s="516">
        <f>'APH KIC KIA PC'!D40</f>
        <v>0</v>
      </c>
      <c r="C40" s="514" t="str">
        <f>IF('1. Artikeldata Grund'!$D40="","", '1. Artikeldata Grund'!$D40&amp;" - "&amp;'1. Artikeldata Grund'!$E40)</f>
        <v/>
      </c>
      <c r="D40" s="481" t="str">
        <f>IF('1. Artikeldata Grund'!D40="","",'1. Artikeldata Grund'!D40)</f>
        <v/>
      </c>
      <c r="E40" s="283"/>
      <c r="F40" s="548"/>
      <c r="G40" s="359"/>
      <c r="H40" s="359"/>
      <c r="I40" s="359"/>
      <c r="J40" s="283"/>
      <c r="K40" s="358" t="s">
        <v>79</v>
      </c>
      <c r="L40" s="276"/>
      <c r="M40" s="286"/>
      <c r="N40" s="283"/>
      <c r="O40" s="358" t="s">
        <v>29</v>
      </c>
      <c r="P40" s="276"/>
      <c r="Q40" s="286"/>
      <c r="R40" s="283"/>
      <c r="S40" s="287" t="s">
        <v>29</v>
      </c>
      <c r="T40" s="276"/>
      <c r="U40" s="286"/>
      <c r="V40" s="283"/>
      <c r="W40" s="287" t="s">
        <v>29</v>
      </c>
      <c r="X40" s="276"/>
      <c r="Y40" s="286"/>
    </row>
    <row r="41" spans="1:35" s="7" customFormat="1" ht="12.75" x14ac:dyDescent="0.2">
      <c r="A41" s="102">
        <v>37</v>
      </c>
      <c r="B41" s="516">
        <f>'APH KIC KIA PC'!D41</f>
        <v>0</v>
      </c>
      <c r="C41" s="514" t="str">
        <f>IF('1. Artikeldata Grund'!$D41="","", '1. Artikeldata Grund'!$D41&amp;" - "&amp;'1. Artikeldata Grund'!$E41)</f>
        <v/>
      </c>
      <c r="D41" s="481" t="str">
        <f>IF('1. Artikeldata Grund'!D41="","",'1. Artikeldata Grund'!D41)</f>
        <v/>
      </c>
      <c r="E41" s="283"/>
      <c r="F41" s="548"/>
      <c r="G41" s="359"/>
      <c r="H41" s="359"/>
      <c r="I41" s="359"/>
      <c r="J41" s="283"/>
      <c r="K41" s="358" t="s">
        <v>79</v>
      </c>
      <c r="L41" s="276"/>
      <c r="M41" s="286"/>
      <c r="N41" s="283"/>
      <c r="O41" s="358" t="s">
        <v>29</v>
      </c>
      <c r="P41" s="276"/>
      <c r="Q41" s="286"/>
      <c r="R41" s="283"/>
      <c r="S41" s="287" t="s">
        <v>29</v>
      </c>
      <c r="T41" s="276"/>
      <c r="U41" s="286"/>
      <c r="V41" s="283"/>
      <c r="W41" s="287" t="s">
        <v>29</v>
      </c>
      <c r="X41" s="276"/>
      <c r="Y41" s="286"/>
    </row>
    <row r="42" spans="1:35" s="7" customFormat="1" ht="12.75" x14ac:dyDescent="0.2">
      <c r="A42" s="102">
        <v>38</v>
      </c>
      <c r="B42" s="516">
        <f>'APH KIC KIA PC'!D42</f>
        <v>0</v>
      </c>
      <c r="C42" s="514" t="str">
        <f>IF('1. Artikeldata Grund'!$D42="","", '1. Artikeldata Grund'!$D42&amp;" - "&amp;'1. Artikeldata Grund'!$E42)</f>
        <v/>
      </c>
      <c r="D42" s="481" t="str">
        <f>IF('1. Artikeldata Grund'!D42="","",'1. Artikeldata Grund'!D42)</f>
        <v/>
      </c>
      <c r="E42" s="283"/>
      <c r="F42" s="548"/>
      <c r="G42" s="359"/>
      <c r="H42" s="359"/>
      <c r="I42" s="359"/>
      <c r="J42" s="283"/>
      <c r="K42" s="358" t="s">
        <v>79</v>
      </c>
      <c r="L42" s="276"/>
      <c r="M42" s="286"/>
      <c r="N42" s="283"/>
      <c r="O42" s="358" t="s">
        <v>29</v>
      </c>
      <c r="P42" s="276"/>
      <c r="Q42" s="286"/>
      <c r="R42" s="283"/>
      <c r="S42" s="287" t="s">
        <v>29</v>
      </c>
      <c r="T42" s="276"/>
      <c r="U42" s="286"/>
      <c r="V42" s="283"/>
      <c r="W42" s="287" t="s">
        <v>29</v>
      </c>
      <c r="X42" s="276"/>
      <c r="Y42" s="286"/>
    </row>
    <row r="43" spans="1:35" s="7" customFormat="1" ht="12.75" x14ac:dyDescent="0.2">
      <c r="A43" s="102">
        <v>39</v>
      </c>
      <c r="B43" s="516">
        <f>'APH KIC KIA PC'!D43</f>
        <v>0</v>
      </c>
      <c r="C43" s="514" t="str">
        <f>IF('1. Artikeldata Grund'!$D43="","", '1. Artikeldata Grund'!$D43&amp;" - "&amp;'1. Artikeldata Grund'!$E43)</f>
        <v/>
      </c>
      <c r="D43" s="481" t="str">
        <f>IF('1. Artikeldata Grund'!D43="","",'1. Artikeldata Grund'!D43)</f>
        <v/>
      </c>
      <c r="E43" s="283"/>
      <c r="F43" s="548"/>
      <c r="G43" s="359"/>
      <c r="H43" s="359"/>
      <c r="I43" s="359"/>
      <c r="J43" s="283"/>
      <c r="K43" s="358" t="s">
        <v>79</v>
      </c>
      <c r="L43" s="276"/>
      <c r="M43" s="286"/>
      <c r="N43" s="283"/>
      <c r="O43" s="358" t="s">
        <v>29</v>
      </c>
      <c r="P43" s="276"/>
      <c r="Q43" s="286"/>
      <c r="R43" s="283"/>
      <c r="S43" s="287" t="s">
        <v>29</v>
      </c>
      <c r="T43" s="276"/>
      <c r="U43" s="286"/>
      <c r="V43" s="283"/>
      <c r="W43" s="287" t="s">
        <v>29</v>
      </c>
      <c r="X43" s="276"/>
      <c r="Y43" s="286"/>
    </row>
    <row r="44" spans="1:35" s="7" customFormat="1" ht="12.75" x14ac:dyDescent="0.2">
      <c r="A44" s="102">
        <v>40</v>
      </c>
      <c r="B44" s="516">
        <f>'APH KIC KIA PC'!D44</f>
        <v>0</v>
      </c>
      <c r="C44" s="514" t="str">
        <f>IF('1. Artikeldata Grund'!$D44="","", '1. Artikeldata Grund'!$D44&amp;" - "&amp;'1. Artikeldata Grund'!$E44)</f>
        <v/>
      </c>
      <c r="D44" s="481" t="str">
        <f>IF('1. Artikeldata Grund'!D44="","",'1. Artikeldata Grund'!D44)</f>
        <v/>
      </c>
      <c r="E44" s="283"/>
      <c r="F44" s="548"/>
      <c r="G44" s="359"/>
      <c r="H44" s="359"/>
      <c r="I44" s="359"/>
      <c r="J44" s="283"/>
      <c r="K44" s="358" t="s">
        <v>79</v>
      </c>
      <c r="L44" s="276"/>
      <c r="M44" s="286"/>
      <c r="N44" s="283"/>
      <c r="O44" s="358" t="s">
        <v>29</v>
      </c>
      <c r="P44" s="276"/>
      <c r="Q44" s="286"/>
      <c r="R44" s="283"/>
      <c r="S44" s="287" t="s">
        <v>29</v>
      </c>
      <c r="T44" s="276"/>
      <c r="U44" s="286"/>
      <c r="V44" s="283"/>
      <c r="W44" s="287" t="s">
        <v>29</v>
      </c>
      <c r="X44" s="276"/>
      <c r="Y44" s="286"/>
    </row>
    <row r="45" spans="1:35" s="7" customFormat="1" ht="12.75" x14ac:dyDescent="0.2">
      <c r="A45" s="102">
        <v>41</v>
      </c>
      <c r="B45" s="516">
        <f>'APH KIC KIA PC'!D45</f>
        <v>0</v>
      </c>
      <c r="C45" s="514" t="str">
        <f>IF('1. Artikeldata Grund'!$D45="","", '1. Artikeldata Grund'!$D45&amp;" - "&amp;'1. Artikeldata Grund'!$E45)</f>
        <v/>
      </c>
      <c r="D45" s="481" t="str">
        <f>IF('1. Artikeldata Grund'!D45="","",'1. Artikeldata Grund'!D45)</f>
        <v/>
      </c>
      <c r="E45" s="283"/>
      <c r="F45" s="548"/>
      <c r="G45" s="359"/>
      <c r="H45" s="359"/>
      <c r="I45" s="359"/>
      <c r="J45" s="283"/>
      <c r="K45" s="358" t="s">
        <v>79</v>
      </c>
      <c r="L45" s="276"/>
      <c r="M45" s="286"/>
      <c r="N45" s="283"/>
      <c r="O45" s="358" t="s">
        <v>29</v>
      </c>
      <c r="P45" s="276"/>
      <c r="Q45" s="286"/>
      <c r="R45" s="283"/>
      <c r="S45" s="287" t="s">
        <v>29</v>
      </c>
      <c r="T45" s="276"/>
      <c r="U45" s="286"/>
      <c r="V45" s="283"/>
      <c r="W45" s="287" t="s">
        <v>29</v>
      </c>
      <c r="X45" s="276"/>
      <c r="Y45" s="286"/>
    </row>
    <row r="46" spans="1:35" s="7" customFormat="1" ht="12.75" x14ac:dyDescent="0.2">
      <c r="A46" s="102">
        <v>42</v>
      </c>
      <c r="B46" s="516">
        <f>'APH KIC KIA PC'!D46</f>
        <v>0</v>
      </c>
      <c r="C46" s="514" t="str">
        <f>IF('1. Artikeldata Grund'!$D46="","", '1. Artikeldata Grund'!$D46&amp;" - "&amp;'1. Artikeldata Grund'!$E46)</f>
        <v/>
      </c>
      <c r="D46" s="481" t="str">
        <f>IF('1. Artikeldata Grund'!D46="","",'1. Artikeldata Grund'!D46)</f>
        <v/>
      </c>
      <c r="E46" s="283"/>
      <c r="F46" s="548"/>
      <c r="G46" s="359"/>
      <c r="H46" s="359"/>
      <c r="I46" s="359"/>
      <c r="J46" s="283"/>
      <c r="K46" s="358" t="s">
        <v>79</v>
      </c>
      <c r="L46" s="276"/>
      <c r="M46" s="286"/>
      <c r="N46" s="283"/>
      <c r="O46" s="358" t="s">
        <v>29</v>
      </c>
      <c r="P46" s="276"/>
      <c r="Q46" s="286"/>
      <c r="R46" s="283"/>
      <c r="S46" s="287" t="s">
        <v>29</v>
      </c>
      <c r="T46" s="276"/>
      <c r="U46" s="286"/>
      <c r="V46" s="283"/>
      <c r="W46" s="287" t="s">
        <v>29</v>
      </c>
      <c r="X46" s="276"/>
      <c r="Y46" s="286"/>
    </row>
    <row r="47" spans="1:35" s="7" customFormat="1" ht="12.75" x14ac:dyDescent="0.2">
      <c r="A47" s="102">
        <v>43</v>
      </c>
      <c r="B47" s="516">
        <f>'APH KIC KIA PC'!D47</f>
        <v>0</v>
      </c>
      <c r="C47" s="514" t="str">
        <f>IF('1. Artikeldata Grund'!$D47="","", '1. Artikeldata Grund'!$D47&amp;" - "&amp;'1. Artikeldata Grund'!$E47)</f>
        <v/>
      </c>
      <c r="D47" s="481" t="str">
        <f>IF('1. Artikeldata Grund'!D47="","",'1. Artikeldata Grund'!D47)</f>
        <v/>
      </c>
      <c r="E47" s="283"/>
      <c r="F47" s="548"/>
      <c r="G47" s="359"/>
      <c r="H47" s="359"/>
      <c r="I47" s="359"/>
      <c r="J47" s="283"/>
      <c r="K47" s="358" t="s">
        <v>79</v>
      </c>
      <c r="L47" s="276"/>
      <c r="M47" s="286"/>
      <c r="N47" s="283"/>
      <c r="O47" s="358" t="s">
        <v>29</v>
      </c>
      <c r="P47" s="276"/>
      <c r="Q47" s="286"/>
      <c r="R47" s="283"/>
      <c r="S47" s="287" t="s">
        <v>29</v>
      </c>
      <c r="T47" s="276"/>
      <c r="U47" s="286"/>
      <c r="V47" s="283"/>
      <c r="W47" s="287" t="s">
        <v>29</v>
      </c>
      <c r="X47" s="276"/>
      <c r="Y47" s="286"/>
    </row>
    <row r="48" spans="1:35" s="7" customFormat="1" ht="12.75" x14ac:dyDescent="0.2">
      <c r="A48" s="102">
        <v>44</v>
      </c>
      <c r="B48" s="516">
        <f>'APH KIC KIA PC'!D48</f>
        <v>0</v>
      </c>
      <c r="C48" s="514" t="str">
        <f>IF('1. Artikeldata Grund'!$D48="","", '1. Artikeldata Grund'!$D48&amp;" - "&amp;'1. Artikeldata Grund'!$E48)</f>
        <v/>
      </c>
      <c r="D48" s="481" t="str">
        <f>IF('1. Artikeldata Grund'!D48="","",'1. Artikeldata Grund'!D48)</f>
        <v/>
      </c>
      <c r="E48" s="283"/>
      <c r="F48" s="548"/>
      <c r="G48" s="359"/>
      <c r="H48" s="359"/>
      <c r="I48" s="359"/>
      <c r="J48" s="283"/>
      <c r="K48" s="358" t="s">
        <v>79</v>
      </c>
      <c r="L48" s="276"/>
      <c r="M48" s="286"/>
      <c r="N48" s="283"/>
      <c r="O48" s="358" t="s">
        <v>29</v>
      </c>
      <c r="P48" s="276"/>
      <c r="Q48" s="286"/>
      <c r="R48" s="283"/>
      <c r="S48" s="287" t="s">
        <v>29</v>
      </c>
      <c r="T48" s="276"/>
      <c r="U48" s="286"/>
      <c r="V48" s="283"/>
      <c r="W48" s="287" t="s">
        <v>29</v>
      </c>
      <c r="X48" s="276"/>
      <c r="Y48" s="286"/>
    </row>
    <row r="49" spans="1:37" s="7" customFormat="1" ht="12.75" x14ac:dyDescent="0.2">
      <c r="A49" s="102">
        <v>45</v>
      </c>
      <c r="B49" s="516">
        <f>'APH KIC KIA PC'!D49</f>
        <v>0</v>
      </c>
      <c r="C49" s="514" t="str">
        <f>IF('1. Artikeldata Grund'!$D49="","", '1. Artikeldata Grund'!$D49&amp;" - "&amp;'1. Artikeldata Grund'!$E49)</f>
        <v/>
      </c>
      <c r="D49" s="481" t="str">
        <f>IF('1. Artikeldata Grund'!D49="","",'1. Artikeldata Grund'!D49)</f>
        <v/>
      </c>
      <c r="E49" s="283"/>
      <c r="F49" s="548"/>
      <c r="G49" s="359"/>
      <c r="H49" s="359"/>
      <c r="I49" s="359"/>
      <c r="J49" s="283"/>
      <c r="K49" s="358" t="s">
        <v>79</v>
      </c>
      <c r="L49" s="276"/>
      <c r="M49" s="286"/>
      <c r="N49" s="283"/>
      <c r="O49" s="358" t="s">
        <v>29</v>
      </c>
      <c r="P49" s="276"/>
      <c r="Q49" s="286"/>
      <c r="R49" s="283"/>
      <c r="S49" s="287" t="s">
        <v>29</v>
      </c>
      <c r="T49" s="276"/>
      <c r="U49" s="286"/>
      <c r="V49" s="283"/>
      <c r="W49" s="287" t="s">
        <v>29</v>
      </c>
      <c r="X49" s="276"/>
      <c r="Y49" s="286"/>
    </row>
    <row r="50" spans="1:37" s="7" customFormat="1" ht="12.75" x14ac:dyDescent="0.2">
      <c r="A50" s="102">
        <v>46</v>
      </c>
      <c r="B50" s="516">
        <f>'APH KIC KIA PC'!D50</f>
        <v>0</v>
      </c>
      <c r="C50" s="514" t="str">
        <f>IF('1. Artikeldata Grund'!$D50="","", '1. Artikeldata Grund'!$D50&amp;" - "&amp;'1. Artikeldata Grund'!$E50)</f>
        <v/>
      </c>
      <c r="D50" s="481" t="str">
        <f>IF('1. Artikeldata Grund'!D50="","",'1. Artikeldata Grund'!D50)</f>
        <v/>
      </c>
      <c r="E50" s="283"/>
      <c r="F50" s="548"/>
      <c r="G50" s="359"/>
      <c r="H50" s="359"/>
      <c r="I50" s="359"/>
      <c r="J50" s="283"/>
      <c r="K50" s="358" t="s">
        <v>79</v>
      </c>
      <c r="L50" s="276"/>
      <c r="M50" s="286"/>
      <c r="N50" s="283"/>
      <c r="O50" s="358" t="s">
        <v>29</v>
      </c>
      <c r="P50" s="276"/>
      <c r="Q50" s="286"/>
      <c r="R50" s="283"/>
      <c r="S50" s="287" t="s">
        <v>29</v>
      </c>
      <c r="T50" s="276"/>
      <c r="U50" s="286"/>
      <c r="V50" s="283"/>
      <c r="W50" s="287" t="s">
        <v>29</v>
      </c>
      <c r="X50" s="276"/>
      <c r="Y50" s="286"/>
    </row>
    <row r="51" spans="1:37" s="7" customFormat="1" ht="12.75" x14ac:dyDescent="0.2">
      <c r="A51" s="102">
        <v>47</v>
      </c>
      <c r="B51" s="516">
        <f>'APH KIC KIA PC'!D51</f>
        <v>0</v>
      </c>
      <c r="C51" s="514" t="str">
        <f>IF('1. Artikeldata Grund'!$D51="","", '1. Artikeldata Grund'!$D51&amp;" - "&amp;'1. Artikeldata Grund'!$E51)</f>
        <v/>
      </c>
      <c r="D51" s="481" t="str">
        <f>IF('1. Artikeldata Grund'!D51="","",'1. Artikeldata Grund'!D51)</f>
        <v/>
      </c>
      <c r="E51" s="283"/>
      <c r="F51" s="548"/>
      <c r="G51" s="359"/>
      <c r="H51" s="359"/>
      <c r="I51" s="359"/>
      <c r="J51" s="283"/>
      <c r="K51" s="358" t="s">
        <v>79</v>
      </c>
      <c r="L51" s="276"/>
      <c r="M51" s="286"/>
      <c r="N51" s="283"/>
      <c r="O51" s="358" t="s">
        <v>29</v>
      </c>
      <c r="P51" s="276"/>
      <c r="Q51" s="286"/>
      <c r="R51" s="283"/>
      <c r="S51" s="287" t="s">
        <v>29</v>
      </c>
      <c r="T51" s="276"/>
      <c r="U51" s="286"/>
      <c r="V51" s="283"/>
      <c r="W51" s="287" t="s">
        <v>29</v>
      </c>
      <c r="X51" s="276"/>
      <c r="Y51" s="286"/>
    </row>
    <row r="52" spans="1:37" s="7" customFormat="1" ht="12.75" x14ac:dyDescent="0.2">
      <c r="A52" s="102">
        <v>48</v>
      </c>
      <c r="B52" s="516">
        <f>'APH KIC KIA PC'!D52</f>
        <v>0</v>
      </c>
      <c r="C52" s="514" t="str">
        <f>IF('1. Artikeldata Grund'!$D52="","", '1. Artikeldata Grund'!$D52&amp;" - "&amp;'1. Artikeldata Grund'!$E52)</f>
        <v/>
      </c>
      <c r="D52" s="481" t="str">
        <f>IF('1. Artikeldata Grund'!D52="","",'1. Artikeldata Grund'!D52)</f>
        <v/>
      </c>
      <c r="E52" s="283"/>
      <c r="F52" s="548"/>
      <c r="G52" s="359"/>
      <c r="H52" s="359"/>
      <c r="I52" s="359"/>
      <c r="J52" s="283"/>
      <c r="K52" s="358" t="s">
        <v>79</v>
      </c>
      <c r="L52" s="276"/>
      <c r="M52" s="286"/>
      <c r="N52" s="283"/>
      <c r="O52" s="358" t="s">
        <v>29</v>
      </c>
      <c r="P52" s="276"/>
      <c r="Q52" s="286"/>
      <c r="R52" s="283"/>
      <c r="S52" s="287" t="s">
        <v>29</v>
      </c>
      <c r="T52" s="276"/>
      <c r="U52" s="286"/>
      <c r="V52" s="283"/>
      <c r="W52" s="287" t="s">
        <v>29</v>
      </c>
      <c r="X52" s="276"/>
      <c r="Y52" s="286"/>
    </row>
    <row r="53" spans="1:37" s="7" customFormat="1" ht="12.75" x14ac:dyDescent="0.2">
      <c r="A53" s="102">
        <v>49</v>
      </c>
      <c r="B53" s="516">
        <f>'APH KIC KIA PC'!D53</f>
        <v>0</v>
      </c>
      <c r="C53" s="514" t="str">
        <f>IF('1. Artikeldata Grund'!$D53="","", '1. Artikeldata Grund'!$D53&amp;" - "&amp;'1. Artikeldata Grund'!$E53)</f>
        <v/>
      </c>
      <c r="D53" s="481" t="str">
        <f>IF('1. Artikeldata Grund'!D53="","",'1. Artikeldata Grund'!D53)</f>
        <v/>
      </c>
      <c r="E53" s="283"/>
      <c r="F53" s="548"/>
      <c r="G53" s="359"/>
      <c r="H53" s="359"/>
      <c r="I53" s="359"/>
      <c r="J53" s="283"/>
      <c r="K53" s="358" t="s">
        <v>79</v>
      </c>
      <c r="L53" s="276"/>
      <c r="M53" s="286"/>
      <c r="N53" s="283"/>
      <c r="O53" s="358" t="s">
        <v>29</v>
      </c>
      <c r="P53" s="276"/>
      <c r="Q53" s="286"/>
      <c r="R53" s="283"/>
      <c r="S53" s="287" t="s">
        <v>29</v>
      </c>
      <c r="T53" s="276"/>
      <c r="U53" s="286"/>
      <c r="V53" s="283"/>
      <c r="W53" s="287" t="s">
        <v>29</v>
      </c>
      <c r="X53" s="276"/>
      <c r="Y53" s="286"/>
    </row>
    <row r="54" spans="1:37" s="7" customFormat="1" ht="12.75" x14ac:dyDescent="0.2">
      <c r="A54" s="102">
        <v>50</v>
      </c>
      <c r="B54" s="516">
        <f>'APH KIC KIA PC'!D54</f>
        <v>0</v>
      </c>
      <c r="C54" s="514" t="str">
        <f>IF('1. Artikeldata Grund'!$D54="","", '1. Artikeldata Grund'!$D54&amp;" - "&amp;'1. Artikeldata Grund'!$E54)</f>
        <v/>
      </c>
      <c r="D54" s="481" t="str">
        <f>IF('1. Artikeldata Grund'!D54="","",'1. Artikeldata Grund'!D54)</f>
        <v/>
      </c>
      <c r="E54" s="283"/>
      <c r="F54" s="548"/>
      <c r="G54" s="359"/>
      <c r="H54" s="359"/>
      <c r="I54" s="359"/>
      <c r="J54" s="283"/>
      <c r="K54" s="358" t="s">
        <v>79</v>
      </c>
      <c r="L54" s="276"/>
      <c r="M54" s="286"/>
      <c r="N54" s="283"/>
      <c r="O54" s="358" t="s">
        <v>29</v>
      </c>
      <c r="P54" s="276"/>
      <c r="Q54" s="286"/>
      <c r="R54" s="283"/>
      <c r="S54" s="287" t="s">
        <v>29</v>
      </c>
      <c r="T54" s="276"/>
      <c r="U54" s="286"/>
      <c r="V54" s="283"/>
      <c r="W54" s="287" t="s">
        <v>29</v>
      </c>
      <c r="X54" s="276"/>
      <c r="Y54" s="286"/>
    </row>
    <row r="55" spans="1:37" s="7" customFormat="1" ht="12.75" x14ac:dyDescent="0.2">
      <c r="A55" s="102">
        <v>51</v>
      </c>
      <c r="B55" s="516">
        <f>'APH KIC KIA PC'!D55</f>
        <v>0</v>
      </c>
      <c r="C55" s="514" t="str">
        <f>IF('1. Artikeldata Grund'!$D55="","", '1. Artikeldata Grund'!$D55&amp;" - "&amp;'1. Artikeldata Grund'!$E55)</f>
        <v/>
      </c>
      <c r="D55" s="481" t="str">
        <f>IF('1. Artikeldata Grund'!D55="","",'1. Artikeldata Grund'!D55)</f>
        <v/>
      </c>
      <c r="E55" s="283"/>
      <c r="F55" s="548"/>
      <c r="G55" s="359"/>
      <c r="H55" s="359"/>
      <c r="I55" s="359"/>
      <c r="J55" s="283"/>
      <c r="K55" s="358" t="s">
        <v>79</v>
      </c>
      <c r="L55" s="276"/>
      <c r="M55" s="286"/>
      <c r="N55" s="283"/>
      <c r="O55" s="358" t="s">
        <v>29</v>
      </c>
      <c r="P55" s="276"/>
      <c r="Q55" s="286"/>
      <c r="R55" s="283"/>
      <c r="S55" s="287" t="s">
        <v>29</v>
      </c>
      <c r="T55" s="276"/>
      <c r="U55" s="286"/>
      <c r="V55" s="283"/>
      <c r="W55" s="287" t="s">
        <v>29</v>
      </c>
      <c r="X55" s="276"/>
      <c r="Y55" s="286"/>
      <c r="AB55" s="7" t="s">
        <v>84</v>
      </c>
      <c r="AD55" s="539" t="s">
        <v>85</v>
      </c>
      <c r="AF55" s="7" t="s">
        <v>87</v>
      </c>
      <c r="AH55" s="541" t="s">
        <v>89</v>
      </c>
      <c r="AK55" s="539" t="s">
        <v>90</v>
      </c>
    </row>
    <row r="56" spans="1:37" s="7" customFormat="1" ht="12.75" x14ac:dyDescent="0.2">
      <c r="A56" s="102">
        <v>52</v>
      </c>
      <c r="B56" s="516">
        <f>'APH KIC KIA PC'!D56</f>
        <v>0</v>
      </c>
      <c r="C56" s="514" t="str">
        <f>IF('1. Artikeldata Grund'!$D56="","", '1. Artikeldata Grund'!$D56&amp;" - "&amp;'1. Artikeldata Grund'!$E56)</f>
        <v/>
      </c>
      <c r="D56" s="481" t="str">
        <f>IF('1. Artikeldata Grund'!D56="","",'1. Artikeldata Grund'!D56)</f>
        <v/>
      </c>
      <c r="E56" s="283"/>
      <c r="F56" s="548"/>
      <c r="G56" s="359"/>
      <c r="H56" s="359"/>
      <c r="I56" s="359"/>
      <c r="J56" s="283"/>
      <c r="K56" s="358" t="s">
        <v>79</v>
      </c>
      <c r="L56" s="276"/>
      <c r="M56" s="286"/>
      <c r="N56" s="283"/>
      <c r="O56" s="358" t="s">
        <v>29</v>
      </c>
      <c r="P56" s="276"/>
      <c r="Q56" s="286"/>
      <c r="R56" s="283"/>
      <c r="S56" s="287" t="s">
        <v>29</v>
      </c>
      <c r="T56" s="276"/>
      <c r="U56" s="286"/>
      <c r="V56" s="283"/>
      <c r="W56" s="287" t="s">
        <v>29</v>
      </c>
      <c r="X56" s="276"/>
      <c r="Y56" s="286"/>
    </row>
    <row r="57" spans="1:37" s="7" customFormat="1" ht="12.75" x14ac:dyDescent="0.2">
      <c r="A57" s="102">
        <v>53</v>
      </c>
      <c r="B57" s="516">
        <f>'APH KIC KIA PC'!D57</f>
        <v>0</v>
      </c>
      <c r="C57" s="514" t="str">
        <f>IF('1. Artikeldata Grund'!$D57="","", '1. Artikeldata Grund'!$D57&amp;" - "&amp;'1. Artikeldata Grund'!$E57)</f>
        <v/>
      </c>
      <c r="D57" s="481" t="str">
        <f>IF('1. Artikeldata Grund'!D57="","",'1. Artikeldata Grund'!D57)</f>
        <v/>
      </c>
      <c r="E57" s="283"/>
      <c r="F57" s="548"/>
      <c r="G57" s="359"/>
      <c r="H57" s="359"/>
      <c r="I57" s="359"/>
      <c r="J57" s="283"/>
      <c r="K57" s="358" t="s">
        <v>79</v>
      </c>
      <c r="L57" s="276"/>
      <c r="M57" s="286"/>
      <c r="N57" s="283"/>
      <c r="O57" s="358" t="s">
        <v>29</v>
      </c>
      <c r="P57" s="276"/>
      <c r="Q57" s="286"/>
      <c r="R57" s="283"/>
      <c r="S57" s="287" t="s">
        <v>29</v>
      </c>
      <c r="T57" s="276"/>
      <c r="U57" s="286"/>
      <c r="V57" s="283"/>
      <c r="W57" s="287" t="s">
        <v>29</v>
      </c>
      <c r="X57" s="276"/>
      <c r="Y57" s="286"/>
    </row>
    <row r="58" spans="1:37" s="7" customFormat="1" ht="12.75" x14ac:dyDescent="0.2">
      <c r="A58" s="102">
        <v>54</v>
      </c>
      <c r="B58" s="516">
        <f>'APH KIC KIA PC'!D58</f>
        <v>0</v>
      </c>
      <c r="C58" s="514" t="str">
        <f>IF('1. Artikeldata Grund'!$D58="","", '1. Artikeldata Grund'!$D58&amp;" - "&amp;'1. Artikeldata Grund'!$E58)</f>
        <v/>
      </c>
      <c r="D58" s="481" t="str">
        <f>IF('1. Artikeldata Grund'!D58="","",'1. Artikeldata Grund'!D58)</f>
        <v/>
      </c>
      <c r="E58" s="283"/>
      <c r="F58" s="548"/>
      <c r="G58" s="359"/>
      <c r="H58" s="359"/>
      <c r="I58" s="359"/>
      <c r="J58" s="283"/>
      <c r="K58" s="358" t="s">
        <v>79</v>
      </c>
      <c r="L58" s="276"/>
      <c r="M58" s="286"/>
      <c r="N58" s="283"/>
      <c r="O58" s="358" t="s">
        <v>29</v>
      </c>
      <c r="P58" s="276"/>
      <c r="Q58" s="286"/>
      <c r="R58" s="283"/>
      <c r="S58" s="287" t="s">
        <v>29</v>
      </c>
      <c r="T58" s="276"/>
      <c r="U58" s="286"/>
      <c r="V58" s="283"/>
      <c r="W58" s="287" t="s">
        <v>29</v>
      </c>
      <c r="X58" s="276"/>
      <c r="Y58" s="286"/>
    </row>
    <row r="59" spans="1:37" s="7" customFormat="1" ht="12.75" x14ac:dyDescent="0.2">
      <c r="A59" s="102">
        <v>55</v>
      </c>
      <c r="B59" s="516">
        <f>'APH KIC KIA PC'!D59</f>
        <v>0</v>
      </c>
      <c r="C59" s="514" t="str">
        <f>IF('1. Artikeldata Grund'!$D59="","", '1. Artikeldata Grund'!$D59&amp;" - "&amp;'1. Artikeldata Grund'!$E59)</f>
        <v/>
      </c>
      <c r="D59" s="481" t="str">
        <f>IF('1. Artikeldata Grund'!D59="","",'1. Artikeldata Grund'!D59)</f>
        <v/>
      </c>
      <c r="E59" s="283"/>
      <c r="F59" s="548"/>
      <c r="G59" s="359"/>
      <c r="H59" s="359"/>
      <c r="I59" s="359"/>
      <c r="J59" s="283"/>
      <c r="K59" s="358" t="s">
        <v>79</v>
      </c>
      <c r="L59" s="276"/>
      <c r="M59" s="286"/>
      <c r="N59" s="283"/>
      <c r="O59" s="358" t="s">
        <v>29</v>
      </c>
      <c r="P59" s="276"/>
      <c r="Q59" s="286"/>
      <c r="R59" s="283"/>
      <c r="S59" s="287" t="s">
        <v>29</v>
      </c>
      <c r="T59" s="276"/>
      <c r="U59" s="286"/>
      <c r="V59" s="283"/>
      <c r="W59" s="287" t="s">
        <v>29</v>
      </c>
      <c r="X59" s="276"/>
      <c r="Y59" s="286"/>
    </row>
    <row r="60" spans="1:37" s="7" customFormat="1" ht="12.75" x14ac:dyDescent="0.2">
      <c r="A60" s="102">
        <v>56</v>
      </c>
      <c r="B60" s="516">
        <f>'APH KIC KIA PC'!D60</f>
        <v>0</v>
      </c>
      <c r="C60" s="514" t="str">
        <f>IF('1. Artikeldata Grund'!$D60="","", '1. Artikeldata Grund'!$D60&amp;" - "&amp;'1. Artikeldata Grund'!$E60)</f>
        <v/>
      </c>
      <c r="D60" s="481" t="str">
        <f>IF('1. Artikeldata Grund'!D60="","",'1. Artikeldata Grund'!D60)</f>
        <v/>
      </c>
      <c r="E60" s="283"/>
      <c r="F60" s="548"/>
      <c r="G60" s="359"/>
      <c r="H60" s="359"/>
      <c r="I60" s="359"/>
      <c r="J60" s="283"/>
      <c r="K60" s="358" t="s">
        <v>79</v>
      </c>
      <c r="L60" s="276"/>
      <c r="M60" s="286"/>
      <c r="N60" s="283"/>
      <c r="O60" s="358" t="s">
        <v>29</v>
      </c>
      <c r="P60" s="276"/>
      <c r="Q60" s="286"/>
      <c r="R60" s="283"/>
      <c r="S60" s="287" t="s">
        <v>29</v>
      </c>
      <c r="T60" s="276"/>
      <c r="U60" s="286"/>
      <c r="V60" s="283"/>
      <c r="W60" s="287" t="s">
        <v>29</v>
      </c>
      <c r="X60" s="276"/>
      <c r="Y60" s="286"/>
    </row>
    <row r="61" spans="1:37" s="7" customFormat="1" ht="12.75" x14ac:dyDescent="0.2">
      <c r="A61" s="102">
        <v>57</v>
      </c>
      <c r="B61" s="516">
        <f>'APH KIC KIA PC'!D61</f>
        <v>0</v>
      </c>
      <c r="C61" s="514" t="str">
        <f>IF('1. Artikeldata Grund'!$D61="","", '1. Artikeldata Grund'!$D61&amp;" - "&amp;'1. Artikeldata Grund'!$E61)</f>
        <v/>
      </c>
      <c r="D61" s="481" t="str">
        <f>IF('1. Artikeldata Grund'!D61="","",'1. Artikeldata Grund'!D61)</f>
        <v/>
      </c>
      <c r="E61" s="283"/>
      <c r="F61" s="548"/>
      <c r="G61" s="359"/>
      <c r="H61" s="359"/>
      <c r="I61" s="359"/>
      <c r="J61" s="283"/>
      <c r="K61" s="358" t="s">
        <v>79</v>
      </c>
      <c r="L61" s="276"/>
      <c r="M61" s="286"/>
      <c r="N61" s="283"/>
      <c r="O61" s="358" t="s">
        <v>29</v>
      </c>
      <c r="P61" s="276"/>
      <c r="Q61" s="286"/>
      <c r="R61" s="283"/>
      <c r="S61" s="287" t="s">
        <v>29</v>
      </c>
      <c r="T61" s="276"/>
      <c r="U61" s="286"/>
      <c r="V61" s="283"/>
      <c r="W61" s="287" t="s">
        <v>29</v>
      </c>
      <c r="X61" s="276"/>
      <c r="Y61" s="286"/>
    </row>
    <row r="62" spans="1:37" s="7" customFormat="1" ht="12.75" x14ac:dyDescent="0.2">
      <c r="A62" s="102">
        <v>58</v>
      </c>
      <c r="B62" s="516">
        <f>'APH KIC KIA PC'!D62</f>
        <v>0</v>
      </c>
      <c r="C62" s="514" t="str">
        <f>IF('1. Artikeldata Grund'!$D62="","", '1. Artikeldata Grund'!$D62&amp;" - "&amp;'1. Artikeldata Grund'!$E62)</f>
        <v/>
      </c>
      <c r="D62" s="481" t="str">
        <f>IF('1. Artikeldata Grund'!D62="","",'1. Artikeldata Grund'!D62)</f>
        <v/>
      </c>
      <c r="E62" s="283"/>
      <c r="F62" s="548"/>
      <c r="G62" s="359"/>
      <c r="H62" s="359"/>
      <c r="I62" s="359"/>
      <c r="J62" s="283"/>
      <c r="K62" s="358" t="s">
        <v>79</v>
      </c>
      <c r="L62" s="276"/>
      <c r="M62" s="286"/>
      <c r="N62" s="283"/>
      <c r="O62" s="358" t="s">
        <v>29</v>
      </c>
      <c r="P62" s="276"/>
      <c r="Q62" s="286"/>
      <c r="R62" s="283"/>
      <c r="S62" s="287" t="s">
        <v>29</v>
      </c>
      <c r="T62" s="276"/>
      <c r="U62" s="286"/>
      <c r="V62" s="283"/>
      <c r="W62" s="287" t="s">
        <v>29</v>
      </c>
      <c r="X62" s="276"/>
      <c r="Y62" s="286"/>
    </row>
    <row r="63" spans="1:37" s="7" customFormat="1" ht="12.75" x14ac:dyDescent="0.2">
      <c r="A63" s="102">
        <v>59</v>
      </c>
      <c r="B63" s="516">
        <f>'APH KIC KIA PC'!D63</f>
        <v>0</v>
      </c>
      <c r="C63" s="514" t="str">
        <f>IF('1. Artikeldata Grund'!$D63="","", '1. Artikeldata Grund'!$D63&amp;" - "&amp;'1. Artikeldata Grund'!$E63)</f>
        <v/>
      </c>
      <c r="D63" s="481" t="str">
        <f>IF('1. Artikeldata Grund'!D63="","",'1. Artikeldata Grund'!D63)</f>
        <v/>
      </c>
      <c r="E63" s="283"/>
      <c r="F63" s="548"/>
      <c r="G63" s="359"/>
      <c r="H63" s="359"/>
      <c r="I63" s="359"/>
      <c r="J63" s="283"/>
      <c r="K63" s="358" t="s">
        <v>79</v>
      </c>
      <c r="L63" s="276"/>
      <c r="M63" s="286"/>
      <c r="N63" s="283"/>
      <c r="O63" s="358" t="s">
        <v>29</v>
      </c>
      <c r="P63" s="276"/>
      <c r="Q63" s="286"/>
      <c r="R63" s="283"/>
      <c r="S63" s="287" t="s">
        <v>29</v>
      </c>
      <c r="T63" s="276"/>
      <c r="U63" s="286"/>
      <c r="V63" s="283"/>
      <c r="W63" s="287" t="s">
        <v>29</v>
      </c>
      <c r="X63" s="276"/>
      <c r="Y63" s="286"/>
    </row>
    <row r="64" spans="1:37" s="7" customFormat="1" ht="12.75" x14ac:dyDescent="0.2">
      <c r="A64" s="102">
        <v>60</v>
      </c>
      <c r="B64" s="516">
        <f>'APH KIC KIA PC'!D64</f>
        <v>0</v>
      </c>
      <c r="C64" s="514" t="str">
        <f>IF('1. Artikeldata Grund'!$D64="","", '1. Artikeldata Grund'!$D64&amp;" - "&amp;'1. Artikeldata Grund'!$E64)</f>
        <v/>
      </c>
      <c r="D64" s="481" t="str">
        <f>IF('1. Artikeldata Grund'!D64="","",'1. Artikeldata Grund'!D64)</f>
        <v/>
      </c>
      <c r="E64" s="283"/>
      <c r="F64" s="548"/>
      <c r="G64" s="359"/>
      <c r="H64" s="359"/>
      <c r="I64" s="359"/>
      <c r="J64" s="283"/>
      <c r="K64" s="358" t="s">
        <v>79</v>
      </c>
      <c r="L64" s="276"/>
      <c r="M64" s="286"/>
      <c r="N64" s="283"/>
      <c r="O64" s="358" t="s">
        <v>29</v>
      </c>
      <c r="P64" s="276"/>
      <c r="Q64" s="286"/>
      <c r="R64" s="283"/>
      <c r="S64" s="287" t="s">
        <v>29</v>
      </c>
      <c r="T64" s="276"/>
      <c r="U64" s="286"/>
      <c r="V64" s="283"/>
      <c r="W64" s="287" t="s">
        <v>29</v>
      </c>
      <c r="X64" s="276"/>
      <c r="Y64" s="286"/>
    </row>
    <row r="65" spans="1:25" s="7" customFormat="1" ht="12.75" x14ac:dyDescent="0.2">
      <c r="A65" s="102">
        <v>61</v>
      </c>
      <c r="B65" s="516">
        <f>'APH KIC KIA PC'!D65</f>
        <v>0</v>
      </c>
      <c r="C65" s="514" t="str">
        <f>IF('1. Artikeldata Grund'!$D65="","", '1. Artikeldata Grund'!$D65&amp;" - "&amp;'1. Artikeldata Grund'!$E65)</f>
        <v/>
      </c>
      <c r="D65" s="481" t="str">
        <f>IF('1. Artikeldata Grund'!D65="","",'1. Artikeldata Grund'!D65)</f>
        <v/>
      </c>
      <c r="E65" s="283"/>
      <c r="F65" s="548"/>
      <c r="G65" s="359"/>
      <c r="H65" s="359"/>
      <c r="I65" s="359"/>
      <c r="J65" s="283"/>
      <c r="K65" s="358" t="s">
        <v>79</v>
      </c>
      <c r="L65" s="276"/>
      <c r="M65" s="286"/>
      <c r="N65" s="283"/>
      <c r="O65" s="358" t="s">
        <v>29</v>
      </c>
      <c r="P65" s="276"/>
      <c r="Q65" s="286"/>
      <c r="R65" s="283"/>
      <c r="S65" s="287" t="s">
        <v>29</v>
      </c>
      <c r="T65" s="276"/>
      <c r="U65" s="286"/>
      <c r="V65" s="283"/>
      <c r="W65" s="287" t="s">
        <v>29</v>
      </c>
      <c r="X65" s="276"/>
      <c r="Y65" s="286"/>
    </row>
    <row r="66" spans="1:25" s="7" customFormat="1" ht="12.75" x14ac:dyDescent="0.2">
      <c r="A66" s="102">
        <v>62</v>
      </c>
      <c r="B66" s="516">
        <f>'APH KIC KIA PC'!D66</f>
        <v>0</v>
      </c>
      <c r="C66" s="514" t="str">
        <f>IF('1. Artikeldata Grund'!$D66="","", '1. Artikeldata Grund'!$D66&amp;" - "&amp;'1. Artikeldata Grund'!$E66)</f>
        <v/>
      </c>
      <c r="D66" s="481" t="str">
        <f>IF('1. Artikeldata Grund'!D66="","",'1. Artikeldata Grund'!D66)</f>
        <v/>
      </c>
      <c r="E66" s="283"/>
      <c r="F66" s="548"/>
      <c r="G66" s="359"/>
      <c r="H66" s="359"/>
      <c r="I66" s="359"/>
      <c r="J66" s="283"/>
      <c r="K66" s="358" t="s">
        <v>79</v>
      </c>
      <c r="L66" s="276"/>
      <c r="M66" s="286"/>
      <c r="N66" s="283"/>
      <c r="O66" s="358" t="s">
        <v>29</v>
      </c>
      <c r="P66" s="276"/>
      <c r="Q66" s="286"/>
      <c r="R66" s="283"/>
      <c r="S66" s="287" t="s">
        <v>29</v>
      </c>
      <c r="T66" s="276"/>
      <c r="U66" s="286"/>
      <c r="V66" s="283"/>
      <c r="W66" s="287" t="s">
        <v>29</v>
      </c>
      <c r="X66" s="276"/>
      <c r="Y66" s="286"/>
    </row>
    <row r="67" spans="1:25" s="7" customFormat="1" ht="12.75" x14ac:dyDescent="0.2">
      <c r="A67" s="102">
        <v>63</v>
      </c>
      <c r="B67" s="516">
        <f>'APH KIC KIA PC'!D67</f>
        <v>0</v>
      </c>
      <c r="C67" s="514" t="str">
        <f>IF('1. Artikeldata Grund'!$D67="","", '1. Artikeldata Grund'!$D67&amp;" - "&amp;'1. Artikeldata Grund'!$E67)</f>
        <v/>
      </c>
      <c r="D67" s="481" t="str">
        <f>IF('1. Artikeldata Grund'!D67="","",'1. Artikeldata Grund'!D67)</f>
        <v/>
      </c>
      <c r="E67" s="283"/>
      <c r="F67" s="548"/>
      <c r="G67" s="359"/>
      <c r="H67" s="359"/>
      <c r="I67" s="359"/>
      <c r="J67" s="283"/>
      <c r="K67" s="358" t="s">
        <v>79</v>
      </c>
      <c r="L67" s="276"/>
      <c r="M67" s="286"/>
      <c r="N67" s="283"/>
      <c r="O67" s="358" t="s">
        <v>29</v>
      </c>
      <c r="P67" s="276"/>
      <c r="Q67" s="286"/>
      <c r="R67" s="283"/>
      <c r="S67" s="287" t="s">
        <v>29</v>
      </c>
      <c r="T67" s="276"/>
      <c r="U67" s="286"/>
      <c r="V67" s="283"/>
      <c r="W67" s="287" t="s">
        <v>29</v>
      </c>
      <c r="X67" s="276"/>
      <c r="Y67" s="286"/>
    </row>
    <row r="68" spans="1:25" s="7" customFormat="1" ht="12.75" x14ac:dyDescent="0.2">
      <c r="A68" s="102">
        <v>64</v>
      </c>
      <c r="B68" s="516">
        <f>'APH KIC KIA PC'!D68</f>
        <v>0</v>
      </c>
      <c r="C68" s="514" t="str">
        <f>IF('1. Artikeldata Grund'!$D68="","", '1. Artikeldata Grund'!$D68&amp;" - "&amp;'1. Artikeldata Grund'!$E68)</f>
        <v/>
      </c>
      <c r="D68" s="481" t="str">
        <f>IF('1. Artikeldata Grund'!D68="","",'1. Artikeldata Grund'!D68)</f>
        <v/>
      </c>
      <c r="E68" s="283"/>
      <c r="F68" s="548"/>
      <c r="G68" s="359"/>
      <c r="H68" s="359"/>
      <c r="I68" s="359"/>
      <c r="J68" s="283"/>
      <c r="K68" s="358" t="s">
        <v>79</v>
      </c>
      <c r="L68" s="276"/>
      <c r="M68" s="286"/>
      <c r="N68" s="283"/>
      <c r="O68" s="358" t="s">
        <v>29</v>
      </c>
      <c r="P68" s="276"/>
      <c r="Q68" s="286"/>
      <c r="R68" s="283"/>
      <c r="S68" s="287" t="s">
        <v>29</v>
      </c>
      <c r="T68" s="276"/>
      <c r="U68" s="286"/>
      <c r="V68" s="283"/>
      <c r="W68" s="287" t="s">
        <v>29</v>
      </c>
      <c r="X68" s="276"/>
      <c r="Y68" s="286"/>
    </row>
    <row r="69" spans="1:25" s="7" customFormat="1" ht="12.75" x14ac:dyDescent="0.2">
      <c r="A69" s="102">
        <v>65</v>
      </c>
      <c r="B69" s="516">
        <f>'APH KIC KIA PC'!D69</f>
        <v>0</v>
      </c>
      <c r="C69" s="514" t="str">
        <f>IF('1. Artikeldata Grund'!$D69="","", '1. Artikeldata Grund'!$D69&amp;" - "&amp;'1. Artikeldata Grund'!$E69)</f>
        <v/>
      </c>
      <c r="D69" s="481" t="str">
        <f>IF('1. Artikeldata Grund'!D69="","",'1. Artikeldata Grund'!D69)</f>
        <v/>
      </c>
      <c r="E69" s="283"/>
      <c r="F69" s="548"/>
      <c r="G69" s="359"/>
      <c r="H69" s="359"/>
      <c r="I69" s="359"/>
      <c r="J69" s="283"/>
      <c r="K69" s="358" t="s">
        <v>79</v>
      </c>
      <c r="L69" s="276"/>
      <c r="M69" s="286"/>
      <c r="N69" s="283"/>
      <c r="O69" s="358" t="s">
        <v>29</v>
      </c>
      <c r="P69" s="276"/>
      <c r="Q69" s="286"/>
      <c r="R69" s="283"/>
      <c r="S69" s="287" t="s">
        <v>29</v>
      </c>
      <c r="T69" s="276"/>
      <c r="U69" s="286"/>
      <c r="V69" s="283"/>
      <c r="W69" s="287" t="s">
        <v>29</v>
      </c>
      <c r="X69" s="276"/>
      <c r="Y69" s="286"/>
    </row>
    <row r="70" spans="1:25" s="7" customFormat="1" ht="12.75" x14ac:dyDescent="0.2">
      <c r="A70" s="102">
        <v>66</v>
      </c>
      <c r="B70" s="516">
        <f>'APH KIC KIA PC'!D70</f>
        <v>0</v>
      </c>
      <c r="C70" s="514" t="str">
        <f>IF('1. Artikeldata Grund'!$D70="","", '1. Artikeldata Grund'!$D70&amp;" - "&amp;'1. Artikeldata Grund'!$E70)</f>
        <v/>
      </c>
      <c r="D70" s="481" t="str">
        <f>IF('1. Artikeldata Grund'!D70="","",'1. Artikeldata Grund'!D70)</f>
        <v/>
      </c>
      <c r="E70" s="283"/>
      <c r="F70" s="548"/>
      <c r="G70" s="359"/>
      <c r="H70" s="359"/>
      <c r="I70" s="359"/>
      <c r="J70" s="283"/>
      <c r="K70" s="358" t="s">
        <v>79</v>
      </c>
      <c r="L70" s="276"/>
      <c r="M70" s="286"/>
      <c r="N70" s="283"/>
      <c r="O70" s="358" t="s">
        <v>29</v>
      </c>
      <c r="P70" s="276"/>
      <c r="Q70" s="286"/>
      <c r="R70" s="283"/>
      <c r="S70" s="287" t="s">
        <v>29</v>
      </c>
      <c r="T70" s="276"/>
      <c r="U70" s="286"/>
      <c r="V70" s="283"/>
      <c r="W70" s="287" t="s">
        <v>29</v>
      </c>
      <c r="X70" s="276"/>
      <c r="Y70" s="286"/>
    </row>
    <row r="71" spans="1:25" s="7" customFormat="1" ht="12.75" x14ac:dyDescent="0.2">
      <c r="A71" s="102">
        <v>67</v>
      </c>
      <c r="B71" s="516">
        <f>'APH KIC KIA PC'!D71</f>
        <v>0</v>
      </c>
      <c r="C71" s="514" t="str">
        <f>IF('1. Artikeldata Grund'!$D71="","", '1. Artikeldata Grund'!$D71&amp;" - "&amp;'1. Artikeldata Grund'!$E71)</f>
        <v/>
      </c>
      <c r="D71" s="481" t="str">
        <f>IF('1. Artikeldata Grund'!D71="","",'1. Artikeldata Grund'!D71)</f>
        <v/>
      </c>
      <c r="E71" s="283"/>
      <c r="F71" s="548"/>
      <c r="G71" s="359"/>
      <c r="H71" s="359"/>
      <c r="I71" s="359"/>
      <c r="J71" s="283"/>
      <c r="K71" s="358" t="s">
        <v>79</v>
      </c>
      <c r="L71" s="276"/>
      <c r="M71" s="286"/>
      <c r="N71" s="283"/>
      <c r="O71" s="358" t="s">
        <v>29</v>
      </c>
      <c r="P71" s="276"/>
      <c r="Q71" s="286"/>
      <c r="R71" s="283"/>
      <c r="S71" s="287" t="s">
        <v>29</v>
      </c>
      <c r="T71" s="276"/>
      <c r="U71" s="286"/>
      <c r="V71" s="283"/>
      <c r="W71" s="287" t="s">
        <v>29</v>
      </c>
      <c r="X71" s="276"/>
      <c r="Y71" s="286"/>
    </row>
    <row r="72" spans="1:25" s="7" customFormat="1" ht="12.75" x14ac:dyDescent="0.2">
      <c r="A72" s="102">
        <v>68</v>
      </c>
      <c r="B72" s="516">
        <f>'APH KIC KIA PC'!D72</f>
        <v>0</v>
      </c>
      <c r="C72" s="514" t="str">
        <f>IF('1. Artikeldata Grund'!$D72="","", '1. Artikeldata Grund'!$D72&amp;" - "&amp;'1. Artikeldata Grund'!$E72)</f>
        <v/>
      </c>
      <c r="D72" s="481" t="str">
        <f>IF('1. Artikeldata Grund'!D72="","",'1. Artikeldata Grund'!D72)</f>
        <v/>
      </c>
      <c r="E72" s="283"/>
      <c r="F72" s="548"/>
      <c r="G72" s="359"/>
      <c r="H72" s="359"/>
      <c r="I72" s="359"/>
      <c r="J72" s="283"/>
      <c r="K72" s="358" t="s">
        <v>79</v>
      </c>
      <c r="L72" s="276"/>
      <c r="M72" s="286"/>
      <c r="N72" s="283"/>
      <c r="O72" s="358" t="s">
        <v>29</v>
      </c>
      <c r="P72" s="276"/>
      <c r="Q72" s="286"/>
      <c r="R72" s="283"/>
      <c r="S72" s="287" t="s">
        <v>29</v>
      </c>
      <c r="T72" s="276"/>
      <c r="U72" s="286"/>
      <c r="V72" s="283"/>
      <c r="W72" s="287" t="s">
        <v>29</v>
      </c>
      <c r="X72" s="276"/>
      <c r="Y72" s="286"/>
    </row>
    <row r="73" spans="1:25" s="7" customFormat="1" ht="12.75" x14ac:dyDescent="0.2">
      <c r="A73" s="102">
        <v>69</v>
      </c>
      <c r="B73" s="516">
        <f>'APH KIC KIA PC'!D73</f>
        <v>0</v>
      </c>
      <c r="C73" s="514" t="str">
        <f>IF('1. Artikeldata Grund'!$D73="","", '1. Artikeldata Grund'!$D73&amp;" - "&amp;'1. Artikeldata Grund'!$E73)</f>
        <v/>
      </c>
      <c r="D73" s="481" t="str">
        <f>IF('1. Artikeldata Grund'!D73="","",'1. Artikeldata Grund'!D73)</f>
        <v/>
      </c>
      <c r="E73" s="283"/>
      <c r="F73" s="548"/>
      <c r="G73" s="359"/>
      <c r="H73" s="359"/>
      <c r="I73" s="359"/>
      <c r="J73" s="283"/>
      <c r="K73" s="358" t="s">
        <v>79</v>
      </c>
      <c r="L73" s="276"/>
      <c r="M73" s="286"/>
      <c r="N73" s="283"/>
      <c r="O73" s="358" t="s">
        <v>29</v>
      </c>
      <c r="P73" s="276"/>
      <c r="Q73" s="286"/>
      <c r="R73" s="283"/>
      <c r="S73" s="287" t="s">
        <v>29</v>
      </c>
      <c r="T73" s="276"/>
      <c r="U73" s="286"/>
      <c r="V73" s="283"/>
      <c r="W73" s="287" t="s">
        <v>29</v>
      </c>
      <c r="X73" s="276"/>
      <c r="Y73" s="286"/>
    </row>
    <row r="74" spans="1:25" s="7" customFormat="1" ht="12.75" x14ac:dyDescent="0.2">
      <c r="A74" s="102">
        <v>70</v>
      </c>
      <c r="B74" s="516">
        <f>'APH KIC KIA PC'!D74</f>
        <v>0</v>
      </c>
      <c r="C74" s="514" t="str">
        <f>IF('1. Artikeldata Grund'!$D74="","", '1. Artikeldata Grund'!$D74&amp;" - "&amp;'1. Artikeldata Grund'!$E74)</f>
        <v/>
      </c>
      <c r="D74" s="481" t="str">
        <f>IF('1. Artikeldata Grund'!D74="","",'1. Artikeldata Grund'!D74)</f>
        <v/>
      </c>
      <c r="E74" s="283"/>
      <c r="F74" s="548"/>
      <c r="G74" s="359"/>
      <c r="H74" s="359"/>
      <c r="I74" s="359"/>
      <c r="J74" s="283"/>
      <c r="K74" s="358" t="s">
        <v>79</v>
      </c>
      <c r="L74" s="276"/>
      <c r="M74" s="286"/>
      <c r="N74" s="283"/>
      <c r="O74" s="358" t="s">
        <v>29</v>
      </c>
      <c r="P74" s="276"/>
      <c r="Q74" s="286"/>
      <c r="R74" s="283"/>
      <c r="S74" s="287" t="s">
        <v>29</v>
      </c>
      <c r="T74" s="276"/>
      <c r="U74" s="286"/>
      <c r="V74" s="283"/>
      <c r="W74" s="287" t="s">
        <v>29</v>
      </c>
      <c r="X74" s="276"/>
      <c r="Y74" s="286"/>
    </row>
    <row r="75" spans="1:25" s="7" customFormat="1" ht="12.75" x14ac:dyDescent="0.2">
      <c r="A75" s="102">
        <v>71</v>
      </c>
      <c r="B75" s="516">
        <f>'APH KIC KIA PC'!D75</f>
        <v>0</v>
      </c>
      <c r="C75" s="514" t="str">
        <f>IF('1. Artikeldata Grund'!$D75="","", '1. Artikeldata Grund'!$D75&amp;" - "&amp;'1. Artikeldata Grund'!$E75)</f>
        <v/>
      </c>
      <c r="D75" s="481" t="str">
        <f>IF('1. Artikeldata Grund'!D75="","",'1. Artikeldata Grund'!D75)</f>
        <v/>
      </c>
      <c r="E75" s="283"/>
      <c r="F75" s="548"/>
      <c r="G75" s="359"/>
      <c r="H75" s="359"/>
      <c r="I75" s="359"/>
      <c r="J75" s="283"/>
      <c r="K75" s="358" t="s">
        <v>79</v>
      </c>
      <c r="L75" s="276"/>
      <c r="M75" s="286"/>
      <c r="N75" s="283"/>
      <c r="O75" s="358" t="s">
        <v>29</v>
      </c>
      <c r="P75" s="276"/>
      <c r="Q75" s="286"/>
      <c r="R75" s="283"/>
      <c r="S75" s="287" t="s">
        <v>29</v>
      </c>
      <c r="T75" s="276"/>
      <c r="U75" s="286"/>
      <c r="V75" s="283"/>
      <c r="W75" s="287" t="s">
        <v>29</v>
      </c>
      <c r="X75" s="276"/>
      <c r="Y75" s="286"/>
    </row>
    <row r="76" spans="1:25" s="7" customFormat="1" ht="12.75" x14ac:dyDescent="0.2">
      <c r="A76" s="102">
        <v>72</v>
      </c>
      <c r="B76" s="516">
        <f>'APH KIC KIA PC'!D76</f>
        <v>0</v>
      </c>
      <c r="C76" s="514" t="str">
        <f>IF('1. Artikeldata Grund'!$D76="","", '1. Artikeldata Grund'!$D76&amp;" - "&amp;'1. Artikeldata Grund'!$E76)</f>
        <v/>
      </c>
      <c r="D76" s="481" t="str">
        <f>IF('1. Artikeldata Grund'!D76="","",'1. Artikeldata Grund'!D76)</f>
        <v/>
      </c>
      <c r="E76" s="283"/>
      <c r="F76" s="548"/>
      <c r="G76" s="359"/>
      <c r="H76" s="359"/>
      <c r="I76" s="359"/>
      <c r="J76" s="283"/>
      <c r="K76" s="358" t="s">
        <v>79</v>
      </c>
      <c r="L76" s="276"/>
      <c r="M76" s="286"/>
      <c r="N76" s="283"/>
      <c r="O76" s="358" t="s">
        <v>29</v>
      </c>
      <c r="P76" s="276"/>
      <c r="Q76" s="286"/>
      <c r="R76" s="283"/>
      <c r="S76" s="287" t="s">
        <v>29</v>
      </c>
      <c r="T76" s="276"/>
      <c r="U76" s="286"/>
      <c r="V76" s="283"/>
      <c r="W76" s="287" t="s">
        <v>29</v>
      </c>
      <c r="X76" s="276"/>
      <c r="Y76" s="286"/>
    </row>
    <row r="77" spans="1:25" s="7" customFormat="1" ht="12.75" x14ac:dyDescent="0.2">
      <c r="A77" s="102">
        <v>73</v>
      </c>
      <c r="B77" s="516">
        <f>'APH KIC KIA PC'!D77</f>
        <v>0</v>
      </c>
      <c r="C77" s="514" t="str">
        <f>IF('1. Artikeldata Grund'!$D77="","", '1. Artikeldata Grund'!$D77&amp;" - "&amp;'1. Artikeldata Grund'!$E77)</f>
        <v/>
      </c>
      <c r="D77" s="481" t="str">
        <f>IF('1. Artikeldata Grund'!D77="","",'1. Artikeldata Grund'!D77)</f>
        <v/>
      </c>
      <c r="E77" s="283"/>
      <c r="F77" s="548"/>
      <c r="G77" s="359"/>
      <c r="H77" s="359"/>
      <c r="I77" s="359"/>
      <c r="J77" s="283"/>
      <c r="K77" s="358" t="s">
        <v>79</v>
      </c>
      <c r="L77" s="276"/>
      <c r="M77" s="286"/>
      <c r="N77" s="283"/>
      <c r="O77" s="358" t="s">
        <v>29</v>
      </c>
      <c r="P77" s="276"/>
      <c r="Q77" s="286"/>
      <c r="R77" s="283"/>
      <c r="S77" s="287" t="s">
        <v>29</v>
      </c>
      <c r="T77" s="276"/>
      <c r="U77" s="286"/>
      <c r="V77" s="283"/>
      <c r="W77" s="287" t="s">
        <v>29</v>
      </c>
      <c r="X77" s="276"/>
      <c r="Y77" s="286"/>
    </row>
    <row r="78" spans="1:25" s="7" customFormat="1" ht="12.75" x14ac:dyDescent="0.2">
      <c r="A78" s="102">
        <v>74</v>
      </c>
      <c r="B78" s="516">
        <f>'APH KIC KIA PC'!D78</f>
        <v>0</v>
      </c>
      <c r="C78" s="514" t="str">
        <f>IF('1. Artikeldata Grund'!$D78="","", '1. Artikeldata Grund'!$D78&amp;" - "&amp;'1. Artikeldata Grund'!$E78)</f>
        <v/>
      </c>
      <c r="D78" s="481" t="str">
        <f>IF('1. Artikeldata Grund'!D78="","",'1. Artikeldata Grund'!D78)</f>
        <v/>
      </c>
      <c r="E78" s="283"/>
      <c r="F78" s="548"/>
      <c r="G78" s="359"/>
      <c r="H78" s="359"/>
      <c r="I78" s="359"/>
      <c r="J78" s="283"/>
      <c r="K78" s="358" t="s">
        <v>79</v>
      </c>
      <c r="L78" s="276"/>
      <c r="M78" s="286"/>
      <c r="N78" s="283"/>
      <c r="O78" s="358" t="s">
        <v>29</v>
      </c>
      <c r="P78" s="276"/>
      <c r="Q78" s="286"/>
      <c r="R78" s="283"/>
      <c r="S78" s="287" t="s">
        <v>29</v>
      </c>
      <c r="T78" s="276"/>
      <c r="U78" s="286"/>
      <c r="V78" s="283"/>
      <c r="W78" s="287" t="s">
        <v>29</v>
      </c>
      <c r="X78" s="276"/>
      <c r="Y78" s="286"/>
    </row>
    <row r="79" spans="1:25" s="7" customFormat="1" ht="12.75" x14ac:dyDescent="0.2">
      <c r="A79" s="102">
        <v>75</v>
      </c>
      <c r="B79" s="516">
        <f>'APH KIC KIA PC'!D79</f>
        <v>0</v>
      </c>
      <c r="C79" s="514" t="str">
        <f>IF('1. Artikeldata Grund'!$D79="","", '1. Artikeldata Grund'!$D79&amp;" - "&amp;'1. Artikeldata Grund'!$E79)</f>
        <v/>
      </c>
      <c r="D79" s="481" t="str">
        <f>IF('1. Artikeldata Grund'!D79="","",'1. Artikeldata Grund'!D79)</f>
        <v/>
      </c>
      <c r="E79" s="283"/>
      <c r="F79" s="548"/>
      <c r="G79" s="359"/>
      <c r="H79" s="359"/>
      <c r="I79" s="359"/>
      <c r="J79" s="283"/>
      <c r="K79" s="358" t="s">
        <v>79</v>
      </c>
      <c r="L79" s="276"/>
      <c r="M79" s="286"/>
      <c r="N79" s="283"/>
      <c r="O79" s="358" t="s">
        <v>29</v>
      </c>
      <c r="P79" s="276"/>
      <c r="Q79" s="286"/>
      <c r="R79" s="283"/>
      <c r="S79" s="287" t="s">
        <v>29</v>
      </c>
      <c r="T79" s="276"/>
      <c r="U79" s="286"/>
      <c r="V79" s="283"/>
      <c r="W79" s="287" t="s">
        <v>29</v>
      </c>
      <c r="X79" s="276"/>
      <c r="Y79" s="286"/>
    </row>
    <row r="80" spans="1:25" s="7" customFormat="1" ht="12.75" x14ac:dyDescent="0.2">
      <c r="A80" s="102">
        <v>76</v>
      </c>
      <c r="B80" s="516">
        <f>'APH KIC KIA PC'!D80</f>
        <v>0</v>
      </c>
      <c r="C80" s="514" t="str">
        <f>IF('1. Artikeldata Grund'!$D80="","", '1. Artikeldata Grund'!$D80&amp;" - "&amp;'1. Artikeldata Grund'!$E80)</f>
        <v/>
      </c>
      <c r="D80" s="481" t="str">
        <f>IF('1. Artikeldata Grund'!D80="","",'1. Artikeldata Grund'!D80)</f>
        <v/>
      </c>
      <c r="E80" s="283"/>
      <c r="F80" s="548"/>
      <c r="G80" s="359"/>
      <c r="H80" s="359"/>
      <c r="I80" s="359"/>
      <c r="J80" s="283"/>
      <c r="K80" s="358" t="s">
        <v>79</v>
      </c>
      <c r="L80" s="276"/>
      <c r="M80" s="286"/>
      <c r="N80" s="283"/>
      <c r="O80" s="358" t="s">
        <v>29</v>
      </c>
      <c r="P80" s="276"/>
      <c r="Q80" s="286"/>
      <c r="R80" s="283"/>
      <c r="S80" s="287" t="s">
        <v>29</v>
      </c>
      <c r="T80" s="276"/>
      <c r="U80" s="286"/>
      <c r="V80" s="283"/>
      <c r="W80" s="287" t="s">
        <v>29</v>
      </c>
      <c r="X80" s="276"/>
      <c r="Y80" s="286"/>
    </row>
    <row r="81" spans="1:25" s="7" customFormat="1" ht="12.75" x14ac:dyDescent="0.2">
      <c r="A81" s="102">
        <v>77</v>
      </c>
      <c r="B81" s="516">
        <f>'APH KIC KIA PC'!D81</f>
        <v>0</v>
      </c>
      <c r="C81" s="514" t="str">
        <f>IF('1. Artikeldata Grund'!$D81="","", '1. Artikeldata Grund'!$D81&amp;" - "&amp;'1. Artikeldata Grund'!$E81)</f>
        <v/>
      </c>
      <c r="D81" s="481" t="str">
        <f>IF('1. Artikeldata Grund'!D81="","",'1. Artikeldata Grund'!D81)</f>
        <v/>
      </c>
      <c r="E81" s="283"/>
      <c r="F81" s="548"/>
      <c r="G81" s="359"/>
      <c r="H81" s="359"/>
      <c r="I81" s="359"/>
      <c r="J81" s="283"/>
      <c r="K81" s="358" t="s">
        <v>79</v>
      </c>
      <c r="L81" s="276"/>
      <c r="M81" s="286"/>
      <c r="N81" s="283"/>
      <c r="O81" s="358" t="s">
        <v>29</v>
      </c>
      <c r="P81" s="276"/>
      <c r="Q81" s="286"/>
      <c r="R81" s="283"/>
      <c r="S81" s="287" t="s">
        <v>29</v>
      </c>
      <c r="T81" s="276"/>
      <c r="U81" s="286"/>
      <c r="V81" s="283"/>
      <c r="W81" s="287" t="s">
        <v>29</v>
      </c>
      <c r="X81" s="276"/>
      <c r="Y81" s="286"/>
    </row>
    <row r="82" spans="1:25" s="7" customFormat="1" ht="12.75" x14ac:dyDescent="0.2">
      <c r="A82" s="102">
        <v>78</v>
      </c>
      <c r="B82" s="516">
        <f>'APH KIC KIA PC'!D82</f>
        <v>0</v>
      </c>
      <c r="C82" s="514" t="str">
        <f>IF('1. Artikeldata Grund'!$D82="","", '1. Artikeldata Grund'!$D82&amp;" - "&amp;'1. Artikeldata Grund'!$E82)</f>
        <v/>
      </c>
      <c r="D82" s="481" t="str">
        <f>IF('1. Artikeldata Grund'!D82="","",'1. Artikeldata Grund'!D82)</f>
        <v/>
      </c>
      <c r="E82" s="283"/>
      <c r="F82" s="548"/>
      <c r="G82" s="359"/>
      <c r="H82" s="359"/>
      <c r="I82" s="359"/>
      <c r="J82" s="283"/>
      <c r="K82" s="358" t="s">
        <v>79</v>
      </c>
      <c r="L82" s="276"/>
      <c r="M82" s="286"/>
      <c r="N82" s="283"/>
      <c r="O82" s="358" t="s">
        <v>29</v>
      </c>
      <c r="P82" s="276"/>
      <c r="Q82" s="286"/>
      <c r="R82" s="283"/>
      <c r="S82" s="287" t="s">
        <v>29</v>
      </c>
      <c r="T82" s="276"/>
      <c r="U82" s="286"/>
      <c r="V82" s="283"/>
      <c r="W82" s="287" t="s">
        <v>29</v>
      </c>
      <c r="X82" s="276"/>
      <c r="Y82" s="286"/>
    </row>
    <row r="83" spans="1:25" s="7" customFormat="1" ht="12.75" x14ac:dyDescent="0.2">
      <c r="A83" s="102">
        <v>79</v>
      </c>
      <c r="B83" s="516">
        <f>'APH KIC KIA PC'!D83</f>
        <v>0</v>
      </c>
      <c r="C83" s="514" t="str">
        <f>IF('1. Artikeldata Grund'!$D83="","", '1. Artikeldata Grund'!$D83&amp;" - "&amp;'1. Artikeldata Grund'!$E83)</f>
        <v/>
      </c>
      <c r="D83" s="481" t="str">
        <f>IF('1. Artikeldata Grund'!D83="","",'1. Artikeldata Grund'!D83)</f>
        <v/>
      </c>
      <c r="E83" s="283"/>
      <c r="F83" s="548"/>
      <c r="G83" s="359"/>
      <c r="H83" s="359"/>
      <c r="I83" s="359"/>
      <c r="J83" s="283"/>
      <c r="K83" s="358" t="s">
        <v>79</v>
      </c>
      <c r="L83" s="276"/>
      <c r="M83" s="286"/>
      <c r="N83" s="283"/>
      <c r="O83" s="358" t="s">
        <v>29</v>
      </c>
      <c r="P83" s="276"/>
      <c r="Q83" s="286"/>
      <c r="R83" s="283"/>
      <c r="S83" s="287" t="s">
        <v>29</v>
      </c>
      <c r="T83" s="276"/>
      <c r="U83" s="286"/>
      <c r="V83" s="283"/>
      <c r="W83" s="287" t="s">
        <v>29</v>
      </c>
      <c r="X83" s="276"/>
      <c r="Y83" s="286"/>
    </row>
    <row r="84" spans="1:25" s="7" customFormat="1" ht="12.75" x14ac:dyDescent="0.2">
      <c r="A84" s="102">
        <v>80</v>
      </c>
      <c r="B84" s="516">
        <f>'APH KIC KIA PC'!D84</f>
        <v>0</v>
      </c>
      <c r="C84" s="514" t="str">
        <f>IF('1. Artikeldata Grund'!$D84="","", '1. Artikeldata Grund'!$D84&amp;" - "&amp;'1. Artikeldata Grund'!$E84)</f>
        <v/>
      </c>
      <c r="D84" s="481" t="str">
        <f>IF('1. Artikeldata Grund'!D84="","",'1. Artikeldata Grund'!D84)</f>
        <v/>
      </c>
      <c r="E84" s="283"/>
      <c r="F84" s="548"/>
      <c r="G84" s="359"/>
      <c r="H84" s="359"/>
      <c r="I84" s="359"/>
      <c r="J84" s="283"/>
      <c r="K84" s="358" t="s">
        <v>79</v>
      </c>
      <c r="L84" s="276"/>
      <c r="M84" s="286"/>
      <c r="N84" s="283"/>
      <c r="O84" s="358" t="s">
        <v>29</v>
      </c>
      <c r="P84" s="276"/>
      <c r="Q84" s="286"/>
      <c r="R84" s="283"/>
      <c r="S84" s="287" t="s">
        <v>29</v>
      </c>
      <c r="T84" s="276"/>
      <c r="U84" s="286"/>
      <c r="V84" s="283"/>
      <c r="W84" s="287" t="s">
        <v>29</v>
      </c>
      <c r="X84" s="276"/>
      <c r="Y84" s="286"/>
    </row>
    <row r="85" spans="1:25" s="7" customFormat="1" ht="12.75" x14ac:dyDescent="0.2">
      <c r="A85" s="102">
        <v>81</v>
      </c>
      <c r="B85" s="516">
        <f>'APH KIC KIA PC'!D85</f>
        <v>0</v>
      </c>
      <c r="C85" s="514" t="str">
        <f>IF('1. Artikeldata Grund'!$D85="","", '1. Artikeldata Grund'!$D85&amp;" - "&amp;'1. Artikeldata Grund'!$E85)</f>
        <v/>
      </c>
      <c r="D85" s="481" t="str">
        <f>IF('1. Artikeldata Grund'!D85="","",'1. Artikeldata Grund'!D85)</f>
        <v/>
      </c>
      <c r="E85" s="283"/>
      <c r="F85" s="548"/>
      <c r="G85" s="359"/>
      <c r="H85" s="359"/>
      <c r="I85" s="359"/>
      <c r="J85" s="283"/>
      <c r="K85" s="358" t="s">
        <v>79</v>
      </c>
      <c r="L85" s="276"/>
      <c r="M85" s="286"/>
      <c r="N85" s="283"/>
      <c r="O85" s="358" t="s">
        <v>29</v>
      </c>
      <c r="P85" s="276"/>
      <c r="Q85" s="286"/>
      <c r="R85" s="283"/>
      <c r="S85" s="287" t="s">
        <v>29</v>
      </c>
      <c r="T85" s="276"/>
      <c r="U85" s="286"/>
      <c r="V85" s="283"/>
      <c r="W85" s="287" t="s">
        <v>29</v>
      </c>
      <c r="X85" s="276"/>
      <c r="Y85" s="286"/>
    </row>
    <row r="86" spans="1:25" s="7" customFormat="1" ht="12.75" x14ac:dyDescent="0.2">
      <c r="A86" s="102">
        <v>82</v>
      </c>
      <c r="B86" s="516">
        <f>'APH KIC KIA PC'!D86</f>
        <v>0</v>
      </c>
      <c r="C86" s="514" t="str">
        <f>IF('1. Artikeldata Grund'!$D86="","", '1. Artikeldata Grund'!$D86&amp;" - "&amp;'1. Artikeldata Grund'!$E86)</f>
        <v/>
      </c>
      <c r="D86" s="481" t="str">
        <f>IF('1. Artikeldata Grund'!D86="","",'1. Artikeldata Grund'!D86)</f>
        <v/>
      </c>
      <c r="E86" s="283"/>
      <c r="F86" s="548"/>
      <c r="G86" s="359"/>
      <c r="H86" s="359"/>
      <c r="I86" s="359"/>
      <c r="J86" s="283"/>
      <c r="K86" s="358" t="s">
        <v>79</v>
      </c>
      <c r="L86" s="276"/>
      <c r="M86" s="286"/>
      <c r="N86" s="283"/>
      <c r="O86" s="358" t="s">
        <v>29</v>
      </c>
      <c r="P86" s="276"/>
      <c r="Q86" s="286"/>
      <c r="R86" s="283"/>
      <c r="S86" s="287" t="s">
        <v>29</v>
      </c>
      <c r="T86" s="276"/>
      <c r="U86" s="286"/>
      <c r="V86" s="283"/>
      <c r="W86" s="287" t="s">
        <v>29</v>
      </c>
      <c r="X86" s="276"/>
      <c r="Y86" s="286"/>
    </row>
    <row r="87" spans="1:25" s="7" customFormat="1" ht="12.75" x14ac:dyDescent="0.2">
      <c r="A87" s="102">
        <v>83</v>
      </c>
      <c r="B87" s="516">
        <f>'APH KIC KIA PC'!D87</f>
        <v>0</v>
      </c>
      <c r="C87" s="514" t="str">
        <f>IF('1. Artikeldata Grund'!$D87="","", '1. Artikeldata Grund'!$D87&amp;" - "&amp;'1. Artikeldata Grund'!$E87)</f>
        <v/>
      </c>
      <c r="D87" s="481" t="str">
        <f>IF('1. Artikeldata Grund'!D87="","",'1. Artikeldata Grund'!D87)</f>
        <v/>
      </c>
      <c r="E87" s="283"/>
      <c r="F87" s="548"/>
      <c r="G87" s="359"/>
      <c r="H87" s="359"/>
      <c r="I87" s="359"/>
      <c r="J87" s="283"/>
      <c r="K87" s="358" t="s">
        <v>79</v>
      </c>
      <c r="L87" s="276"/>
      <c r="M87" s="286"/>
      <c r="N87" s="283"/>
      <c r="O87" s="358" t="s">
        <v>29</v>
      </c>
      <c r="P87" s="276"/>
      <c r="Q87" s="286"/>
      <c r="R87" s="283"/>
      <c r="S87" s="287" t="s">
        <v>29</v>
      </c>
      <c r="T87" s="276"/>
      <c r="U87" s="286"/>
      <c r="V87" s="283"/>
      <c r="W87" s="287" t="s">
        <v>29</v>
      </c>
      <c r="X87" s="276"/>
      <c r="Y87" s="286"/>
    </row>
    <row r="88" spans="1:25" s="7" customFormat="1" ht="12.75" x14ac:dyDescent="0.2">
      <c r="A88" s="102">
        <v>84</v>
      </c>
      <c r="B88" s="516">
        <f>'APH KIC KIA PC'!D88</f>
        <v>0</v>
      </c>
      <c r="C88" s="514" t="str">
        <f>IF('1. Artikeldata Grund'!$D88="","", '1. Artikeldata Grund'!$D88&amp;" - "&amp;'1. Artikeldata Grund'!$E88)</f>
        <v/>
      </c>
      <c r="D88" s="481" t="str">
        <f>IF('1. Artikeldata Grund'!D88="","",'1. Artikeldata Grund'!D88)</f>
        <v/>
      </c>
      <c r="E88" s="283"/>
      <c r="F88" s="548"/>
      <c r="G88" s="359"/>
      <c r="H88" s="359"/>
      <c r="I88" s="359"/>
      <c r="J88" s="283"/>
      <c r="K88" s="358" t="s">
        <v>79</v>
      </c>
      <c r="L88" s="276"/>
      <c r="M88" s="286"/>
      <c r="N88" s="283"/>
      <c r="O88" s="358" t="s">
        <v>29</v>
      </c>
      <c r="P88" s="276"/>
      <c r="Q88" s="286"/>
      <c r="R88" s="283"/>
      <c r="S88" s="287" t="s">
        <v>29</v>
      </c>
      <c r="T88" s="276"/>
      <c r="U88" s="286"/>
      <c r="V88" s="283"/>
      <c r="W88" s="287" t="s">
        <v>29</v>
      </c>
      <c r="X88" s="276"/>
      <c r="Y88" s="286"/>
    </row>
    <row r="89" spans="1:25" s="7" customFormat="1" ht="12.75" x14ac:dyDescent="0.2">
      <c r="A89" s="102">
        <v>85</v>
      </c>
      <c r="B89" s="516">
        <f>'APH KIC KIA PC'!D89</f>
        <v>0</v>
      </c>
      <c r="C89" s="514" t="str">
        <f>IF('1. Artikeldata Grund'!$D89="","", '1. Artikeldata Grund'!$D89&amp;" - "&amp;'1. Artikeldata Grund'!$E89)</f>
        <v/>
      </c>
      <c r="D89" s="481" t="str">
        <f>IF('1. Artikeldata Grund'!D89="","",'1. Artikeldata Grund'!D89)</f>
        <v/>
      </c>
      <c r="E89" s="283"/>
      <c r="F89" s="548"/>
      <c r="G89" s="359"/>
      <c r="H89" s="359"/>
      <c r="I89" s="359"/>
      <c r="J89" s="283"/>
      <c r="K89" s="358" t="s">
        <v>79</v>
      </c>
      <c r="L89" s="276"/>
      <c r="M89" s="286"/>
      <c r="N89" s="283"/>
      <c r="O89" s="358" t="s">
        <v>29</v>
      </c>
      <c r="P89" s="276"/>
      <c r="Q89" s="286"/>
      <c r="R89" s="283"/>
      <c r="S89" s="287" t="s">
        <v>29</v>
      </c>
      <c r="T89" s="276"/>
      <c r="U89" s="286"/>
      <c r="V89" s="283"/>
      <c r="W89" s="287" t="s">
        <v>29</v>
      </c>
      <c r="X89" s="276"/>
      <c r="Y89" s="286"/>
    </row>
    <row r="90" spans="1:25" s="7" customFormat="1" ht="12.75" x14ac:dyDescent="0.2">
      <c r="A90" s="102">
        <v>86</v>
      </c>
      <c r="B90" s="516">
        <f>'APH KIC KIA PC'!D90</f>
        <v>0</v>
      </c>
      <c r="C90" s="514" t="str">
        <f>IF('1. Artikeldata Grund'!$D90="","", '1. Artikeldata Grund'!$D90&amp;" - "&amp;'1. Artikeldata Grund'!$E90)</f>
        <v/>
      </c>
      <c r="D90" s="481" t="str">
        <f>IF('1. Artikeldata Grund'!D90="","",'1. Artikeldata Grund'!D90)</f>
        <v/>
      </c>
      <c r="E90" s="283"/>
      <c r="F90" s="548"/>
      <c r="G90" s="359"/>
      <c r="H90" s="359"/>
      <c r="I90" s="359"/>
      <c r="J90" s="283"/>
      <c r="K90" s="358" t="s">
        <v>79</v>
      </c>
      <c r="L90" s="276"/>
      <c r="M90" s="286"/>
      <c r="N90" s="283"/>
      <c r="O90" s="358" t="s">
        <v>29</v>
      </c>
      <c r="P90" s="276"/>
      <c r="Q90" s="286"/>
      <c r="R90" s="283"/>
      <c r="S90" s="287" t="s">
        <v>29</v>
      </c>
      <c r="T90" s="276"/>
      <c r="U90" s="286"/>
      <c r="V90" s="283"/>
      <c r="W90" s="287" t="s">
        <v>29</v>
      </c>
      <c r="X90" s="276"/>
      <c r="Y90" s="286"/>
    </row>
    <row r="91" spans="1:25" s="7" customFormat="1" ht="12.75" x14ac:dyDescent="0.2">
      <c r="A91" s="102">
        <v>87</v>
      </c>
      <c r="B91" s="516">
        <f>'APH KIC KIA PC'!D91</f>
        <v>0</v>
      </c>
      <c r="C91" s="514" t="str">
        <f>IF('1. Artikeldata Grund'!$D91="","", '1. Artikeldata Grund'!$D91&amp;" - "&amp;'1. Artikeldata Grund'!$E91)</f>
        <v/>
      </c>
      <c r="D91" s="481" t="str">
        <f>IF('1. Artikeldata Grund'!D91="","",'1. Artikeldata Grund'!D91)</f>
        <v/>
      </c>
      <c r="E91" s="283"/>
      <c r="F91" s="548"/>
      <c r="G91" s="359"/>
      <c r="H91" s="359"/>
      <c r="I91" s="359"/>
      <c r="J91" s="283"/>
      <c r="K91" s="358" t="s">
        <v>79</v>
      </c>
      <c r="L91" s="276"/>
      <c r="M91" s="286"/>
      <c r="N91" s="283"/>
      <c r="O91" s="358" t="s">
        <v>29</v>
      </c>
      <c r="P91" s="276"/>
      <c r="Q91" s="286"/>
      <c r="R91" s="283"/>
      <c r="S91" s="287" t="s">
        <v>29</v>
      </c>
      <c r="T91" s="276"/>
      <c r="U91" s="286"/>
      <c r="V91" s="283"/>
      <c r="W91" s="287" t="s">
        <v>29</v>
      </c>
      <c r="X91" s="276"/>
      <c r="Y91" s="286"/>
    </row>
    <row r="92" spans="1:25" s="7" customFormat="1" ht="12.75" x14ac:dyDescent="0.2">
      <c r="A92" s="102">
        <v>88</v>
      </c>
      <c r="B92" s="516">
        <f>'APH KIC KIA PC'!D92</f>
        <v>0</v>
      </c>
      <c r="C92" s="514" t="str">
        <f>IF('1. Artikeldata Grund'!$D92="","", '1. Artikeldata Grund'!$D92&amp;" - "&amp;'1. Artikeldata Grund'!$E92)</f>
        <v/>
      </c>
      <c r="D92" s="481" t="str">
        <f>IF('1. Artikeldata Grund'!D92="","",'1. Artikeldata Grund'!D92)</f>
        <v/>
      </c>
      <c r="E92" s="283"/>
      <c r="F92" s="548"/>
      <c r="G92" s="359"/>
      <c r="H92" s="359"/>
      <c r="I92" s="359"/>
      <c r="J92" s="283"/>
      <c r="K92" s="358" t="s">
        <v>79</v>
      </c>
      <c r="L92" s="276"/>
      <c r="M92" s="286"/>
      <c r="N92" s="283"/>
      <c r="O92" s="358" t="s">
        <v>29</v>
      </c>
      <c r="P92" s="276"/>
      <c r="Q92" s="286"/>
      <c r="R92" s="283"/>
      <c r="S92" s="287" t="s">
        <v>29</v>
      </c>
      <c r="T92" s="276"/>
      <c r="U92" s="286"/>
      <c r="V92" s="283"/>
      <c r="W92" s="287" t="s">
        <v>29</v>
      </c>
      <c r="X92" s="276"/>
      <c r="Y92" s="286"/>
    </row>
    <row r="93" spans="1:25" s="7" customFormat="1" ht="12.75" x14ac:dyDescent="0.2">
      <c r="A93" s="102">
        <v>89</v>
      </c>
      <c r="B93" s="516">
        <f>'APH KIC KIA PC'!D93</f>
        <v>0</v>
      </c>
      <c r="C93" s="514" t="str">
        <f>IF('1. Artikeldata Grund'!$D93="","", '1. Artikeldata Grund'!$D93&amp;" - "&amp;'1. Artikeldata Grund'!$E93)</f>
        <v/>
      </c>
      <c r="D93" s="481" t="str">
        <f>IF('1. Artikeldata Grund'!D93="","",'1. Artikeldata Grund'!D93)</f>
        <v/>
      </c>
      <c r="E93" s="283"/>
      <c r="F93" s="548"/>
      <c r="G93" s="359"/>
      <c r="H93" s="359"/>
      <c r="I93" s="359"/>
      <c r="J93" s="283"/>
      <c r="K93" s="358" t="s">
        <v>79</v>
      </c>
      <c r="L93" s="276"/>
      <c r="M93" s="286"/>
      <c r="N93" s="283"/>
      <c r="O93" s="358" t="s">
        <v>29</v>
      </c>
      <c r="P93" s="276"/>
      <c r="Q93" s="286"/>
      <c r="R93" s="283"/>
      <c r="S93" s="287" t="s">
        <v>29</v>
      </c>
      <c r="T93" s="276"/>
      <c r="U93" s="286"/>
      <c r="V93" s="283"/>
      <c r="W93" s="287" t="s">
        <v>29</v>
      </c>
      <c r="X93" s="276"/>
      <c r="Y93" s="286"/>
    </row>
    <row r="94" spans="1:25" s="7" customFormat="1" ht="12.75" x14ac:dyDescent="0.2">
      <c r="A94" s="102">
        <v>90</v>
      </c>
      <c r="B94" s="516">
        <f>'APH KIC KIA PC'!D94</f>
        <v>0</v>
      </c>
      <c r="C94" s="514" t="str">
        <f>IF('1. Artikeldata Grund'!$D94="","", '1. Artikeldata Grund'!$D94&amp;" - "&amp;'1. Artikeldata Grund'!$E94)</f>
        <v/>
      </c>
      <c r="D94" s="481" t="str">
        <f>IF('1. Artikeldata Grund'!D94="","",'1. Artikeldata Grund'!D94)</f>
        <v/>
      </c>
      <c r="E94" s="283"/>
      <c r="F94" s="548"/>
      <c r="G94" s="359"/>
      <c r="H94" s="359"/>
      <c r="I94" s="359"/>
      <c r="J94" s="283"/>
      <c r="K94" s="358" t="s">
        <v>79</v>
      </c>
      <c r="L94" s="276"/>
      <c r="M94" s="286"/>
      <c r="N94" s="283"/>
      <c r="O94" s="358" t="s">
        <v>29</v>
      </c>
      <c r="P94" s="276"/>
      <c r="Q94" s="286"/>
      <c r="R94" s="283"/>
      <c r="S94" s="287" t="s">
        <v>29</v>
      </c>
      <c r="T94" s="276"/>
      <c r="U94" s="286"/>
      <c r="V94" s="283"/>
      <c r="W94" s="287" t="s">
        <v>29</v>
      </c>
      <c r="X94" s="276"/>
      <c r="Y94" s="286"/>
    </row>
    <row r="95" spans="1:25" s="7" customFormat="1" ht="12.75" x14ac:dyDescent="0.2">
      <c r="A95" s="102">
        <v>91</v>
      </c>
      <c r="B95" s="516">
        <f>'APH KIC KIA PC'!D95</f>
        <v>0</v>
      </c>
      <c r="C95" s="514" t="str">
        <f>IF('1. Artikeldata Grund'!$D95="","", '1. Artikeldata Grund'!$D95&amp;" - "&amp;'1. Artikeldata Grund'!$E95)</f>
        <v/>
      </c>
      <c r="D95" s="481" t="str">
        <f>IF('1. Artikeldata Grund'!D95="","",'1. Artikeldata Grund'!D95)</f>
        <v/>
      </c>
      <c r="E95" s="283"/>
      <c r="F95" s="548"/>
      <c r="G95" s="359"/>
      <c r="H95" s="359"/>
      <c r="I95" s="359"/>
      <c r="J95" s="283"/>
      <c r="K95" s="358" t="s">
        <v>79</v>
      </c>
      <c r="L95" s="276"/>
      <c r="M95" s="286"/>
      <c r="N95" s="283"/>
      <c r="O95" s="358" t="s">
        <v>29</v>
      </c>
      <c r="P95" s="276"/>
      <c r="Q95" s="286"/>
      <c r="R95" s="283"/>
      <c r="S95" s="287" t="s">
        <v>29</v>
      </c>
      <c r="T95" s="276"/>
      <c r="U95" s="286"/>
      <c r="V95" s="283"/>
      <c r="W95" s="287" t="s">
        <v>29</v>
      </c>
      <c r="X95" s="276"/>
      <c r="Y95" s="286"/>
    </row>
    <row r="96" spans="1:25" s="7" customFormat="1" ht="12.75" x14ac:dyDescent="0.2">
      <c r="A96" s="102">
        <v>92</v>
      </c>
      <c r="B96" s="516">
        <f>'APH KIC KIA PC'!D96</f>
        <v>0</v>
      </c>
      <c r="C96" s="514" t="str">
        <f>IF('1. Artikeldata Grund'!$D96="","", '1. Artikeldata Grund'!$D96&amp;" - "&amp;'1. Artikeldata Grund'!$E96)</f>
        <v/>
      </c>
      <c r="D96" s="481" t="str">
        <f>IF('1. Artikeldata Grund'!D96="","",'1. Artikeldata Grund'!D96)</f>
        <v/>
      </c>
      <c r="E96" s="283"/>
      <c r="F96" s="548"/>
      <c r="G96" s="359"/>
      <c r="H96" s="359"/>
      <c r="I96" s="359"/>
      <c r="J96" s="283"/>
      <c r="K96" s="358" t="s">
        <v>79</v>
      </c>
      <c r="L96" s="276"/>
      <c r="M96" s="286"/>
      <c r="N96" s="283"/>
      <c r="O96" s="358" t="s">
        <v>29</v>
      </c>
      <c r="P96" s="276"/>
      <c r="Q96" s="286"/>
      <c r="R96" s="283"/>
      <c r="S96" s="287" t="s">
        <v>29</v>
      </c>
      <c r="T96" s="276"/>
      <c r="U96" s="286"/>
      <c r="V96" s="283"/>
      <c r="W96" s="287" t="s">
        <v>29</v>
      </c>
      <c r="X96" s="276"/>
      <c r="Y96" s="286"/>
    </row>
    <row r="97" spans="1:25" s="7" customFormat="1" ht="12.75" x14ac:dyDescent="0.2">
      <c r="A97" s="102">
        <v>93</v>
      </c>
      <c r="B97" s="516">
        <f>'APH KIC KIA PC'!D97</f>
        <v>0</v>
      </c>
      <c r="C97" s="514" t="str">
        <f>IF('1. Artikeldata Grund'!$D97="","", '1. Artikeldata Grund'!$D97&amp;" - "&amp;'1. Artikeldata Grund'!$E97)</f>
        <v/>
      </c>
      <c r="D97" s="481" t="str">
        <f>IF('1. Artikeldata Grund'!D97="","",'1. Artikeldata Grund'!D97)</f>
        <v/>
      </c>
      <c r="E97" s="283"/>
      <c r="F97" s="548"/>
      <c r="G97" s="359"/>
      <c r="H97" s="359"/>
      <c r="I97" s="359"/>
      <c r="J97" s="283"/>
      <c r="K97" s="358" t="s">
        <v>79</v>
      </c>
      <c r="L97" s="276"/>
      <c r="M97" s="286"/>
      <c r="N97" s="283"/>
      <c r="O97" s="358" t="s">
        <v>29</v>
      </c>
      <c r="P97" s="276"/>
      <c r="Q97" s="286"/>
      <c r="R97" s="283"/>
      <c r="S97" s="287" t="s">
        <v>29</v>
      </c>
      <c r="T97" s="276"/>
      <c r="U97" s="286"/>
      <c r="V97" s="283"/>
      <c r="W97" s="287" t="s">
        <v>29</v>
      </c>
      <c r="X97" s="276"/>
      <c r="Y97" s="286"/>
    </row>
    <row r="98" spans="1:25" s="7" customFormat="1" ht="12.75" x14ac:dyDescent="0.2">
      <c r="A98" s="102">
        <v>94</v>
      </c>
      <c r="B98" s="516">
        <f>'APH KIC KIA PC'!D98</f>
        <v>0</v>
      </c>
      <c r="C98" s="514" t="str">
        <f>IF('1. Artikeldata Grund'!$D98="","", '1. Artikeldata Grund'!$D98&amp;" - "&amp;'1. Artikeldata Grund'!$E98)</f>
        <v/>
      </c>
      <c r="D98" s="481" t="str">
        <f>IF('1. Artikeldata Grund'!D98="","",'1. Artikeldata Grund'!D98)</f>
        <v/>
      </c>
      <c r="E98" s="283"/>
      <c r="F98" s="548"/>
      <c r="G98" s="359"/>
      <c r="H98" s="359"/>
      <c r="I98" s="359"/>
      <c r="J98" s="283"/>
      <c r="K98" s="358" t="s">
        <v>79</v>
      </c>
      <c r="L98" s="276"/>
      <c r="M98" s="286"/>
      <c r="N98" s="283"/>
      <c r="O98" s="358" t="s">
        <v>29</v>
      </c>
      <c r="P98" s="276"/>
      <c r="Q98" s="286"/>
      <c r="R98" s="283"/>
      <c r="S98" s="287" t="s">
        <v>29</v>
      </c>
      <c r="T98" s="276"/>
      <c r="U98" s="286"/>
      <c r="V98" s="283"/>
      <c r="W98" s="287" t="s">
        <v>29</v>
      </c>
      <c r="X98" s="276"/>
      <c r="Y98" s="286"/>
    </row>
    <row r="99" spans="1:25" s="7" customFormat="1" ht="12.75" x14ac:dyDescent="0.2">
      <c r="A99" s="102">
        <v>95</v>
      </c>
      <c r="B99" s="516">
        <f>'APH KIC KIA PC'!D99</f>
        <v>0</v>
      </c>
      <c r="C99" s="514" t="str">
        <f>IF('1. Artikeldata Grund'!$D99="","", '1. Artikeldata Grund'!$D99&amp;" - "&amp;'1. Artikeldata Grund'!$E99)</f>
        <v/>
      </c>
      <c r="D99" s="481" t="str">
        <f>IF('1. Artikeldata Grund'!D99="","",'1. Artikeldata Grund'!D99)</f>
        <v/>
      </c>
      <c r="E99" s="283"/>
      <c r="F99" s="548"/>
      <c r="G99" s="359"/>
      <c r="H99" s="359"/>
      <c r="I99" s="359"/>
      <c r="J99" s="283"/>
      <c r="K99" s="358" t="s">
        <v>79</v>
      </c>
      <c r="L99" s="276"/>
      <c r="M99" s="286"/>
      <c r="N99" s="283"/>
      <c r="O99" s="358" t="s">
        <v>29</v>
      </c>
      <c r="P99" s="276"/>
      <c r="Q99" s="286"/>
      <c r="R99" s="283"/>
      <c r="S99" s="287" t="s">
        <v>29</v>
      </c>
      <c r="T99" s="276"/>
      <c r="U99" s="286"/>
      <c r="V99" s="283"/>
      <c r="W99" s="287" t="s">
        <v>29</v>
      </c>
      <c r="X99" s="276"/>
      <c r="Y99" s="286"/>
    </row>
    <row r="100" spans="1:25" s="7" customFormat="1" ht="12.75" x14ac:dyDescent="0.2">
      <c r="A100" s="102">
        <v>96</v>
      </c>
      <c r="B100" s="516">
        <f>'APH KIC KIA PC'!D100</f>
        <v>0</v>
      </c>
      <c r="C100" s="514" t="str">
        <f>IF('1. Artikeldata Grund'!$D100="","", '1. Artikeldata Grund'!$D100&amp;" - "&amp;'1. Artikeldata Grund'!$E100)</f>
        <v/>
      </c>
      <c r="D100" s="481" t="str">
        <f>IF('1. Artikeldata Grund'!D100="","",'1. Artikeldata Grund'!D100)</f>
        <v/>
      </c>
      <c r="E100" s="283"/>
      <c r="F100" s="548"/>
      <c r="G100" s="359"/>
      <c r="H100" s="359"/>
      <c r="I100" s="359"/>
      <c r="J100" s="283"/>
      <c r="K100" s="358" t="s">
        <v>79</v>
      </c>
      <c r="L100" s="276"/>
      <c r="M100" s="286"/>
      <c r="N100" s="283"/>
      <c r="O100" s="358" t="s">
        <v>29</v>
      </c>
      <c r="P100" s="276"/>
      <c r="Q100" s="286"/>
      <c r="R100" s="283"/>
      <c r="S100" s="287" t="s">
        <v>29</v>
      </c>
      <c r="T100" s="276"/>
      <c r="U100" s="286"/>
      <c r="V100" s="283"/>
      <c r="W100" s="287" t="s">
        <v>29</v>
      </c>
      <c r="X100" s="276"/>
      <c r="Y100" s="286"/>
    </row>
    <row r="101" spans="1:25" s="7" customFormat="1" ht="12.75" x14ac:dyDescent="0.2">
      <c r="A101" s="102">
        <v>97</v>
      </c>
      <c r="B101" s="516">
        <f>'APH KIC KIA PC'!D101</f>
        <v>0</v>
      </c>
      <c r="C101" s="514" t="str">
        <f>IF('1. Artikeldata Grund'!$D101="","", '1. Artikeldata Grund'!$D101&amp;" - "&amp;'1. Artikeldata Grund'!$E101)</f>
        <v/>
      </c>
      <c r="D101" s="481" t="str">
        <f>IF('1. Artikeldata Grund'!D101="","",'1. Artikeldata Grund'!D101)</f>
        <v/>
      </c>
      <c r="E101" s="283"/>
      <c r="F101" s="548"/>
      <c r="G101" s="359"/>
      <c r="H101" s="359"/>
      <c r="I101" s="359"/>
      <c r="J101" s="283"/>
      <c r="K101" s="358" t="s">
        <v>79</v>
      </c>
      <c r="L101" s="276"/>
      <c r="M101" s="286"/>
      <c r="N101" s="283"/>
      <c r="O101" s="358" t="s">
        <v>29</v>
      </c>
      <c r="P101" s="276"/>
      <c r="Q101" s="286"/>
      <c r="R101" s="283"/>
      <c r="S101" s="287" t="s">
        <v>29</v>
      </c>
      <c r="T101" s="276"/>
      <c r="U101" s="286"/>
      <c r="V101" s="283"/>
      <c r="W101" s="287" t="s">
        <v>29</v>
      </c>
      <c r="X101" s="276"/>
      <c r="Y101" s="286"/>
    </row>
    <row r="102" spans="1:25" s="7" customFormat="1" ht="12.75" x14ac:dyDescent="0.2">
      <c r="A102" s="102">
        <v>98</v>
      </c>
      <c r="B102" s="516">
        <f>'APH KIC KIA PC'!D102</f>
        <v>0</v>
      </c>
      <c r="C102" s="514" t="str">
        <f>IF('1. Artikeldata Grund'!$D102="","", '1. Artikeldata Grund'!$D102&amp;" - "&amp;'1. Artikeldata Grund'!$E102)</f>
        <v/>
      </c>
      <c r="D102" s="481" t="str">
        <f>IF('1. Artikeldata Grund'!D102="","",'1. Artikeldata Grund'!D102)</f>
        <v/>
      </c>
      <c r="E102" s="283"/>
      <c r="F102" s="548"/>
      <c r="G102" s="359"/>
      <c r="H102" s="359"/>
      <c r="I102" s="359"/>
      <c r="J102" s="283"/>
      <c r="K102" s="358" t="s">
        <v>79</v>
      </c>
      <c r="L102" s="276"/>
      <c r="M102" s="286"/>
      <c r="N102" s="283"/>
      <c r="O102" s="358" t="s">
        <v>29</v>
      </c>
      <c r="P102" s="276"/>
      <c r="Q102" s="286"/>
      <c r="R102" s="283"/>
      <c r="S102" s="287" t="s">
        <v>29</v>
      </c>
      <c r="T102" s="276"/>
      <c r="U102" s="286"/>
      <c r="V102" s="283"/>
      <c r="W102" s="287" t="s">
        <v>29</v>
      </c>
      <c r="X102" s="276"/>
      <c r="Y102" s="286"/>
    </row>
    <row r="103" spans="1:25" s="7" customFormat="1" ht="12.75" x14ac:dyDescent="0.2">
      <c r="A103" s="102">
        <v>99</v>
      </c>
      <c r="B103" s="516">
        <f>'APH KIC KIA PC'!D103</f>
        <v>0</v>
      </c>
      <c r="C103" s="514" t="str">
        <f>IF('1. Artikeldata Grund'!$D103="","", '1. Artikeldata Grund'!$D103&amp;" - "&amp;'1. Artikeldata Grund'!$E103)</f>
        <v/>
      </c>
      <c r="D103" s="481" t="str">
        <f>IF('1. Artikeldata Grund'!D103="","",'1. Artikeldata Grund'!D103)</f>
        <v/>
      </c>
      <c r="E103" s="283"/>
      <c r="F103" s="548"/>
      <c r="G103" s="359"/>
      <c r="H103" s="359"/>
      <c r="I103" s="359"/>
      <c r="J103" s="283"/>
      <c r="K103" s="358" t="s">
        <v>79</v>
      </c>
      <c r="L103" s="276"/>
      <c r="M103" s="286"/>
      <c r="N103" s="283"/>
      <c r="O103" s="358" t="s">
        <v>29</v>
      </c>
      <c r="P103" s="276"/>
      <c r="Q103" s="286"/>
      <c r="R103" s="283"/>
      <c r="S103" s="287" t="s">
        <v>29</v>
      </c>
      <c r="T103" s="276"/>
      <c r="U103" s="286"/>
      <c r="V103" s="283"/>
      <c r="W103" s="287" t="s">
        <v>29</v>
      </c>
      <c r="X103" s="276"/>
      <c r="Y103" s="286"/>
    </row>
    <row r="104" spans="1:25" s="7" customFormat="1" ht="12.75" x14ac:dyDescent="0.2">
      <c r="A104" s="102">
        <v>100</v>
      </c>
      <c r="B104" s="516">
        <f>'APH KIC KIA PC'!D104</f>
        <v>0</v>
      </c>
      <c r="C104" s="514" t="str">
        <f>IF('1. Artikeldata Grund'!$D104="","", '1. Artikeldata Grund'!$D104&amp;" - "&amp;'1. Artikeldata Grund'!$E104)</f>
        <v/>
      </c>
      <c r="D104" s="481" t="str">
        <f>IF('1. Artikeldata Grund'!D104="","",'1. Artikeldata Grund'!D104)</f>
        <v/>
      </c>
      <c r="E104" s="283"/>
      <c r="F104" s="548"/>
      <c r="G104" s="359"/>
      <c r="H104" s="359"/>
      <c r="I104" s="359"/>
      <c r="J104" s="283"/>
      <c r="K104" s="358" t="s">
        <v>79</v>
      </c>
      <c r="L104" s="276"/>
      <c r="M104" s="286"/>
      <c r="N104" s="283"/>
      <c r="O104" s="358" t="s">
        <v>29</v>
      </c>
      <c r="P104" s="276"/>
      <c r="Q104" s="286"/>
      <c r="R104" s="283"/>
      <c r="S104" s="287" t="s">
        <v>29</v>
      </c>
      <c r="T104" s="276"/>
      <c r="U104" s="286"/>
      <c r="V104" s="283"/>
      <c r="W104" s="287" t="s">
        <v>29</v>
      </c>
      <c r="X104" s="276"/>
      <c r="Y104" s="286"/>
    </row>
    <row r="105" spans="1:25" s="7" customFormat="1" ht="12.75" x14ac:dyDescent="0.2">
      <c r="A105" s="102">
        <v>101</v>
      </c>
      <c r="B105" s="516">
        <f>'APH KIC KIA PC'!D105</f>
        <v>0</v>
      </c>
      <c r="C105" s="514" t="str">
        <f>IF('1. Artikeldata Grund'!$D105="","", '1. Artikeldata Grund'!$D105&amp;" - "&amp;'1. Artikeldata Grund'!$E105)</f>
        <v/>
      </c>
      <c r="D105" s="481" t="str">
        <f>IF('1. Artikeldata Grund'!D105="","",'1. Artikeldata Grund'!D105)</f>
        <v/>
      </c>
      <c r="E105" s="283"/>
      <c r="F105" s="548"/>
      <c r="G105" s="359"/>
      <c r="H105" s="359"/>
      <c r="I105" s="359"/>
      <c r="J105" s="283"/>
      <c r="K105" s="358" t="s">
        <v>79</v>
      </c>
      <c r="L105" s="276"/>
      <c r="M105" s="286"/>
      <c r="N105" s="283"/>
      <c r="O105" s="358" t="s">
        <v>29</v>
      </c>
      <c r="P105" s="276"/>
      <c r="Q105" s="286"/>
      <c r="R105" s="283"/>
      <c r="S105" s="287" t="s">
        <v>29</v>
      </c>
      <c r="T105" s="276"/>
      <c r="U105" s="286"/>
      <c r="V105" s="283"/>
      <c r="W105" s="287" t="s">
        <v>29</v>
      </c>
      <c r="X105" s="276"/>
      <c r="Y105" s="286"/>
    </row>
    <row r="106" spans="1:25" s="7" customFormat="1" ht="12.75" x14ac:dyDescent="0.2">
      <c r="A106" s="102">
        <v>102</v>
      </c>
      <c r="B106" s="516">
        <f>'APH KIC KIA PC'!D106</f>
        <v>0</v>
      </c>
      <c r="C106" s="514" t="str">
        <f>IF('1. Artikeldata Grund'!$D106="","", '1. Artikeldata Grund'!$D106&amp;" - "&amp;'1. Artikeldata Grund'!$E106)</f>
        <v/>
      </c>
      <c r="D106" s="481" t="str">
        <f>IF('1. Artikeldata Grund'!D106="","",'1. Artikeldata Grund'!D106)</f>
        <v/>
      </c>
      <c r="E106" s="283"/>
      <c r="F106" s="548"/>
      <c r="G106" s="359"/>
      <c r="H106" s="359"/>
      <c r="I106" s="359"/>
      <c r="J106" s="283"/>
      <c r="K106" s="358" t="s">
        <v>79</v>
      </c>
      <c r="L106" s="276"/>
      <c r="M106" s="286"/>
      <c r="N106" s="283"/>
      <c r="O106" s="358" t="s">
        <v>29</v>
      </c>
      <c r="P106" s="276"/>
      <c r="Q106" s="286"/>
      <c r="R106" s="283"/>
      <c r="S106" s="287" t="s">
        <v>29</v>
      </c>
      <c r="T106" s="276"/>
      <c r="U106" s="286"/>
      <c r="V106" s="283"/>
      <c r="W106" s="287" t="s">
        <v>29</v>
      </c>
      <c r="X106" s="276"/>
      <c r="Y106" s="286"/>
    </row>
    <row r="107" spans="1:25" s="7" customFormat="1" ht="12.75" x14ac:dyDescent="0.2">
      <c r="A107" s="102">
        <v>103</v>
      </c>
      <c r="B107" s="516">
        <f>'APH KIC KIA PC'!D107</f>
        <v>0</v>
      </c>
      <c r="C107" s="514" t="str">
        <f>IF('1. Artikeldata Grund'!$D107="","", '1. Artikeldata Grund'!$D107&amp;" - "&amp;'1. Artikeldata Grund'!$E107)</f>
        <v/>
      </c>
      <c r="D107" s="481" t="str">
        <f>IF('1. Artikeldata Grund'!D107="","",'1. Artikeldata Grund'!D107)</f>
        <v/>
      </c>
      <c r="E107" s="283"/>
      <c r="F107" s="548"/>
      <c r="G107" s="359"/>
      <c r="H107" s="359"/>
      <c r="I107" s="359"/>
      <c r="J107" s="283"/>
      <c r="K107" s="358" t="s">
        <v>79</v>
      </c>
      <c r="L107" s="276"/>
      <c r="M107" s="286"/>
      <c r="N107" s="283"/>
      <c r="O107" s="358" t="s">
        <v>29</v>
      </c>
      <c r="P107" s="276"/>
      <c r="Q107" s="286"/>
      <c r="R107" s="283"/>
      <c r="S107" s="287" t="s">
        <v>29</v>
      </c>
      <c r="T107" s="276"/>
      <c r="U107" s="286"/>
      <c r="V107" s="283"/>
      <c r="W107" s="287" t="s">
        <v>29</v>
      </c>
      <c r="X107" s="276"/>
      <c r="Y107" s="286"/>
    </row>
    <row r="108" spans="1:25" s="7" customFormat="1" ht="12.75" x14ac:dyDescent="0.2">
      <c r="A108" s="102">
        <v>104</v>
      </c>
      <c r="B108" s="516">
        <f>'APH KIC KIA PC'!D108</f>
        <v>0</v>
      </c>
      <c r="C108" s="514" t="str">
        <f>IF('1. Artikeldata Grund'!$D108="","", '1. Artikeldata Grund'!$D108&amp;" - "&amp;'1. Artikeldata Grund'!$E108)</f>
        <v/>
      </c>
      <c r="D108" s="481" t="str">
        <f>IF('1. Artikeldata Grund'!D108="","",'1. Artikeldata Grund'!D108)</f>
        <v/>
      </c>
      <c r="E108" s="283"/>
      <c r="F108" s="548"/>
      <c r="G108" s="359"/>
      <c r="H108" s="359"/>
      <c r="I108" s="359"/>
      <c r="J108" s="283"/>
      <c r="K108" s="358" t="s">
        <v>79</v>
      </c>
      <c r="L108" s="276"/>
      <c r="M108" s="286"/>
      <c r="N108" s="283"/>
      <c r="O108" s="358" t="s">
        <v>29</v>
      </c>
      <c r="P108" s="276"/>
      <c r="Q108" s="286"/>
      <c r="R108" s="283"/>
      <c r="S108" s="287" t="s">
        <v>29</v>
      </c>
      <c r="T108" s="276"/>
      <c r="U108" s="286"/>
      <c r="V108" s="283"/>
      <c r="W108" s="287" t="s">
        <v>29</v>
      </c>
      <c r="X108" s="276"/>
      <c r="Y108" s="286"/>
    </row>
    <row r="109" spans="1:25" s="7" customFormat="1" ht="12.75" x14ac:dyDescent="0.2">
      <c r="A109" s="102">
        <v>105</v>
      </c>
      <c r="B109" s="516">
        <f>'APH KIC KIA PC'!D109</f>
        <v>0</v>
      </c>
      <c r="C109" s="514" t="str">
        <f>IF('1. Artikeldata Grund'!$D109="","", '1. Artikeldata Grund'!$D109&amp;" - "&amp;'1. Artikeldata Grund'!$E109)</f>
        <v/>
      </c>
      <c r="D109" s="481" t="str">
        <f>IF('1. Artikeldata Grund'!D109="","",'1. Artikeldata Grund'!D109)</f>
        <v/>
      </c>
      <c r="E109" s="283"/>
      <c r="F109" s="548"/>
      <c r="G109" s="359"/>
      <c r="H109" s="359"/>
      <c r="I109" s="359"/>
      <c r="J109" s="283"/>
      <c r="K109" s="358" t="s">
        <v>79</v>
      </c>
      <c r="L109" s="276"/>
      <c r="M109" s="286"/>
      <c r="N109" s="283"/>
      <c r="O109" s="358" t="s">
        <v>29</v>
      </c>
      <c r="P109" s="276"/>
      <c r="Q109" s="286"/>
      <c r="R109" s="283"/>
      <c r="S109" s="287" t="s">
        <v>29</v>
      </c>
      <c r="T109" s="276"/>
      <c r="U109" s="286"/>
      <c r="V109" s="283"/>
      <c r="W109" s="287" t="s">
        <v>29</v>
      </c>
      <c r="X109" s="276"/>
      <c r="Y109" s="286"/>
    </row>
    <row r="110" spans="1:25" s="7" customFormat="1" ht="12.75" x14ac:dyDescent="0.2">
      <c r="A110" s="102">
        <v>106</v>
      </c>
      <c r="B110" s="516">
        <f>'APH KIC KIA PC'!D110</f>
        <v>0</v>
      </c>
      <c r="C110" s="514" t="str">
        <f>IF('1. Artikeldata Grund'!$D110="","", '1. Artikeldata Grund'!$D110&amp;" - "&amp;'1. Artikeldata Grund'!$E110)</f>
        <v/>
      </c>
      <c r="D110" s="481" t="str">
        <f>IF('1. Artikeldata Grund'!D110="","",'1. Artikeldata Grund'!D110)</f>
        <v/>
      </c>
      <c r="E110" s="283"/>
      <c r="F110" s="548"/>
      <c r="G110" s="359"/>
      <c r="H110" s="359"/>
      <c r="I110" s="359"/>
      <c r="J110" s="283"/>
      <c r="K110" s="358" t="s">
        <v>79</v>
      </c>
      <c r="L110" s="276"/>
      <c r="M110" s="286"/>
      <c r="N110" s="283"/>
      <c r="O110" s="358" t="s">
        <v>29</v>
      </c>
      <c r="P110" s="276"/>
      <c r="Q110" s="286"/>
      <c r="R110" s="283"/>
      <c r="S110" s="287" t="s">
        <v>29</v>
      </c>
      <c r="T110" s="276"/>
      <c r="U110" s="286"/>
      <c r="V110" s="283"/>
      <c r="W110" s="287" t="s">
        <v>29</v>
      </c>
      <c r="X110" s="276"/>
      <c r="Y110" s="286"/>
    </row>
    <row r="111" spans="1:25" s="7" customFormat="1" ht="12.75" x14ac:dyDescent="0.2">
      <c r="A111" s="102">
        <v>107</v>
      </c>
      <c r="B111" s="516">
        <f>'APH KIC KIA PC'!D111</f>
        <v>0</v>
      </c>
      <c r="C111" s="514" t="str">
        <f>IF('1. Artikeldata Grund'!$D111="","", '1. Artikeldata Grund'!$D111&amp;" - "&amp;'1. Artikeldata Grund'!$E111)</f>
        <v/>
      </c>
      <c r="D111" s="481" t="str">
        <f>IF('1. Artikeldata Grund'!D111="","",'1. Artikeldata Grund'!D111)</f>
        <v/>
      </c>
      <c r="E111" s="283"/>
      <c r="F111" s="548"/>
      <c r="G111" s="359"/>
      <c r="H111" s="359"/>
      <c r="I111" s="359"/>
      <c r="J111" s="283"/>
      <c r="K111" s="358" t="s">
        <v>79</v>
      </c>
      <c r="L111" s="276"/>
      <c r="M111" s="286"/>
      <c r="N111" s="283"/>
      <c r="O111" s="358" t="s">
        <v>29</v>
      </c>
      <c r="P111" s="276"/>
      <c r="Q111" s="286"/>
      <c r="R111" s="283"/>
      <c r="S111" s="287" t="s">
        <v>29</v>
      </c>
      <c r="T111" s="276"/>
      <c r="U111" s="286"/>
      <c r="V111" s="283"/>
      <c r="W111" s="287" t="s">
        <v>29</v>
      </c>
      <c r="X111" s="276"/>
      <c r="Y111" s="286"/>
    </row>
    <row r="112" spans="1:25" s="7" customFormat="1" ht="12.75" x14ac:dyDescent="0.2">
      <c r="A112" s="102">
        <v>108</v>
      </c>
      <c r="B112" s="516">
        <f>'APH KIC KIA PC'!D112</f>
        <v>0</v>
      </c>
      <c r="C112" s="514" t="str">
        <f>IF('1. Artikeldata Grund'!$D112="","", '1. Artikeldata Grund'!$D112&amp;" - "&amp;'1. Artikeldata Grund'!$E112)</f>
        <v/>
      </c>
      <c r="D112" s="481" t="str">
        <f>IF('1. Artikeldata Grund'!D112="","",'1. Artikeldata Grund'!D112)</f>
        <v/>
      </c>
      <c r="E112" s="283"/>
      <c r="F112" s="548"/>
      <c r="G112" s="359"/>
      <c r="H112" s="359"/>
      <c r="I112" s="359"/>
      <c r="J112" s="283"/>
      <c r="K112" s="358" t="s">
        <v>79</v>
      </c>
      <c r="L112" s="276"/>
      <c r="M112" s="286"/>
      <c r="N112" s="283"/>
      <c r="O112" s="358" t="s">
        <v>29</v>
      </c>
      <c r="P112" s="276"/>
      <c r="Q112" s="286"/>
      <c r="R112" s="283"/>
      <c r="S112" s="287" t="s">
        <v>29</v>
      </c>
      <c r="T112" s="276"/>
      <c r="U112" s="286"/>
      <c r="V112" s="283"/>
      <c r="W112" s="287" t="s">
        <v>29</v>
      </c>
      <c r="X112" s="276"/>
      <c r="Y112" s="286"/>
    </row>
    <row r="113" spans="1:25" s="7" customFormat="1" ht="12.75" x14ac:dyDescent="0.2">
      <c r="A113" s="102">
        <v>109</v>
      </c>
      <c r="B113" s="516">
        <f>'APH KIC KIA PC'!D113</f>
        <v>0</v>
      </c>
      <c r="C113" s="514" t="str">
        <f>IF('1. Artikeldata Grund'!$D113="","", '1. Artikeldata Grund'!$D113&amp;" - "&amp;'1. Artikeldata Grund'!$E113)</f>
        <v/>
      </c>
      <c r="D113" s="481" t="str">
        <f>IF('1. Artikeldata Grund'!D113="","",'1. Artikeldata Grund'!D113)</f>
        <v/>
      </c>
      <c r="E113" s="283"/>
      <c r="F113" s="548"/>
      <c r="G113" s="359"/>
      <c r="H113" s="359"/>
      <c r="I113" s="359"/>
      <c r="J113" s="283"/>
      <c r="K113" s="358" t="s">
        <v>79</v>
      </c>
      <c r="L113" s="276"/>
      <c r="M113" s="286"/>
      <c r="N113" s="283"/>
      <c r="O113" s="358" t="s">
        <v>29</v>
      </c>
      <c r="P113" s="276"/>
      <c r="Q113" s="286"/>
      <c r="R113" s="283"/>
      <c r="S113" s="287" t="s">
        <v>29</v>
      </c>
      <c r="T113" s="276"/>
      <c r="U113" s="286"/>
      <c r="V113" s="283"/>
      <c r="W113" s="287" t="s">
        <v>29</v>
      </c>
      <c r="X113" s="276"/>
      <c r="Y113" s="286"/>
    </row>
    <row r="114" spans="1:25" s="7" customFormat="1" ht="12.75" x14ac:dyDescent="0.2">
      <c r="A114" s="102">
        <v>110</v>
      </c>
      <c r="B114" s="516">
        <f>'APH KIC KIA PC'!D114</f>
        <v>0</v>
      </c>
      <c r="C114" s="514" t="str">
        <f>IF('1. Artikeldata Grund'!$D114="","", '1. Artikeldata Grund'!$D114&amp;" - "&amp;'1. Artikeldata Grund'!$E114)</f>
        <v/>
      </c>
      <c r="D114" s="481" t="str">
        <f>IF('1. Artikeldata Grund'!D114="","",'1. Artikeldata Grund'!D114)</f>
        <v/>
      </c>
      <c r="E114" s="283"/>
      <c r="F114" s="548"/>
      <c r="G114" s="359"/>
      <c r="H114" s="359"/>
      <c r="I114" s="359"/>
      <c r="J114" s="283"/>
      <c r="K114" s="358" t="s">
        <v>79</v>
      </c>
      <c r="L114" s="276"/>
      <c r="M114" s="286"/>
      <c r="N114" s="283"/>
      <c r="O114" s="358" t="s">
        <v>29</v>
      </c>
      <c r="P114" s="276"/>
      <c r="Q114" s="286"/>
      <c r="R114" s="283"/>
      <c r="S114" s="287" t="s">
        <v>29</v>
      </c>
      <c r="T114" s="276"/>
      <c r="U114" s="286"/>
      <c r="V114" s="283"/>
      <c r="W114" s="287" t="s">
        <v>29</v>
      </c>
      <c r="X114" s="276"/>
      <c r="Y114" s="286"/>
    </row>
    <row r="115" spans="1:25" s="7" customFormat="1" ht="12.75" x14ac:dyDescent="0.2">
      <c r="A115" s="102">
        <v>111</v>
      </c>
      <c r="B115" s="516">
        <f>'APH KIC KIA PC'!D115</f>
        <v>0</v>
      </c>
      <c r="C115" s="514" t="str">
        <f>IF('1. Artikeldata Grund'!$D115="","", '1. Artikeldata Grund'!$D115&amp;" - "&amp;'1. Artikeldata Grund'!$E115)</f>
        <v/>
      </c>
      <c r="D115" s="481" t="str">
        <f>IF('1. Artikeldata Grund'!D115="","",'1. Artikeldata Grund'!D115)</f>
        <v/>
      </c>
      <c r="E115" s="283"/>
      <c r="F115" s="548"/>
      <c r="G115" s="359"/>
      <c r="H115" s="359"/>
      <c r="I115" s="359"/>
      <c r="J115" s="283"/>
      <c r="K115" s="358" t="s">
        <v>79</v>
      </c>
      <c r="L115" s="276"/>
      <c r="M115" s="286"/>
      <c r="N115" s="283"/>
      <c r="O115" s="358" t="s">
        <v>29</v>
      </c>
      <c r="P115" s="276"/>
      <c r="Q115" s="286"/>
      <c r="R115" s="283"/>
      <c r="S115" s="287" t="s">
        <v>29</v>
      </c>
      <c r="T115" s="276"/>
      <c r="U115" s="286"/>
      <c r="V115" s="283"/>
      <c r="W115" s="287" t="s">
        <v>29</v>
      </c>
      <c r="X115" s="276"/>
      <c r="Y115" s="286"/>
    </row>
    <row r="116" spans="1:25" s="7" customFormat="1" ht="12.75" x14ac:dyDescent="0.2">
      <c r="A116" s="102">
        <v>112</v>
      </c>
      <c r="B116" s="516">
        <f>'APH KIC KIA PC'!D116</f>
        <v>0</v>
      </c>
      <c r="C116" s="514" t="str">
        <f>IF('1. Artikeldata Grund'!$D116="","", '1. Artikeldata Grund'!$D116&amp;" - "&amp;'1. Artikeldata Grund'!$E116)</f>
        <v/>
      </c>
      <c r="D116" s="481" t="str">
        <f>IF('1. Artikeldata Grund'!D116="","",'1. Artikeldata Grund'!D116)</f>
        <v/>
      </c>
      <c r="E116" s="283"/>
      <c r="F116" s="548"/>
      <c r="G116" s="359"/>
      <c r="H116" s="359"/>
      <c r="I116" s="359"/>
      <c r="J116" s="283"/>
      <c r="K116" s="358" t="s">
        <v>79</v>
      </c>
      <c r="L116" s="276"/>
      <c r="M116" s="286"/>
      <c r="N116" s="283"/>
      <c r="O116" s="358" t="s">
        <v>29</v>
      </c>
      <c r="P116" s="276"/>
      <c r="Q116" s="286"/>
      <c r="R116" s="283"/>
      <c r="S116" s="287" t="s">
        <v>29</v>
      </c>
      <c r="T116" s="276"/>
      <c r="U116" s="286"/>
      <c r="V116" s="283"/>
      <c r="W116" s="287" t="s">
        <v>29</v>
      </c>
      <c r="X116" s="276"/>
      <c r="Y116" s="286"/>
    </row>
    <row r="117" spans="1:25" s="7" customFormat="1" ht="12.75" x14ac:dyDescent="0.2">
      <c r="A117" s="102">
        <v>113</v>
      </c>
      <c r="B117" s="516">
        <f>'APH KIC KIA PC'!D117</f>
        <v>0</v>
      </c>
      <c r="C117" s="514" t="str">
        <f>IF('1. Artikeldata Grund'!$D117="","", '1. Artikeldata Grund'!$D117&amp;" - "&amp;'1. Artikeldata Grund'!$E117)</f>
        <v/>
      </c>
      <c r="D117" s="481" t="str">
        <f>IF('1. Artikeldata Grund'!D117="","",'1. Artikeldata Grund'!D117)</f>
        <v/>
      </c>
      <c r="E117" s="283"/>
      <c r="F117" s="548"/>
      <c r="G117" s="359"/>
      <c r="H117" s="359"/>
      <c r="I117" s="359"/>
      <c r="J117" s="283"/>
      <c r="K117" s="358" t="s">
        <v>79</v>
      </c>
      <c r="L117" s="276"/>
      <c r="M117" s="286"/>
      <c r="N117" s="283"/>
      <c r="O117" s="358" t="s">
        <v>29</v>
      </c>
      <c r="P117" s="276"/>
      <c r="Q117" s="286"/>
      <c r="R117" s="283"/>
      <c r="S117" s="287" t="s">
        <v>29</v>
      </c>
      <c r="T117" s="276"/>
      <c r="U117" s="286"/>
      <c r="V117" s="283"/>
      <c r="W117" s="287" t="s">
        <v>29</v>
      </c>
      <c r="X117" s="276"/>
      <c r="Y117" s="286"/>
    </row>
    <row r="118" spans="1:25" s="7" customFormat="1" ht="12.75" x14ac:dyDescent="0.2">
      <c r="A118" s="102">
        <v>114</v>
      </c>
      <c r="B118" s="516">
        <f>'APH KIC KIA PC'!D118</f>
        <v>0</v>
      </c>
      <c r="C118" s="514" t="str">
        <f>IF('1. Artikeldata Grund'!$D118="","", '1. Artikeldata Grund'!$D118&amp;" - "&amp;'1. Artikeldata Grund'!$E118)</f>
        <v/>
      </c>
      <c r="D118" s="481" t="str">
        <f>IF('1. Artikeldata Grund'!D118="","",'1. Artikeldata Grund'!D118)</f>
        <v/>
      </c>
      <c r="E118" s="283"/>
      <c r="F118" s="548"/>
      <c r="G118" s="359"/>
      <c r="H118" s="359"/>
      <c r="I118" s="359"/>
      <c r="J118" s="283"/>
      <c r="K118" s="358" t="s">
        <v>79</v>
      </c>
      <c r="L118" s="276"/>
      <c r="M118" s="286"/>
      <c r="N118" s="283"/>
      <c r="O118" s="358" t="s">
        <v>29</v>
      </c>
      <c r="P118" s="276"/>
      <c r="Q118" s="286"/>
      <c r="R118" s="283"/>
      <c r="S118" s="287" t="s">
        <v>29</v>
      </c>
      <c r="T118" s="276"/>
      <c r="U118" s="286"/>
      <c r="V118" s="283"/>
      <c r="W118" s="287" t="s">
        <v>29</v>
      </c>
      <c r="X118" s="276"/>
      <c r="Y118" s="286"/>
    </row>
    <row r="119" spans="1:25" s="7" customFormat="1" ht="12.75" x14ac:dyDescent="0.2">
      <c r="A119" s="102">
        <v>115</v>
      </c>
      <c r="B119" s="516">
        <f>'APH KIC KIA PC'!D119</f>
        <v>0</v>
      </c>
      <c r="C119" s="514" t="str">
        <f>IF('1. Artikeldata Grund'!$D119="","", '1. Artikeldata Grund'!$D119&amp;" - "&amp;'1. Artikeldata Grund'!$E119)</f>
        <v/>
      </c>
      <c r="D119" s="481" t="str">
        <f>IF('1. Artikeldata Grund'!D119="","",'1. Artikeldata Grund'!D119)</f>
        <v/>
      </c>
      <c r="E119" s="283"/>
      <c r="F119" s="548"/>
      <c r="G119" s="359"/>
      <c r="H119" s="359"/>
      <c r="I119" s="359"/>
      <c r="J119" s="283"/>
      <c r="K119" s="358" t="s">
        <v>79</v>
      </c>
      <c r="L119" s="276"/>
      <c r="M119" s="286"/>
      <c r="N119" s="283"/>
      <c r="O119" s="358" t="s">
        <v>29</v>
      </c>
      <c r="P119" s="276"/>
      <c r="Q119" s="286"/>
      <c r="R119" s="283"/>
      <c r="S119" s="287" t="s">
        <v>29</v>
      </c>
      <c r="T119" s="276"/>
      <c r="U119" s="286"/>
      <c r="V119" s="283"/>
      <c r="W119" s="287" t="s">
        <v>29</v>
      </c>
      <c r="X119" s="276"/>
      <c r="Y119" s="286"/>
    </row>
    <row r="120" spans="1:25" s="7" customFormat="1" ht="12.75" x14ac:dyDescent="0.2">
      <c r="A120" s="102">
        <v>116</v>
      </c>
      <c r="B120" s="516">
        <f>'APH KIC KIA PC'!D120</f>
        <v>0</v>
      </c>
      <c r="C120" s="514" t="str">
        <f>IF('1. Artikeldata Grund'!$D120="","", '1. Artikeldata Grund'!$D120&amp;" - "&amp;'1. Artikeldata Grund'!$E120)</f>
        <v/>
      </c>
      <c r="D120" s="481" t="str">
        <f>IF('1. Artikeldata Grund'!D120="","",'1. Artikeldata Grund'!D120)</f>
        <v/>
      </c>
      <c r="E120" s="283"/>
      <c r="F120" s="548"/>
      <c r="G120" s="359"/>
      <c r="H120" s="359"/>
      <c r="I120" s="359"/>
      <c r="J120" s="283"/>
      <c r="K120" s="358" t="s">
        <v>79</v>
      </c>
      <c r="L120" s="276"/>
      <c r="M120" s="286"/>
      <c r="N120" s="283"/>
      <c r="O120" s="358" t="s">
        <v>29</v>
      </c>
      <c r="P120" s="276"/>
      <c r="Q120" s="286"/>
      <c r="R120" s="283"/>
      <c r="S120" s="287" t="s">
        <v>29</v>
      </c>
      <c r="T120" s="276"/>
      <c r="U120" s="286"/>
      <c r="V120" s="283"/>
      <c r="W120" s="287" t="s">
        <v>29</v>
      </c>
      <c r="X120" s="276"/>
      <c r="Y120" s="286"/>
    </row>
    <row r="121" spans="1:25" s="7" customFormat="1" ht="12.75" x14ac:dyDescent="0.2">
      <c r="A121" s="102">
        <v>117</v>
      </c>
      <c r="B121" s="516">
        <f>'APH KIC KIA PC'!D121</f>
        <v>0</v>
      </c>
      <c r="C121" s="514" t="str">
        <f>IF('1. Artikeldata Grund'!$D121="","", '1. Artikeldata Grund'!$D121&amp;" - "&amp;'1. Artikeldata Grund'!$E121)</f>
        <v/>
      </c>
      <c r="D121" s="481" t="str">
        <f>IF('1. Artikeldata Grund'!D121="","",'1. Artikeldata Grund'!D121)</f>
        <v/>
      </c>
      <c r="E121" s="283"/>
      <c r="F121" s="548"/>
      <c r="G121" s="359"/>
      <c r="H121" s="359"/>
      <c r="I121" s="359"/>
      <c r="J121" s="283"/>
      <c r="K121" s="358" t="s">
        <v>79</v>
      </c>
      <c r="L121" s="276"/>
      <c r="M121" s="286"/>
      <c r="N121" s="283"/>
      <c r="O121" s="358" t="s">
        <v>29</v>
      </c>
      <c r="P121" s="276"/>
      <c r="Q121" s="286"/>
      <c r="R121" s="283"/>
      <c r="S121" s="287" t="s">
        <v>29</v>
      </c>
      <c r="T121" s="276"/>
      <c r="U121" s="286"/>
      <c r="V121" s="283"/>
      <c r="W121" s="287" t="s">
        <v>29</v>
      </c>
      <c r="X121" s="276"/>
      <c r="Y121" s="286"/>
    </row>
    <row r="122" spans="1:25" s="7" customFormat="1" ht="12.75" x14ac:dyDescent="0.2">
      <c r="A122" s="102">
        <v>118</v>
      </c>
      <c r="B122" s="516">
        <f>'APH KIC KIA PC'!D122</f>
        <v>0</v>
      </c>
      <c r="C122" s="514" t="str">
        <f>IF('1. Artikeldata Grund'!$D122="","", '1. Artikeldata Grund'!$D122&amp;" - "&amp;'1. Artikeldata Grund'!$E122)</f>
        <v/>
      </c>
      <c r="D122" s="481" t="str">
        <f>IF('1. Artikeldata Grund'!D122="","",'1. Artikeldata Grund'!D122)</f>
        <v/>
      </c>
      <c r="E122" s="283"/>
      <c r="F122" s="548"/>
      <c r="G122" s="359"/>
      <c r="H122" s="359"/>
      <c r="I122" s="359"/>
      <c r="J122" s="283"/>
      <c r="K122" s="358" t="s">
        <v>79</v>
      </c>
      <c r="L122" s="276"/>
      <c r="M122" s="286"/>
      <c r="N122" s="283"/>
      <c r="O122" s="358" t="s">
        <v>29</v>
      </c>
      <c r="P122" s="276"/>
      <c r="Q122" s="286"/>
      <c r="R122" s="283"/>
      <c r="S122" s="287" t="s">
        <v>29</v>
      </c>
      <c r="T122" s="276"/>
      <c r="U122" s="286"/>
      <c r="V122" s="283"/>
      <c r="W122" s="287" t="s">
        <v>29</v>
      </c>
      <c r="X122" s="276"/>
      <c r="Y122" s="286"/>
    </row>
    <row r="123" spans="1:25" s="7" customFormat="1" ht="12.75" x14ac:dyDescent="0.2">
      <c r="A123" s="102">
        <v>119</v>
      </c>
      <c r="B123" s="516">
        <f>'APH KIC KIA PC'!D123</f>
        <v>0</v>
      </c>
      <c r="C123" s="514" t="str">
        <f>IF('1. Artikeldata Grund'!$D123="","", '1. Artikeldata Grund'!$D123&amp;" - "&amp;'1. Artikeldata Grund'!$E123)</f>
        <v/>
      </c>
      <c r="D123" s="481" t="str">
        <f>IF('1. Artikeldata Grund'!D123="","",'1. Artikeldata Grund'!D123)</f>
        <v/>
      </c>
      <c r="E123" s="283"/>
      <c r="F123" s="548"/>
      <c r="G123" s="359"/>
      <c r="H123" s="359"/>
      <c r="I123" s="359"/>
      <c r="J123" s="283"/>
      <c r="K123" s="358" t="s">
        <v>79</v>
      </c>
      <c r="L123" s="276"/>
      <c r="M123" s="286"/>
      <c r="N123" s="283"/>
      <c r="O123" s="358" t="s">
        <v>29</v>
      </c>
      <c r="P123" s="276"/>
      <c r="Q123" s="286"/>
      <c r="R123" s="283"/>
      <c r="S123" s="287" t="s">
        <v>29</v>
      </c>
      <c r="T123" s="276"/>
      <c r="U123" s="286"/>
      <c r="V123" s="283"/>
      <c r="W123" s="287" t="s">
        <v>29</v>
      </c>
      <c r="X123" s="276"/>
      <c r="Y123" s="286"/>
    </row>
    <row r="124" spans="1:25" s="7" customFormat="1" ht="12.75" x14ac:dyDescent="0.2">
      <c r="A124" s="102">
        <v>120</v>
      </c>
      <c r="B124" s="516">
        <f>'APH KIC KIA PC'!D124</f>
        <v>0</v>
      </c>
      <c r="C124" s="514" t="str">
        <f>IF('1. Artikeldata Grund'!$D124="","", '1. Artikeldata Grund'!$D124&amp;" - "&amp;'1. Artikeldata Grund'!$E124)</f>
        <v/>
      </c>
      <c r="D124" s="481" t="str">
        <f>IF('1. Artikeldata Grund'!D124="","",'1. Artikeldata Grund'!D124)</f>
        <v/>
      </c>
      <c r="E124" s="283"/>
      <c r="F124" s="548"/>
      <c r="G124" s="359"/>
      <c r="H124" s="359"/>
      <c r="I124" s="359"/>
      <c r="J124" s="283"/>
      <c r="K124" s="358" t="s">
        <v>79</v>
      </c>
      <c r="L124" s="276"/>
      <c r="M124" s="286"/>
      <c r="N124" s="283"/>
      <c r="O124" s="358" t="s">
        <v>29</v>
      </c>
      <c r="P124" s="276"/>
      <c r="Q124" s="286"/>
      <c r="R124" s="283"/>
      <c r="S124" s="287" t="s">
        <v>29</v>
      </c>
      <c r="T124" s="276"/>
      <c r="U124" s="286"/>
      <c r="V124" s="283"/>
      <c r="W124" s="287" t="s">
        <v>29</v>
      </c>
      <c r="X124" s="276"/>
      <c r="Y124" s="286"/>
    </row>
    <row r="125" spans="1:25" s="7" customFormat="1" ht="12.75" x14ac:dyDescent="0.2">
      <c r="A125" s="102">
        <v>121</v>
      </c>
      <c r="B125" s="516">
        <f>'APH KIC KIA PC'!D125</f>
        <v>0</v>
      </c>
      <c r="C125" s="514" t="str">
        <f>IF('1. Artikeldata Grund'!$D125="","", '1. Artikeldata Grund'!$D125&amp;" - "&amp;'1. Artikeldata Grund'!$E125)</f>
        <v/>
      </c>
      <c r="D125" s="481" t="str">
        <f>IF('1. Artikeldata Grund'!D125="","",'1. Artikeldata Grund'!D125)</f>
        <v/>
      </c>
      <c r="E125" s="283"/>
      <c r="F125" s="548"/>
      <c r="G125" s="359"/>
      <c r="H125" s="359"/>
      <c r="I125" s="359"/>
      <c r="J125" s="283"/>
      <c r="K125" s="358" t="s">
        <v>79</v>
      </c>
      <c r="L125" s="276"/>
      <c r="M125" s="286"/>
      <c r="N125" s="283"/>
      <c r="O125" s="358" t="s">
        <v>29</v>
      </c>
      <c r="P125" s="276"/>
      <c r="Q125" s="286"/>
      <c r="R125" s="283"/>
      <c r="S125" s="287" t="s">
        <v>29</v>
      </c>
      <c r="T125" s="276"/>
      <c r="U125" s="286"/>
      <c r="V125" s="283"/>
      <c r="W125" s="287" t="s">
        <v>29</v>
      </c>
      <c r="X125" s="276"/>
      <c r="Y125" s="286"/>
    </row>
    <row r="126" spans="1:25" s="7" customFormat="1" ht="12.75" x14ac:dyDescent="0.2">
      <c r="A126" s="102">
        <v>122</v>
      </c>
      <c r="B126" s="516">
        <f>'APH KIC KIA PC'!D126</f>
        <v>0</v>
      </c>
      <c r="C126" s="514" t="str">
        <f>IF('1. Artikeldata Grund'!$D126="","", '1. Artikeldata Grund'!$D126&amp;" - "&amp;'1. Artikeldata Grund'!$E126)</f>
        <v/>
      </c>
      <c r="D126" s="481" t="str">
        <f>IF('1. Artikeldata Grund'!D126="","",'1. Artikeldata Grund'!D126)</f>
        <v/>
      </c>
      <c r="E126" s="283"/>
      <c r="F126" s="548"/>
      <c r="G126" s="359"/>
      <c r="H126" s="359"/>
      <c r="I126" s="359"/>
      <c r="J126" s="283"/>
      <c r="K126" s="358" t="s">
        <v>79</v>
      </c>
      <c r="L126" s="276"/>
      <c r="M126" s="286"/>
      <c r="N126" s="283"/>
      <c r="O126" s="358" t="s">
        <v>29</v>
      </c>
      <c r="P126" s="276"/>
      <c r="Q126" s="286"/>
      <c r="R126" s="283"/>
      <c r="S126" s="287" t="s">
        <v>29</v>
      </c>
      <c r="T126" s="276"/>
      <c r="U126" s="286"/>
      <c r="V126" s="283"/>
      <c r="W126" s="287" t="s">
        <v>29</v>
      </c>
      <c r="X126" s="276"/>
      <c r="Y126" s="286"/>
    </row>
    <row r="127" spans="1:25" s="7" customFormat="1" ht="12.75" x14ac:dyDescent="0.2">
      <c r="A127" s="102">
        <v>123</v>
      </c>
      <c r="B127" s="516">
        <f>'APH KIC KIA PC'!D127</f>
        <v>0</v>
      </c>
      <c r="C127" s="514" t="str">
        <f>IF('1. Artikeldata Grund'!$D127="","", '1. Artikeldata Grund'!$D127&amp;" - "&amp;'1. Artikeldata Grund'!$E127)</f>
        <v/>
      </c>
      <c r="D127" s="481" t="str">
        <f>IF('1. Artikeldata Grund'!D127="","",'1. Artikeldata Grund'!D127)</f>
        <v/>
      </c>
      <c r="E127" s="283"/>
      <c r="F127" s="548"/>
      <c r="G127" s="359"/>
      <c r="H127" s="359"/>
      <c r="I127" s="359"/>
      <c r="J127" s="283"/>
      <c r="K127" s="358" t="s">
        <v>79</v>
      </c>
      <c r="L127" s="276"/>
      <c r="M127" s="286"/>
      <c r="N127" s="283"/>
      <c r="O127" s="358" t="s">
        <v>29</v>
      </c>
      <c r="P127" s="276"/>
      <c r="Q127" s="286"/>
      <c r="R127" s="283"/>
      <c r="S127" s="287" t="s">
        <v>29</v>
      </c>
      <c r="T127" s="276"/>
      <c r="U127" s="286"/>
      <c r="V127" s="283"/>
      <c r="W127" s="287" t="s">
        <v>29</v>
      </c>
      <c r="X127" s="276"/>
      <c r="Y127" s="286"/>
    </row>
    <row r="128" spans="1:25" s="7" customFormat="1" ht="12.75" x14ac:dyDescent="0.2">
      <c r="A128" s="102">
        <v>124</v>
      </c>
      <c r="B128" s="516">
        <f>'APH KIC KIA PC'!D128</f>
        <v>0</v>
      </c>
      <c r="C128" s="514" t="str">
        <f>IF('1. Artikeldata Grund'!$D128="","", '1. Artikeldata Grund'!$D128&amp;" - "&amp;'1. Artikeldata Grund'!$E128)</f>
        <v/>
      </c>
      <c r="D128" s="481" t="str">
        <f>IF('1. Artikeldata Grund'!D128="","",'1. Artikeldata Grund'!D128)</f>
        <v/>
      </c>
      <c r="E128" s="283"/>
      <c r="F128" s="548"/>
      <c r="G128" s="359"/>
      <c r="H128" s="359"/>
      <c r="I128" s="359"/>
      <c r="J128" s="283"/>
      <c r="K128" s="358" t="s">
        <v>79</v>
      </c>
      <c r="L128" s="276"/>
      <c r="M128" s="286"/>
      <c r="N128" s="283"/>
      <c r="O128" s="358" t="s">
        <v>29</v>
      </c>
      <c r="P128" s="276"/>
      <c r="Q128" s="286"/>
      <c r="R128" s="283"/>
      <c r="S128" s="287" t="s">
        <v>29</v>
      </c>
      <c r="T128" s="276"/>
      <c r="U128" s="286"/>
      <c r="V128" s="283"/>
      <c r="W128" s="287" t="s">
        <v>29</v>
      </c>
      <c r="X128" s="276"/>
      <c r="Y128" s="286"/>
    </row>
    <row r="129" spans="1:25" s="7" customFormat="1" ht="12.75" x14ac:dyDescent="0.2">
      <c r="A129" s="102">
        <v>125</v>
      </c>
      <c r="B129" s="516">
        <f>'APH KIC KIA PC'!D129</f>
        <v>0</v>
      </c>
      <c r="C129" s="514" t="str">
        <f>IF('1. Artikeldata Grund'!$D129="","", '1. Artikeldata Grund'!$D129&amp;" - "&amp;'1. Artikeldata Grund'!$E129)</f>
        <v/>
      </c>
      <c r="D129" s="481" t="str">
        <f>IF('1. Artikeldata Grund'!D129="","",'1. Artikeldata Grund'!D129)</f>
        <v/>
      </c>
      <c r="E129" s="283"/>
      <c r="F129" s="548"/>
      <c r="G129" s="359"/>
      <c r="H129" s="359"/>
      <c r="I129" s="359"/>
      <c r="J129" s="283"/>
      <c r="K129" s="358" t="s">
        <v>79</v>
      </c>
      <c r="L129" s="276"/>
      <c r="M129" s="286"/>
      <c r="N129" s="283"/>
      <c r="O129" s="358" t="s">
        <v>29</v>
      </c>
      <c r="P129" s="276"/>
      <c r="Q129" s="286"/>
      <c r="R129" s="283"/>
      <c r="S129" s="287" t="s">
        <v>29</v>
      </c>
      <c r="T129" s="276"/>
      <c r="U129" s="286"/>
      <c r="V129" s="283"/>
      <c r="W129" s="287" t="s">
        <v>29</v>
      </c>
      <c r="X129" s="276"/>
      <c r="Y129" s="286"/>
    </row>
    <row r="130" spans="1:25" s="7" customFormat="1" ht="12.75" x14ac:dyDescent="0.2">
      <c r="A130" s="102">
        <v>126</v>
      </c>
      <c r="B130" s="516">
        <f>'APH KIC KIA PC'!D130</f>
        <v>0</v>
      </c>
      <c r="C130" s="514" t="str">
        <f>IF('1. Artikeldata Grund'!$D130="","", '1. Artikeldata Grund'!$D130&amp;" - "&amp;'1. Artikeldata Grund'!$E130)</f>
        <v/>
      </c>
      <c r="D130" s="481" t="str">
        <f>IF('1. Artikeldata Grund'!D130="","",'1. Artikeldata Grund'!D130)</f>
        <v/>
      </c>
      <c r="E130" s="283"/>
      <c r="F130" s="548"/>
      <c r="G130" s="359"/>
      <c r="H130" s="359"/>
      <c r="I130" s="359"/>
      <c r="J130" s="283"/>
      <c r="K130" s="358" t="s">
        <v>79</v>
      </c>
      <c r="L130" s="276"/>
      <c r="M130" s="286"/>
      <c r="N130" s="283"/>
      <c r="O130" s="358" t="s">
        <v>29</v>
      </c>
      <c r="P130" s="276"/>
      <c r="Q130" s="286"/>
      <c r="R130" s="283"/>
      <c r="S130" s="287" t="s">
        <v>29</v>
      </c>
      <c r="T130" s="276"/>
      <c r="U130" s="286"/>
      <c r="V130" s="283"/>
      <c r="W130" s="287" t="s">
        <v>29</v>
      </c>
      <c r="X130" s="276"/>
      <c r="Y130" s="286"/>
    </row>
    <row r="131" spans="1:25" s="7" customFormat="1" ht="12.75" x14ac:dyDescent="0.2">
      <c r="A131" s="102">
        <v>127</v>
      </c>
      <c r="B131" s="516">
        <f>'APH KIC KIA PC'!D131</f>
        <v>0</v>
      </c>
      <c r="C131" s="514" t="str">
        <f>IF('1. Artikeldata Grund'!$D131="","", '1. Artikeldata Grund'!$D131&amp;" - "&amp;'1. Artikeldata Grund'!$E131)</f>
        <v/>
      </c>
      <c r="D131" s="481" t="str">
        <f>IF('1. Artikeldata Grund'!D131="","",'1. Artikeldata Grund'!D131)</f>
        <v/>
      </c>
      <c r="E131" s="283"/>
      <c r="F131" s="548"/>
      <c r="G131" s="359"/>
      <c r="H131" s="359"/>
      <c r="I131" s="359"/>
      <c r="J131" s="283"/>
      <c r="K131" s="358" t="s">
        <v>79</v>
      </c>
      <c r="L131" s="276"/>
      <c r="M131" s="286"/>
      <c r="N131" s="283"/>
      <c r="O131" s="358" t="s">
        <v>29</v>
      </c>
      <c r="P131" s="276"/>
      <c r="Q131" s="286"/>
      <c r="R131" s="283"/>
      <c r="S131" s="287" t="s">
        <v>29</v>
      </c>
      <c r="T131" s="276"/>
      <c r="U131" s="286"/>
      <c r="V131" s="283"/>
      <c r="W131" s="287" t="s">
        <v>29</v>
      </c>
      <c r="X131" s="276"/>
      <c r="Y131" s="286"/>
    </row>
    <row r="132" spans="1:25" s="7" customFormat="1" ht="12.75" x14ac:dyDescent="0.2">
      <c r="A132" s="102">
        <v>128</v>
      </c>
      <c r="B132" s="516">
        <f>'APH KIC KIA PC'!D132</f>
        <v>0</v>
      </c>
      <c r="C132" s="514" t="str">
        <f>IF('1. Artikeldata Grund'!$D132="","", '1. Artikeldata Grund'!$D132&amp;" - "&amp;'1. Artikeldata Grund'!$E132)</f>
        <v/>
      </c>
      <c r="D132" s="481" t="str">
        <f>IF('1. Artikeldata Grund'!D132="","",'1. Artikeldata Grund'!D132)</f>
        <v/>
      </c>
      <c r="E132" s="283"/>
      <c r="F132" s="548"/>
      <c r="G132" s="359"/>
      <c r="H132" s="359"/>
      <c r="I132" s="359"/>
      <c r="J132" s="283"/>
      <c r="K132" s="358" t="s">
        <v>79</v>
      </c>
      <c r="L132" s="276"/>
      <c r="M132" s="286"/>
      <c r="N132" s="283"/>
      <c r="O132" s="358" t="s">
        <v>29</v>
      </c>
      <c r="P132" s="276"/>
      <c r="Q132" s="286"/>
      <c r="R132" s="283"/>
      <c r="S132" s="287" t="s">
        <v>29</v>
      </c>
      <c r="T132" s="276"/>
      <c r="U132" s="286"/>
      <c r="V132" s="283"/>
      <c r="W132" s="287" t="s">
        <v>29</v>
      </c>
      <c r="X132" s="276"/>
      <c r="Y132" s="286"/>
    </row>
    <row r="133" spans="1:25" s="7" customFormat="1" ht="12.75" x14ac:dyDescent="0.2">
      <c r="A133" s="102">
        <v>129</v>
      </c>
      <c r="B133" s="516">
        <f>'APH KIC KIA PC'!D133</f>
        <v>0</v>
      </c>
      <c r="C133" s="514" t="str">
        <f>IF('1. Artikeldata Grund'!$D133="","", '1. Artikeldata Grund'!$D133&amp;" - "&amp;'1. Artikeldata Grund'!$E133)</f>
        <v/>
      </c>
      <c r="D133" s="481" t="str">
        <f>IF('1. Artikeldata Grund'!D133="","",'1. Artikeldata Grund'!D133)</f>
        <v/>
      </c>
      <c r="E133" s="283"/>
      <c r="F133" s="548"/>
      <c r="G133" s="359"/>
      <c r="H133" s="359"/>
      <c r="I133" s="359"/>
      <c r="J133" s="283"/>
      <c r="K133" s="358" t="s">
        <v>79</v>
      </c>
      <c r="L133" s="276"/>
      <c r="M133" s="286"/>
      <c r="N133" s="283"/>
      <c r="O133" s="358" t="s">
        <v>29</v>
      </c>
      <c r="P133" s="276"/>
      <c r="Q133" s="286"/>
      <c r="R133" s="283"/>
      <c r="S133" s="287" t="s">
        <v>29</v>
      </c>
      <c r="T133" s="276"/>
      <c r="U133" s="286"/>
      <c r="V133" s="283"/>
      <c r="W133" s="287" t="s">
        <v>29</v>
      </c>
      <c r="X133" s="276"/>
      <c r="Y133" s="286"/>
    </row>
    <row r="134" spans="1:25" s="7" customFormat="1" ht="12.75" x14ac:dyDescent="0.2">
      <c r="A134" s="102">
        <v>130</v>
      </c>
      <c r="B134" s="516">
        <f>'APH KIC KIA PC'!D134</f>
        <v>0</v>
      </c>
      <c r="C134" s="514" t="str">
        <f>IF('1. Artikeldata Grund'!$D134="","", '1. Artikeldata Grund'!$D134&amp;" - "&amp;'1. Artikeldata Grund'!$E134)</f>
        <v/>
      </c>
      <c r="D134" s="481" t="str">
        <f>IF('1. Artikeldata Grund'!D134="","",'1. Artikeldata Grund'!D134)</f>
        <v/>
      </c>
      <c r="E134" s="283"/>
      <c r="F134" s="548"/>
      <c r="G134" s="359"/>
      <c r="H134" s="359"/>
      <c r="I134" s="359"/>
      <c r="J134" s="283"/>
      <c r="K134" s="358" t="s">
        <v>79</v>
      </c>
      <c r="L134" s="276"/>
      <c r="M134" s="286"/>
      <c r="N134" s="283"/>
      <c r="O134" s="358" t="s">
        <v>29</v>
      </c>
      <c r="P134" s="276"/>
      <c r="Q134" s="286"/>
      <c r="R134" s="283"/>
      <c r="S134" s="287" t="s">
        <v>29</v>
      </c>
      <c r="T134" s="276"/>
      <c r="U134" s="286"/>
      <c r="V134" s="283"/>
      <c r="W134" s="287" t="s">
        <v>29</v>
      </c>
      <c r="X134" s="276"/>
      <c r="Y134" s="286"/>
    </row>
    <row r="135" spans="1:25" s="7" customFormat="1" ht="12.75" x14ac:dyDescent="0.2">
      <c r="A135" s="102">
        <v>131</v>
      </c>
      <c r="B135" s="516">
        <f>'APH KIC KIA PC'!D135</f>
        <v>0</v>
      </c>
      <c r="C135" s="514" t="str">
        <f>IF('1. Artikeldata Grund'!$D135="","", '1. Artikeldata Grund'!$D135&amp;" - "&amp;'1. Artikeldata Grund'!$E135)</f>
        <v/>
      </c>
      <c r="D135" s="481" t="str">
        <f>IF('1. Artikeldata Grund'!D135="","",'1. Artikeldata Grund'!D135)</f>
        <v/>
      </c>
      <c r="E135" s="283"/>
      <c r="F135" s="548"/>
      <c r="G135" s="359"/>
      <c r="H135" s="359"/>
      <c r="I135" s="359"/>
      <c r="J135" s="283"/>
      <c r="K135" s="358" t="s">
        <v>79</v>
      </c>
      <c r="L135" s="276"/>
      <c r="M135" s="286"/>
      <c r="N135" s="283"/>
      <c r="O135" s="358" t="s">
        <v>29</v>
      </c>
      <c r="P135" s="276"/>
      <c r="Q135" s="286"/>
      <c r="R135" s="283"/>
      <c r="S135" s="287" t="s">
        <v>29</v>
      </c>
      <c r="T135" s="276"/>
      <c r="U135" s="286"/>
      <c r="V135" s="283"/>
      <c r="W135" s="287" t="s">
        <v>29</v>
      </c>
      <c r="X135" s="276"/>
      <c r="Y135" s="286"/>
    </row>
    <row r="136" spans="1:25" s="7" customFormat="1" ht="12.75" x14ac:dyDescent="0.2">
      <c r="A136" s="102">
        <v>132</v>
      </c>
      <c r="B136" s="516">
        <f>'APH KIC KIA PC'!D136</f>
        <v>0</v>
      </c>
      <c r="C136" s="514" t="str">
        <f>IF('1. Artikeldata Grund'!$D136="","", '1. Artikeldata Grund'!$D136&amp;" - "&amp;'1. Artikeldata Grund'!$E136)</f>
        <v/>
      </c>
      <c r="D136" s="481" t="str">
        <f>IF('1. Artikeldata Grund'!D136="","",'1. Artikeldata Grund'!D136)</f>
        <v/>
      </c>
      <c r="E136" s="283"/>
      <c r="F136" s="548"/>
      <c r="G136" s="359"/>
      <c r="H136" s="359"/>
      <c r="I136" s="359"/>
      <c r="J136" s="283"/>
      <c r="K136" s="358" t="s">
        <v>79</v>
      </c>
      <c r="L136" s="276"/>
      <c r="M136" s="286"/>
      <c r="N136" s="283"/>
      <c r="O136" s="358" t="s">
        <v>29</v>
      </c>
      <c r="P136" s="276"/>
      <c r="Q136" s="286"/>
      <c r="R136" s="283"/>
      <c r="S136" s="287" t="s">
        <v>29</v>
      </c>
      <c r="T136" s="276"/>
      <c r="U136" s="286"/>
      <c r="V136" s="283"/>
      <c r="W136" s="287" t="s">
        <v>29</v>
      </c>
      <c r="X136" s="276"/>
      <c r="Y136" s="286"/>
    </row>
    <row r="137" spans="1:25" s="7" customFormat="1" ht="12.75" x14ac:dyDescent="0.2">
      <c r="A137" s="102">
        <v>133</v>
      </c>
      <c r="B137" s="516">
        <f>'APH KIC KIA PC'!D137</f>
        <v>0</v>
      </c>
      <c r="C137" s="514" t="str">
        <f>IF('1. Artikeldata Grund'!$D137="","", '1. Artikeldata Grund'!$D137&amp;" - "&amp;'1. Artikeldata Grund'!$E137)</f>
        <v/>
      </c>
      <c r="D137" s="481" t="str">
        <f>IF('1. Artikeldata Grund'!D137="","",'1. Artikeldata Grund'!D137)</f>
        <v/>
      </c>
      <c r="E137" s="283"/>
      <c r="F137" s="548"/>
      <c r="G137" s="359"/>
      <c r="H137" s="359"/>
      <c r="I137" s="359"/>
      <c r="J137" s="283"/>
      <c r="K137" s="358" t="s">
        <v>79</v>
      </c>
      <c r="L137" s="276"/>
      <c r="M137" s="286"/>
      <c r="N137" s="283"/>
      <c r="O137" s="358" t="s">
        <v>29</v>
      </c>
      <c r="P137" s="276"/>
      <c r="Q137" s="286"/>
      <c r="R137" s="283"/>
      <c r="S137" s="287" t="s">
        <v>29</v>
      </c>
      <c r="T137" s="276"/>
      <c r="U137" s="286"/>
      <c r="V137" s="283"/>
      <c r="W137" s="287" t="s">
        <v>29</v>
      </c>
      <c r="X137" s="276"/>
      <c r="Y137" s="286"/>
    </row>
    <row r="138" spans="1:25" s="7" customFormat="1" ht="12.75" x14ac:dyDescent="0.2">
      <c r="A138" s="102">
        <v>134</v>
      </c>
      <c r="B138" s="516">
        <f>'APH KIC KIA PC'!D138</f>
        <v>0</v>
      </c>
      <c r="C138" s="514" t="str">
        <f>IF('1. Artikeldata Grund'!$D138="","", '1. Artikeldata Grund'!$D138&amp;" - "&amp;'1. Artikeldata Grund'!$E138)</f>
        <v/>
      </c>
      <c r="D138" s="481" t="str">
        <f>IF('1. Artikeldata Grund'!D138="","",'1. Artikeldata Grund'!D138)</f>
        <v/>
      </c>
      <c r="E138" s="283"/>
      <c r="F138" s="548"/>
      <c r="G138" s="359"/>
      <c r="H138" s="359"/>
      <c r="I138" s="359"/>
      <c r="J138" s="283"/>
      <c r="K138" s="358" t="s">
        <v>79</v>
      </c>
      <c r="L138" s="276"/>
      <c r="M138" s="286"/>
      <c r="N138" s="283"/>
      <c r="O138" s="358" t="s">
        <v>29</v>
      </c>
      <c r="P138" s="276"/>
      <c r="Q138" s="286"/>
      <c r="R138" s="283"/>
      <c r="S138" s="287" t="s">
        <v>29</v>
      </c>
      <c r="T138" s="276"/>
      <c r="U138" s="286"/>
      <c r="V138" s="283"/>
      <c r="W138" s="287" t="s">
        <v>29</v>
      </c>
      <c r="X138" s="276"/>
      <c r="Y138" s="286"/>
    </row>
    <row r="139" spans="1:25" s="7" customFormat="1" ht="12.75" x14ac:dyDescent="0.2">
      <c r="A139" s="102">
        <v>135</v>
      </c>
      <c r="B139" s="516">
        <f>'APH KIC KIA PC'!D139</f>
        <v>0</v>
      </c>
      <c r="C139" s="514" t="str">
        <f>IF('1. Artikeldata Grund'!$D139="","", '1. Artikeldata Grund'!$D139&amp;" - "&amp;'1. Artikeldata Grund'!$E139)</f>
        <v/>
      </c>
      <c r="D139" s="481" t="str">
        <f>IF('1. Artikeldata Grund'!D139="","",'1. Artikeldata Grund'!D139)</f>
        <v/>
      </c>
      <c r="E139" s="283"/>
      <c r="F139" s="548"/>
      <c r="G139" s="359"/>
      <c r="H139" s="359"/>
      <c r="I139" s="359"/>
      <c r="J139" s="283"/>
      <c r="K139" s="358" t="s">
        <v>79</v>
      </c>
      <c r="L139" s="276"/>
      <c r="M139" s="286"/>
      <c r="N139" s="283"/>
      <c r="O139" s="358" t="s">
        <v>29</v>
      </c>
      <c r="P139" s="276"/>
      <c r="Q139" s="286"/>
      <c r="R139" s="283"/>
      <c r="S139" s="287" t="s">
        <v>29</v>
      </c>
      <c r="T139" s="276"/>
      <c r="U139" s="286"/>
      <c r="V139" s="283"/>
      <c r="W139" s="287" t="s">
        <v>29</v>
      </c>
      <c r="X139" s="276"/>
      <c r="Y139" s="286"/>
    </row>
    <row r="140" spans="1:25" s="7" customFormat="1" ht="12.75" x14ac:dyDescent="0.2">
      <c r="A140" s="102">
        <v>136</v>
      </c>
      <c r="B140" s="516">
        <f>'APH KIC KIA PC'!D140</f>
        <v>0</v>
      </c>
      <c r="C140" s="514" t="str">
        <f>IF('1. Artikeldata Grund'!$D140="","", '1. Artikeldata Grund'!$D140&amp;" - "&amp;'1. Artikeldata Grund'!$E140)</f>
        <v/>
      </c>
      <c r="D140" s="481" t="str">
        <f>IF('1. Artikeldata Grund'!D140="","",'1. Artikeldata Grund'!D140)</f>
        <v/>
      </c>
      <c r="E140" s="283"/>
      <c r="F140" s="548"/>
      <c r="G140" s="359"/>
      <c r="H140" s="359"/>
      <c r="I140" s="359"/>
      <c r="J140" s="283"/>
      <c r="K140" s="358" t="s">
        <v>79</v>
      </c>
      <c r="L140" s="276"/>
      <c r="M140" s="286"/>
      <c r="N140" s="283"/>
      <c r="O140" s="358" t="s">
        <v>29</v>
      </c>
      <c r="P140" s="276"/>
      <c r="Q140" s="286"/>
      <c r="R140" s="283"/>
      <c r="S140" s="287" t="s">
        <v>29</v>
      </c>
      <c r="T140" s="276"/>
      <c r="U140" s="286"/>
      <c r="V140" s="283"/>
      <c r="W140" s="287" t="s">
        <v>29</v>
      </c>
      <c r="X140" s="276"/>
      <c r="Y140" s="286"/>
    </row>
    <row r="141" spans="1:25" s="7" customFormat="1" ht="12.75" x14ac:dyDescent="0.2">
      <c r="A141" s="102">
        <v>137</v>
      </c>
      <c r="B141" s="516">
        <f>'APH KIC KIA PC'!D141</f>
        <v>0</v>
      </c>
      <c r="C141" s="514" t="str">
        <f>IF('1. Artikeldata Grund'!$D141="","", '1. Artikeldata Grund'!$D141&amp;" - "&amp;'1. Artikeldata Grund'!$E141)</f>
        <v/>
      </c>
      <c r="D141" s="481" t="str">
        <f>IF('1. Artikeldata Grund'!D141="","",'1. Artikeldata Grund'!D141)</f>
        <v/>
      </c>
      <c r="E141" s="283"/>
      <c r="F141" s="548"/>
      <c r="G141" s="359"/>
      <c r="H141" s="359"/>
      <c r="I141" s="359"/>
      <c r="J141" s="283"/>
      <c r="K141" s="358" t="s">
        <v>79</v>
      </c>
      <c r="L141" s="276"/>
      <c r="M141" s="286"/>
      <c r="N141" s="283"/>
      <c r="O141" s="358" t="s">
        <v>29</v>
      </c>
      <c r="P141" s="276"/>
      <c r="Q141" s="286"/>
      <c r="R141" s="283"/>
      <c r="S141" s="287" t="s">
        <v>29</v>
      </c>
      <c r="T141" s="276"/>
      <c r="U141" s="286"/>
      <c r="V141" s="283"/>
      <c r="W141" s="287" t="s">
        <v>29</v>
      </c>
      <c r="X141" s="276"/>
      <c r="Y141" s="286"/>
    </row>
    <row r="142" spans="1:25" s="7" customFormat="1" ht="12.75" x14ac:dyDescent="0.2">
      <c r="A142" s="102">
        <v>138</v>
      </c>
      <c r="B142" s="516">
        <f>'APH KIC KIA PC'!D142</f>
        <v>0</v>
      </c>
      <c r="C142" s="514" t="str">
        <f>IF('1. Artikeldata Grund'!$D142="","", '1. Artikeldata Grund'!$D142&amp;" - "&amp;'1. Artikeldata Grund'!$E142)</f>
        <v/>
      </c>
      <c r="D142" s="481" t="str">
        <f>IF('1. Artikeldata Grund'!D142="","",'1. Artikeldata Grund'!D142)</f>
        <v/>
      </c>
      <c r="E142" s="283"/>
      <c r="F142" s="548"/>
      <c r="G142" s="359"/>
      <c r="H142" s="359"/>
      <c r="I142" s="359"/>
      <c r="J142" s="283"/>
      <c r="K142" s="358" t="s">
        <v>79</v>
      </c>
      <c r="L142" s="276"/>
      <c r="M142" s="286"/>
      <c r="N142" s="283"/>
      <c r="O142" s="358" t="s">
        <v>29</v>
      </c>
      <c r="P142" s="276"/>
      <c r="Q142" s="286"/>
      <c r="R142" s="283"/>
      <c r="S142" s="287" t="s">
        <v>29</v>
      </c>
      <c r="T142" s="276"/>
      <c r="U142" s="286"/>
      <c r="V142" s="283"/>
      <c r="W142" s="287" t="s">
        <v>29</v>
      </c>
      <c r="X142" s="276"/>
      <c r="Y142" s="286"/>
    </row>
    <row r="143" spans="1:25" s="7" customFormat="1" ht="12.75" x14ac:dyDescent="0.2">
      <c r="A143" s="102">
        <v>139</v>
      </c>
      <c r="B143" s="516">
        <f>'APH KIC KIA PC'!D143</f>
        <v>0</v>
      </c>
      <c r="C143" s="514" t="str">
        <f>IF('1. Artikeldata Grund'!$D143="","", '1. Artikeldata Grund'!$D143&amp;" - "&amp;'1. Artikeldata Grund'!$E143)</f>
        <v/>
      </c>
      <c r="D143" s="481" t="str">
        <f>IF('1. Artikeldata Grund'!D143="","",'1. Artikeldata Grund'!D143)</f>
        <v/>
      </c>
      <c r="E143" s="283"/>
      <c r="F143" s="548"/>
      <c r="G143" s="359"/>
      <c r="H143" s="359"/>
      <c r="I143" s="359"/>
      <c r="J143" s="283"/>
      <c r="K143" s="358" t="s">
        <v>79</v>
      </c>
      <c r="L143" s="276"/>
      <c r="M143" s="286"/>
      <c r="N143" s="283"/>
      <c r="O143" s="358" t="s">
        <v>29</v>
      </c>
      <c r="P143" s="276"/>
      <c r="Q143" s="286"/>
      <c r="R143" s="283"/>
      <c r="S143" s="287" t="s">
        <v>29</v>
      </c>
      <c r="T143" s="276"/>
      <c r="U143" s="286"/>
      <c r="V143" s="283"/>
      <c r="W143" s="287" t="s">
        <v>29</v>
      </c>
      <c r="X143" s="276"/>
      <c r="Y143" s="286"/>
    </row>
    <row r="144" spans="1:25" s="7" customFormat="1" ht="12.75" x14ac:dyDescent="0.2">
      <c r="A144" s="102">
        <v>140</v>
      </c>
      <c r="B144" s="516">
        <f>'APH KIC KIA PC'!D144</f>
        <v>0</v>
      </c>
      <c r="C144" s="514" t="str">
        <f>IF('1. Artikeldata Grund'!$D144="","", '1. Artikeldata Grund'!$D144&amp;" - "&amp;'1. Artikeldata Grund'!$E144)</f>
        <v/>
      </c>
      <c r="D144" s="481" t="str">
        <f>IF('1. Artikeldata Grund'!D144="","",'1. Artikeldata Grund'!D144)</f>
        <v/>
      </c>
      <c r="E144" s="283"/>
      <c r="F144" s="548"/>
      <c r="G144" s="359"/>
      <c r="H144" s="359"/>
      <c r="I144" s="359"/>
      <c r="J144" s="283"/>
      <c r="K144" s="358" t="s">
        <v>79</v>
      </c>
      <c r="L144" s="276"/>
      <c r="M144" s="286"/>
      <c r="N144" s="283"/>
      <c r="O144" s="358" t="s">
        <v>29</v>
      </c>
      <c r="P144" s="276"/>
      <c r="Q144" s="286"/>
      <c r="R144" s="283"/>
      <c r="S144" s="287" t="s">
        <v>29</v>
      </c>
      <c r="T144" s="276"/>
      <c r="U144" s="286"/>
      <c r="V144" s="283"/>
      <c r="W144" s="287" t="s">
        <v>29</v>
      </c>
      <c r="X144" s="276"/>
      <c r="Y144" s="286"/>
    </row>
    <row r="145" spans="1:25" s="7" customFormat="1" ht="12.75" x14ac:dyDescent="0.2">
      <c r="A145" s="102">
        <v>141</v>
      </c>
      <c r="B145" s="516">
        <f>'APH KIC KIA PC'!D145</f>
        <v>0</v>
      </c>
      <c r="C145" s="514" t="str">
        <f>IF('1. Artikeldata Grund'!$D145="","", '1. Artikeldata Grund'!$D145&amp;" - "&amp;'1. Artikeldata Grund'!$E145)</f>
        <v/>
      </c>
      <c r="D145" s="481" t="str">
        <f>IF('1. Artikeldata Grund'!D145="","",'1. Artikeldata Grund'!D145)</f>
        <v/>
      </c>
      <c r="E145" s="283"/>
      <c r="F145" s="548"/>
      <c r="G145" s="359"/>
      <c r="H145" s="359"/>
      <c r="I145" s="359"/>
      <c r="J145" s="283"/>
      <c r="K145" s="358" t="s">
        <v>79</v>
      </c>
      <c r="L145" s="276"/>
      <c r="M145" s="286"/>
      <c r="N145" s="283"/>
      <c r="O145" s="358" t="s">
        <v>29</v>
      </c>
      <c r="P145" s="276"/>
      <c r="Q145" s="286"/>
      <c r="R145" s="283"/>
      <c r="S145" s="287" t="s">
        <v>29</v>
      </c>
      <c r="T145" s="276"/>
      <c r="U145" s="286"/>
      <c r="V145" s="283"/>
      <c r="W145" s="287" t="s">
        <v>29</v>
      </c>
      <c r="X145" s="276"/>
      <c r="Y145" s="286"/>
    </row>
    <row r="146" spans="1:25" s="7" customFormat="1" ht="12.75" x14ac:dyDescent="0.2">
      <c r="A146" s="102">
        <v>142</v>
      </c>
      <c r="B146" s="516">
        <f>'APH KIC KIA PC'!D146</f>
        <v>0</v>
      </c>
      <c r="C146" s="514" t="str">
        <f>IF('1. Artikeldata Grund'!$D146="","", '1. Artikeldata Grund'!$D146&amp;" - "&amp;'1. Artikeldata Grund'!$E146)</f>
        <v/>
      </c>
      <c r="D146" s="481" t="str">
        <f>IF('1. Artikeldata Grund'!D146="","",'1. Artikeldata Grund'!D146)</f>
        <v/>
      </c>
      <c r="E146" s="283"/>
      <c r="F146" s="548"/>
      <c r="G146" s="359"/>
      <c r="H146" s="359"/>
      <c r="I146" s="359"/>
      <c r="J146" s="283"/>
      <c r="K146" s="358" t="s">
        <v>79</v>
      </c>
      <c r="L146" s="276"/>
      <c r="M146" s="286"/>
      <c r="N146" s="283"/>
      <c r="O146" s="358" t="s">
        <v>29</v>
      </c>
      <c r="P146" s="276"/>
      <c r="Q146" s="286"/>
      <c r="R146" s="283"/>
      <c r="S146" s="287" t="s">
        <v>29</v>
      </c>
      <c r="T146" s="276"/>
      <c r="U146" s="286"/>
      <c r="V146" s="283"/>
      <c r="W146" s="287" t="s">
        <v>29</v>
      </c>
      <c r="X146" s="276"/>
      <c r="Y146" s="286"/>
    </row>
    <row r="147" spans="1:25" s="7" customFormat="1" ht="12.75" x14ac:dyDescent="0.2">
      <c r="A147" s="102">
        <v>143</v>
      </c>
      <c r="B147" s="516">
        <f>'APH KIC KIA PC'!D147</f>
        <v>0</v>
      </c>
      <c r="C147" s="514" t="str">
        <f>IF('1. Artikeldata Grund'!$D147="","", '1. Artikeldata Grund'!$D147&amp;" - "&amp;'1. Artikeldata Grund'!$E147)</f>
        <v/>
      </c>
      <c r="D147" s="481" t="str">
        <f>IF('1. Artikeldata Grund'!D147="","",'1. Artikeldata Grund'!D147)</f>
        <v/>
      </c>
      <c r="E147" s="283"/>
      <c r="F147" s="548"/>
      <c r="G147" s="359"/>
      <c r="H147" s="359"/>
      <c r="I147" s="359"/>
      <c r="J147" s="283"/>
      <c r="K147" s="358" t="s">
        <v>79</v>
      </c>
      <c r="L147" s="276"/>
      <c r="M147" s="286"/>
      <c r="N147" s="283"/>
      <c r="O147" s="358" t="s">
        <v>29</v>
      </c>
      <c r="P147" s="276"/>
      <c r="Q147" s="286"/>
      <c r="R147" s="283"/>
      <c r="S147" s="287" t="s">
        <v>29</v>
      </c>
      <c r="T147" s="276"/>
      <c r="U147" s="286"/>
      <c r="V147" s="283"/>
      <c r="W147" s="287" t="s">
        <v>29</v>
      </c>
      <c r="X147" s="276"/>
      <c r="Y147" s="286"/>
    </row>
    <row r="148" spans="1:25" s="7" customFormat="1" ht="12.75" x14ac:dyDescent="0.2">
      <c r="A148" s="102">
        <v>144</v>
      </c>
      <c r="B148" s="516">
        <f>'APH KIC KIA PC'!D148</f>
        <v>0</v>
      </c>
      <c r="C148" s="514" t="str">
        <f>IF('1. Artikeldata Grund'!$D148="","", '1. Artikeldata Grund'!$D148&amp;" - "&amp;'1. Artikeldata Grund'!$E148)</f>
        <v/>
      </c>
      <c r="D148" s="481" t="str">
        <f>IF('1. Artikeldata Grund'!D148="","",'1. Artikeldata Grund'!D148)</f>
        <v/>
      </c>
      <c r="E148" s="283"/>
      <c r="F148" s="548"/>
      <c r="G148" s="359"/>
      <c r="H148" s="359"/>
      <c r="I148" s="359"/>
      <c r="J148" s="283"/>
      <c r="K148" s="358" t="s">
        <v>79</v>
      </c>
      <c r="L148" s="276"/>
      <c r="M148" s="286"/>
      <c r="N148" s="283"/>
      <c r="O148" s="358" t="s">
        <v>29</v>
      </c>
      <c r="P148" s="276"/>
      <c r="Q148" s="286"/>
      <c r="R148" s="283"/>
      <c r="S148" s="287" t="s">
        <v>29</v>
      </c>
      <c r="T148" s="276"/>
      <c r="U148" s="286"/>
      <c r="V148" s="283"/>
      <c r="W148" s="287" t="s">
        <v>29</v>
      </c>
      <c r="X148" s="276"/>
      <c r="Y148" s="286"/>
    </row>
    <row r="149" spans="1:25" s="7" customFormat="1" ht="12.75" x14ac:dyDescent="0.2">
      <c r="A149" s="102">
        <v>145</v>
      </c>
      <c r="B149" s="516">
        <f>'APH KIC KIA PC'!D149</f>
        <v>0</v>
      </c>
      <c r="C149" s="514" t="str">
        <f>IF('1. Artikeldata Grund'!$D149="","", '1. Artikeldata Grund'!$D149&amp;" - "&amp;'1. Artikeldata Grund'!$E149)</f>
        <v/>
      </c>
      <c r="D149" s="481" t="str">
        <f>IF('1. Artikeldata Grund'!D149="","",'1. Artikeldata Grund'!D149)</f>
        <v/>
      </c>
      <c r="E149" s="283"/>
      <c r="F149" s="548"/>
      <c r="G149" s="359"/>
      <c r="H149" s="359"/>
      <c r="I149" s="359"/>
      <c r="J149" s="283"/>
      <c r="K149" s="358" t="s">
        <v>79</v>
      </c>
      <c r="L149" s="276"/>
      <c r="M149" s="286"/>
      <c r="N149" s="283"/>
      <c r="O149" s="358" t="s">
        <v>29</v>
      </c>
      <c r="P149" s="276"/>
      <c r="Q149" s="286"/>
      <c r="R149" s="283"/>
      <c r="S149" s="287" t="s">
        <v>29</v>
      </c>
      <c r="T149" s="276"/>
      <c r="U149" s="286"/>
      <c r="V149" s="283"/>
      <c r="W149" s="287" t="s">
        <v>29</v>
      </c>
      <c r="X149" s="276"/>
      <c r="Y149" s="286"/>
    </row>
    <row r="150" spans="1:25" s="7" customFormat="1" ht="12.75" x14ac:dyDescent="0.2">
      <c r="A150" s="102">
        <v>146</v>
      </c>
      <c r="B150" s="516">
        <f>'APH KIC KIA PC'!D150</f>
        <v>0</v>
      </c>
      <c r="C150" s="514" t="str">
        <f>IF('1. Artikeldata Grund'!$D150="","", '1. Artikeldata Grund'!$D150&amp;" - "&amp;'1. Artikeldata Grund'!$E150)</f>
        <v/>
      </c>
      <c r="D150" s="481" t="str">
        <f>IF('1. Artikeldata Grund'!D150="","",'1. Artikeldata Grund'!D150)</f>
        <v/>
      </c>
      <c r="E150" s="283"/>
      <c r="F150" s="548"/>
      <c r="G150" s="359"/>
      <c r="H150" s="359"/>
      <c r="I150" s="359"/>
      <c r="J150" s="283"/>
      <c r="K150" s="358" t="s">
        <v>79</v>
      </c>
      <c r="L150" s="276"/>
      <c r="M150" s="286"/>
      <c r="N150" s="283"/>
      <c r="O150" s="358" t="s">
        <v>29</v>
      </c>
      <c r="P150" s="276"/>
      <c r="Q150" s="286"/>
      <c r="R150" s="283"/>
      <c r="S150" s="287" t="s">
        <v>29</v>
      </c>
      <c r="T150" s="276"/>
      <c r="U150" s="286"/>
      <c r="V150" s="283"/>
      <c r="W150" s="287" t="s">
        <v>29</v>
      </c>
      <c r="X150" s="276"/>
      <c r="Y150" s="286"/>
    </row>
    <row r="151" spans="1:25" s="7" customFormat="1" ht="12.75" x14ac:dyDescent="0.2">
      <c r="A151" s="102">
        <v>147</v>
      </c>
      <c r="B151" s="516">
        <f>'APH KIC KIA PC'!D151</f>
        <v>0</v>
      </c>
      <c r="C151" s="514" t="str">
        <f>IF('1. Artikeldata Grund'!$D151="","", '1. Artikeldata Grund'!$D151&amp;" - "&amp;'1. Artikeldata Grund'!$E151)</f>
        <v/>
      </c>
      <c r="D151" s="481" t="str">
        <f>IF('1. Artikeldata Grund'!D151="","",'1. Artikeldata Grund'!D151)</f>
        <v/>
      </c>
      <c r="E151" s="283"/>
      <c r="F151" s="548"/>
      <c r="G151" s="359"/>
      <c r="H151" s="359"/>
      <c r="I151" s="359"/>
      <c r="J151" s="283"/>
      <c r="K151" s="358" t="s">
        <v>79</v>
      </c>
      <c r="L151" s="276"/>
      <c r="M151" s="286"/>
      <c r="N151" s="283"/>
      <c r="O151" s="358" t="s">
        <v>29</v>
      </c>
      <c r="P151" s="276"/>
      <c r="Q151" s="286"/>
      <c r="R151" s="283"/>
      <c r="S151" s="287" t="s">
        <v>29</v>
      </c>
      <c r="T151" s="276"/>
      <c r="U151" s="286"/>
      <c r="V151" s="283"/>
      <c r="W151" s="287" t="s">
        <v>29</v>
      </c>
      <c r="X151" s="276"/>
      <c r="Y151" s="286"/>
    </row>
    <row r="152" spans="1:25" s="7" customFormat="1" ht="12.75" x14ac:dyDescent="0.2">
      <c r="A152" s="102">
        <v>148</v>
      </c>
      <c r="B152" s="516">
        <f>'APH KIC KIA PC'!D152</f>
        <v>0</v>
      </c>
      <c r="C152" s="514" t="str">
        <f>IF('1. Artikeldata Grund'!$D152="","", '1. Artikeldata Grund'!$D152&amp;" - "&amp;'1. Artikeldata Grund'!$E152)</f>
        <v/>
      </c>
      <c r="D152" s="481" t="str">
        <f>IF('1. Artikeldata Grund'!D152="","",'1. Artikeldata Grund'!D152)</f>
        <v/>
      </c>
      <c r="E152" s="283"/>
      <c r="F152" s="548"/>
      <c r="G152" s="359"/>
      <c r="H152" s="359"/>
      <c r="I152" s="359"/>
      <c r="J152" s="283"/>
      <c r="K152" s="358" t="s">
        <v>79</v>
      </c>
      <c r="L152" s="276"/>
      <c r="M152" s="286"/>
      <c r="N152" s="283"/>
      <c r="O152" s="358" t="s">
        <v>29</v>
      </c>
      <c r="P152" s="276"/>
      <c r="Q152" s="286"/>
      <c r="R152" s="283"/>
      <c r="S152" s="287" t="s">
        <v>29</v>
      </c>
      <c r="T152" s="276"/>
      <c r="U152" s="286"/>
      <c r="V152" s="283"/>
      <c r="W152" s="287" t="s">
        <v>29</v>
      </c>
      <c r="X152" s="276"/>
      <c r="Y152" s="286"/>
    </row>
    <row r="153" spans="1:25" s="7" customFormat="1" ht="12.75" x14ac:dyDescent="0.2">
      <c r="A153" s="102">
        <v>149</v>
      </c>
      <c r="B153" s="516">
        <f>'APH KIC KIA PC'!D153</f>
        <v>0</v>
      </c>
      <c r="C153" s="514" t="str">
        <f>IF('1. Artikeldata Grund'!$D153="","", '1. Artikeldata Grund'!$D153&amp;" - "&amp;'1. Artikeldata Grund'!$E153)</f>
        <v/>
      </c>
      <c r="D153" s="481" t="str">
        <f>IF('1. Artikeldata Grund'!D153="","",'1. Artikeldata Grund'!D153)</f>
        <v/>
      </c>
      <c r="E153" s="283"/>
      <c r="F153" s="548"/>
      <c r="G153" s="359"/>
      <c r="H153" s="359"/>
      <c r="I153" s="359"/>
      <c r="J153" s="283"/>
      <c r="K153" s="358" t="s">
        <v>79</v>
      </c>
      <c r="L153" s="276"/>
      <c r="M153" s="286"/>
      <c r="N153" s="283"/>
      <c r="O153" s="358" t="s">
        <v>29</v>
      </c>
      <c r="P153" s="276"/>
      <c r="Q153" s="286"/>
      <c r="R153" s="283"/>
      <c r="S153" s="287" t="s">
        <v>29</v>
      </c>
      <c r="T153" s="276"/>
      <c r="U153" s="286"/>
      <c r="V153" s="283"/>
      <c r="W153" s="287" t="s">
        <v>29</v>
      </c>
      <c r="X153" s="276"/>
      <c r="Y153" s="286"/>
    </row>
    <row r="154" spans="1:25" s="7" customFormat="1" ht="12.75" x14ac:dyDescent="0.2">
      <c r="A154" s="102">
        <v>150</v>
      </c>
      <c r="B154" s="516">
        <f>'APH KIC KIA PC'!D154</f>
        <v>0</v>
      </c>
      <c r="C154" s="514" t="str">
        <f>IF('1. Artikeldata Grund'!$D154="","", '1. Artikeldata Grund'!$D154&amp;" - "&amp;'1. Artikeldata Grund'!$E154)</f>
        <v/>
      </c>
      <c r="D154" s="481" t="str">
        <f>IF('1. Artikeldata Grund'!D154="","",'1. Artikeldata Grund'!D154)</f>
        <v/>
      </c>
      <c r="E154" s="283"/>
      <c r="F154" s="548"/>
      <c r="G154" s="359"/>
      <c r="H154" s="359"/>
      <c r="I154" s="359"/>
      <c r="J154" s="283"/>
      <c r="K154" s="358" t="s">
        <v>79</v>
      </c>
      <c r="L154" s="276"/>
      <c r="M154" s="286"/>
      <c r="N154" s="283"/>
      <c r="O154" s="358" t="s">
        <v>29</v>
      </c>
      <c r="P154" s="276"/>
      <c r="Q154" s="286"/>
      <c r="R154" s="283"/>
      <c r="S154" s="287" t="s">
        <v>29</v>
      </c>
      <c r="T154" s="276"/>
      <c r="U154" s="286"/>
      <c r="V154" s="283"/>
      <c r="W154" s="287" t="s">
        <v>29</v>
      </c>
      <c r="X154" s="276"/>
      <c r="Y154" s="286"/>
    </row>
    <row r="155" spans="1:25" s="7" customFormat="1" ht="12.75" x14ac:dyDescent="0.2">
      <c r="A155" s="102">
        <v>151</v>
      </c>
      <c r="B155" s="516">
        <f>'APH KIC KIA PC'!D155</f>
        <v>0</v>
      </c>
      <c r="C155" s="514" t="str">
        <f>IF('1. Artikeldata Grund'!$D155="","", '1. Artikeldata Grund'!$D155&amp;" - "&amp;'1. Artikeldata Grund'!$E155)</f>
        <v/>
      </c>
      <c r="D155" s="481" t="str">
        <f>IF('1. Artikeldata Grund'!D155="","",'1. Artikeldata Grund'!D155)</f>
        <v/>
      </c>
      <c r="E155" s="283"/>
      <c r="F155" s="548"/>
      <c r="G155" s="359"/>
      <c r="H155" s="359"/>
      <c r="I155" s="359"/>
      <c r="J155" s="283"/>
      <c r="K155" s="358" t="s">
        <v>79</v>
      </c>
      <c r="L155" s="276"/>
      <c r="M155" s="286"/>
      <c r="N155" s="283"/>
      <c r="O155" s="358" t="s">
        <v>29</v>
      </c>
      <c r="P155" s="276"/>
      <c r="Q155" s="286"/>
      <c r="R155" s="283"/>
      <c r="S155" s="287" t="s">
        <v>29</v>
      </c>
      <c r="T155" s="276"/>
      <c r="U155" s="286"/>
      <c r="V155" s="283"/>
      <c r="W155" s="287" t="s">
        <v>29</v>
      </c>
      <c r="X155" s="276"/>
      <c r="Y155" s="286"/>
    </row>
    <row r="156" spans="1:25" s="7" customFormat="1" ht="12.75" x14ac:dyDescent="0.2">
      <c r="A156" s="102">
        <v>152</v>
      </c>
      <c r="B156" s="516">
        <f>'APH KIC KIA PC'!D156</f>
        <v>0</v>
      </c>
      <c r="C156" s="514" t="str">
        <f>IF('1. Artikeldata Grund'!$D156="","", '1. Artikeldata Grund'!$D156&amp;" - "&amp;'1. Artikeldata Grund'!$E156)</f>
        <v/>
      </c>
      <c r="D156" s="481" t="str">
        <f>IF('1. Artikeldata Grund'!D156="","",'1. Artikeldata Grund'!D156)</f>
        <v/>
      </c>
      <c r="E156" s="283"/>
      <c r="F156" s="548"/>
      <c r="G156" s="359"/>
      <c r="H156" s="359"/>
      <c r="I156" s="359"/>
      <c r="J156" s="283"/>
      <c r="K156" s="358" t="s">
        <v>79</v>
      </c>
      <c r="L156" s="276"/>
      <c r="M156" s="286"/>
      <c r="N156" s="283"/>
      <c r="O156" s="358" t="s">
        <v>29</v>
      </c>
      <c r="P156" s="276"/>
      <c r="Q156" s="286"/>
      <c r="R156" s="283"/>
      <c r="S156" s="287" t="s">
        <v>29</v>
      </c>
      <c r="T156" s="276"/>
      <c r="U156" s="286"/>
      <c r="V156" s="283"/>
      <c r="W156" s="287" t="s">
        <v>29</v>
      </c>
      <c r="X156" s="276"/>
      <c r="Y156" s="286"/>
    </row>
    <row r="157" spans="1:25" s="7" customFormat="1" ht="12.75" x14ac:dyDescent="0.2">
      <c r="A157" s="102">
        <v>153</v>
      </c>
      <c r="B157" s="516">
        <f>'APH KIC KIA PC'!D157</f>
        <v>0</v>
      </c>
      <c r="C157" s="514" t="str">
        <f>IF('1. Artikeldata Grund'!$D157="","", '1. Artikeldata Grund'!$D157&amp;" - "&amp;'1. Artikeldata Grund'!$E157)</f>
        <v/>
      </c>
      <c r="D157" s="481" t="str">
        <f>IF('1. Artikeldata Grund'!D157="","",'1. Artikeldata Grund'!D157)</f>
        <v/>
      </c>
      <c r="E157" s="283"/>
      <c r="F157" s="548"/>
      <c r="G157" s="359"/>
      <c r="H157" s="359"/>
      <c r="I157" s="359"/>
      <c r="J157" s="283"/>
      <c r="K157" s="358" t="s">
        <v>79</v>
      </c>
      <c r="L157" s="276"/>
      <c r="M157" s="286"/>
      <c r="N157" s="283"/>
      <c r="O157" s="358" t="s">
        <v>29</v>
      </c>
      <c r="P157" s="276"/>
      <c r="Q157" s="286"/>
      <c r="R157" s="283"/>
      <c r="S157" s="287" t="s">
        <v>29</v>
      </c>
      <c r="T157" s="276"/>
      <c r="U157" s="286"/>
      <c r="V157" s="283"/>
      <c r="W157" s="287" t="s">
        <v>29</v>
      </c>
      <c r="X157" s="276"/>
      <c r="Y157" s="286"/>
    </row>
    <row r="158" spans="1:25" s="7" customFormat="1" ht="12.75" x14ac:dyDescent="0.2">
      <c r="A158" s="102">
        <v>154</v>
      </c>
      <c r="B158" s="516">
        <f>'APH KIC KIA PC'!D158</f>
        <v>0</v>
      </c>
      <c r="C158" s="514" t="str">
        <f>IF('1. Artikeldata Grund'!$D158="","", '1. Artikeldata Grund'!$D158&amp;" - "&amp;'1. Artikeldata Grund'!$E158)</f>
        <v/>
      </c>
      <c r="D158" s="481" t="str">
        <f>IF('1. Artikeldata Grund'!D158="","",'1. Artikeldata Grund'!D158)</f>
        <v/>
      </c>
      <c r="E158" s="283"/>
      <c r="F158" s="548"/>
      <c r="G158" s="359"/>
      <c r="H158" s="359"/>
      <c r="I158" s="359"/>
      <c r="J158" s="283"/>
      <c r="K158" s="358" t="s">
        <v>79</v>
      </c>
      <c r="L158" s="276"/>
      <c r="M158" s="286"/>
      <c r="N158" s="283"/>
      <c r="O158" s="358" t="s">
        <v>29</v>
      </c>
      <c r="P158" s="276"/>
      <c r="Q158" s="286"/>
      <c r="R158" s="283"/>
      <c r="S158" s="287" t="s">
        <v>29</v>
      </c>
      <c r="T158" s="276"/>
      <c r="U158" s="286"/>
      <c r="V158" s="283"/>
      <c r="W158" s="287" t="s">
        <v>29</v>
      </c>
      <c r="X158" s="276"/>
      <c r="Y158" s="286"/>
    </row>
    <row r="159" spans="1:25" s="7" customFormat="1" ht="12.75" x14ac:dyDescent="0.2">
      <c r="A159" s="102">
        <v>155</v>
      </c>
      <c r="B159" s="516">
        <f>'APH KIC KIA PC'!D159</f>
        <v>0</v>
      </c>
      <c r="C159" s="514" t="str">
        <f>IF('1. Artikeldata Grund'!$D159="","", '1. Artikeldata Grund'!$D159&amp;" - "&amp;'1. Artikeldata Grund'!$E159)</f>
        <v/>
      </c>
      <c r="D159" s="481" t="str">
        <f>IF('1. Artikeldata Grund'!D159="","",'1. Artikeldata Grund'!D159)</f>
        <v/>
      </c>
      <c r="E159" s="283"/>
      <c r="F159" s="548"/>
      <c r="G159" s="359"/>
      <c r="H159" s="359"/>
      <c r="I159" s="359"/>
      <c r="J159" s="283"/>
      <c r="K159" s="358" t="s">
        <v>79</v>
      </c>
      <c r="L159" s="276"/>
      <c r="M159" s="286"/>
      <c r="N159" s="283"/>
      <c r="O159" s="358" t="s">
        <v>29</v>
      </c>
      <c r="P159" s="276"/>
      <c r="Q159" s="286"/>
      <c r="R159" s="283"/>
      <c r="S159" s="287" t="s">
        <v>29</v>
      </c>
      <c r="T159" s="276"/>
      <c r="U159" s="286"/>
      <c r="V159" s="283"/>
      <c r="W159" s="287" t="s">
        <v>29</v>
      </c>
      <c r="X159" s="276"/>
      <c r="Y159" s="286"/>
    </row>
    <row r="160" spans="1:25" s="7" customFormat="1" ht="12.75" x14ac:dyDescent="0.2">
      <c r="A160" s="102">
        <v>156</v>
      </c>
      <c r="B160" s="516">
        <f>'APH KIC KIA PC'!D160</f>
        <v>0</v>
      </c>
      <c r="C160" s="514" t="str">
        <f>IF('1. Artikeldata Grund'!$D160="","", '1. Artikeldata Grund'!$D160&amp;" - "&amp;'1. Artikeldata Grund'!$E160)</f>
        <v/>
      </c>
      <c r="D160" s="481" t="str">
        <f>IF('1. Artikeldata Grund'!D160="","",'1. Artikeldata Grund'!D160)</f>
        <v/>
      </c>
      <c r="E160" s="283"/>
      <c r="F160" s="548"/>
      <c r="G160" s="359"/>
      <c r="H160" s="359"/>
      <c r="I160" s="359"/>
      <c r="J160" s="283"/>
      <c r="K160" s="358" t="s">
        <v>79</v>
      </c>
      <c r="L160" s="276"/>
      <c r="M160" s="286"/>
      <c r="N160" s="283"/>
      <c r="O160" s="358" t="s">
        <v>29</v>
      </c>
      <c r="P160" s="276"/>
      <c r="Q160" s="286"/>
      <c r="R160" s="283"/>
      <c r="S160" s="287" t="s">
        <v>29</v>
      </c>
      <c r="T160" s="276"/>
      <c r="U160" s="286"/>
      <c r="V160" s="283"/>
      <c r="W160" s="287" t="s">
        <v>29</v>
      </c>
      <c r="X160" s="276"/>
      <c r="Y160" s="286"/>
    </row>
    <row r="161" spans="1:25" s="7" customFormat="1" ht="12.75" x14ac:dyDescent="0.2">
      <c r="A161" s="102">
        <v>157</v>
      </c>
      <c r="B161" s="516">
        <f>'APH KIC KIA PC'!D161</f>
        <v>0</v>
      </c>
      <c r="C161" s="514" t="str">
        <f>IF('1. Artikeldata Grund'!$D161="","", '1. Artikeldata Grund'!$D161&amp;" - "&amp;'1. Artikeldata Grund'!$E161)</f>
        <v/>
      </c>
      <c r="D161" s="481" t="str">
        <f>IF('1. Artikeldata Grund'!D161="","",'1. Artikeldata Grund'!D161)</f>
        <v/>
      </c>
      <c r="E161" s="283"/>
      <c r="F161" s="548"/>
      <c r="G161" s="359"/>
      <c r="H161" s="359"/>
      <c r="I161" s="359"/>
      <c r="J161" s="283"/>
      <c r="K161" s="358" t="s">
        <v>79</v>
      </c>
      <c r="L161" s="276"/>
      <c r="M161" s="286"/>
      <c r="N161" s="283"/>
      <c r="O161" s="358" t="s">
        <v>29</v>
      </c>
      <c r="P161" s="276"/>
      <c r="Q161" s="286"/>
      <c r="R161" s="283"/>
      <c r="S161" s="287" t="s">
        <v>29</v>
      </c>
      <c r="T161" s="276"/>
      <c r="U161" s="286"/>
      <c r="V161" s="283"/>
      <c r="W161" s="287" t="s">
        <v>29</v>
      </c>
      <c r="X161" s="276"/>
      <c r="Y161" s="286"/>
    </row>
    <row r="162" spans="1:25" s="7" customFormat="1" ht="12.75" x14ac:dyDescent="0.2">
      <c r="A162" s="102">
        <v>158</v>
      </c>
      <c r="B162" s="516">
        <f>'APH KIC KIA PC'!D162</f>
        <v>0</v>
      </c>
      <c r="C162" s="514" t="str">
        <f>IF('1. Artikeldata Grund'!$D162="","", '1. Artikeldata Grund'!$D162&amp;" - "&amp;'1. Artikeldata Grund'!$E162)</f>
        <v/>
      </c>
      <c r="D162" s="481" t="str">
        <f>IF('1. Artikeldata Grund'!D162="","",'1. Artikeldata Grund'!D162)</f>
        <v/>
      </c>
      <c r="E162" s="283"/>
      <c r="F162" s="548"/>
      <c r="G162" s="359"/>
      <c r="H162" s="359"/>
      <c r="I162" s="359"/>
      <c r="J162" s="283"/>
      <c r="K162" s="358" t="s">
        <v>79</v>
      </c>
      <c r="L162" s="276"/>
      <c r="M162" s="286"/>
      <c r="N162" s="283"/>
      <c r="O162" s="358" t="s">
        <v>29</v>
      </c>
      <c r="P162" s="276"/>
      <c r="Q162" s="286"/>
      <c r="R162" s="283"/>
      <c r="S162" s="287" t="s">
        <v>29</v>
      </c>
      <c r="T162" s="276"/>
      <c r="U162" s="286"/>
      <c r="V162" s="283"/>
      <c r="W162" s="287" t="s">
        <v>29</v>
      </c>
      <c r="X162" s="276"/>
      <c r="Y162" s="286"/>
    </row>
    <row r="163" spans="1:25" s="7" customFormat="1" ht="12.75" x14ac:dyDescent="0.2">
      <c r="A163" s="102">
        <v>159</v>
      </c>
      <c r="B163" s="516">
        <f>'APH KIC KIA PC'!D163</f>
        <v>0</v>
      </c>
      <c r="C163" s="514" t="str">
        <f>IF('1. Artikeldata Grund'!$D163="","", '1. Artikeldata Grund'!$D163&amp;" - "&amp;'1. Artikeldata Grund'!$E163)</f>
        <v/>
      </c>
      <c r="D163" s="481" t="str">
        <f>IF('1. Artikeldata Grund'!D163="","",'1. Artikeldata Grund'!D163)</f>
        <v/>
      </c>
      <c r="E163" s="283"/>
      <c r="F163" s="548"/>
      <c r="G163" s="359"/>
      <c r="H163" s="359"/>
      <c r="I163" s="359"/>
      <c r="J163" s="283"/>
      <c r="K163" s="358" t="s">
        <v>79</v>
      </c>
      <c r="L163" s="276"/>
      <c r="M163" s="286"/>
      <c r="N163" s="283"/>
      <c r="O163" s="358" t="s">
        <v>29</v>
      </c>
      <c r="P163" s="276"/>
      <c r="Q163" s="286"/>
      <c r="R163" s="283"/>
      <c r="S163" s="287" t="s">
        <v>29</v>
      </c>
      <c r="T163" s="276"/>
      <c r="U163" s="286"/>
      <c r="V163" s="283"/>
      <c r="W163" s="287" t="s">
        <v>29</v>
      </c>
      <c r="X163" s="276"/>
      <c r="Y163" s="286"/>
    </row>
    <row r="164" spans="1:25" s="7" customFormat="1" ht="12.75" x14ac:dyDescent="0.2">
      <c r="A164" s="102">
        <v>160</v>
      </c>
      <c r="B164" s="516">
        <f>'APH KIC KIA PC'!D164</f>
        <v>0</v>
      </c>
      <c r="C164" s="514" t="str">
        <f>IF('1. Artikeldata Grund'!$D164="","", '1. Artikeldata Grund'!$D164&amp;" - "&amp;'1. Artikeldata Grund'!$E164)</f>
        <v/>
      </c>
      <c r="D164" s="481" t="str">
        <f>IF('1. Artikeldata Grund'!D164="","",'1. Artikeldata Grund'!D164)</f>
        <v/>
      </c>
      <c r="E164" s="283"/>
      <c r="F164" s="548"/>
      <c r="G164" s="359"/>
      <c r="H164" s="359"/>
      <c r="I164" s="359"/>
      <c r="J164" s="283"/>
      <c r="K164" s="358" t="s">
        <v>79</v>
      </c>
      <c r="L164" s="276"/>
      <c r="M164" s="286"/>
      <c r="N164" s="283"/>
      <c r="O164" s="358" t="s">
        <v>29</v>
      </c>
      <c r="P164" s="276"/>
      <c r="Q164" s="286"/>
      <c r="R164" s="283"/>
      <c r="S164" s="287" t="s">
        <v>29</v>
      </c>
      <c r="T164" s="276"/>
      <c r="U164" s="286"/>
      <c r="V164" s="283"/>
      <c r="W164" s="287" t="s">
        <v>29</v>
      </c>
      <c r="X164" s="276"/>
      <c r="Y164" s="286"/>
    </row>
    <row r="165" spans="1:25" s="7" customFormat="1" ht="12.75" x14ac:dyDescent="0.2">
      <c r="A165" s="102">
        <v>161</v>
      </c>
      <c r="B165" s="516">
        <f>'APH KIC KIA PC'!D165</f>
        <v>0</v>
      </c>
      <c r="C165" s="514" t="str">
        <f>IF('1. Artikeldata Grund'!$D165="","", '1. Artikeldata Grund'!$D165&amp;" - "&amp;'1. Artikeldata Grund'!$E165)</f>
        <v/>
      </c>
      <c r="D165" s="481" t="str">
        <f>IF('1. Artikeldata Grund'!D165="","",'1. Artikeldata Grund'!D165)</f>
        <v/>
      </c>
      <c r="E165" s="283"/>
      <c r="F165" s="548"/>
      <c r="G165" s="359"/>
      <c r="H165" s="359"/>
      <c r="I165" s="359"/>
      <c r="J165" s="283"/>
      <c r="K165" s="358" t="s">
        <v>79</v>
      </c>
      <c r="L165" s="276"/>
      <c r="M165" s="286"/>
      <c r="N165" s="283"/>
      <c r="O165" s="358" t="s">
        <v>29</v>
      </c>
      <c r="P165" s="276"/>
      <c r="Q165" s="286"/>
      <c r="R165" s="283"/>
      <c r="S165" s="287" t="s">
        <v>29</v>
      </c>
      <c r="T165" s="276"/>
      <c r="U165" s="286"/>
      <c r="V165" s="283"/>
      <c r="W165" s="287" t="s">
        <v>29</v>
      </c>
      <c r="X165" s="276"/>
      <c r="Y165" s="286"/>
    </row>
    <row r="166" spans="1:25" s="7" customFormat="1" ht="12.75" x14ac:dyDescent="0.2">
      <c r="A166" s="102">
        <v>162</v>
      </c>
      <c r="B166" s="516">
        <f>'APH KIC KIA PC'!D166</f>
        <v>0</v>
      </c>
      <c r="C166" s="514" t="str">
        <f>IF('1. Artikeldata Grund'!$D166="","", '1. Artikeldata Grund'!$D166&amp;" - "&amp;'1. Artikeldata Grund'!$E166)</f>
        <v/>
      </c>
      <c r="D166" s="481" t="str">
        <f>IF('1. Artikeldata Grund'!D166="","",'1. Artikeldata Grund'!D166)</f>
        <v/>
      </c>
      <c r="E166" s="283"/>
      <c r="F166" s="548"/>
      <c r="G166" s="359"/>
      <c r="H166" s="359"/>
      <c r="I166" s="359"/>
      <c r="J166" s="283"/>
      <c r="K166" s="358" t="s">
        <v>79</v>
      </c>
      <c r="L166" s="276"/>
      <c r="M166" s="286"/>
      <c r="N166" s="283"/>
      <c r="O166" s="358" t="s">
        <v>29</v>
      </c>
      <c r="P166" s="276"/>
      <c r="Q166" s="286"/>
      <c r="R166" s="283"/>
      <c r="S166" s="287" t="s">
        <v>29</v>
      </c>
      <c r="T166" s="276"/>
      <c r="U166" s="286"/>
      <c r="V166" s="283"/>
      <c r="W166" s="287" t="s">
        <v>29</v>
      </c>
      <c r="X166" s="276"/>
      <c r="Y166" s="286"/>
    </row>
    <row r="167" spans="1:25" s="7" customFormat="1" ht="12.75" x14ac:dyDescent="0.2">
      <c r="A167" s="102">
        <v>163</v>
      </c>
      <c r="B167" s="516">
        <f>'APH KIC KIA PC'!D167</f>
        <v>0</v>
      </c>
      <c r="C167" s="514" t="str">
        <f>IF('1. Artikeldata Grund'!$D167="","", '1. Artikeldata Grund'!$D167&amp;" - "&amp;'1. Artikeldata Grund'!$E167)</f>
        <v/>
      </c>
      <c r="D167" s="481" t="str">
        <f>IF('1. Artikeldata Grund'!D167="","",'1. Artikeldata Grund'!D167)</f>
        <v/>
      </c>
      <c r="E167" s="283"/>
      <c r="F167" s="548"/>
      <c r="G167" s="359"/>
      <c r="H167" s="359"/>
      <c r="I167" s="359"/>
      <c r="J167" s="283"/>
      <c r="K167" s="358" t="s">
        <v>79</v>
      </c>
      <c r="L167" s="276"/>
      <c r="M167" s="286"/>
      <c r="N167" s="283"/>
      <c r="O167" s="358" t="s">
        <v>29</v>
      </c>
      <c r="P167" s="276"/>
      <c r="Q167" s="286"/>
      <c r="R167" s="283"/>
      <c r="S167" s="287" t="s">
        <v>29</v>
      </c>
      <c r="T167" s="276"/>
      <c r="U167" s="286"/>
      <c r="V167" s="283"/>
      <c r="W167" s="287" t="s">
        <v>29</v>
      </c>
      <c r="X167" s="276"/>
      <c r="Y167" s="286"/>
    </row>
    <row r="168" spans="1:25" s="7" customFormat="1" ht="12.75" x14ac:dyDescent="0.2">
      <c r="A168" s="102">
        <v>164</v>
      </c>
      <c r="B168" s="516">
        <f>'APH KIC KIA PC'!D168</f>
        <v>0</v>
      </c>
      <c r="C168" s="514" t="str">
        <f>IF('1. Artikeldata Grund'!$D168="","", '1. Artikeldata Grund'!$D168&amp;" - "&amp;'1. Artikeldata Grund'!$E168)</f>
        <v/>
      </c>
      <c r="D168" s="481" t="str">
        <f>IF('1. Artikeldata Grund'!D168="","",'1. Artikeldata Grund'!D168)</f>
        <v/>
      </c>
      <c r="E168" s="283"/>
      <c r="F168" s="548"/>
      <c r="G168" s="359"/>
      <c r="H168" s="359"/>
      <c r="I168" s="359"/>
      <c r="J168" s="283"/>
      <c r="K168" s="358" t="s">
        <v>79</v>
      </c>
      <c r="L168" s="276"/>
      <c r="M168" s="286"/>
      <c r="N168" s="283"/>
      <c r="O168" s="358" t="s">
        <v>29</v>
      </c>
      <c r="P168" s="276"/>
      <c r="Q168" s="286"/>
      <c r="R168" s="283"/>
      <c r="S168" s="287" t="s">
        <v>29</v>
      </c>
      <c r="T168" s="276"/>
      <c r="U168" s="286"/>
      <c r="V168" s="283"/>
      <c r="W168" s="287" t="s">
        <v>29</v>
      </c>
      <c r="X168" s="276"/>
      <c r="Y168" s="286"/>
    </row>
    <row r="169" spans="1:25" s="7" customFormat="1" ht="12.75" x14ac:dyDescent="0.2">
      <c r="A169" s="102">
        <v>165</v>
      </c>
      <c r="B169" s="516">
        <f>'APH KIC KIA PC'!D169</f>
        <v>0</v>
      </c>
      <c r="C169" s="514" t="str">
        <f>IF('1. Artikeldata Grund'!$D169="","", '1. Artikeldata Grund'!$D169&amp;" - "&amp;'1. Artikeldata Grund'!$E169)</f>
        <v/>
      </c>
      <c r="D169" s="481" t="str">
        <f>IF('1. Artikeldata Grund'!D169="","",'1. Artikeldata Grund'!D169)</f>
        <v/>
      </c>
      <c r="E169" s="283"/>
      <c r="F169" s="548"/>
      <c r="G169" s="359"/>
      <c r="H169" s="359"/>
      <c r="I169" s="359"/>
      <c r="J169" s="283"/>
      <c r="K169" s="358" t="s">
        <v>79</v>
      </c>
      <c r="L169" s="276"/>
      <c r="M169" s="286"/>
      <c r="N169" s="283"/>
      <c r="O169" s="358" t="s">
        <v>29</v>
      </c>
      <c r="P169" s="276"/>
      <c r="Q169" s="286"/>
      <c r="R169" s="283"/>
      <c r="S169" s="287" t="s">
        <v>29</v>
      </c>
      <c r="T169" s="276"/>
      <c r="U169" s="286"/>
      <c r="V169" s="283"/>
      <c r="W169" s="287" t="s">
        <v>29</v>
      </c>
      <c r="X169" s="276"/>
      <c r="Y169" s="286"/>
    </row>
    <row r="170" spans="1:25" s="7" customFormat="1" ht="12.75" x14ac:dyDescent="0.2">
      <c r="A170" s="102">
        <v>166</v>
      </c>
      <c r="B170" s="516">
        <f>'APH KIC KIA PC'!D170</f>
        <v>0</v>
      </c>
      <c r="C170" s="514" t="str">
        <f>IF('1. Artikeldata Grund'!$D170="","", '1. Artikeldata Grund'!$D170&amp;" - "&amp;'1. Artikeldata Grund'!$E170)</f>
        <v/>
      </c>
      <c r="D170" s="481" t="str">
        <f>IF('1. Artikeldata Grund'!D170="","",'1. Artikeldata Grund'!D170)</f>
        <v/>
      </c>
      <c r="E170" s="283"/>
      <c r="F170" s="548"/>
      <c r="G170" s="359"/>
      <c r="H170" s="359"/>
      <c r="I170" s="359"/>
      <c r="J170" s="283"/>
      <c r="K170" s="358" t="s">
        <v>79</v>
      </c>
      <c r="L170" s="276"/>
      <c r="M170" s="286"/>
      <c r="N170" s="283"/>
      <c r="O170" s="358" t="s">
        <v>29</v>
      </c>
      <c r="P170" s="276"/>
      <c r="Q170" s="286"/>
      <c r="R170" s="283"/>
      <c r="S170" s="287" t="s">
        <v>29</v>
      </c>
      <c r="T170" s="276"/>
      <c r="U170" s="286"/>
      <c r="V170" s="283"/>
      <c r="W170" s="287" t="s">
        <v>29</v>
      </c>
      <c r="X170" s="276"/>
      <c r="Y170" s="286"/>
    </row>
    <row r="171" spans="1:25" s="7" customFormat="1" ht="12.75" x14ac:dyDescent="0.2">
      <c r="A171" s="102">
        <v>167</v>
      </c>
      <c r="B171" s="516">
        <f>'APH KIC KIA PC'!D171</f>
        <v>0</v>
      </c>
      <c r="C171" s="514" t="str">
        <f>IF('1. Artikeldata Grund'!$D171="","", '1. Artikeldata Grund'!$D171&amp;" - "&amp;'1. Artikeldata Grund'!$E171)</f>
        <v/>
      </c>
      <c r="D171" s="481" t="str">
        <f>IF('1. Artikeldata Grund'!D171="","",'1. Artikeldata Grund'!D171)</f>
        <v/>
      </c>
      <c r="E171" s="283"/>
      <c r="F171" s="548"/>
      <c r="G171" s="359"/>
      <c r="H171" s="359"/>
      <c r="I171" s="359"/>
      <c r="J171" s="283"/>
      <c r="K171" s="358" t="s">
        <v>79</v>
      </c>
      <c r="L171" s="276"/>
      <c r="M171" s="286"/>
      <c r="N171" s="283"/>
      <c r="O171" s="358" t="s">
        <v>29</v>
      </c>
      <c r="P171" s="276"/>
      <c r="Q171" s="286"/>
      <c r="R171" s="283"/>
      <c r="S171" s="287" t="s">
        <v>29</v>
      </c>
      <c r="T171" s="276"/>
      <c r="U171" s="286"/>
      <c r="V171" s="283"/>
      <c r="W171" s="287" t="s">
        <v>29</v>
      </c>
      <c r="X171" s="276"/>
      <c r="Y171" s="286"/>
    </row>
    <row r="172" spans="1:25" s="7" customFormat="1" ht="12.75" x14ac:dyDescent="0.2">
      <c r="A172" s="102">
        <v>168</v>
      </c>
      <c r="B172" s="516">
        <f>'APH KIC KIA PC'!D172</f>
        <v>0</v>
      </c>
      <c r="C172" s="514" t="str">
        <f>IF('1. Artikeldata Grund'!$D172="","", '1. Artikeldata Grund'!$D172&amp;" - "&amp;'1. Artikeldata Grund'!$E172)</f>
        <v/>
      </c>
      <c r="D172" s="481" t="str">
        <f>IF('1. Artikeldata Grund'!D172="","",'1. Artikeldata Grund'!D172)</f>
        <v/>
      </c>
      <c r="E172" s="283"/>
      <c r="F172" s="548"/>
      <c r="G172" s="359"/>
      <c r="H172" s="359"/>
      <c r="I172" s="359"/>
      <c r="J172" s="283"/>
      <c r="K172" s="358" t="s">
        <v>79</v>
      </c>
      <c r="L172" s="276"/>
      <c r="M172" s="286"/>
      <c r="N172" s="283"/>
      <c r="O172" s="358" t="s">
        <v>29</v>
      </c>
      <c r="P172" s="276"/>
      <c r="Q172" s="286"/>
      <c r="R172" s="283"/>
      <c r="S172" s="287" t="s">
        <v>29</v>
      </c>
      <c r="T172" s="276"/>
      <c r="U172" s="286"/>
      <c r="V172" s="283"/>
      <c r="W172" s="287" t="s">
        <v>29</v>
      </c>
      <c r="X172" s="276"/>
      <c r="Y172" s="286"/>
    </row>
    <row r="173" spans="1:25" s="7" customFormat="1" ht="12.75" x14ac:dyDescent="0.2">
      <c r="A173" s="102">
        <v>169</v>
      </c>
      <c r="B173" s="516">
        <f>'APH KIC KIA PC'!D173</f>
        <v>0</v>
      </c>
      <c r="C173" s="514" t="str">
        <f>IF('1. Artikeldata Grund'!$D173="","", '1. Artikeldata Grund'!$D173&amp;" - "&amp;'1. Artikeldata Grund'!$E173)</f>
        <v/>
      </c>
      <c r="D173" s="481" t="str">
        <f>IF('1. Artikeldata Grund'!D173="","",'1. Artikeldata Grund'!D173)</f>
        <v/>
      </c>
      <c r="E173" s="283"/>
      <c r="F173" s="548"/>
      <c r="G173" s="359"/>
      <c r="H173" s="359"/>
      <c r="I173" s="359"/>
      <c r="J173" s="283"/>
      <c r="K173" s="358" t="s">
        <v>79</v>
      </c>
      <c r="L173" s="276"/>
      <c r="M173" s="286"/>
      <c r="N173" s="283"/>
      <c r="O173" s="358" t="s">
        <v>29</v>
      </c>
      <c r="P173" s="276"/>
      <c r="Q173" s="286"/>
      <c r="R173" s="283"/>
      <c r="S173" s="287" t="s">
        <v>29</v>
      </c>
      <c r="T173" s="276"/>
      <c r="U173" s="286"/>
      <c r="V173" s="283"/>
      <c r="W173" s="287" t="s">
        <v>29</v>
      </c>
      <c r="X173" s="276"/>
      <c r="Y173" s="286"/>
    </row>
    <row r="174" spans="1:25" s="7" customFormat="1" ht="12.75" x14ac:dyDescent="0.2">
      <c r="A174" s="102">
        <v>170</v>
      </c>
      <c r="B174" s="516">
        <f>'APH KIC KIA PC'!D174</f>
        <v>0</v>
      </c>
      <c r="C174" s="514" t="str">
        <f>IF('1. Artikeldata Grund'!$D174="","", '1. Artikeldata Grund'!$D174&amp;" - "&amp;'1. Artikeldata Grund'!$E174)</f>
        <v/>
      </c>
      <c r="D174" s="481" t="str">
        <f>IF('1. Artikeldata Grund'!D174="","",'1. Artikeldata Grund'!D174)</f>
        <v/>
      </c>
      <c r="E174" s="283"/>
      <c r="F174" s="548"/>
      <c r="G174" s="359"/>
      <c r="H174" s="359"/>
      <c r="I174" s="359"/>
      <c r="J174" s="283"/>
      <c r="K174" s="358" t="s">
        <v>79</v>
      </c>
      <c r="L174" s="276"/>
      <c r="M174" s="286"/>
      <c r="N174" s="283"/>
      <c r="O174" s="358" t="s">
        <v>29</v>
      </c>
      <c r="P174" s="276"/>
      <c r="Q174" s="286"/>
      <c r="R174" s="283"/>
      <c r="S174" s="287" t="s">
        <v>29</v>
      </c>
      <c r="T174" s="276"/>
      <c r="U174" s="286"/>
      <c r="V174" s="283"/>
      <c r="W174" s="287" t="s">
        <v>29</v>
      </c>
      <c r="X174" s="276"/>
      <c r="Y174" s="286"/>
    </row>
    <row r="175" spans="1:25" s="7" customFormat="1" ht="12.75" x14ac:dyDescent="0.2">
      <c r="A175" s="102">
        <v>171</v>
      </c>
      <c r="B175" s="516">
        <f>'APH KIC KIA PC'!D175</f>
        <v>0</v>
      </c>
      <c r="C175" s="514" t="str">
        <f>IF('1. Artikeldata Grund'!$D175="","", '1. Artikeldata Grund'!$D175&amp;" - "&amp;'1. Artikeldata Grund'!$E175)</f>
        <v/>
      </c>
      <c r="D175" s="481" t="str">
        <f>IF('1. Artikeldata Grund'!D175="","",'1. Artikeldata Grund'!D175)</f>
        <v/>
      </c>
      <c r="E175" s="283"/>
      <c r="F175" s="548"/>
      <c r="G175" s="359"/>
      <c r="H175" s="359"/>
      <c r="I175" s="359"/>
      <c r="J175" s="283"/>
      <c r="K175" s="358" t="s">
        <v>79</v>
      </c>
      <c r="L175" s="276"/>
      <c r="M175" s="286"/>
      <c r="N175" s="283"/>
      <c r="O175" s="358" t="s">
        <v>29</v>
      </c>
      <c r="P175" s="276"/>
      <c r="Q175" s="286"/>
      <c r="R175" s="283"/>
      <c r="S175" s="287" t="s">
        <v>29</v>
      </c>
      <c r="T175" s="276"/>
      <c r="U175" s="286"/>
      <c r="V175" s="283"/>
      <c r="W175" s="287" t="s">
        <v>29</v>
      </c>
      <c r="X175" s="276"/>
      <c r="Y175" s="286"/>
    </row>
    <row r="176" spans="1:25" s="7" customFormat="1" ht="12.75" x14ac:dyDescent="0.2">
      <c r="A176" s="102">
        <v>172</v>
      </c>
      <c r="B176" s="516">
        <f>'APH KIC KIA PC'!D176</f>
        <v>0</v>
      </c>
      <c r="C176" s="514" t="str">
        <f>IF('1. Artikeldata Grund'!$D176="","", '1. Artikeldata Grund'!$D176&amp;" - "&amp;'1. Artikeldata Grund'!$E176)</f>
        <v/>
      </c>
      <c r="D176" s="481" t="str">
        <f>IF('1. Artikeldata Grund'!D176="","",'1. Artikeldata Grund'!D176)</f>
        <v/>
      </c>
      <c r="E176" s="283"/>
      <c r="F176" s="548"/>
      <c r="G176" s="359"/>
      <c r="H176" s="359"/>
      <c r="I176" s="359"/>
      <c r="J176" s="283"/>
      <c r="K176" s="358" t="s">
        <v>79</v>
      </c>
      <c r="L176" s="276"/>
      <c r="M176" s="286"/>
      <c r="N176" s="283"/>
      <c r="O176" s="358" t="s">
        <v>29</v>
      </c>
      <c r="P176" s="276"/>
      <c r="Q176" s="286"/>
      <c r="R176" s="283"/>
      <c r="S176" s="287" t="s">
        <v>29</v>
      </c>
      <c r="T176" s="276"/>
      <c r="U176" s="286"/>
      <c r="V176" s="283"/>
      <c r="W176" s="287" t="s">
        <v>29</v>
      </c>
      <c r="X176" s="276"/>
      <c r="Y176" s="286"/>
    </row>
    <row r="177" spans="1:25" s="7" customFormat="1" ht="12.75" x14ac:dyDescent="0.2">
      <c r="A177" s="102">
        <v>173</v>
      </c>
      <c r="B177" s="516">
        <f>'APH KIC KIA PC'!D177</f>
        <v>0</v>
      </c>
      <c r="C177" s="514" t="str">
        <f>IF('1. Artikeldata Grund'!$D177="","", '1. Artikeldata Grund'!$D177&amp;" - "&amp;'1. Artikeldata Grund'!$E177)</f>
        <v/>
      </c>
      <c r="D177" s="481" t="str">
        <f>IF('1. Artikeldata Grund'!D177="","",'1. Artikeldata Grund'!D177)</f>
        <v/>
      </c>
      <c r="E177" s="283"/>
      <c r="F177" s="548"/>
      <c r="G177" s="359"/>
      <c r="H177" s="359"/>
      <c r="I177" s="359"/>
      <c r="J177" s="283"/>
      <c r="K177" s="358" t="s">
        <v>79</v>
      </c>
      <c r="L177" s="276"/>
      <c r="M177" s="286"/>
      <c r="N177" s="283"/>
      <c r="O177" s="358" t="s">
        <v>29</v>
      </c>
      <c r="P177" s="276"/>
      <c r="Q177" s="286"/>
      <c r="R177" s="283"/>
      <c r="S177" s="287" t="s">
        <v>29</v>
      </c>
      <c r="T177" s="276"/>
      <c r="U177" s="286"/>
      <c r="V177" s="283"/>
      <c r="W177" s="287" t="s">
        <v>29</v>
      </c>
      <c r="X177" s="276"/>
      <c r="Y177" s="286"/>
    </row>
    <row r="178" spans="1:25" s="7" customFormat="1" ht="12.75" x14ac:dyDescent="0.2">
      <c r="A178" s="102">
        <v>174</v>
      </c>
      <c r="B178" s="516">
        <f>'APH KIC KIA PC'!D178</f>
        <v>0</v>
      </c>
      <c r="C178" s="514" t="str">
        <f>IF('1. Artikeldata Grund'!$D178="","", '1. Artikeldata Grund'!$D178&amp;" - "&amp;'1. Artikeldata Grund'!$E178)</f>
        <v/>
      </c>
      <c r="D178" s="481" t="str">
        <f>IF('1. Artikeldata Grund'!D178="","",'1. Artikeldata Grund'!D178)</f>
        <v/>
      </c>
      <c r="E178" s="283"/>
      <c r="F178" s="548"/>
      <c r="G178" s="359"/>
      <c r="H178" s="359"/>
      <c r="I178" s="359"/>
      <c r="J178" s="283"/>
      <c r="K178" s="358" t="s">
        <v>79</v>
      </c>
      <c r="L178" s="276"/>
      <c r="M178" s="286"/>
      <c r="N178" s="283"/>
      <c r="O178" s="358" t="s">
        <v>29</v>
      </c>
      <c r="P178" s="276"/>
      <c r="Q178" s="286"/>
      <c r="R178" s="283"/>
      <c r="S178" s="287" t="s">
        <v>29</v>
      </c>
      <c r="T178" s="276"/>
      <c r="U178" s="286"/>
      <c r="V178" s="283"/>
      <c r="W178" s="287" t="s">
        <v>29</v>
      </c>
      <c r="X178" s="276"/>
      <c r="Y178" s="286"/>
    </row>
    <row r="179" spans="1:25" s="7" customFormat="1" ht="12.75" x14ac:dyDescent="0.2">
      <c r="A179" s="102">
        <v>175</v>
      </c>
      <c r="B179" s="516">
        <f>'APH KIC KIA PC'!D179</f>
        <v>0</v>
      </c>
      <c r="C179" s="514" t="str">
        <f>IF('1. Artikeldata Grund'!$D179="","", '1. Artikeldata Grund'!$D179&amp;" - "&amp;'1. Artikeldata Grund'!$E179)</f>
        <v/>
      </c>
      <c r="D179" s="481" t="str">
        <f>IF('1. Artikeldata Grund'!D179="","",'1. Artikeldata Grund'!D179)</f>
        <v/>
      </c>
      <c r="E179" s="283"/>
      <c r="F179" s="548"/>
      <c r="G179" s="359"/>
      <c r="H179" s="359"/>
      <c r="I179" s="359"/>
      <c r="J179" s="283"/>
      <c r="K179" s="358" t="s">
        <v>79</v>
      </c>
      <c r="L179" s="276"/>
      <c r="M179" s="286"/>
      <c r="N179" s="283"/>
      <c r="O179" s="358" t="s">
        <v>29</v>
      </c>
      <c r="P179" s="276"/>
      <c r="Q179" s="286"/>
      <c r="R179" s="283"/>
      <c r="S179" s="287" t="s">
        <v>29</v>
      </c>
      <c r="T179" s="276"/>
      <c r="U179" s="286"/>
      <c r="V179" s="283"/>
      <c r="W179" s="287" t="s">
        <v>29</v>
      </c>
      <c r="X179" s="276"/>
      <c r="Y179" s="286"/>
    </row>
    <row r="180" spans="1:25" s="7" customFormat="1" ht="12.75" x14ac:dyDescent="0.2">
      <c r="A180" s="102">
        <v>176</v>
      </c>
      <c r="B180" s="516">
        <f>'APH KIC KIA PC'!D180</f>
        <v>0</v>
      </c>
      <c r="C180" s="514" t="str">
        <f>IF('1. Artikeldata Grund'!$D180="","", '1. Artikeldata Grund'!$D180&amp;" - "&amp;'1. Artikeldata Grund'!$E180)</f>
        <v/>
      </c>
      <c r="D180" s="481" t="str">
        <f>IF('1. Artikeldata Grund'!D180="","",'1. Artikeldata Grund'!D180)</f>
        <v/>
      </c>
      <c r="E180" s="283"/>
      <c r="F180" s="548"/>
      <c r="G180" s="359"/>
      <c r="H180" s="359"/>
      <c r="I180" s="359"/>
      <c r="J180" s="283"/>
      <c r="K180" s="358" t="s">
        <v>79</v>
      </c>
      <c r="L180" s="276"/>
      <c r="M180" s="286"/>
      <c r="N180" s="283"/>
      <c r="O180" s="358" t="s">
        <v>29</v>
      </c>
      <c r="P180" s="276"/>
      <c r="Q180" s="286"/>
      <c r="R180" s="283"/>
      <c r="S180" s="287" t="s">
        <v>29</v>
      </c>
      <c r="T180" s="276"/>
      <c r="U180" s="286"/>
      <c r="V180" s="283"/>
      <c r="W180" s="287" t="s">
        <v>29</v>
      </c>
      <c r="X180" s="276"/>
      <c r="Y180" s="286"/>
    </row>
    <row r="181" spans="1:25" s="7" customFormat="1" ht="12.75" x14ac:dyDescent="0.2">
      <c r="A181" s="102">
        <v>177</v>
      </c>
      <c r="B181" s="516">
        <f>'APH KIC KIA PC'!D181</f>
        <v>0</v>
      </c>
      <c r="C181" s="514" t="str">
        <f>IF('1. Artikeldata Grund'!$D181="","", '1. Artikeldata Grund'!$D181&amp;" - "&amp;'1. Artikeldata Grund'!$E181)</f>
        <v/>
      </c>
      <c r="D181" s="481" t="str">
        <f>IF('1. Artikeldata Grund'!D181="","",'1. Artikeldata Grund'!D181)</f>
        <v/>
      </c>
      <c r="E181" s="283"/>
      <c r="F181" s="548"/>
      <c r="G181" s="359"/>
      <c r="H181" s="359"/>
      <c r="I181" s="359"/>
      <c r="J181" s="283"/>
      <c r="K181" s="358" t="s">
        <v>79</v>
      </c>
      <c r="L181" s="276"/>
      <c r="M181" s="286"/>
      <c r="N181" s="283"/>
      <c r="O181" s="358" t="s">
        <v>29</v>
      </c>
      <c r="P181" s="276"/>
      <c r="Q181" s="286"/>
      <c r="R181" s="283"/>
      <c r="S181" s="287" t="s">
        <v>29</v>
      </c>
      <c r="T181" s="276"/>
      <c r="U181" s="286"/>
      <c r="V181" s="283"/>
      <c r="W181" s="287" t="s">
        <v>29</v>
      </c>
      <c r="X181" s="276"/>
      <c r="Y181" s="286"/>
    </row>
    <row r="182" spans="1:25" s="7" customFormat="1" ht="12.75" x14ac:dyDescent="0.2">
      <c r="A182" s="102">
        <v>178</v>
      </c>
      <c r="B182" s="516">
        <f>'APH KIC KIA PC'!D182</f>
        <v>0</v>
      </c>
      <c r="C182" s="514" t="str">
        <f>IF('1. Artikeldata Grund'!$D182="","", '1. Artikeldata Grund'!$D182&amp;" - "&amp;'1. Artikeldata Grund'!$E182)</f>
        <v/>
      </c>
      <c r="D182" s="481" t="str">
        <f>IF('1. Artikeldata Grund'!D182="","",'1. Artikeldata Grund'!D182)</f>
        <v/>
      </c>
      <c r="E182" s="283"/>
      <c r="F182" s="548"/>
      <c r="G182" s="359"/>
      <c r="H182" s="359"/>
      <c r="I182" s="359"/>
      <c r="J182" s="283"/>
      <c r="K182" s="358" t="s">
        <v>79</v>
      </c>
      <c r="L182" s="276"/>
      <c r="M182" s="286"/>
      <c r="N182" s="283"/>
      <c r="O182" s="358" t="s">
        <v>29</v>
      </c>
      <c r="P182" s="276"/>
      <c r="Q182" s="286"/>
      <c r="R182" s="283"/>
      <c r="S182" s="287" t="s">
        <v>29</v>
      </c>
      <c r="T182" s="276"/>
      <c r="U182" s="286"/>
      <c r="V182" s="283"/>
      <c r="W182" s="287" t="s">
        <v>29</v>
      </c>
      <c r="X182" s="276"/>
      <c r="Y182" s="286"/>
    </row>
    <row r="183" spans="1:25" s="7" customFormat="1" ht="12.75" x14ac:dyDescent="0.2">
      <c r="A183" s="102">
        <v>179</v>
      </c>
      <c r="B183" s="516">
        <f>'APH KIC KIA PC'!D183</f>
        <v>0</v>
      </c>
      <c r="C183" s="514" t="str">
        <f>IF('1. Artikeldata Grund'!$D183="","", '1. Artikeldata Grund'!$D183&amp;" - "&amp;'1. Artikeldata Grund'!$E183)</f>
        <v/>
      </c>
      <c r="D183" s="481" t="str">
        <f>IF('1. Artikeldata Grund'!D183="","",'1. Artikeldata Grund'!D183)</f>
        <v/>
      </c>
      <c r="E183" s="283"/>
      <c r="F183" s="548"/>
      <c r="G183" s="359"/>
      <c r="H183" s="359"/>
      <c r="I183" s="359"/>
      <c r="J183" s="283"/>
      <c r="K183" s="358" t="s">
        <v>79</v>
      </c>
      <c r="L183" s="276"/>
      <c r="M183" s="286"/>
      <c r="N183" s="283"/>
      <c r="O183" s="358" t="s">
        <v>29</v>
      </c>
      <c r="P183" s="276"/>
      <c r="Q183" s="286"/>
      <c r="R183" s="283"/>
      <c r="S183" s="287" t="s">
        <v>29</v>
      </c>
      <c r="T183" s="276"/>
      <c r="U183" s="286"/>
      <c r="V183" s="283"/>
      <c r="W183" s="287" t="s">
        <v>29</v>
      </c>
      <c r="X183" s="276"/>
      <c r="Y183" s="286"/>
    </row>
    <row r="184" spans="1:25" s="7" customFormat="1" ht="12.75" x14ac:dyDescent="0.2">
      <c r="A184" s="102">
        <v>180</v>
      </c>
      <c r="B184" s="516">
        <f>'APH KIC KIA PC'!D184</f>
        <v>0</v>
      </c>
      <c r="C184" s="514" t="str">
        <f>IF('1. Artikeldata Grund'!$D184="","", '1. Artikeldata Grund'!$D184&amp;" - "&amp;'1. Artikeldata Grund'!$E184)</f>
        <v/>
      </c>
      <c r="D184" s="481" t="str">
        <f>IF('1. Artikeldata Grund'!D184="","",'1. Artikeldata Grund'!D184)</f>
        <v/>
      </c>
      <c r="E184" s="283"/>
      <c r="F184" s="548"/>
      <c r="G184" s="359"/>
      <c r="H184" s="359"/>
      <c r="I184" s="359"/>
      <c r="J184" s="283"/>
      <c r="K184" s="358" t="s">
        <v>79</v>
      </c>
      <c r="L184" s="276"/>
      <c r="M184" s="286"/>
      <c r="N184" s="283"/>
      <c r="O184" s="358" t="s">
        <v>29</v>
      </c>
      <c r="P184" s="276"/>
      <c r="Q184" s="286"/>
      <c r="R184" s="283"/>
      <c r="S184" s="287" t="s">
        <v>29</v>
      </c>
      <c r="T184" s="276"/>
      <c r="U184" s="286"/>
      <c r="V184" s="283"/>
      <c r="W184" s="287" t="s">
        <v>29</v>
      </c>
      <c r="X184" s="276"/>
      <c r="Y184" s="286"/>
    </row>
    <row r="185" spans="1:25" s="7" customFormat="1" ht="12.75" x14ac:dyDescent="0.2">
      <c r="A185" s="102">
        <v>181</v>
      </c>
      <c r="B185" s="516">
        <f>'APH KIC KIA PC'!D185</f>
        <v>0</v>
      </c>
      <c r="C185" s="514" t="str">
        <f>IF('1. Artikeldata Grund'!$D185="","", '1. Artikeldata Grund'!$D185&amp;" - "&amp;'1. Artikeldata Grund'!$E185)</f>
        <v/>
      </c>
      <c r="D185" s="481" t="str">
        <f>IF('1. Artikeldata Grund'!D185="","",'1. Artikeldata Grund'!D185)</f>
        <v/>
      </c>
      <c r="E185" s="283"/>
      <c r="F185" s="548"/>
      <c r="G185" s="359"/>
      <c r="H185" s="359"/>
      <c r="I185" s="359"/>
      <c r="J185" s="283"/>
      <c r="K185" s="358" t="s">
        <v>79</v>
      </c>
      <c r="L185" s="276"/>
      <c r="M185" s="286"/>
      <c r="N185" s="283"/>
      <c r="O185" s="358" t="s">
        <v>29</v>
      </c>
      <c r="P185" s="276"/>
      <c r="Q185" s="286"/>
      <c r="R185" s="283"/>
      <c r="S185" s="287" t="s">
        <v>29</v>
      </c>
      <c r="T185" s="276"/>
      <c r="U185" s="286"/>
      <c r="V185" s="283"/>
      <c r="W185" s="287" t="s">
        <v>29</v>
      </c>
      <c r="X185" s="276"/>
      <c r="Y185" s="286"/>
    </row>
    <row r="186" spans="1:25" s="7" customFormat="1" ht="12.75" x14ac:dyDescent="0.2">
      <c r="A186" s="102">
        <v>182</v>
      </c>
      <c r="B186" s="516">
        <f>'APH KIC KIA PC'!D186</f>
        <v>0</v>
      </c>
      <c r="C186" s="514" t="str">
        <f>IF('1. Artikeldata Grund'!$D186="","", '1. Artikeldata Grund'!$D186&amp;" - "&amp;'1. Artikeldata Grund'!$E186)</f>
        <v/>
      </c>
      <c r="D186" s="481" t="str">
        <f>IF('1. Artikeldata Grund'!D186="","",'1. Artikeldata Grund'!D186)</f>
        <v/>
      </c>
      <c r="E186" s="283"/>
      <c r="F186" s="548"/>
      <c r="G186" s="359"/>
      <c r="H186" s="359"/>
      <c r="I186" s="359"/>
      <c r="J186" s="283"/>
      <c r="K186" s="358" t="s">
        <v>79</v>
      </c>
      <c r="L186" s="276"/>
      <c r="M186" s="286"/>
      <c r="N186" s="283"/>
      <c r="O186" s="358" t="s">
        <v>29</v>
      </c>
      <c r="P186" s="276"/>
      <c r="Q186" s="286"/>
      <c r="R186" s="283"/>
      <c r="S186" s="287" t="s">
        <v>29</v>
      </c>
      <c r="T186" s="276"/>
      <c r="U186" s="286"/>
      <c r="V186" s="283"/>
      <c r="W186" s="287" t="s">
        <v>29</v>
      </c>
      <c r="X186" s="276"/>
      <c r="Y186" s="286"/>
    </row>
    <row r="187" spans="1:25" s="7" customFormat="1" ht="12.75" x14ac:dyDescent="0.2">
      <c r="A187" s="102">
        <v>183</v>
      </c>
      <c r="B187" s="516">
        <f>'APH KIC KIA PC'!D187</f>
        <v>0</v>
      </c>
      <c r="C187" s="514" t="str">
        <f>IF('1. Artikeldata Grund'!$D187="","", '1. Artikeldata Grund'!$D187&amp;" - "&amp;'1. Artikeldata Grund'!$E187)</f>
        <v/>
      </c>
      <c r="D187" s="481" t="str">
        <f>IF('1. Artikeldata Grund'!D187="","",'1. Artikeldata Grund'!D187)</f>
        <v/>
      </c>
      <c r="E187" s="283"/>
      <c r="F187" s="548"/>
      <c r="G187" s="359"/>
      <c r="H187" s="359"/>
      <c r="I187" s="359"/>
      <c r="J187" s="283"/>
      <c r="K187" s="358" t="s">
        <v>79</v>
      </c>
      <c r="L187" s="276"/>
      <c r="M187" s="286"/>
      <c r="N187" s="283"/>
      <c r="O187" s="358" t="s">
        <v>29</v>
      </c>
      <c r="P187" s="276"/>
      <c r="Q187" s="286"/>
      <c r="R187" s="283"/>
      <c r="S187" s="287" t="s">
        <v>29</v>
      </c>
      <c r="T187" s="276"/>
      <c r="U187" s="286"/>
      <c r="V187" s="283"/>
      <c r="W187" s="287" t="s">
        <v>29</v>
      </c>
      <c r="X187" s="276"/>
      <c r="Y187" s="286"/>
    </row>
    <row r="188" spans="1:25" s="7" customFormat="1" ht="12.75" x14ac:dyDescent="0.2">
      <c r="A188" s="102">
        <v>184</v>
      </c>
      <c r="B188" s="516">
        <f>'APH KIC KIA PC'!D188</f>
        <v>0</v>
      </c>
      <c r="C188" s="514" t="str">
        <f>IF('1. Artikeldata Grund'!$D188="","", '1. Artikeldata Grund'!$D188&amp;" - "&amp;'1. Artikeldata Grund'!$E188)</f>
        <v/>
      </c>
      <c r="D188" s="481" t="str">
        <f>IF('1. Artikeldata Grund'!D188="","",'1. Artikeldata Grund'!D188)</f>
        <v/>
      </c>
      <c r="E188" s="283"/>
      <c r="F188" s="548"/>
      <c r="G188" s="359"/>
      <c r="H188" s="359"/>
      <c r="I188" s="359"/>
      <c r="J188" s="283"/>
      <c r="K188" s="358" t="s">
        <v>79</v>
      </c>
      <c r="L188" s="276"/>
      <c r="M188" s="286"/>
      <c r="N188" s="283"/>
      <c r="O188" s="358" t="s">
        <v>29</v>
      </c>
      <c r="P188" s="276"/>
      <c r="Q188" s="286"/>
      <c r="R188" s="283"/>
      <c r="S188" s="287" t="s">
        <v>29</v>
      </c>
      <c r="T188" s="276"/>
      <c r="U188" s="286"/>
      <c r="V188" s="283"/>
      <c r="W188" s="287" t="s">
        <v>29</v>
      </c>
      <c r="X188" s="276"/>
      <c r="Y188" s="286"/>
    </row>
    <row r="189" spans="1:25" s="7" customFormat="1" ht="12.75" x14ac:dyDescent="0.2">
      <c r="A189" s="102">
        <v>185</v>
      </c>
      <c r="B189" s="516">
        <f>'APH KIC KIA PC'!D189</f>
        <v>0</v>
      </c>
      <c r="C189" s="514" t="str">
        <f>IF('1. Artikeldata Grund'!$D189="","", '1. Artikeldata Grund'!$D189&amp;" - "&amp;'1. Artikeldata Grund'!$E189)</f>
        <v/>
      </c>
      <c r="D189" s="481" t="str">
        <f>IF('1. Artikeldata Grund'!D189="","",'1. Artikeldata Grund'!D189)</f>
        <v/>
      </c>
      <c r="E189" s="283"/>
      <c r="F189" s="548"/>
      <c r="G189" s="359"/>
      <c r="H189" s="359"/>
      <c r="I189" s="359"/>
      <c r="J189" s="283"/>
      <c r="K189" s="358" t="s">
        <v>79</v>
      </c>
      <c r="L189" s="276"/>
      <c r="M189" s="286"/>
      <c r="N189" s="283"/>
      <c r="O189" s="358" t="s">
        <v>29</v>
      </c>
      <c r="P189" s="276"/>
      <c r="Q189" s="286"/>
      <c r="R189" s="283"/>
      <c r="S189" s="287" t="s">
        <v>29</v>
      </c>
      <c r="T189" s="276"/>
      <c r="U189" s="286"/>
      <c r="V189" s="283"/>
      <c r="W189" s="287" t="s">
        <v>29</v>
      </c>
      <c r="X189" s="276"/>
      <c r="Y189" s="286"/>
    </row>
    <row r="190" spans="1:25" s="7" customFormat="1" ht="12.75" x14ac:dyDescent="0.2">
      <c r="A190" s="102">
        <v>186</v>
      </c>
      <c r="B190" s="516">
        <f>'APH KIC KIA PC'!D190</f>
        <v>0</v>
      </c>
      <c r="C190" s="514" t="str">
        <f>IF('1. Artikeldata Grund'!$D190="","", '1. Artikeldata Grund'!$D190&amp;" - "&amp;'1. Artikeldata Grund'!$E190)</f>
        <v/>
      </c>
      <c r="D190" s="481" t="str">
        <f>IF('1. Artikeldata Grund'!D190="","",'1. Artikeldata Grund'!D190)</f>
        <v/>
      </c>
      <c r="E190" s="283"/>
      <c r="F190" s="548"/>
      <c r="G190" s="359"/>
      <c r="H190" s="359"/>
      <c r="I190" s="359"/>
      <c r="J190" s="283"/>
      <c r="K190" s="358" t="s">
        <v>79</v>
      </c>
      <c r="L190" s="276"/>
      <c r="M190" s="286"/>
      <c r="N190" s="283"/>
      <c r="O190" s="358" t="s">
        <v>29</v>
      </c>
      <c r="P190" s="276"/>
      <c r="Q190" s="286"/>
      <c r="R190" s="283"/>
      <c r="S190" s="287" t="s">
        <v>29</v>
      </c>
      <c r="T190" s="276"/>
      <c r="U190" s="286"/>
      <c r="V190" s="283"/>
      <c r="W190" s="287" t="s">
        <v>29</v>
      </c>
      <c r="X190" s="276"/>
      <c r="Y190" s="286"/>
    </row>
    <row r="191" spans="1:25" s="7" customFormat="1" ht="12.75" x14ac:dyDescent="0.2">
      <c r="A191" s="102">
        <v>187</v>
      </c>
      <c r="B191" s="516">
        <f>'APH KIC KIA PC'!D191</f>
        <v>0</v>
      </c>
      <c r="C191" s="514" t="str">
        <f>IF('1. Artikeldata Grund'!$D191="","", '1. Artikeldata Grund'!$D191&amp;" - "&amp;'1. Artikeldata Grund'!$E191)</f>
        <v/>
      </c>
      <c r="D191" s="481" t="str">
        <f>IF('1. Artikeldata Grund'!D191="","",'1. Artikeldata Grund'!D191)</f>
        <v/>
      </c>
      <c r="E191" s="283"/>
      <c r="F191" s="548"/>
      <c r="G191" s="359"/>
      <c r="H191" s="359"/>
      <c r="I191" s="359"/>
      <c r="J191" s="283"/>
      <c r="K191" s="358" t="s">
        <v>79</v>
      </c>
      <c r="L191" s="276"/>
      <c r="M191" s="286"/>
      <c r="N191" s="283"/>
      <c r="O191" s="358" t="s">
        <v>29</v>
      </c>
      <c r="P191" s="276"/>
      <c r="Q191" s="286"/>
      <c r="R191" s="283"/>
      <c r="S191" s="287" t="s">
        <v>29</v>
      </c>
      <c r="T191" s="276"/>
      <c r="U191" s="286"/>
      <c r="V191" s="283"/>
      <c r="W191" s="287" t="s">
        <v>29</v>
      </c>
      <c r="X191" s="276"/>
      <c r="Y191" s="286"/>
    </row>
    <row r="192" spans="1:25" s="7" customFormat="1" ht="12.75" x14ac:dyDescent="0.2">
      <c r="A192" s="102">
        <v>188</v>
      </c>
      <c r="B192" s="516">
        <f>'APH KIC KIA PC'!D192</f>
        <v>0</v>
      </c>
      <c r="C192" s="514" t="str">
        <f>IF('1. Artikeldata Grund'!$D192="","", '1. Artikeldata Grund'!$D192&amp;" - "&amp;'1. Artikeldata Grund'!$E192)</f>
        <v/>
      </c>
      <c r="D192" s="481" t="str">
        <f>IF('1. Artikeldata Grund'!D192="","",'1. Artikeldata Grund'!D192)</f>
        <v/>
      </c>
      <c r="E192" s="283"/>
      <c r="F192" s="548"/>
      <c r="G192" s="359"/>
      <c r="H192" s="359"/>
      <c r="I192" s="359"/>
      <c r="J192" s="283"/>
      <c r="K192" s="358" t="s">
        <v>79</v>
      </c>
      <c r="L192" s="276"/>
      <c r="M192" s="286"/>
      <c r="N192" s="283"/>
      <c r="O192" s="358" t="s">
        <v>29</v>
      </c>
      <c r="P192" s="276"/>
      <c r="Q192" s="286"/>
      <c r="R192" s="283"/>
      <c r="S192" s="287" t="s">
        <v>29</v>
      </c>
      <c r="T192" s="276"/>
      <c r="U192" s="286"/>
      <c r="V192" s="283"/>
      <c r="W192" s="287" t="s">
        <v>29</v>
      </c>
      <c r="X192" s="276"/>
      <c r="Y192" s="286"/>
    </row>
    <row r="193" spans="1:25" s="7" customFormat="1" ht="12.75" x14ac:dyDescent="0.2">
      <c r="A193" s="102">
        <v>189</v>
      </c>
      <c r="B193" s="516">
        <f>'APH KIC KIA PC'!D193</f>
        <v>0</v>
      </c>
      <c r="C193" s="514" t="str">
        <f>IF('1. Artikeldata Grund'!$D193="","", '1. Artikeldata Grund'!$D193&amp;" - "&amp;'1. Artikeldata Grund'!$E193)</f>
        <v/>
      </c>
      <c r="D193" s="481" t="str">
        <f>IF('1. Artikeldata Grund'!D193="","",'1. Artikeldata Grund'!D193)</f>
        <v/>
      </c>
      <c r="E193" s="283"/>
      <c r="F193" s="548"/>
      <c r="G193" s="359"/>
      <c r="H193" s="359"/>
      <c r="I193" s="359"/>
      <c r="J193" s="283"/>
      <c r="K193" s="358" t="s">
        <v>79</v>
      </c>
      <c r="L193" s="276"/>
      <c r="M193" s="286"/>
      <c r="N193" s="283"/>
      <c r="O193" s="358" t="s">
        <v>29</v>
      </c>
      <c r="P193" s="276"/>
      <c r="Q193" s="286"/>
      <c r="R193" s="283"/>
      <c r="S193" s="287" t="s">
        <v>29</v>
      </c>
      <c r="T193" s="276"/>
      <c r="U193" s="286"/>
      <c r="V193" s="283"/>
      <c r="W193" s="287" t="s">
        <v>29</v>
      </c>
      <c r="X193" s="276"/>
      <c r="Y193" s="286"/>
    </row>
    <row r="194" spans="1:25" s="7" customFormat="1" ht="12.75" x14ac:dyDescent="0.2">
      <c r="A194" s="102">
        <v>190</v>
      </c>
      <c r="B194" s="516">
        <f>'APH KIC KIA PC'!D194</f>
        <v>0</v>
      </c>
      <c r="C194" s="514" t="str">
        <f>IF('1. Artikeldata Grund'!$D194="","", '1. Artikeldata Grund'!$D194&amp;" - "&amp;'1. Artikeldata Grund'!$E194)</f>
        <v/>
      </c>
      <c r="D194" s="481" t="str">
        <f>IF('1. Artikeldata Grund'!D194="","",'1. Artikeldata Grund'!D194)</f>
        <v/>
      </c>
      <c r="E194" s="283"/>
      <c r="F194" s="548"/>
      <c r="G194" s="359"/>
      <c r="H194" s="359"/>
      <c r="I194" s="359"/>
      <c r="J194" s="283"/>
      <c r="K194" s="358" t="s">
        <v>79</v>
      </c>
      <c r="L194" s="276"/>
      <c r="M194" s="286"/>
      <c r="N194" s="283"/>
      <c r="O194" s="358" t="s">
        <v>29</v>
      </c>
      <c r="P194" s="276"/>
      <c r="Q194" s="286"/>
      <c r="R194" s="283"/>
      <c r="S194" s="287" t="s">
        <v>29</v>
      </c>
      <c r="T194" s="276"/>
      <c r="U194" s="286"/>
      <c r="V194" s="283"/>
      <c r="W194" s="287" t="s">
        <v>29</v>
      </c>
      <c r="X194" s="276"/>
      <c r="Y194" s="286"/>
    </row>
    <row r="195" spans="1:25" s="7" customFormat="1" ht="12.75" x14ac:dyDescent="0.2">
      <c r="A195" s="102">
        <v>191</v>
      </c>
      <c r="B195" s="516">
        <f>'APH KIC KIA PC'!D195</f>
        <v>0</v>
      </c>
      <c r="C195" s="514" t="str">
        <f>IF('1. Artikeldata Grund'!$D195="","", '1. Artikeldata Grund'!$D195&amp;" - "&amp;'1. Artikeldata Grund'!$E195)</f>
        <v/>
      </c>
      <c r="D195" s="481" t="str">
        <f>IF('1. Artikeldata Grund'!D195="","",'1. Artikeldata Grund'!D195)</f>
        <v/>
      </c>
      <c r="E195" s="283"/>
      <c r="F195" s="548"/>
      <c r="G195" s="359"/>
      <c r="H195" s="359"/>
      <c r="I195" s="359"/>
      <c r="J195" s="283"/>
      <c r="K195" s="358" t="s">
        <v>79</v>
      </c>
      <c r="L195" s="276"/>
      <c r="M195" s="286"/>
      <c r="N195" s="283"/>
      <c r="O195" s="358" t="s">
        <v>29</v>
      </c>
      <c r="P195" s="276"/>
      <c r="Q195" s="286"/>
      <c r="R195" s="283"/>
      <c r="S195" s="287" t="s">
        <v>29</v>
      </c>
      <c r="T195" s="276"/>
      <c r="U195" s="286"/>
      <c r="V195" s="283"/>
      <c r="W195" s="287" t="s">
        <v>29</v>
      </c>
      <c r="X195" s="276"/>
      <c r="Y195" s="286"/>
    </row>
    <row r="196" spans="1:25" s="7" customFormat="1" ht="12.75" x14ac:dyDescent="0.2">
      <c r="A196" s="102">
        <v>192</v>
      </c>
      <c r="B196" s="516">
        <f>'APH KIC KIA PC'!D196</f>
        <v>0</v>
      </c>
      <c r="C196" s="514" t="str">
        <f>IF('1. Artikeldata Grund'!$D196="","", '1. Artikeldata Grund'!$D196&amp;" - "&amp;'1. Artikeldata Grund'!$E196)</f>
        <v/>
      </c>
      <c r="D196" s="481" t="str">
        <f>IF('1. Artikeldata Grund'!D196="","",'1. Artikeldata Grund'!D196)</f>
        <v/>
      </c>
      <c r="E196" s="283"/>
      <c r="F196" s="548"/>
      <c r="G196" s="359"/>
      <c r="H196" s="359"/>
      <c r="I196" s="359"/>
      <c r="J196" s="283"/>
      <c r="K196" s="358" t="s">
        <v>79</v>
      </c>
      <c r="L196" s="276"/>
      <c r="M196" s="286"/>
      <c r="N196" s="283"/>
      <c r="O196" s="358" t="s">
        <v>29</v>
      </c>
      <c r="P196" s="276"/>
      <c r="Q196" s="286"/>
      <c r="R196" s="283"/>
      <c r="S196" s="287" t="s">
        <v>29</v>
      </c>
      <c r="T196" s="276"/>
      <c r="U196" s="286"/>
      <c r="V196" s="283"/>
      <c r="W196" s="287" t="s">
        <v>29</v>
      </c>
      <c r="X196" s="276"/>
      <c r="Y196" s="286"/>
    </row>
    <row r="197" spans="1:25" s="7" customFormat="1" ht="12.75" x14ac:dyDescent="0.2">
      <c r="A197" s="102">
        <v>193</v>
      </c>
      <c r="B197" s="516">
        <f>'APH KIC KIA PC'!D197</f>
        <v>0</v>
      </c>
      <c r="C197" s="514" t="str">
        <f>IF('1. Artikeldata Grund'!$D197="","", '1. Artikeldata Grund'!$D197&amp;" - "&amp;'1. Artikeldata Grund'!$E197)</f>
        <v/>
      </c>
      <c r="D197" s="481" t="str">
        <f>IF('1. Artikeldata Grund'!D197="","",'1. Artikeldata Grund'!D197)</f>
        <v/>
      </c>
      <c r="E197" s="283"/>
      <c r="F197" s="548"/>
      <c r="G197" s="359"/>
      <c r="H197" s="359"/>
      <c r="I197" s="359"/>
      <c r="J197" s="283"/>
      <c r="K197" s="358" t="s">
        <v>79</v>
      </c>
      <c r="L197" s="276"/>
      <c r="M197" s="286"/>
      <c r="N197" s="283"/>
      <c r="O197" s="358" t="s">
        <v>29</v>
      </c>
      <c r="P197" s="276"/>
      <c r="Q197" s="286"/>
      <c r="R197" s="283"/>
      <c r="S197" s="287" t="s">
        <v>29</v>
      </c>
      <c r="T197" s="276"/>
      <c r="U197" s="286"/>
      <c r="V197" s="283"/>
      <c r="W197" s="287" t="s">
        <v>29</v>
      </c>
      <c r="X197" s="276"/>
      <c r="Y197" s="286"/>
    </row>
    <row r="198" spans="1:25" s="7" customFormat="1" ht="12.75" x14ac:dyDescent="0.2">
      <c r="A198" s="102">
        <v>194</v>
      </c>
      <c r="B198" s="516">
        <f>'APH KIC KIA PC'!D198</f>
        <v>0</v>
      </c>
      <c r="C198" s="514" t="str">
        <f>IF('1. Artikeldata Grund'!$D198="","", '1. Artikeldata Grund'!$D198&amp;" - "&amp;'1. Artikeldata Grund'!$E198)</f>
        <v/>
      </c>
      <c r="D198" s="481" t="str">
        <f>IF('1. Artikeldata Grund'!D198="","",'1. Artikeldata Grund'!D198)</f>
        <v/>
      </c>
      <c r="E198" s="283"/>
      <c r="F198" s="548"/>
      <c r="G198" s="359"/>
      <c r="H198" s="359"/>
      <c r="I198" s="359"/>
      <c r="J198" s="283"/>
      <c r="K198" s="358" t="s">
        <v>79</v>
      </c>
      <c r="L198" s="276"/>
      <c r="M198" s="286"/>
      <c r="N198" s="283"/>
      <c r="O198" s="358" t="s">
        <v>29</v>
      </c>
      <c r="P198" s="276"/>
      <c r="Q198" s="286"/>
      <c r="R198" s="283"/>
      <c r="S198" s="287" t="s">
        <v>29</v>
      </c>
      <c r="T198" s="276"/>
      <c r="U198" s="286"/>
      <c r="V198" s="283"/>
      <c r="W198" s="287" t="s">
        <v>29</v>
      </c>
      <c r="X198" s="276"/>
      <c r="Y198" s="286"/>
    </row>
    <row r="199" spans="1:25" s="7" customFormat="1" ht="12.75" x14ac:dyDescent="0.2">
      <c r="A199" s="102">
        <v>195</v>
      </c>
      <c r="B199" s="516">
        <f>'APH KIC KIA PC'!D199</f>
        <v>0</v>
      </c>
      <c r="C199" s="514" t="str">
        <f>IF('1. Artikeldata Grund'!$D199="","", '1. Artikeldata Grund'!$D199&amp;" - "&amp;'1. Artikeldata Grund'!$E199)</f>
        <v/>
      </c>
      <c r="D199" s="481" t="str">
        <f>IF('1. Artikeldata Grund'!D199="","",'1. Artikeldata Grund'!D199)</f>
        <v/>
      </c>
      <c r="E199" s="283"/>
      <c r="F199" s="548"/>
      <c r="G199" s="359"/>
      <c r="H199" s="359"/>
      <c r="I199" s="359"/>
      <c r="J199" s="283"/>
      <c r="K199" s="358" t="s">
        <v>79</v>
      </c>
      <c r="L199" s="276"/>
      <c r="M199" s="286"/>
      <c r="N199" s="283"/>
      <c r="O199" s="358" t="s">
        <v>29</v>
      </c>
      <c r="P199" s="276"/>
      <c r="Q199" s="286"/>
      <c r="R199" s="283"/>
      <c r="S199" s="287" t="s">
        <v>29</v>
      </c>
      <c r="T199" s="276"/>
      <c r="U199" s="286"/>
      <c r="V199" s="283"/>
      <c r="W199" s="287" t="s">
        <v>29</v>
      </c>
      <c r="X199" s="276"/>
      <c r="Y199" s="286"/>
    </row>
    <row r="200" spans="1:25" s="7" customFormat="1" ht="12.75" x14ac:dyDescent="0.2">
      <c r="A200" s="102">
        <v>196</v>
      </c>
      <c r="B200" s="516">
        <f>'APH KIC KIA PC'!D200</f>
        <v>0</v>
      </c>
      <c r="C200" s="514" t="str">
        <f>IF('1. Artikeldata Grund'!$D200="","", '1. Artikeldata Grund'!$D200&amp;" - "&amp;'1. Artikeldata Grund'!$E200)</f>
        <v/>
      </c>
      <c r="D200" s="481" t="str">
        <f>IF('1. Artikeldata Grund'!D200="","",'1. Artikeldata Grund'!D200)</f>
        <v/>
      </c>
      <c r="E200" s="283"/>
      <c r="F200" s="548"/>
      <c r="G200" s="359"/>
      <c r="H200" s="359"/>
      <c r="I200" s="359"/>
      <c r="J200" s="283"/>
      <c r="K200" s="358" t="s">
        <v>79</v>
      </c>
      <c r="L200" s="276"/>
      <c r="M200" s="286"/>
      <c r="N200" s="283"/>
      <c r="O200" s="358" t="s">
        <v>29</v>
      </c>
      <c r="P200" s="276"/>
      <c r="Q200" s="286"/>
      <c r="R200" s="283"/>
      <c r="S200" s="287" t="s">
        <v>29</v>
      </c>
      <c r="T200" s="276"/>
      <c r="U200" s="286"/>
      <c r="V200" s="283"/>
      <c r="W200" s="287" t="s">
        <v>29</v>
      </c>
      <c r="X200" s="276"/>
      <c r="Y200" s="286"/>
    </row>
    <row r="201" spans="1:25" s="7" customFormat="1" ht="12.75" x14ac:dyDescent="0.2">
      <c r="A201" s="102">
        <v>197</v>
      </c>
      <c r="B201" s="516">
        <f>'APH KIC KIA PC'!D201</f>
        <v>0</v>
      </c>
      <c r="C201" s="514" t="str">
        <f>IF('1. Artikeldata Grund'!$D201="","", '1. Artikeldata Grund'!$D201&amp;" - "&amp;'1. Artikeldata Grund'!$E201)</f>
        <v/>
      </c>
      <c r="D201" s="481" t="str">
        <f>IF('1. Artikeldata Grund'!D201="","",'1. Artikeldata Grund'!D201)</f>
        <v/>
      </c>
      <c r="E201" s="283"/>
      <c r="F201" s="548"/>
      <c r="G201" s="359"/>
      <c r="H201" s="359"/>
      <c r="I201" s="359"/>
      <c r="J201" s="283"/>
      <c r="K201" s="358" t="s">
        <v>79</v>
      </c>
      <c r="L201" s="276"/>
      <c r="M201" s="286"/>
      <c r="N201" s="283"/>
      <c r="O201" s="358" t="s">
        <v>29</v>
      </c>
      <c r="P201" s="276"/>
      <c r="Q201" s="286"/>
      <c r="R201" s="283"/>
      <c r="S201" s="287" t="s">
        <v>29</v>
      </c>
      <c r="T201" s="276"/>
      <c r="U201" s="286"/>
      <c r="V201" s="283"/>
      <c r="W201" s="287" t="s">
        <v>29</v>
      </c>
      <c r="X201" s="276"/>
      <c r="Y201" s="286"/>
    </row>
    <row r="202" spans="1:25" s="7" customFormat="1" ht="12.75" x14ac:dyDescent="0.2">
      <c r="A202" s="102">
        <v>198</v>
      </c>
      <c r="B202" s="516">
        <f>'APH KIC KIA PC'!D202</f>
        <v>0</v>
      </c>
      <c r="C202" s="514" t="str">
        <f>IF('1. Artikeldata Grund'!$D202="","", '1. Artikeldata Grund'!$D202&amp;" - "&amp;'1. Artikeldata Grund'!$E202)</f>
        <v/>
      </c>
      <c r="D202" s="481" t="str">
        <f>IF('1. Artikeldata Grund'!D202="","",'1. Artikeldata Grund'!D202)</f>
        <v/>
      </c>
      <c r="E202" s="283"/>
      <c r="F202" s="548"/>
      <c r="G202" s="359"/>
      <c r="H202" s="359"/>
      <c r="I202" s="359"/>
      <c r="J202" s="283"/>
      <c r="K202" s="358" t="s">
        <v>79</v>
      </c>
      <c r="L202" s="276"/>
      <c r="M202" s="286"/>
      <c r="N202" s="283"/>
      <c r="O202" s="358" t="s">
        <v>29</v>
      </c>
      <c r="P202" s="276"/>
      <c r="Q202" s="286"/>
      <c r="R202" s="283"/>
      <c r="S202" s="287" t="s">
        <v>29</v>
      </c>
      <c r="T202" s="276"/>
      <c r="U202" s="286"/>
      <c r="V202" s="283"/>
      <c r="W202" s="287" t="s">
        <v>29</v>
      </c>
      <c r="X202" s="276"/>
      <c r="Y202" s="286"/>
    </row>
    <row r="203" spans="1:25" s="7" customFormat="1" ht="12.75" x14ac:dyDescent="0.2">
      <c r="A203" s="102">
        <v>199</v>
      </c>
      <c r="B203" s="516">
        <f>'APH KIC KIA PC'!D203</f>
        <v>0</v>
      </c>
      <c r="C203" s="514" t="str">
        <f>IF('1. Artikeldata Grund'!$D203="","", '1. Artikeldata Grund'!$D203&amp;" - "&amp;'1. Artikeldata Grund'!$E203)</f>
        <v/>
      </c>
      <c r="D203" s="481" t="str">
        <f>IF('1. Artikeldata Grund'!D203="","",'1. Artikeldata Grund'!D203)</f>
        <v/>
      </c>
      <c r="E203" s="283"/>
      <c r="F203" s="548"/>
      <c r="G203" s="359"/>
      <c r="H203" s="359"/>
      <c r="I203" s="359"/>
      <c r="J203" s="283"/>
      <c r="K203" s="358" t="s">
        <v>79</v>
      </c>
      <c r="L203" s="276"/>
      <c r="M203" s="286"/>
      <c r="N203" s="283"/>
      <c r="O203" s="358" t="s">
        <v>29</v>
      </c>
      <c r="P203" s="276"/>
      <c r="Q203" s="286"/>
      <c r="R203" s="283"/>
      <c r="S203" s="287" t="s">
        <v>29</v>
      </c>
      <c r="T203" s="276"/>
      <c r="U203" s="286"/>
      <c r="V203" s="283"/>
      <c r="W203" s="287" t="s">
        <v>29</v>
      </c>
      <c r="X203" s="276"/>
      <c r="Y203" s="286"/>
    </row>
    <row r="204" spans="1:25" s="7" customFormat="1" ht="12.75" x14ac:dyDescent="0.2">
      <c r="A204" s="102">
        <v>200</v>
      </c>
      <c r="B204" s="516">
        <f>'APH KIC KIA PC'!D204</f>
        <v>0</v>
      </c>
      <c r="C204" s="514" t="str">
        <f>IF('1. Artikeldata Grund'!$D204="","", '1. Artikeldata Grund'!$D204&amp;" - "&amp;'1. Artikeldata Grund'!$E204)</f>
        <v/>
      </c>
      <c r="D204" s="481" t="str">
        <f>IF('1. Artikeldata Grund'!D204="","",'1. Artikeldata Grund'!D204)</f>
        <v/>
      </c>
      <c r="E204" s="283"/>
      <c r="F204" s="548"/>
      <c r="G204" s="359"/>
      <c r="H204" s="359"/>
      <c r="I204" s="359"/>
      <c r="J204" s="283"/>
      <c r="K204" s="358" t="s">
        <v>79</v>
      </c>
      <c r="L204" s="276"/>
      <c r="M204" s="286"/>
      <c r="N204" s="283"/>
      <c r="O204" s="358" t="s">
        <v>81</v>
      </c>
      <c r="P204" s="276"/>
      <c r="Q204" s="286"/>
      <c r="R204" s="283"/>
      <c r="S204" s="287" t="s">
        <v>29</v>
      </c>
      <c r="T204" s="276"/>
      <c r="U204" s="286"/>
      <c r="V204" s="283"/>
      <c r="W204" s="287" t="s">
        <v>29</v>
      </c>
      <c r="X204" s="276"/>
      <c r="Y204" s="286"/>
    </row>
  </sheetData>
  <sheetProtection algorithmName="SHA-512" hashValue="dsZP2xSWeqcspYlZ6tkvr4DraGzg/3GTcMQP0vuzrzhdXgNb9IL4fU4KnsmSUYNW2h991kf3/x9CiAwgvpQ4Sw==" saltValue="g/3zHWpvDwHQkxzZfhCEPA==" spinCount="100000" sheet="1" objects="1" scenarios="1"/>
  <mergeCells count="14">
    <mergeCell ref="A1:C1"/>
    <mergeCell ref="A2:B2"/>
    <mergeCell ref="S3:U3"/>
    <mergeCell ref="W3:Y3"/>
    <mergeCell ref="W2:Y2"/>
    <mergeCell ref="S2:U2"/>
    <mergeCell ref="O2:Q2"/>
    <mergeCell ref="A3:B3"/>
    <mergeCell ref="K3:M3"/>
    <mergeCell ref="O3:Q3"/>
    <mergeCell ref="K2:M2"/>
    <mergeCell ref="F1:I3"/>
    <mergeCell ref="O1:Q1"/>
    <mergeCell ref="K1:M1"/>
  </mergeCells>
  <phoneticPr fontId="47" type="noConversion"/>
  <conditionalFormatting sqref="D5:D204 M5:M204 Q5:Q204 U5:U204 Y5:Y204">
    <cfRule type="duplicateValues" dxfId="5" priority="7"/>
  </conditionalFormatting>
  <conditionalFormatting sqref="P5:P204">
    <cfRule type="expression" dxfId="4" priority="5">
      <formula>IF(MOD(P5,$L5)=0,FALSE,TRUE)</formula>
    </cfRule>
  </conditionalFormatting>
  <conditionalFormatting sqref="T5:T204">
    <cfRule type="expression" dxfId="3" priority="2">
      <formula>IF(MOD(T5,$L5)=0,FALSE,TRUE)</formula>
    </cfRule>
  </conditionalFormatting>
  <conditionalFormatting sqref="X5:X204">
    <cfRule type="expression" dxfId="2" priority="1">
      <formula>IF(MOD(X5,$L5)=0,FALSE,TRUE)</formula>
    </cfRule>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zoomScaleNormal="100" zoomScaleSheetLayoutView="89" workbookViewId="0">
      <selection activeCell="J6" sqref="J6"/>
    </sheetView>
  </sheetViews>
  <sheetFormatPr defaultColWidth="8.85546875" defaultRowHeight="15" x14ac:dyDescent="0.25"/>
  <cols>
    <col min="1" max="1" width="4.28515625" style="80" bestFit="1" customWidth="1"/>
    <col min="2" max="2" width="8" style="80" bestFit="1" customWidth="1"/>
    <col min="3" max="3" width="67.5703125" style="282" customWidth="1"/>
    <col min="4" max="4" width="26.85546875" customWidth="1"/>
    <col min="5" max="5" width="11.7109375" style="279" customWidth="1"/>
    <col min="6" max="6" width="11.42578125" style="279" customWidth="1"/>
    <col min="7" max="7" width="13.42578125" style="279" customWidth="1"/>
    <col min="8" max="8" width="10.7109375" style="281" customWidth="1"/>
    <col min="9" max="9" width="9.7109375" style="279" bestFit="1" customWidth="1"/>
    <col min="10" max="10" width="12" style="80" bestFit="1" customWidth="1"/>
    <col min="11" max="11" width="11.85546875" style="43" bestFit="1" customWidth="1"/>
    <col min="12" max="12" width="11.85546875" style="43" customWidth="1"/>
    <col min="13" max="13" width="14.5703125" style="279" customWidth="1"/>
    <col min="14" max="14" width="15.28515625" style="275" customWidth="1"/>
    <col min="15" max="15" width="16.85546875" bestFit="1" customWidth="1"/>
  </cols>
  <sheetData>
    <row r="1" spans="1:15" s="38" customFormat="1" ht="22.5" customHeight="1" x14ac:dyDescent="0.25">
      <c r="A1" s="595" t="s">
        <v>6</v>
      </c>
      <c r="B1" s="595"/>
      <c r="C1" s="596"/>
      <c r="D1" s="631"/>
      <c r="E1" s="618" t="s">
        <v>91</v>
      </c>
      <c r="F1" s="618" t="s">
        <v>92</v>
      </c>
      <c r="G1" s="628" t="s">
        <v>93</v>
      </c>
      <c r="H1" s="618" t="s">
        <v>94</v>
      </c>
      <c r="I1" s="618" t="s">
        <v>95</v>
      </c>
      <c r="J1" s="629" t="s">
        <v>96</v>
      </c>
      <c r="K1" s="630" t="s">
        <v>97</v>
      </c>
      <c r="L1" s="618" t="s">
        <v>98</v>
      </c>
      <c r="M1" s="618" t="s">
        <v>99</v>
      </c>
      <c r="N1" s="627" t="s">
        <v>100</v>
      </c>
      <c r="O1" s="627" t="s">
        <v>101</v>
      </c>
    </row>
    <row r="2" spans="1:15" s="40" customFormat="1" ht="22.5" customHeight="1" x14ac:dyDescent="0.25">
      <c r="A2" s="594" t="s">
        <v>15</v>
      </c>
      <c r="B2" s="594"/>
      <c r="C2" s="532"/>
      <c r="D2" s="632"/>
      <c r="E2" s="618"/>
      <c r="F2" s="618"/>
      <c r="G2" s="628"/>
      <c r="H2" s="617"/>
      <c r="I2" s="618"/>
      <c r="J2" s="629"/>
      <c r="K2" s="630"/>
      <c r="L2" s="618"/>
      <c r="M2" s="618"/>
      <c r="N2" s="627"/>
      <c r="O2" s="627"/>
    </row>
    <row r="3" spans="1:15" s="40" customFormat="1" ht="22.5" customHeight="1" x14ac:dyDescent="0.25">
      <c r="A3" s="594" t="s">
        <v>16</v>
      </c>
      <c r="B3" s="594"/>
      <c r="C3" s="532"/>
      <c r="D3" s="633"/>
      <c r="E3" s="618"/>
      <c r="F3" s="618"/>
      <c r="G3" s="628"/>
      <c r="H3" s="617"/>
      <c r="I3" s="618"/>
      <c r="J3" s="629"/>
      <c r="K3" s="630"/>
      <c r="L3" s="618"/>
      <c r="M3" s="618"/>
      <c r="N3" s="627"/>
      <c r="O3" s="627"/>
    </row>
    <row r="4" spans="1:15" s="14" customFormat="1" ht="46.5" customHeight="1" x14ac:dyDescent="0.25">
      <c r="A4" s="101" t="s">
        <v>17</v>
      </c>
      <c r="B4" s="101" t="s">
        <v>18</v>
      </c>
      <c r="C4" s="56" t="s">
        <v>71</v>
      </c>
      <c r="D4" s="56" t="s">
        <v>102</v>
      </c>
      <c r="E4" s="618"/>
      <c r="F4" s="618"/>
      <c r="G4" s="628"/>
      <c r="H4" s="617"/>
      <c r="I4" s="618"/>
      <c r="J4" s="629"/>
      <c r="K4" s="630"/>
      <c r="L4" s="618"/>
      <c r="M4" s="618"/>
      <c r="N4" s="627"/>
      <c r="O4" s="627"/>
    </row>
    <row r="5" spans="1:15" s="7" customFormat="1" ht="12.75" x14ac:dyDescent="0.2">
      <c r="A5" s="357">
        <v>1</v>
      </c>
      <c r="B5" s="515">
        <f>'APH KIC KIA PC'!D5</f>
        <v>0</v>
      </c>
      <c r="C5" s="518" t="str">
        <f>IF('1. Artikeldata Grund'!$D5="","", '1. Artikeldata Grund'!$D5&amp;" - "&amp;'1. Artikeldata Grund'!$E5)</f>
        <v/>
      </c>
      <c r="D5" s="518" t="str">
        <f>IF('1. Artikeldata Grund'!F5="","",'1. Artikeldata Grund'!F5)</f>
        <v/>
      </c>
      <c r="E5" s="29" t="s">
        <v>103</v>
      </c>
      <c r="F5" s="362"/>
      <c r="G5" s="26">
        <v>1</v>
      </c>
      <c r="H5" s="363" t="s">
        <v>104</v>
      </c>
      <c r="I5" s="432">
        <v>0</v>
      </c>
      <c r="J5" s="364" t="str">
        <f t="shared" ref="J5:J36" si="0">IF(C5="","",ROUND(F5-(F5*I5),2))</f>
        <v/>
      </c>
      <c r="K5" s="364" t="str">
        <f t="shared" ref="K5:K36" si="1">IF(C5="","",G5*J5)</f>
        <v/>
      </c>
      <c r="L5" s="528" t="s">
        <v>30</v>
      </c>
      <c r="M5" s="526" t="s">
        <v>30</v>
      </c>
      <c r="N5" s="365"/>
      <c r="O5" s="359" t="s">
        <v>29</v>
      </c>
    </row>
    <row r="6" spans="1:15" s="7" customFormat="1" ht="12.75" x14ac:dyDescent="0.2">
      <c r="A6" s="102">
        <v>2</v>
      </c>
      <c r="B6" s="516">
        <f>'APH KIC KIA PC'!D6</f>
        <v>0</v>
      </c>
      <c r="C6" s="518" t="str">
        <f>IF('1. Artikeldata Grund'!$D6="","", '1. Artikeldata Grund'!$D6&amp;" - "&amp;'1. Artikeldata Grund'!$E6)</f>
        <v/>
      </c>
      <c r="D6" s="518" t="str">
        <f>IF('1. Artikeldata Grund'!F6="","",'1. Artikeldata Grund'!F6)</f>
        <v/>
      </c>
      <c r="E6" s="29" t="s">
        <v>103</v>
      </c>
      <c r="F6" s="277"/>
      <c r="G6" s="26">
        <v>1</v>
      </c>
      <c r="H6" s="363" t="s">
        <v>104</v>
      </c>
      <c r="I6" s="432">
        <v>0</v>
      </c>
      <c r="J6" s="364" t="str">
        <f t="shared" si="0"/>
        <v/>
      </c>
      <c r="K6" s="364" t="str">
        <f t="shared" si="1"/>
        <v/>
      </c>
      <c r="L6" s="528" t="s">
        <v>30</v>
      </c>
      <c r="M6" s="526" t="s">
        <v>30</v>
      </c>
      <c r="N6" s="278"/>
      <c r="O6" s="359" t="s">
        <v>29</v>
      </c>
    </row>
    <row r="7" spans="1:15" s="7" customFormat="1" ht="12.75" x14ac:dyDescent="0.2">
      <c r="A7" s="102">
        <v>3</v>
      </c>
      <c r="B7" s="516">
        <f>'APH KIC KIA PC'!D7</f>
        <v>0</v>
      </c>
      <c r="C7" s="518" t="str">
        <f>IF('1. Artikeldata Grund'!$D7="","", '1. Artikeldata Grund'!$D7&amp;" - "&amp;'1. Artikeldata Grund'!$E7)</f>
        <v/>
      </c>
      <c r="D7" s="518" t="str">
        <f>IF('1. Artikeldata Grund'!F7="","",'1. Artikeldata Grund'!F7)</f>
        <v/>
      </c>
      <c r="E7" s="29" t="s">
        <v>103</v>
      </c>
      <c r="F7" s="277"/>
      <c r="G7" s="26">
        <v>1</v>
      </c>
      <c r="H7" s="363" t="s">
        <v>104</v>
      </c>
      <c r="I7" s="432">
        <v>0</v>
      </c>
      <c r="J7" s="364" t="str">
        <f t="shared" si="0"/>
        <v/>
      </c>
      <c r="K7" s="364" t="str">
        <f t="shared" si="1"/>
        <v/>
      </c>
      <c r="L7" s="528" t="s">
        <v>30</v>
      </c>
      <c r="M7" s="526" t="s">
        <v>30</v>
      </c>
      <c r="N7" s="278"/>
      <c r="O7" s="359" t="s">
        <v>29</v>
      </c>
    </row>
    <row r="8" spans="1:15" s="7" customFormat="1" ht="12.75" x14ac:dyDescent="0.2">
      <c r="A8" s="102">
        <v>4</v>
      </c>
      <c r="B8" s="516">
        <f>'APH KIC KIA PC'!D8</f>
        <v>0</v>
      </c>
      <c r="C8" s="518" t="str">
        <f>IF('1. Artikeldata Grund'!$D8="","", '1. Artikeldata Grund'!$D8&amp;" - "&amp;'1. Artikeldata Grund'!$E8)</f>
        <v/>
      </c>
      <c r="D8" s="518" t="str">
        <f>IF('1. Artikeldata Grund'!F8="","",'1. Artikeldata Grund'!F8)</f>
        <v/>
      </c>
      <c r="E8" s="29" t="s">
        <v>103</v>
      </c>
      <c r="F8" s="277"/>
      <c r="G8" s="26">
        <v>1</v>
      </c>
      <c r="H8" s="363" t="s">
        <v>104</v>
      </c>
      <c r="I8" s="432">
        <v>0</v>
      </c>
      <c r="J8" s="364" t="str">
        <f t="shared" si="0"/>
        <v/>
      </c>
      <c r="K8" s="364" t="str">
        <f t="shared" si="1"/>
        <v/>
      </c>
      <c r="L8" s="528" t="s">
        <v>30</v>
      </c>
      <c r="M8" s="526" t="s">
        <v>30</v>
      </c>
      <c r="N8" s="278"/>
      <c r="O8" s="359" t="s">
        <v>29</v>
      </c>
    </row>
    <row r="9" spans="1:15" s="7" customFormat="1" ht="12.75" x14ac:dyDescent="0.2">
      <c r="A9" s="102">
        <v>5</v>
      </c>
      <c r="B9" s="516">
        <f>'APH KIC KIA PC'!D9</f>
        <v>0</v>
      </c>
      <c r="C9" s="518" t="str">
        <f>IF('1. Artikeldata Grund'!$D9="","", '1. Artikeldata Grund'!$D9&amp;" - "&amp;'1. Artikeldata Grund'!$E9)</f>
        <v/>
      </c>
      <c r="D9" s="518" t="str">
        <f>IF('1. Artikeldata Grund'!F9="","",'1. Artikeldata Grund'!F9)</f>
        <v/>
      </c>
      <c r="E9" s="29" t="s">
        <v>103</v>
      </c>
      <c r="F9" s="277"/>
      <c r="G9" s="26">
        <v>1</v>
      </c>
      <c r="H9" s="363" t="s">
        <v>104</v>
      </c>
      <c r="I9" s="432">
        <v>0</v>
      </c>
      <c r="J9" s="364" t="str">
        <f t="shared" si="0"/>
        <v/>
      </c>
      <c r="K9" s="364" t="str">
        <f t="shared" si="1"/>
        <v/>
      </c>
      <c r="L9" s="528" t="s">
        <v>30</v>
      </c>
      <c r="M9" s="526" t="s">
        <v>30</v>
      </c>
      <c r="N9" s="278"/>
      <c r="O9" s="359" t="s">
        <v>29</v>
      </c>
    </row>
    <row r="10" spans="1:15" s="7" customFormat="1" ht="12.75" x14ac:dyDescent="0.2">
      <c r="A10" s="102">
        <v>6</v>
      </c>
      <c r="B10" s="516">
        <f>'APH KIC KIA PC'!D10</f>
        <v>0</v>
      </c>
      <c r="C10" s="518" t="str">
        <f>IF('1. Artikeldata Grund'!$D10="","", '1. Artikeldata Grund'!$D10&amp;" - "&amp;'1. Artikeldata Grund'!$E10)</f>
        <v/>
      </c>
      <c r="D10" s="518" t="str">
        <f>IF('1. Artikeldata Grund'!F10="","",'1. Artikeldata Grund'!F10)</f>
        <v/>
      </c>
      <c r="E10" s="29" t="s">
        <v>103</v>
      </c>
      <c r="F10" s="277"/>
      <c r="G10" s="26">
        <v>1</v>
      </c>
      <c r="H10" s="363" t="s">
        <v>104</v>
      </c>
      <c r="I10" s="432">
        <v>0</v>
      </c>
      <c r="J10" s="364" t="str">
        <f t="shared" si="0"/>
        <v/>
      </c>
      <c r="K10" s="364" t="str">
        <f t="shared" si="1"/>
        <v/>
      </c>
      <c r="L10" s="528" t="s">
        <v>30</v>
      </c>
      <c r="M10" s="526" t="s">
        <v>30</v>
      </c>
      <c r="N10" s="278"/>
      <c r="O10" s="359" t="s">
        <v>29</v>
      </c>
    </row>
    <row r="11" spans="1:15" s="7" customFormat="1" ht="12.75" x14ac:dyDescent="0.2">
      <c r="A11" s="102">
        <v>7</v>
      </c>
      <c r="B11" s="516">
        <f>'APH KIC KIA PC'!D11</f>
        <v>0</v>
      </c>
      <c r="C11" s="518" t="str">
        <f>IF('1. Artikeldata Grund'!$D11="","", '1. Artikeldata Grund'!$D11&amp;" - "&amp;'1. Artikeldata Grund'!$E11)</f>
        <v/>
      </c>
      <c r="D11" s="518" t="str">
        <f>IF('1. Artikeldata Grund'!F11="","",'1. Artikeldata Grund'!F11)</f>
        <v/>
      </c>
      <c r="E11" s="29" t="s">
        <v>103</v>
      </c>
      <c r="F11" s="277"/>
      <c r="G11" s="26">
        <v>1</v>
      </c>
      <c r="H11" s="363" t="s">
        <v>104</v>
      </c>
      <c r="I11" s="432">
        <v>0</v>
      </c>
      <c r="J11" s="364" t="str">
        <f t="shared" si="0"/>
        <v/>
      </c>
      <c r="K11" s="364" t="str">
        <f t="shared" si="1"/>
        <v/>
      </c>
      <c r="L11" s="528" t="s">
        <v>30</v>
      </c>
      <c r="M11" s="526" t="s">
        <v>30</v>
      </c>
      <c r="N11" s="278"/>
      <c r="O11" s="359" t="s">
        <v>29</v>
      </c>
    </row>
    <row r="12" spans="1:15" s="7" customFormat="1" ht="12.75" x14ac:dyDescent="0.2">
      <c r="A12" s="102">
        <v>8</v>
      </c>
      <c r="B12" s="516">
        <f>'APH KIC KIA PC'!D12</f>
        <v>0</v>
      </c>
      <c r="C12" s="518" t="str">
        <f>IF('1. Artikeldata Grund'!$D12="","", '1. Artikeldata Grund'!$D12&amp;" - "&amp;'1. Artikeldata Grund'!$E12)</f>
        <v/>
      </c>
      <c r="D12" s="518" t="str">
        <f>IF('1. Artikeldata Grund'!F12="","",'1. Artikeldata Grund'!F12)</f>
        <v/>
      </c>
      <c r="E12" s="29" t="s">
        <v>103</v>
      </c>
      <c r="F12" s="277"/>
      <c r="G12" s="26">
        <v>1</v>
      </c>
      <c r="H12" s="363" t="s">
        <v>104</v>
      </c>
      <c r="I12" s="432">
        <v>0</v>
      </c>
      <c r="J12" s="364" t="str">
        <f t="shared" si="0"/>
        <v/>
      </c>
      <c r="K12" s="364" t="str">
        <f t="shared" si="1"/>
        <v/>
      </c>
      <c r="L12" s="528" t="s">
        <v>30</v>
      </c>
      <c r="M12" s="526" t="s">
        <v>30</v>
      </c>
      <c r="N12" s="278"/>
      <c r="O12" s="359" t="s">
        <v>29</v>
      </c>
    </row>
    <row r="13" spans="1:15" s="7" customFormat="1" ht="12.75" x14ac:dyDescent="0.2">
      <c r="A13" s="102">
        <v>9</v>
      </c>
      <c r="B13" s="516">
        <f>'APH KIC KIA PC'!D13</f>
        <v>0</v>
      </c>
      <c r="C13" s="518" t="str">
        <f>IF('1. Artikeldata Grund'!$D13="","", '1. Artikeldata Grund'!$D13&amp;" - "&amp;'1. Artikeldata Grund'!$E13)</f>
        <v/>
      </c>
      <c r="D13" s="518" t="str">
        <f>IF('1. Artikeldata Grund'!F13="","",'1. Artikeldata Grund'!F13)</f>
        <v/>
      </c>
      <c r="E13" s="29" t="s">
        <v>103</v>
      </c>
      <c r="F13" s="277"/>
      <c r="G13" s="26">
        <v>1</v>
      </c>
      <c r="H13" s="363" t="s">
        <v>104</v>
      </c>
      <c r="I13" s="432">
        <v>0</v>
      </c>
      <c r="J13" s="364" t="str">
        <f t="shared" si="0"/>
        <v/>
      </c>
      <c r="K13" s="364" t="str">
        <f t="shared" si="1"/>
        <v/>
      </c>
      <c r="L13" s="528" t="s">
        <v>30</v>
      </c>
      <c r="M13" s="526" t="s">
        <v>30</v>
      </c>
      <c r="N13" s="278"/>
      <c r="O13" s="359" t="s">
        <v>29</v>
      </c>
    </row>
    <row r="14" spans="1:15" s="7" customFormat="1" ht="12.75" x14ac:dyDescent="0.2">
      <c r="A14" s="102">
        <v>10</v>
      </c>
      <c r="B14" s="516">
        <f>'APH KIC KIA PC'!D14</f>
        <v>0</v>
      </c>
      <c r="C14" s="518" t="str">
        <f>IF('1. Artikeldata Grund'!$D14="","", '1. Artikeldata Grund'!$D14&amp;" - "&amp;'1. Artikeldata Grund'!$E14)</f>
        <v/>
      </c>
      <c r="D14" s="518" t="str">
        <f>IF('1. Artikeldata Grund'!F14="","",'1. Artikeldata Grund'!F14)</f>
        <v/>
      </c>
      <c r="E14" s="29" t="s">
        <v>103</v>
      </c>
      <c r="F14" s="277"/>
      <c r="G14" s="26">
        <v>1</v>
      </c>
      <c r="H14" s="363" t="s">
        <v>104</v>
      </c>
      <c r="I14" s="432">
        <v>0</v>
      </c>
      <c r="J14" s="364" t="str">
        <f t="shared" si="0"/>
        <v/>
      </c>
      <c r="K14" s="364" t="str">
        <f t="shared" si="1"/>
        <v/>
      </c>
      <c r="L14" s="528" t="s">
        <v>30</v>
      </c>
      <c r="M14" s="526" t="s">
        <v>30</v>
      </c>
      <c r="N14" s="278"/>
      <c r="O14" s="359" t="s">
        <v>29</v>
      </c>
    </row>
    <row r="15" spans="1:15" s="7" customFormat="1" ht="12.75" x14ac:dyDescent="0.2">
      <c r="A15" s="102">
        <v>11</v>
      </c>
      <c r="B15" s="516">
        <f>'APH KIC KIA PC'!D15</f>
        <v>0</v>
      </c>
      <c r="C15" s="518" t="str">
        <f>IF('1. Artikeldata Grund'!$D15="","", '1. Artikeldata Grund'!$D15&amp;" - "&amp;'1. Artikeldata Grund'!$E15)</f>
        <v/>
      </c>
      <c r="D15" s="518" t="str">
        <f>IF('1. Artikeldata Grund'!F15="","",'1. Artikeldata Grund'!F15)</f>
        <v/>
      </c>
      <c r="E15" s="29" t="s">
        <v>103</v>
      </c>
      <c r="F15" s="277"/>
      <c r="G15" s="26">
        <v>1</v>
      </c>
      <c r="H15" s="363" t="s">
        <v>104</v>
      </c>
      <c r="I15" s="432">
        <v>0</v>
      </c>
      <c r="J15" s="364" t="str">
        <f t="shared" si="0"/>
        <v/>
      </c>
      <c r="K15" s="364" t="str">
        <f t="shared" si="1"/>
        <v/>
      </c>
      <c r="L15" s="528" t="s">
        <v>30</v>
      </c>
      <c r="M15" s="526" t="s">
        <v>30</v>
      </c>
      <c r="N15" s="278"/>
      <c r="O15" s="359" t="s">
        <v>29</v>
      </c>
    </row>
    <row r="16" spans="1:15" s="7" customFormat="1" ht="12.75" x14ac:dyDescent="0.2">
      <c r="A16" s="102">
        <v>12</v>
      </c>
      <c r="B16" s="516">
        <f>'APH KIC KIA PC'!D16</f>
        <v>0</v>
      </c>
      <c r="C16" s="518" t="str">
        <f>IF('1. Artikeldata Grund'!$D16="","", '1. Artikeldata Grund'!$D16&amp;" - "&amp;'1. Artikeldata Grund'!$E16)</f>
        <v/>
      </c>
      <c r="D16" s="518" t="str">
        <f>IF('1. Artikeldata Grund'!F16="","",'1. Artikeldata Grund'!F16)</f>
        <v/>
      </c>
      <c r="E16" s="29" t="s">
        <v>103</v>
      </c>
      <c r="F16" s="277"/>
      <c r="G16" s="26">
        <v>1</v>
      </c>
      <c r="H16" s="363" t="s">
        <v>104</v>
      </c>
      <c r="I16" s="432">
        <v>0</v>
      </c>
      <c r="J16" s="364" t="str">
        <f t="shared" si="0"/>
        <v/>
      </c>
      <c r="K16" s="364" t="str">
        <f t="shared" si="1"/>
        <v/>
      </c>
      <c r="L16" s="528" t="s">
        <v>30</v>
      </c>
      <c r="M16" s="526" t="s">
        <v>30</v>
      </c>
      <c r="N16" s="278"/>
      <c r="O16" s="359" t="s">
        <v>29</v>
      </c>
    </row>
    <row r="17" spans="1:15" s="7" customFormat="1" ht="12.75" x14ac:dyDescent="0.2">
      <c r="A17" s="102">
        <v>13</v>
      </c>
      <c r="B17" s="516">
        <f>'APH KIC KIA PC'!D17</f>
        <v>0</v>
      </c>
      <c r="C17" s="518" t="str">
        <f>IF('1. Artikeldata Grund'!$D17="","", '1. Artikeldata Grund'!$D17&amp;" - "&amp;'1. Artikeldata Grund'!$E17)</f>
        <v/>
      </c>
      <c r="D17" s="518" t="str">
        <f>IF('1. Artikeldata Grund'!F17="","",'1. Artikeldata Grund'!F17)</f>
        <v/>
      </c>
      <c r="E17" s="29" t="s">
        <v>103</v>
      </c>
      <c r="F17" s="277"/>
      <c r="G17" s="26">
        <v>1</v>
      </c>
      <c r="H17" s="363" t="s">
        <v>104</v>
      </c>
      <c r="I17" s="432">
        <v>0</v>
      </c>
      <c r="J17" s="364" t="str">
        <f t="shared" si="0"/>
        <v/>
      </c>
      <c r="K17" s="364" t="str">
        <f t="shared" si="1"/>
        <v/>
      </c>
      <c r="L17" s="528" t="s">
        <v>30</v>
      </c>
      <c r="M17" s="526" t="s">
        <v>30</v>
      </c>
      <c r="N17" s="278"/>
      <c r="O17" s="359" t="s">
        <v>29</v>
      </c>
    </row>
    <row r="18" spans="1:15" s="7" customFormat="1" ht="12.75" x14ac:dyDescent="0.2">
      <c r="A18" s="102">
        <v>14</v>
      </c>
      <c r="B18" s="516">
        <f>'APH KIC KIA PC'!D18</f>
        <v>0</v>
      </c>
      <c r="C18" s="518" t="str">
        <f>IF('1. Artikeldata Grund'!$D18="","", '1. Artikeldata Grund'!$D18&amp;" - "&amp;'1. Artikeldata Grund'!$E18)</f>
        <v/>
      </c>
      <c r="D18" s="518" t="str">
        <f>IF('1. Artikeldata Grund'!F18="","",'1. Artikeldata Grund'!F18)</f>
        <v/>
      </c>
      <c r="E18" s="29" t="s">
        <v>103</v>
      </c>
      <c r="F18" s="277"/>
      <c r="G18" s="26">
        <v>1</v>
      </c>
      <c r="H18" s="363" t="s">
        <v>104</v>
      </c>
      <c r="I18" s="432">
        <v>0</v>
      </c>
      <c r="J18" s="364" t="str">
        <f t="shared" si="0"/>
        <v/>
      </c>
      <c r="K18" s="364" t="str">
        <f t="shared" si="1"/>
        <v/>
      </c>
      <c r="L18" s="528" t="s">
        <v>30</v>
      </c>
      <c r="M18" s="526" t="s">
        <v>30</v>
      </c>
      <c r="N18" s="278"/>
      <c r="O18" s="359" t="s">
        <v>29</v>
      </c>
    </row>
    <row r="19" spans="1:15" s="7" customFormat="1" ht="12.75" x14ac:dyDescent="0.2">
      <c r="A19" s="102">
        <v>15</v>
      </c>
      <c r="B19" s="516">
        <f>'APH KIC KIA PC'!D19</f>
        <v>0</v>
      </c>
      <c r="C19" s="518" t="str">
        <f>IF('1. Artikeldata Grund'!$D19="","", '1. Artikeldata Grund'!$D19&amp;" - "&amp;'1. Artikeldata Grund'!$E19)</f>
        <v/>
      </c>
      <c r="D19" s="518" t="str">
        <f>IF('1. Artikeldata Grund'!F19="","",'1. Artikeldata Grund'!F19)</f>
        <v/>
      </c>
      <c r="E19" s="29" t="s">
        <v>103</v>
      </c>
      <c r="F19" s="277"/>
      <c r="G19" s="26">
        <v>1</v>
      </c>
      <c r="H19" s="363" t="s">
        <v>104</v>
      </c>
      <c r="I19" s="432">
        <v>0</v>
      </c>
      <c r="J19" s="364" t="str">
        <f t="shared" si="0"/>
        <v/>
      </c>
      <c r="K19" s="364" t="str">
        <f t="shared" si="1"/>
        <v/>
      </c>
      <c r="L19" s="528" t="s">
        <v>30</v>
      </c>
      <c r="M19" s="526" t="s">
        <v>30</v>
      </c>
      <c r="N19" s="278"/>
      <c r="O19" s="359" t="s">
        <v>29</v>
      </c>
    </row>
    <row r="20" spans="1:15" s="7" customFormat="1" ht="12.75" x14ac:dyDescent="0.2">
      <c r="A20" s="102">
        <v>16</v>
      </c>
      <c r="B20" s="516">
        <f>'APH KIC KIA PC'!D20</f>
        <v>0</v>
      </c>
      <c r="C20" s="518" t="str">
        <f>IF('1. Artikeldata Grund'!$D20="","", '1. Artikeldata Grund'!$D20&amp;" - "&amp;'1. Artikeldata Grund'!$E20)</f>
        <v/>
      </c>
      <c r="D20" s="518" t="str">
        <f>IF('1. Artikeldata Grund'!F20="","",'1. Artikeldata Grund'!F20)</f>
        <v/>
      </c>
      <c r="E20" s="29" t="s">
        <v>103</v>
      </c>
      <c r="F20" s="277"/>
      <c r="G20" s="26">
        <v>1</v>
      </c>
      <c r="H20" s="363" t="s">
        <v>104</v>
      </c>
      <c r="I20" s="432">
        <v>0</v>
      </c>
      <c r="J20" s="364" t="str">
        <f t="shared" si="0"/>
        <v/>
      </c>
      <c r="K20" s="364" t="str">
        <f t="shared" si="1"/>
        <v/>
      </c>
      <c r="L20" s="528" t="s">
        <v>30</v>
      </c>
      <c r="M20" s="526" t="s">
        <v>30</v>
      </c>
      <c r="N20" s="278"/>
      <c r="O20" s="359" t="s">
        <v>29</v>
      </c>
    </row>
    <row r="21" spans="1:15" s="7" customFormat="1" ht="12.75" x14ac:dyDescent="0.2">
      <c r="A21" s="102">
        <v>17</v>
      </c>
      <c r="B21" s="516">
        <f>'APH KIC KIA PC'!D21</f>
        <v>0</v>
      </c>
      <c r="C21" s="518" t="str">
        <f>IF('1. Artikeldata Grund'!$D21="","", '1. Artikeldata Grund'!$D21&amp;" - "&amp;'1. Artikeldata Grund'!$E21)</f>
        <v/>
      </c>
      <c r="D21" s="518" t="str">
        <f>IF('1. Artikeldata Grund'!F21="","",'1. Artikeldata Grund'!F21)</f>
        <v/>
      </c>
      <c r="E21" s="29" t="s">
        <v>103</v>
      </c>
      <c r="F21" s="277"/>
      <c r="G21" s="26">
        <v>1</v>
      </c>
      <c r="H21" s="363" t="s">
        <v>104</v>
      </c>
      <c r="I21" s="432">
        <v>0</v>
      </c>
      <c r="J21" s="364" t="str">
        <f t="shared" si="0"/>
        <v/>
      </c>
      <c r="K21" s="364" t="str">
        <f t="shared" si="1"/>
        <v/>
      </c>
      <c r="L21" s="528" t="s">
        <v>30</v>
      </c>
      <c r="M21" s="526" t="s">
        <v>30</v>
      </c>
      <c r="N21" s="278"/>
      <c r="O21" s="359" t="s">
        <v>29</v>
      </c>
    </row>
    <row r="22" spans="1:15" s="7" customFormat="1" ht="12.75" x14ac:dyDescent="0.2">
      <c r="A22" s="102">
        <v>18</v>
      </c>
      <c r="B22" s="516">
        <f>'APH KIC KIA PC'!D22</f>
        <v>0</v>
      </c>
      <c r="C22" s="518" t="str">
        <f>IF('1. Artikeldata Grund'!$D22="","", '1. Artikeldata Grund'!$D22&amp;" - "&amp;'1. Artikeldata Grund'!$E22)</f>
        <v/>
      </c>
      <c r="D22" s="518" t="str">
        <f>IF('1. Artikeldata Grund'!F22="","",'1. Artikeldata Grund'!F22)</f>
        <v/>
      </c>
      <c r="E22" s="29" t="s">
        <v>103</v>
      </c>
      <c r="F22" s="277"/>
      <c r="G22" s="26">
        <v>1</v>
      </c>
      <c r="H22" s="363" t="s">
        <v>104</v>
      </c>
      <c r="I22" s="432">
        <v>0</v>
      </c>
      <c r="J22" s="364" t="str">
        <f t="shared" si="0"/>
        <v/>
      </c>
      <c r="K22" s="364" t="str">
        <f t="shared" si="1"/>
        <v/>
      </c>
      <c r="L22" s="528" t="s">
        <v>30</v>
      </c>
      <c r="M22" s="526" t="s">
        <v>30</v>
      </c>
      <c r="N22" s="278"/>
      <c r="O22" s="359" t="s">
        <v>29</v>
      </c>
    </row>
    <row r="23" spans="1:15" s="7" customFormat="1" ht="12.75" x14ac:dyDescent="0.2">
      <c r="A23" s="102">
        <v>19</v>
      </c>
      <c r="B23" s="516">
        <f>'APH KIC KIA PC'!D23</f>
        <v>0</v>
      </c>
      <c r="C23" s="518" t="str">
        <f>IF('1. Artikeldata Grund'!$D23="","", '1. Artikeldata Grund'!$D23&amp;" - "&amp;'1. Artikeldata Grund'!$E23)</f>
        <v/>
      </c>
      <c r="D23" s="518" t="str">
        <f>IF('1. Artikeldata Grund'!F23="","",'1. Artikeldata Grund'!F23)</f>
        <v/>
      </c>
      <c r="E23" s="29" t="s">
        <v>103</v>
      </c>
      <c r="F23" s="277"/>
      <c r="G23" s="26">
        <v>1</v>
      </c>
      <c r="H23" s="363" t="s">
        <v>104</v>
      </c>
      <c r="I23" s="432">
        <v>0</v>
      </c>
      <c r="J23" s="364" t="str">
        <f t="shared" si="0"/>
        <v/>
      </c>
      <c r="K23" s="364" t="str">
        <f t="shared" si="1"/>
        <v/>
      </c>
      <c r="L23" s="528" t="s">
        <v>30</v>
      </c>
      <c r="M23" s="526" t="s">
        <v>30</v>
      </c>
      <c r="N23" s="278"/>
      <c r="O23" s="359" t="s">
        <v>29</v>
      </c>
    </row>
    <row r="24" spans="1:15" s="7" customFormat="1" ht="12.75" x14ac:dyDescent="0.2">
      <c r="A24" s="102">
        <v>20</v>
      </c>
      <c r="B24" s="516">
        <f>'APH KIC KIA PC'!D24</f>
        <v>0</v>
      </c>
      <c r="C24" s="518" t="str">
        <f>IF('1. Artikeldata Grund'!$D24="","", '1. Artikeldata Grund'!$D24&amp;" - "&amp;'1. Artikeldata Grund'!$E24)</f>
        <v/>
      </c>
      <c r="D24" s="518" t="str">
        <f>IF('1. Artikeldata Grund'!F24="","",'1. Artikeldata Grund'!F24)</f>
        <v/>
      </c>
      <c r="E24" s="29" t="s">
        <v>103</v>
      </c>
      <c r="F24" s="277"/>
      <c r="G24" s="26">
        <v>1</v>
      </c>
      <c r="H24" s="363" t="s">
        <v>104</v>
      </c>
      <c r="I24" s="432">
        <v>0</v>
      </c>
      <c r="J24" s="364" t="str">
        <f t="shared" si="0"/>
        <v/>
      </c>
      <c r="K24" s="364" t="str">
        <f t="shared" si="1"/>
        <v/>
      </c>
      <c r="L24" s="528" t="s">
        <v>30</v>
      </c>
      <c r="M24" s="526" t="s">
        <v>30</v>
      </c>
      <c r="N24" s="278"/>
      <c r="O24" s="359" t="s">
        <v>29</v>
      </c>
    </row>
    <row r="25" spans="1:15" s="7" customFormat="1" ht="12.75" x14ac:dyDescent="0.2">
      <c r="A25" s="102">
        <v>21</v>
      </c>
      <c r="B25" s="516">
        <f>'APH KIC KIA PC'!D25</f>
        <v>0</v>
      </c>
      <c r="C25" s="518" t="str">
        <f>IF('1. Artikeldata Grund'!$D25="","", '1. Artikeldata Grund'!$D25&amp;" - "&amp;'1. Artikeldata Grund'!$E25)</f>
        <v/>
      </c>
      <c r="D25" s="518" t="str">
        <f>IF('1. Artikeldata Grund'!F25="","",'1. Artikeldata Grund'!F25)</f>
        <v/>
      </c>
      <c r="E25" s="29" t="s">
        <v>103</v>
      </c>
      <c r="F25" s="277"/>
      <c r="G25" s="26">
        <v>1</v>
      </c>
      <c r="H25" s="363" t="s">
        <v>104</v>
      </c>
      <c r="I25" s="432">
        <v>0</v>
      </c>
      <c r="J25" s="364" t="str">
        <f t="shared" si="0"/>
        <v/>
      </c>
      <c r="K25" s="364" t="str">
        <f t="shared" si="1"/>
        <v/>
      </c>
      <c r="L25" s="528" t="s">
        <v>30</v>
      </c>
      <c r="M25" s="526" t="s">
        <v>30</v>
      </c>
      <c r="N25" s="278"/>
      <c r="O25" s="359" t="s">
        <v>29</v>
      </c>
    </row>
    <row r="26" spans="1:15" s="7" customFormat="1" ht="12.75" x14ac:dyDescent="0.2">
      <c r="A26" s="102">
        <v>22</v>
      </c>
      <c r="B26" s="516">
        <f>'APH KIC KIA PC'!D26</f>
        <v>0</v>
      </c>
      <c r="C26" s="518" t="str">
        <f>IF('1. Artikeldata Grund'!$D26="","", '1. Artikeldata Grund'!$D26&amp;" - "&amp;'1. Artikeldata Grund'!$E26)</f>
        <v/>
      </c>
      <c r="D26" s="518" t="str">
        <f>IF('1. Artikeldata Grund'!F26="","",'1. Artikeldata Grund'!F26)</f>
        <v/>
      </c>
      <c r="E26" s="29" t="s">
        <v>103</v>
      </c>
      <c r="F26" s="277"/>
      <c r="G26" s="26">
        <v>1</v>
      </c>
      <c r="H26" s="363" t="s">
        <v>104</v>
      </c>
      <c r="I26" s="432">
        <v>0</v>
      </c>
      <c r="J26" s="364" t="str">
        <f t="shared" si="0"/>
        <v/>
      </c>
      <c r="K26" s="364" t="str">
        <f t="shared" si="1"/>
        <v/>
      </c>
      <c r="L26" s="528" t="s">
        <v>30</v>
      </c>
      <c r="M26" s="526" t="s">
        <v>30</v>
      </c>
      <c r="N26" s="278"/>
      <c r="O26" s="359" t="s">
        <v>29</v>
      </c>
    </row>
    <row r="27" spans="1:15" s="7" customFormat="1" ht="12.75" x14ac:dyDescent="0.2">
      <c r="A27" s="102">
        <v>23</v>
      </c>
      <c r="B27" s="516">
        <f>'APH KIC KIA PC'!D27</f>
        <v>0</v>
      </c>
      <c r="C27" s="518" t="str">
        <f>IF('1. Artikeldata Grund'!$D27="","", '1. Artikeldata Grund'!$D27&amp;" - "&amp;'1. Artikeldata Grund'!$E27)</f>
        <v/>
      </c>
      <c r="D27" s="518" t="str">
        <f>IF('1. Artikeldata Grund'!F27="","",'1. Artikeldata Grund'!F27)</f>
        <v/>
      </c>
      <c r="E27" s="29" t="s">
        <v>103</v>
      </c>
      <c r="F27" s="277"/>
      <c r="G27" s="26">
        <v>1</v>
      </c>
      <c r="H27" s="363" t="s">
        <v>104</v>
      </c>
      <c r="I27" s="432">
        <v>0</v>
      </c>
      <c r="J27" s="364" t="str">
        <f t="shared" si="0"/>
        <v/>
      </c>
      <c r="K27" s="364" t="str">
        <f t="shared" si="1"/>
        <v/>
      </c>
      <c r="L27" s="528" t="s">
        <v>30</v>
      </c>
      <c r="M27" s="526" t="s">
        <v>30</v>
      </c>
      <c r="N27" s="278"/>
      <c r="O27" s="359" t="s">
        <v>29</v>
      </c>
    </row>
    <row r="28" spans="1:15" s="7" customFormat="1" ht="12.75" x14ac:dyDescent="0.2">
      <c r="A28" s="102">
        <v>24</v>
      </c>
      <c r="B28" s="516">
        <f>'APH KIC KIA PC'!D28</f>
        <v>0</v>
      </c>
      <c r="C28" s="518" t="str">
        <f>IF('1. Artikeldata Grund'!$D28="","", '1. Artikeldata Grund'!$D28&amp;" - "&amp;'1. Artikeldata Grund'!$E28)</f>
        <v/>
      </c>
      <c r="D28" s="518" t="str">
        <f>IF('1. Artikeldata Grund'!F28="","",'1. Artikeldata Grund'!F28)</f>
        <v/>
      </c>
      <c r="E28" s="29" t="s">
        <v>103</v>
      </c>
      <c r="F28" s="277"/>
      <c r="G28" s="26">
        <v>1</v>
      </c>
      <c r="H28" s="363" t="s">
        <v>104</v>
      </c>
      <c r="I28" s="432">
        <v>0</v>
      </c>
      <c r="J28" s="364" t="str">
        <f t="shared" si="0"/>
        <v/>
      </c>
      <c r="K28" s="364" t="str">
        <f t="shared" si="1"/>
        <v/>
      </c>
      <c r="L28" s="528" t="s">
        <v>30</v>
      </c>
      <c r="M28" s="526" t="s">
        <v>30</v>
      </c>
      <c r="N28" s="278"/>
      <c r="O28" s="359" t="s">
        <v>29</v>
      </c>
    </row>
    <row r="29" spans="1:15" s="7" customFormat="1" ht="12.75" x14ac:dyDescent="0.2">
      <c r="A29" s="102">
        <v>25</v>
      </c>
      <c r="B29" s="516">
        <f>'APH KIC KIA PC'!D29</f>
        <v>0</v>
      </c>
      <c r="C29" s="518" t="str">
        <f>IF('1. Artikeldata Grund'!$D29="","", '1. Artikeldata Grund'!$D29&amp;" - "&amp;'1. Artikeldata Grund'!$E29)</f>
        <v/>
      </c>
      <c r="D29" s="518" t="str">
        <f>IF('1. Artikeldata Grund'!F29="","",'1. Artikeldata Grund'!F29)</f>
        <v/>
      </c>
      <c r="E29" s="29" t="s">
        <v>103</v>
      </c>
      <c r="F29" s="277"/>
      <c r="G29" s="26">
        <v>1</v>
      </c>
      <c r="H29" s="363" t="s">
        <v>104</v>
      </c>
      <c r="I29" s="432">
        <v>0</v>
      </c>
      <c r="J29" s="364" t="str">
        <f t="shared" si="0"/>
        <v/>
      </c>
      <c r="K29" s="364" t="str">
        <f t="shared" si="1"/>
        <v/>
      </c>
      <c r="L29" s="528" t="s">
        <v>30</v>
      </c>
      <c r="M29" s="526" t="s">
        <v>30</v>
      </c>
      <c r="N29" s="278"/>
      <c r="O29" s="359" t="s">
        <v>29</v>
      </c>
    </row>
    <row r="30" spans="1:15" s="7" customFormat="1" ht="12.75" x14ac:dyDescent="0.2">
      <c r="A30" s="102">
        <v>26</v>
      </c>
      <c r="B30" s="516">
        <f>'APH KIC KIA PC'!D30</f>
        <v>0</v>
      </c>
      <c r="C30" s="518" t="str">
        <f>IF('1. Artikeldata Grund'!$D30="","", '1. Artikeldata Grund'!$D30&amp;" - "&amp;'1. Artikeldata Grund'!$E30)</f>
        <v/>
      </c>
      <c r="D30" s="518" t="str">
        <f>IF('1. Artikeldata Grund'!F30="","",'1. Artikeldata Grund'!F30)</f>
        <v/>
      </c>
      <c r="E30" s="29" t="s">
        <v>103</v>
      </c>
      <c r="F30" s="277"/>
      <c r="G30" s="26">
        <v>1</v>
      </c>
      <c r="H30" s="363" t="s">
        <v>104</v>
      </c>
      <c r="I30" s="432">
        <v>0</v>
      </c>
      <c r="J30" s="364" t="str">
        <f t="shared" si="0"/>
        <v/>
      </c>
      <c r="K30" s="364" t="str">
        <f t="shared" si="1"/>
        <v/>
      </c>
      <c r="L30" s="528" t="s">
        <v>30</v>
      </c>
      <c r="M30" s="526" t="s">
        <v>30</v>
      </c>
      <c r="N30" s="278"/>
      <c r="O30" s="359" t="s">
        <v>29</v>
      </c>
    </row>
    <row r="31" spans="1:15" s="7" customFormat="1" ht="12.75" x14ac:dyDescent="0.2">
      <c r="A31" s="102">
        <v>27</v>
      </c>
      <c r="B31" s="516">
        <f>'APH KIC KIA PC'!D31</f>
        <v>0</v>
      </c>
      <c r="C31" s="518" t="str">
        <f>IF('1. Artikeldata Grund'!$D31="","", '1. Artikeldata Grund'!$D31&amp;" - "&amp;'1. Artikeldata Grund'!$E31)</f>
        <v/>
      </c>
      <c r="D31" s="518" t="str">
        <f>IF('1. Artikeldata Grund'!F31="","",'1. Artikeldata Grund'!F31)</f>
        <v/>
      </c>
      <c r="E31" s="29" t="s">
        <v>103</v>
      </c>
      <c r="F31" s="277"/>
      <c r="G31" s="26">
        <v>1</v>
      </c>
      <c r="H31" s="363" t="s">
        <v>104</v>
      </c>
      <c r="I31" s="432">
        <v>0</v>
      </c>
      <c r="J31" s="364" t="str">
        <f t="shared" si="0"/>
        <v/>
      </c>
      <c r="K31" s="364" t="str">
        <f t="shared" si="1"/>
        <v/>
      </c>
      <c r="L31" s="528" t="s">
        <v>30</v>
      </c>
      <c r="M31" s="526" t="s">
        <v>30</v>
      </c>
      <c r="N31" s="278"/>
      <c r="O31" s="359" t="s">
        <v>29</v>
      </c>
    </row>
    <row r="32" spans="1:15" s="7" customFormat="1" ht="12.75" x14ac:dyDescent="0.2">
      <c r="A32" s="102">
        <v>28</v>
      </c>
      <c r="B32" s="516">
        <f>'APH KIC KIA PC'!D32</f>
        <v>0</v>
      </c>
      <c r="C32" s="518" t="str">
        <f>IF('1. Artikeldata Grund'!$D32="","", '1. Artikeldata Grund'!$D32&amp;" - "&amp;'1. Artikeldata Grund'!$E32)</f>
        <v/>
      </c>
      <c r="D32" s="518" t="str">
        <f>IF('1. Artikeldata Grund'!F32="","",'1. Artikeldata Grund'!F32)</f>
        <v/>
      </c>
      <c r="E32" s="29" t="s">
        <v>103</v>
      </c>
      <c r="F32" s="277"/>
      <c r="G32" s="26">
        <v>1</v>
      </c>
      <c r="H32" s="363" t="s">
        <v>104</v>
      </c>
      <c r="I32" s="432">
        <v>0</v>
      </c>
      <c r="J32" s="364" t="str">
        <f t="shared" si="0"/>
        <v/>
      </c>
      <c r="K32" s="364" t="str">
        <f t="shared" si="1"/>
        <v/>
      </c>
      <c r="L32" s="528" t="s">
        <v>30</v>
      </c>
      <c r="M32" s="526" t="s">
        <v>30</v>
      </c>
      <c r="N32" s="278"/>
      <c r="O32" s="359" t="s">
        <v>29</v>
      </c>
    </row>
    <row r="33" spans="1:15" s="7" customFormat="1" ht="12.75" x14ac:dyDescent="0.2">
      <c r="A33" s="102">
        <v>29</v>
      </c>
      <c r="B33" s="516">
        <f>'APH KIC KIA PC'!D33</f>
        <v>0</v>
      </c>
      <c r="C33" s="518" t="str">
        <f>IF('1. Artikeldata Grund'!$D33="","", '1. Artikeldata Grund'!$D33&amp;" - "&amp;'1. Artikeldata Grund'!$E33)</f>
        <v/>
      </c>
      <c r="D33" s="518" t="str">
        <f>IF('1. Artikeldata Grund'!F33="","",'1. Artikeldata Grund'!F33)</f>
        <v/>
      </c>
      <c r="E33" s="29" t="s">
        <v>103</v>
      </c>
      <c r="F33" s="277"/>
      <c r="G33" s="26">
        <v>1</v>
      </c>
      <c r="H33" s="363" t="s">
        <v>104</v>
      </c>
      <c r="I33" s="432">
        <v>0</v>
      </c>
      <c r="J33" s="364" t="str">
        <f t="shared" si="0"/>
        <v/>
      </c>
      <c r="K33" s="364" t="str">
        <f t="shared" si="1"/>
        <v/>
      </c>
      <c r="L33" s="528" t="s">
        <v>30</v>
      </c>
      <c r="M33" s="526" t="s">
        <v>30</v>
      </c>
      <c r="N33" s="278"/>
      <c r="O33" s="359" t="s">
        <v>29</v>
      </c>
    </row>
    <row r="34" spans="1:15" s="7" customFormat="1" ht="12.75" x14ac:dyDescent="0.2">
      <c r="A34" s="102">
        <v>30</v>
      </c>
      <c r="B34" s="516">
        <f>'APH KIC KIA PC'!D34</f>
        <v>0</v>
      </c>
      <c r="C34" s="518" t="str">
        <f>IF('1. Artikeldata Grund'!$D34="","", '1. Artikeldata Grund'!$D34&amp;" - "&amp;'1. Artikeldata Grund'!$E34)</f>
        <v/>
      </c>
      <c r="D34" s="518" t="str">
        <f>IF('1. Artikeldata Grund'!F34="","",'1. Artikeldata Grund'!F34)</f>
        <v/>
      </c>
      <c r="E34" s="29" t="s">
        <v>103</v>
      </c>
      <c r="F34" s="277"/>
      <c r="G34" s="26">
        <v>1</v>
      </c>
      <c r="H34" s="363" t="s">
        <v>104</v>
      </c>
      <c r="I34" s="432">
        <v>0</v>
      </c>
      <c r="J34" s="364" t="str">
        <f t="shared" si="0"/>
        <v/>
      </c>
      <c r="K34" s="364" t="str">
        <f t="shared" si="1"/>
        <v/>
      </c>
      <c r="L34" s="528" t="s">
        <v>30</v>
      </c>
      <c r="M34" s="526" t="s">
        <v>30</v>
      </c>
      <c r="N34" s="278"/>
      <c r="O34" s="359" t="s">
        <v>29</v>
      </c>
    </row>
    <row r="35" spans="1:15" s="7" customFormat="1" ht="12.75" x14ac:dyDescent="0.2">
      <c r="A35" s="102">
        <v>31</v>
      </c>
      <c r="B35" s="516">
        <f>'APH KIC KIA PC'!D35</f>
        <v>0</v>
      </c>
      <c r="C35" s="518" t="str">
        <f>IF('1. Artikeldata Grund'!$D35="","", '1. Artikeldata Grund'!$D35&amp;" - "&amp;'1. Artikeldata Grund'!$E35)</f>
        <v/>
      </c>
      <c r="D35" s="518" t="str">
        <f>IF('1. Artikeldata Grund'!F35="","",'1. Artikeldata Grund'!F35)</f>
        <v/>
      </c>
      <c r="E35" s="29" t="s">
        <v>103</v>
      </c>
      <c r="F35" s="277"/>
      <c r="G35" s="26">
        <v>1</v>
      </c>
      <c r="H35" s="363" t="s">
        <v>104</v>
      </c>
      <c r="I35" s="432">
        <v>0</v>
      </c>
      <c r="J35" s="364" t="str">
        <f t="shared" si="0"/>
        <v/>
      </c>
      <c r="K35" s="364" t="str">
        <f t="shared" si="1"/>
        <v/>
      </c>
      <c r="L35" s="528" t="s">
        <v>30</v>
      </c>
      <c r="M35" s="526" t="s">
        <v>30</v>
      </c>
      <c r="N35" s="278"/>
      <c r="O35" s="359" t="s">
        <v>29</v>
      </c>
    </row>
    <row r="36" spans="1:15" s="7" customFormat="1" ht="12.75" x14ac:dyDescent="0.2">
      <c r="A36" s="102">
        <v>32</v>
      </c>
      <c r="B36" s="516">
        <f>'APH KIC KIA PC'!D36</f>
        <v>0</v>
      </c>
      <c r="C36" s="518" t="str">
        <f>IF('1. Artikeldata Grund'!$D36="","", '1. Artikeldata Grund'!$D36&amp;" - "&amp;'1. Artikeldata Grund'!$E36)</f>
        <v/>
      </c>
      <c r="D36" s="518" t="str">
        <f>IF('1. Artikeldata Grund'!F36="","",'1. Artikeldata Grund'!F36)</f>
        <v/>
      </c>
      <c r="E36" s="29" t="s">
        <v>103</v>
      </c>
      <c r="F36" s="277"/>
      <c r="G36" s="26">
        <v>1</v>
      </c>
      <c r="H36" s="363" t="s">
        <v>104</v>
      </c>
      <c r="I36" s="432">
        <v>0</v>
      </c>
      <c r="J36" s="364" t="str">
        <f t="shared" si="0"/>
        <v/>
      </c>
      <c r="K36" s="364" t="str">
        <f t="shared" si="1"/>
        <v/>
      </c>
      <c r="L36" s="528" t="s">
        <v>30</v>
      </c>
      <c r="M36" s="526" t="s">
        <v>30</v>
      </c>
      <c r="N36" s="278"/>
      <c r="O36" s="359" t="s">
        <v>29</v>
      </c>
    </row>
    <row r="37" spans="1:15" s="7" customFormat="1" ht="12.75" x14ac:dyDescent="0.2">
      <c r="A37" s="102">
        <v>33</v>
      </c>
      <c r="B37" s="516">
        <f>'APH KIC KIA PC'!D37</f>
        <v>0</v>
      </c>
      <c r="C37" s="518" t="str">
        <f>IF('1. Artikeldata Grund'!$D37="","", '1. Artikeldata Grund'!$D37&amp;" - "&amp;'1. Artikeldata Grund'!$E37)</f>
        <v/>
      </c>
      <c r="D37" s="518" t="str">
        <f>IF('1. Artikeldata Grund'!F37="","",'1. Artikeldata Grund'!F37)</f>
        <v/>
      </c>
      <c r="E37" s="29" t="s">
        <v>103</v>
      </c>
      <c r="F37" s="277"/>
      <c r="G37" s="26">
        <v>1</v>
      </c>
      <c r="H37" s="363" t="s">
        <v>104</v>
      </c>
      <c r="I37" s="432">
        <v>0</v>
      </c>
      <c r="J37" s="364" t="str">
        <f t="shared" ref="J37:J68" si="2">IF(C37="","",ROUND(F37-(F37*I37),2))</f>
        <v/>
      </c>
      <c r="K37" s="364" t="str">
        <f t="shared" ref="K37:K68" si="3">IF(C37="","",G37*J37)</f>
        <v/>
      </c>
      <c r="L37" s="528" t="s">
        <v>30</v>
      </c>
      <c r="M37" s="526" t="s">
        <v>30</v>
      </c>
      <c r="N37" s="278"/>
      <c r="O37" s="359" t="s">
        <v>29</v>
      </c>
    </row>
    <row r="38" spans="1:15" s="7" customFormat="1" ht="12.75" x14ac:dyDescent="0.2">
      <c r="A38" s="102">
        <v>34</v>
      </c>
      <c r="B38" s="516">
        <f>'APH KIC KIA PC'!D38</f>
        <v>0</v>
      </c>
      <c r="C38" s="518" t="str">
        <f>IF('1. Artikeldata Grund'!$D38="","", '1. Artikeldata Grund'!$D38&amp;" - "&amp;'1. Artikeldata Grund'!$E38)</f>
        <v/>
      </c>
      <c r="D38" s="518" t="str">
        <f>IF('1. Artikeldata Grund'!F38="","",'1. Artikeldata Grund'!F38)</f>
        <v/>
      </c>
      <c r="E38" s="29" t="s">
        <v>103</v>
      </c>
      <c r="F38" s="277"/>
      <c r="G38" s="26">
        <v>1</v>
      </c>
      <c r="H38" s="363" t="s">
        <v>104</v>
      </c>
      <c r="I38" s="432">
        <v>0</v>
      </c>
      <c r="J38" s="364" t="str">
        <f t="shared" si="2"/>
        <v/>
      </c>
      <c r="K38" s="364" t="str">
        <f t="shared" si="3"/>
        <v/>
      </c>
      <c r="L38" s="528" t="s">
        <v>30</v>
      </c>
      <c r="M38" s="526" t="s">
        <v>30</v>
      </c>
      <c r="N38" s="278"/>
      <c r="O38" s="359" t="s">
        <v>29</v>
      </c>
    </row>
    <row r="39" spans="1:15" s="7" customFormat="1" ht="12.75" x14ac:dyDescent="0.2">
      <c r="A39" s="102">
        <v>35</v>
      </c>
      <c r="B39" s="516">
        <f>'APH KIC KIA PC'!D39</f>
        <v>0</v>
      </c>
      <c r="C39" s="518" t="str">
        <f>IF('1. Artikeldata Grund'!$D39="","", '1. Artikeldata Grund'!$D39&amp;" - "&amp;'1. Artikeldata Grund'!$E39)</f>
        <v/>
      </c>
      <c r="D39" s="518" t="str">
        <f>IF('1. Artikeldata Grund'!F39="","",'1. Artikeldata Grund'!F39)</f>
        <v/>
      </c>
      <c r="E39" s="29" t="s">
        <v>103</v>
      </c>
      <c r="F39" s="277"/>
      <c r="G39" s="26">
        <v>1</v>
      </c>
      <c r="H39" s="363" t="s">
        <v>104</v>
      </c>
      <c r="I39" s="432">
        <v>0</v>
      </c>
      <c r="J39" s="364" t="str">
        <f t="shared" si="2"/>
        <v/>
      </c>
      <c r="K39" s="364" t="str">
        <f t="shared" si="3"/>
        <v/>
      </c>
      <c r="L39" s="528" t="s">
        <v>30</v>
      </c>
      <c r="M39" s="526" t="s">
        <v>30</v>
      </c>
      <c r="N39" s="278"/>
      <c r="O39" s="359" t="s">
        <v>29</v>
      </c>
    </row>
    <row r="40" spans="1:15" s="7" customFormat="1" ht="12.75" x14ac:dyDescent="0.2">
      <c r="A40" s="102">
        <v>36</v>
      </c>
      <c r="B40" s="516">
        <f>'APH KIC KIA PC'!D40</f>
        <v>0</v>
      </c>
      <c r="C40" s="518" t="str">
        <f>IF('1. Artikeldata Grund'!$D40="","", '1. Artikeldata Grund'!$D40&amp;" - "&amp;'1. Artikeldata Grund'!$E40)</f>
        <v/>
      </c>
      <c r="D40" s="518" t="str">
        <f>IF('1. Artikeldata Grund'!F40="","",'1. Artikeldata Grund'!F40)</f>
        <v/>
      </c>
      <c r="E40" s="29" t="s">
        <v>103</v>
      </c>
      <c r="F40" s="277"/>
      <c r="G40" s="26">
        <v>1</v>
      </c>
      <c r="H40" s="363" t="s">
        <v>104</v>
      </c>
      <c r="I40" s="432">
        <v>0</v>
      </c>
      <c r="J40" s="364" t="str">
        <f t="shared" si="2"/>
        <v/>
      </c>
      <c r="K40" s="364" t="str">
        <f t="shared" si="3"/>
        <v/>
      </c>
      <c r="L40" s="528" t="s">
        <v>30</v>
      </c>
      <c r="M40" s="526" t="s">
        <v>30</v>
      </c>
      <c r="N40" s="278"/>
      <c r="O40" s="359" t="s">
        <v>29</v>
      </c>
    </row>
    <row r="41" spans="1:15" s="7" customFormat="1" ht="12.75" x14ac:dyDescent="0.2">
      <c r="A41" s="102">
        <v>37</v>
      </c>
      <c r="B41" s="516">
        <f>'APH KIC KIA PC'!D41</f>
        <v>0</v>
      </c>
      <c r="C41" s="518" t="str">
        <f>IF('1. Artikeldata Grund'!$D41="","", '1. Artikeldata Grund'!$D41&amp;" - "&amp;'1. Artikeldata Grund'!$E41)</f>
        <v/>
      </c>
      <c r="D41" s="518" t="str">
        <f>IF('1. Artikeldata Grund'!F41="","",'1. Artikeldata Grund'!F41)</f>
        <v/>
      </c>
      <c r="E41" s="29" t="s">
        <v>103</v>
      </c>
      <c r="F41" s="277"/>
      <c r="G41" s="26">
        <v>1</v>
      </c>
      <c r="H41" s="363" t="s">
        <v>104</v>
      </c>
      <c r="I41" s="432">
        <v>0</v>
      </c>
      <c r="J41" s="364" t="str">
        <f t="shared" si="2"/>
        <v/>
      </c>
      <c r="K41" s="364" t="str">
        <f t="shared" si="3"/>
        <v/>
      </c>
      <c r="L41" s="528" t="s">
        <v>30</v>
      </c>
      <c r="M41" s="526" t="s">
        <v>30</v>
      </c>
      <c r="N41" s="278"/>
      <c r="O41" s="359" t="s">
        <v>29</v>
      </c>
    </row>
    <row r="42" spans="1:15" s="7" customFormat="1" ht="12.75" x14ac:dyDescent="0.2">
      <c r="A42" s="102">
        <v>38</v>
      </c>
      <c r="B42" s="516">
        <f>'APH KIC KIA PC'!D42</f>
        <v>0</v>
      </c>
      <c r="C42" s="518" t="str">
        <f>IF('1. Artikeldata Grund'!$D42="","", '1. Artikeldata Grund'!$D42&amp;" - "&amp;'1. Artikeldata Grund'!$E42)</f>
        <v/>
      </c>
      <c r="D42" s="518" t="str">
        <f>IF('1. Artikeldata Grund'!F42="","",'1. Artikeldata Grund'!F42)</f>
        <v/>
      </c>
      <c r="E42" s="29" t="s">
        <v>103</v>
      </c>
      <c r="F42" s="277"/>
      <c r="G42" s="26">
        <v>1</v>
      </c>
      <c r="H42" s="363" t="s">
        <v>104</v>
      </c>
      <c r="I42" s="432">
        <v>0</v>
      </c>
      <c r="J42" s="364" t="str">
        <f t="shared" si="2"/>
        <v/>
      </c>
      <c r="K42" s="364" t="str">
        <f t="shared" si="3"/>
        <v/>
      </c>
      <c r="L42" s="528" t="s">
        <v>30</v>
      </c>
      <c r="M42" s="526" t="s">
        <v>30</v>
      </c>
      <c r="N42" s="278"/>
      <c r="O42" s="359" t="s">
        <v>29</v>
      </c>
    </row>
    <row r="43" spans="1:15" s="7" customFormat="1" ht="12.75" x14ac:dyDescent="0.2">
      <c r="A43" s="102">
        <v>39</v>
      </c>
      <c r="B43" s="516">
        <f>'APH KIC KIA PC'!D43</f>
        <v>0</v>
      </c>
      <c r="C43" s="518" t="str">
        <f>IF('1. Artikeldata Grund'!$D43="","", '1. Artikeldata Grund'!$D43&amp;" - "&amp;'1. Artikeldata Grund'!$E43)</f>
        <v/>
      </c>
      <c r="D43" s="518" t="str">
        <f>IF('1. Artikeldata Grund'!F43="","",'1. Artikeldata Grund'!F43)</f>
        <v/>
      </c>
      <c r="E43" s="29" t="s">
        <v>103</v>
      </c>
      <c r="F43" s="277"/>
      <c r="G43" s="26">
        <v>1</v>
      </c>
      <c r="H43" s="363" t="s">
        <v>104</v>
      </c>
      <c r="I43" s="432">
        <v>0</v>
      </c>
      <c r="J43" s="364" t="str">
        <f t="shared" si="2"/>
        <v/>
      </c>
      <c r="K43" s="364" t="str">
        <f t="shared" si="3"/>
        <v/>
      </c>
      <c r="L43" s="528" t="s">
        <v>30</v>
      </c>
      <c r="M43" s="526" t="s">
        <v>30</v>
      </c>
      <c r="N43" s="278"/>
      <c r="O43" s="359" t="s">
        <v>29</v>
      </c>
    </row>
    <row r="44" spans="1:15" s="7" customFormat="1" ht="12.75" x14ac:dyDescent="0.2">
      <c r="A44" s="102">
        <v>40</v>
      </c>
      <c r="B44" s="516">
        <f>'APH KIC KIA PC'!D44</f>
        <v>0</v>
      </c>
      <c r="C44" s="518" t="str">
        <f>IF('1. Artikeldata Grund'!$D44="","", '1. Artikeldata Grund'!$D44&amp;" - "&amp;'1. Artikeldata Grund'!$E44)</f>
        <v/>
      </c>
      <c r="D44" s="518" t="str">
        <f>IF('1. Artikeldata Grund'!F44="","",'1. Artikeldata Grund'!F44)</f>
        <v/>
      </c>
      <c r="E44" s="29" t="s">
        <v>103</v>
      </c>
      <c r="F44" s="277"/>
      <c r="G44" s="26">
        <v>1</v>
      </c>
      <c r="H44" s="363" t="s">
        <v>104</v>
      </c>
      <c r="I44" s="432">
        <v>0</v>
      </c>
      <c r="J44" s="364" t="str">
        <f t="shared" si="2"/>
        <v/>
      </c>
      <c r="K44" s="364" t="str">
        <f t="shared" si="3"/>
        <v/>
      </c>
      <c r="L44" s="528" t="s">
        <v>30</v>
      </c>
      <c r="M44" s="526" t="s">
        <v>30</v>
      </c>
      <c r="N44" s="278"/>
      <c r="O44" s="359" t="s">
        <v>29</v>
      </c>
    </row>
    <row r="45" spans="1:15" s="7" customFormat="1" ht="12.75" x14ac:dyDescent="0.2">
      <c r="A45" s="102">
        <v>41</v>
      </c>
      <c r="B45" s="516">
        <f>'APH KIC KIA PC'!D45</f>
        <v>0</v>
      </c>
      <c r="C45" s="518" t="str">
        <f>IF('1. Artikeldata Grund'!$D45="","", '1. Artikeldata Grund'!$D45&amp;" - "&amp;'1. Artikeldata Grund'!$E45)</f>
        <v/>
      </c>
      <c r="D45" s="518" t="str">
        <f>IF('1. Artikeldata Grund'!F45="","",'1. Artikeldata Grund'!F45)</f>
        <v/>
      </c>
      <c r="E45" s="29" t="s">
        <v>103</v>
      </c>
      <c r="F45" s="277"/>
      <c r="G45" s="26">
        <v>1</v>
      </c>
      <c r="H45" s="363" t="s">
        <v>104</v>
      </c>
      <c r="I45" s="432">
        <v>0</v>
      </c>
      <c r="J45" s="364" t="str">
        <f t="shared" si="2"/>
        <v/>
      </c>
      <c r="K45" s="364" t="str">
        <f t="shared" si="3"/>
        <v/>
      </c>
      <c r="L45" s="528" t="s">
        <v>30</v>
      </c>
      <c r="M45" s="526" t="s">
        <v>30</v>
      </c>
      <c r="N45" s="278"/>
      <c r="O45" s="359" t="s">
        <v>29</v>
      </c>
    </row>
    <row r="46" spans="1:15" s="7" customFormat="1" ht="12.75" x14ac:dyDescent="0.2">
      <c r="A46" s="102">
        <v>42</v>
      </c>
      <c r="B46" s="516">
        <f>'APH KIC KIA PC'!D46</f>
        <v>0</v>
      </c>
      <c r="C46" s="518" t="str">
        <f>IF('1. Artikeldata Grund'!$D46="","", '1. Artikeldata Grund'!$D46&amp;" - "&amp;'1. Artikeldata Grund'!$E46)</f>
        <v/>
      </c>
      <c r="D46" s="518" t="str">
        <f>IF('1. Artikeldata Grund'!F46="","",'1. Artikeldata Grund'!F46)</f>
        <v/>
      </c>
      <c r="E46" s="29" t="s">
        <v>103</v>
      </c>
      <c r="F46" s="277"/>
      <c r="G46" s="26">
        <v>1</v>
      </c>
      <c r="H46" s="363" t="s">
        <v>104</v>
      </c>
      <c r="I46" s="432">
        <v>0</v>
      </c>
      <c r="J46" s="364" t="str">
        <f t="shared" si="2"/>
        <v/>
      </c>
      <c r="K46" s="364" t="str">
        <f t="shared" si="3"/>
        <v/>
      </c>
      <c r="L46" s="528" t="s">
        <v>30</v>
      </c>
      <c r="M46" s="526" t="s">
        <v>30</v>
      </c>
      <c r="N46" s="278"/>
      <c r="O46" s="359" t="s">
        <v>29</v>
      </c>
    </row>
    <row r="47" spans="1:15" s="7" customFormat="1" ht="12.75" x14ac:dyDescent="0.2">
      <c r="A47" s="102">
        <v>43</v>
      </c>
      <c r="B47" s="516">
        <f>'APH KIC KIA PC'!D47</f>
        <v>0</v>
      </c>
      <c r="C47" s="518" t="str">
        <f>IF('1. Artikeldata Grund'!$D47="","", '1. Artikeldata Grund'!$D47&amp;" - "&amp;'1. Artikeldata Grund'!$E47)</f>
        <v/>
      </c>
      <c r="D47" s="518" t="str">
        <f>IF('1. Artikeldata Grund'!F47="","",'1. Artikeldata Grund'!F47)</f>
        <v/>
      </c>
      <c r="E47" s="29" t="s">
        <v>103</v>
      </c>
      <c r="F47" s="277"/>
      <c r="G47" s="26">
        <v>1</v>
      </c>
      <c r="H47" s="363" t="s">
        <v>104</v>
      </c>
      <c r="I47" s="432">
        <v>0</v>
      </c>
      <c r="J47" s="364" t="str">
        <f t="shared" si="2"/>
        <v/>
      </c>
      <c r="K47" s="364" t="str">
        <f t="shared" si="3"/>
        <v/>
      </c>
      <c r="L47" s="528" t="s">
        <v>30</v>
      </c>
      <c r="M47" s="526" t="s">
        <v>30</v>
      </c>
      <c r="N47" s="278"/>
      <c r="O47" s="359" t="s">
        <v>29</v>
      </c>
    </row>
    <row r="48" spans="1:15" s="7" customFormat="1" ht="12.75" x14ac:dyDescent="0.2">
      <c r="A48" s="102">
        <v>44</v>
      </c>
      <c r="B48" s="516">
        <f>'APH KIC KIA PC'!D48</f>
        <v>0</v>
      </c>
      <c r="C48" s="518" t="str">
        <f>IF('1. Artikeldata Grund'!$D48="","", '1. Artikeldata Grund'!$D48&amp;" - "&amp;'1. Artikeldata Grund'!$E48)</f>
        <v/>
      </c>
      <c r="D48" s="518" t="str">
        <f>IF('1. Artikeldata Grund'!F48="","",'1. Artikeldata Grund'!F48)</f>
        <v/>
      </c>
      <c r="E48" s="29" t="s">
        <v>103</v>
      </c>
      <c r="F48" s="277"/>
      <c r="G48" s="26">
        <v>1</v>
      </c>
      <c r="H48" s="363" t="s">
        <v>104</v>
      </c>
      <c r="I48" s="432">
        <v>0</v>
      </c>
      <c r="J48" s="364" t="str">
        <f t="shared" si="2"/>
        <v/>
      </c>
      <c r="K48" s="364" t="str">
        <f t="shared" si="3"/>
        <v/>
      </c>
      <c r="L48" s="528" t="s">
        <v>30</v>
      </c>
      <c r="M48" s="526" t="s">
        <v>30</v>
      </c>
      <c r="N48" s="278"/>
      <c r="O48" s="359" t="s">
        <v>29</v>
      </c>
    </row>
    <row r="49" spans="1:15" s="7" customFormat="1" ht="12.75" x14ac:dyDescent="0.2">
      <c r="A49" s="102">
        <v>45</v>
      </c>
      <c r="B49" s="516">
        <f>'APH KIC KIA PC'!D49</f>
        <v>0</v>
      </c>
      <c r="C49" s="518" t="str">
        <f>IF('1. Artikeldata Grund'!$D49="","", '1. Artikeldata Grund'!$D49&amp;" - "&amp;'1. Artikeldata Grund'!$E49)</f>
        <v/>
      </c>
      <c r="D49" s="518" t="str">
        <f>IF('1. Artikeldata Grund'!F49="","",'1. Artikeldata Grund'!F49)</f>
        <v/>
      </c>
      <c r="E49" s="29" t="s">
        <v>103</v>
      </c>
      <c r="F49" s="277"/>
      <c r="G49" s="26">
        <v>1</v>
      </c>
      <c r="H49" s="363" t="s">
        <v>104</v>
      </c>
      <c r="I49" s="432">
        <v>0</v>
      </c>
      <c r="J49" s="364" t="str">
        <f t="shared" si="2"/>
        <v/>
      </c>
      <c r="K49" s="364" t="str">
        <f t="shared" si="3"/>
        <v/>
      </c>
      <c r="L49" s="528" t="s">
        <v>30</v>
      </c>
      <c r="M49" s="526" t="s">
        <v>30</v>
      </c>
      <c r="N49" s="278"/>
      <c r="O49" s="359" t="s">
        <v>29</v>
      </c>
    </row>
    <row r="50" spans="1:15" s="7" customFormat="1" ht="12.75" x14ac:dyDescent="0.2">
      <c r="A50" s="102">
        <v>46</v>
      </c>
      <c r="B50" s="516">
        <f>'APH KIC KIA PC'!D50</f>
        <v>0</v>
      </c>
      <c r="C50" s="518" t="str">
        <f>IF('1. Artikeldata Grund'!$D50="","", '1. Artikeldata Grund'!$D50&amp;" - "&amp;'1. Artikeldata Grund'!$E50)</f>
        <v/>
      </c>
      <c r="D50" s="518" t="str">
        <f>IF('1. Artikeldata Grund'!F50="","",'1. Artikeldata Grund'!F50)</f>
        <v/>
      </c>
      <c r="E50" s="29" t="s">
        <v>103</v>
      </c>
      <c r="F50" s="277"/>
      <c r="G50" s="26">
        <v>1</v>
      </c>
      <c r="H50" s="363" t="s">
        <v>104</v>
      </c>
      <c r="I50" s="432">
        <v>0</v>
      </c>
      <c r="J50" s="364" t="str">
        <f t="shared" si="2"/>
        <v/>
      </c>
      <c r="K50" s="364" t="str">
        <f t="shared" si="3"/>
        <v/>
      </c>
      <c r="L50" s="528" t="s">
        <v>30</v>
      </c>
      <c r="M50" s="526" t="s">
        <v>30</v>
      </c>
      <c r="N50" s="278"/>
      <c r="O50" s="359" t="s">
        <v>29</v>
      </c>
    </row>
    <row r="51" spans="1:15" s="7" customFormat="1" ht="12.75" x14ac:dyDescent="0.2">
      <c r="A51" s="102">
        <v>47</v>
      </c>
      <c r="B51" s="516">
        <f>'APH KIC KIA PC'!D51</f>
        <v>0</v>
      </c>
      <c r="C51" s="518" t="str">
        <f>IF('1. Artikeldata Grund'!$D51="","", '1. Artikeldata Grund'!$D51&amp;" - "&amp;'1. Artikeldata Grund'!$E51)</f>
        <v/>
      </c>
      <c r="D51" s="518" t="str">
        <f>IF('1. Artikeldata Grund'!F51="","",'1. Artikeldata Grund'!F51)</f>
        <v/>
      </c>
      <c r="E51" s="29" t="s">
        <v>103</v>
      </c>
      <c r="F51" s="277"/>
      <c r="G51" s="26">
        <v>1</v>
      </c>
      <c r="H51" s="363" t="s">
        <v>104</v>
      </c>
      <c r="I51" s="432">
        <v>0</v>
      </c>
      <c r="J51" s="364" t="str">
        <f t="shared" si="2"/>
        <v/>
      </c>
      <c r="K51" s="364" t="str">
        <f t="shared" si="3"/>
        <v/>
      </c>
      <c r="L51" s="528" t="s">
        <v>30</v>
      </c>
      <c r="M51" s="526" t="s">
        <v>30</v>
      </c>
      <c r="N51" s="278"/>
      <c r="O51" s="359" t="s">
        <v>29</v>
      </c>
    </row>
    <row r="52" spans="1:15" s="7" customFormat="1" ht="12.75" x14ac:dyDescent="0.2">
      <c r="A52" s="102">
        <v>48</v>
      </c>
      <c r="B52" s="516">
        <f>'APH KIC KIA PC'!D52</f>
        <v>0</v>
      </c>
      <c r="C52" s="518" t="str">
        <f>IF('1. Artikeldata Grund'!$D52="","", '1. Artikeldata Grund'!$D52&amp;" - "&amp;'1. Artikeldata Grund'!$E52)</f>
        <v/>
      </c>
      <c r="D52" s="518" t="str">
        <f>IF('1. Artikeldata Grund'!F52="","",'1. Artikeldata Grund'!F52)</f>
        <v/>
      </c>
      <c r="E52" s="29" t="s">
        <v>103</v>
      </c>
      <c r="F52" s="277"/>
      <c r="G52" s="26">
        <v>1</v>
      </c>
      <c r="H52" s="363" t="s">
        <v>104</v>
      </c>
      <c r="I52" s="432">
        <v>0</v>
      </c>
      <c r="J52" s="364" t="str">
        <f t="shared" si="2"/>
        <v/>
      </c>
      <c r="K52" s="364" t="str">
        <f t="shared" si="3"/>
        <v/>
      </c>
      <c r="L52" s="528" t="s">
        <v>30</v>
      </c>
      <c r="M52" s="526" t="s">
        <v>30</v>
      </c>
      <c r="N52" s="278"/>
      <c r="O52" s="359" t="s">
        <v>29</v>
      </c>
    </row>
    <row r="53" spans="1:15" s="7" customFormat="1" ht="12.75" x14ac:dyDescent="0.2">
      <c r="A53" s="102">
        <v>49</v>
      </c>
      <c r="B53" s="516">
        <f>'APH KIC KIA PC'!D53</f>
        <v>0</v>
      </c>
      <c r="C53" s="518" t="str">
        <f>IF('1. Artikeldata Grund'!$D53="","", '1. Artikeldata Grund'!$D53&amp;" - "&amp;'1. Artikeldata Grund'!$E53)</f>
        <v/>
      </c>
      <c r="D53" s="518" t="str">
        <f>IF('1. Artikeldata Grund'!F53="","",'1. Artikeldata Grund'!F53)</f>
        <v/>
      </c>
      <c r="E53" s="29" t="s">
        <v>103</v>
      </c>
      <c r="F53" s="277"/>
      <c r="G53" s="26">
        <v>1</v>
      </c>
      <c r="H53" s="363" t="s">
        <v>104</v>
      </c>
      <c r="I53" s="432">
        <v>0</v>
      </c>
      <c r="J53" s="364" t="str">
        <f t="shared" si="2"/>
        <v/>
      </c>
      <c r="K53" s="364" t="str">
        <f t="shared" si="3"/>
        <v/>
      </c>
      <c r="L53" s="528" t="s">
        <v>30</v>
      </c>
      <c r="M53" s="526" t="s">
        <v>30</v>
      </c>
      <c r="N53" s="278"/>
      <c r="O53" s="359" t="s">
        <v>29</v>
      </c>
    </row>
    <row r="54" spans="1:15" s="7" customFormat="1" ht="12.75" x14ac:dyDescent="0.2">
      <c r="A54" s="102">
        <v>50</v>
      </c>
      <c r="B54" s="516">
        <f>'APH KIC KIA PC'!D54</f>
        <v>0</v>
      </c>
      <c r="C54" s="518" t="str">
        <f>IF('1. Artikeldata Grund'!$D54="","", '1. Artikeldata Grund'!$D54&amp;" - "&amp;'1. Artikeldata Grund'!$E54)</f>
        <v/>
      </c>
      <c r="D54" s="518" t="str">
        <f>IF('1. Artikeldata Grund'!F54="","",'1. Artikeldata Grund'!F54)</f>
        <v/>
      </c>
      <c r="E54" s="29" t="s">
        <v>103</v>
      </c>
      <c r="F54" s="277"/>
      <c r="G54" s="26">
        <v>1</v>
      </c>
      <c r="H54" s="363" t="s">
        <v>104</v>
      </c>
      <c r="I54" s="432">
        <v>0</v>
      </c>
      <c r="J54" s="364" t="str">
        <f t="shared" si="2"/>
        <v/>
      </c>
      <c r="K54" s="364" t="str">
        <f t="shared" si="3"/>
        <v/>
      </c>
      <c r="L54" s="528" t="s">
        <v>30</v>
      </c>
      <c r="M54" s="526" t="s">
        <v>30</v>
      </c>
      <c r="N54" s="278"/>
      <c r="O54" s="359" t="s">
        <v>29</v>
      </c>
    </row>
    <row r="55" spans="1:15" s="7" customFormat="1" ht="12.75" x14ac:dyDescent="0.2">
      <c r="A55" s="102">
        <v>51</v>
      </c>
      <c r="B55" s="516">
        <f>'APH KIC KIA PC'!D55</f>
        <v>0</v>
      </c>
      <c r="C55" s="518" t="str">
        <f>IF('1. Artikeldata Grund'!$D55="","", '1. Artikeldata Grund'!$D55&amp;" - "&amp;'1. Artikeldata Grund'!$E55)</f>
        <v/>
      </c>
      <c r="D55" s="518" t="str">
        <f>IF('1. Artikeldata Grund'!F55="","",'1. Artikeldata Grund'!F55)</f>
        <v/>
      </c>
      <c r="E55" s="29" t="s">
        <v>103</v>
      </c>
      <c r="F55" s="277"/>
      <c r="G55" s="26">
        <v>1</v>
      </c>
      <c r="H55" s="363" t="s">
        <v>104</v>
      </c>
      <c r="I55" s="432">
        <v>0</v>
      </c>
      <c r="J55" s="364" t="str">
        <f t="shared" si="2"/>
        <v/>
      </c>
      <c r="K55" s="364" t="str">
        <f t="shared" si="3"/>
        <v/>
      </c>
      <c r="L55" s="528" t="s">
        <v>30</v>
      </c>
      <c r="M55" s="526" t="s">
        <v>30</v>
      </c>
      <c r="N55" s="278"/>
      <c r="O55" s="359" t="s">
        <v>29</v>
      </c>
    </row>
    <row r="56" spans="1:15" s="7" customFormat="1" ht="12.75" x14ac:dyDescent="0.2">
      <c r="A56" s="102">
        <v>52</v>
      </c>
      <c r="B56" s="516">
        <f>'APH KIC KIA PC'!D56</f>
        <v>0</v>
      </c>
      <c r="C56" s="518" t="str">
        <f>IF('1. Artikeldata Grund'!$D56="","", '1. Artikeldata Grund'!$D56&amp;" - "&amp;'1. Artikeldata Grund'!$E56)</f>
        <v/>
      </c>
      <c r="D56" s="518" t="str">
        <f>IF('1. Artikeldata Grund'!F56="","",'1. Artikeldata Grund'!F56)</f>
        <v/>
      </c>
      <c r="E56" s="29" t="s">
        <v>103</v>
      </c>
      <c r="F56" s="277"/>
      <c r="G56" s="26">
        <v>1</v>
      </c>
      <c r="H56" s="363" t="s">
        <v>104</v>
      </c>
      <c r="I56" s="432">
        <v>0</v>
      </c>
      <c r="J56" s="364" t="str">
        <f t="shared" si="2"/>
        <v/>
      </c>
      <c r="K56" s="364" t="str">
        <f t="shared" si="3"/>
        <v/>
      </c>
      <c r="L56" s="528" t="s">
        <v>30</v>
      </c>
      <c r="M56" s="526" t="s">
        <v>30</v>
      </c>
      <c r="N56" s="278"/>
      <c r="O56" s="359" t="s">
        <v>29</v>
      </c>
    </row>
    <row r="57" spans="1:15" s="7" customFormat="1" ht="12.75" x14ac:dyDescent="0.2">
      <c r="A57" s="102">
        <v>53</v>
      </c>
      <c r="B57" s="516">
        <f>'APH KIC KIA PC'!D57</f>
        <v>0</v>
      </c>
      <c r="C57" s="518" t="str">
        <f>IF('1. Artikeldata Grund'!$D57="","", '1. Artikeldata Grund'!$D57&amp;" - "&amp;'1. Artikeldata Grund'!$E57)</f>
        <v/>
      </c>
      <c r="D57" s="518" t="str">
        <f>IF('1. Artikeldata Grund'!F57="","",'1. Artikeldata Grund'!F57)</f>
        <v/>
      </c>
      <c r="E57" s="29" t="s">
        <v>103</v>
      </c>
      <c r="F57" s="277"/>
      <c r="G57" s="26">
        <v>1</v>
      </c>
      <c r="H57" s="363" t="s">
        <v>104</v>
      </c>
      <c r="I57" s="432">
        <v>0</v>
      </c>
      <c r="J57" s="364" t="str">
        <f t="shared" si="2"/>
        <v/>
      </c>
      <c r="K57" s="364" t="str">
        <f t="shared" si="3"/>
        <v/>
      </c>
      <c r="L57" s="528" t="s">
        <v>30</v>
      </c>
      <c r="M57" s="526" t="s">
        <v>30</v>
      </c>
      <c r="N57" s="278"/>
      <c r="O57" s="359" t="s">
        <v>29</v>
      </c>
    </row>
    <row r="58" spans="1:15" s="7" customFormat="1" ht="12.75" x14ac:dyDescent="0.2">
      <c r="A58" s="102">
        <v>54</v>
      </c>
      <c r="B58" s="516">
        <f>'APH KIC KIA PC'!D58</f>
        <v>0</v>
      </c>
      <c r="C58" s="518" t="str">
        <f>IF('1. Artikeldata Grund'!$D58="","", '1. Artikeldata Grund'!$D58&amp;" - "&amp;'1. Artikeldata Grund'!$E58)</f>
        <v/>
      </c>
      <c r="D58" s="518" t="str">
        <f>IF('1. Artikeldata Grund'!F58="","",'1. Artikeldata Grund'!F58)</f>
        <v/>
      </c>
      <c r="E58" s="29" t="s">
        <v>103</v>
      </c>
      <c r="F58" s="277"/>
      <c r="G58" s="26">
        <v>1</v>
      </c>
      <c r="H58" s="363" t="s">
        <v>104</v>
      </c>
      <c r="I58" s="432">
        <v>0</v>
      </c>
      <c r="J58" s="364" t="str">
        <f t="shared" si="2"/>
        <v/>
      </c>
      <c r="K58" s="364" t="str">
        <f t="shared" si="3"/>
        <v/>
      </c>
      <c r="L58" s="528" t="s">
        <v>30</v>
      </c>
      <c r="M58" s="526" t="s">
        <v>30</v>
      </c>
      <c r="N58" s="278"/>
      <c r="O58" s="359" t="s">
        <v>29</v>
      </c>
    </row>
    <row r="59" spans="1:15" s="7" customFormat="1" ht="12.75" x14ac:dyDescent="0.2">
      <c r="A59" s="102">
        <v>55</v>
      </c>
      <c r="B59" s="516">
        <f>'APH KIC KIA PC'!D59</f>
        <v>0</v>
      </c>
      <c r="C59" s="518" t="str">
        <f>IF('1. Artikeldata Grund'!$D59="","", '1. Artikeldata Grund'!$D59&amp;" - "&amp;'1. Artikeldata Grund'!$E59)</f>
        <v/>
      </c>
      <c r="D59" s="518" t="str">
        <f>IF('1. Artikeldata Grund'!F59="","",'1. Artikeldata Grund'!F59)</f>
        <v/>
      </c>
      <c r="E59" s="29" t="s">
        <v>103</v>
      </c>
      <c r="F59" s="277"/>
      <c r="G59" s="26">
        <v>1</v>
      </c>
      <c r="H59" s="363" t="s">
        <v>104</v>
      </c>
      <c r="I59" s="432">
        <v>0</v>
      </c>
      <c r="J59" s="364" t="str">
        <f t="shared" si="2"/>
        <v/>
      </c>
      <c r="K59" s="364" t="str">
        <f t="shared" si="3"/>
        <v/>
      </c>
      <c r="L59" s="528" t="s">
        <v>30</v>
      </c>
      <c r="M59" s="526" t="s">
        <v>30</v>
      </c>
      <c r="N59" s="278"/>
      <c r="O59" s="359" t="s">
        <v>29</v>
      </c>
    </row>
    <row r="60" spans="1:15" s="7" customFormat="1" ht="12.75" x14ac:dyDescent="0.2">
      <c r="A60" s="102">
        <v>56</v>
      </c>
      <c r="B60" s="516">
        <f>'APH KIC KIA PC'!D60</f>
        <v>0</v>
      </c>
      <c r="C60" s="518" t="str">
        <f>IF('1. Artikeldata Grund'!$D60="","", '1. Artikeldata Grund'!$D60&amp;" - "&amp;'1. Artikeldata Grund'!$E60)</f>
        <v/>
      </c>
      <c r="D60" s="518" t="str">
        <f>IF('1. Artikeldata Grund'!F60="","",'1. Artikeldata Grund'!F60)</f>
        <v/>
      </c>
      <c r="E60" s="29" t="s">
        <v>103</v>
      </c>
      <c r="F60" s="277"/>
      <c r="G60" s="26">
        <v>1</v>
      </c>
      <c r="H60" s="363" t="s">
        <v>104</v>
      </c>
      <c r="I60" s="432">
        <v>0</v>
      </c>
      <c r="J60" s="364" t="str">
        <f t="shared" si="2"/>
        <v/>
      </c>
      <c r="K60" s="364" t="str">
        <f t="shared" si="3"/>
        <v/>
      </c>
      <c r="L60" s="528" t="s">
        <v>30</v>
      </c>
      <c r="M60" s="526" t="s">
        <v>30</v>
      </c>
      <c r="N60" s="278"/>
      <c r="O60" s="359" t="s">
        <v>29</v>
      </c>
    </row>
    <row r="61" spans="1:15" s="7" customFormat="1" ht="12.75" x14ac:dyDescent="0.2">
      <c r="A61" s="102">
        <v>57</v>
      </c>
      <c r="B61" s="516">
        <f>'APH KIC KIA PC'!D61</f>
        <v>0</v>
      </c>
      <c r="C61" s="518" t="str">
        <f>IF('1. Artikeldata Grund'!$D61="","", '1. Artikeldata Grund'!$D61&amp;" - "&amp;'1. Artikeldata Grund'!$E61)</f>
        <v/>
      </c>
      <c r="D61" s="518" t="str">
        <f>IF('1. Artikeldata Grund'!F61="","",'1. Artikeldata Grund'!F61)</f>
        <v/>
      </c>
      <c r="E61" s="29" t="s">
        <v>103</v>
      </c>
      <c r="F61" s="277"/>
      <c r="G61" s="26">
        <v>1</v>
      </c>
      <c r="H61" s="363" t="s">
        <v>104</v>
      </c>
      <c r="I61" s="432">
        <v>0</v>
      </c>
      <c r="J61" s="364" t="str">
        <f t="shared" si="2"/>
        <v/>
      </c>
      <c r="K61" s="364" t="str">
        <f t="shared" si="3"/>
        <v/>
      </c>
      <c r="L61" s="528" t="s">
        <v>30</v>
      </c>
      <c r="M61" s="526" t="s">
        <v>30</v>
      </c>
      <c r="N61" s="278"/>
      <c r="O61" s="359" t="s">
        <v>29</v>
      </c>
    </row>
    <row r="62" spans="1:15" s="7" customFormat="1" ht="12.75" x14ac:dyDescent="0.2">
      <c r="A62" s="102">
        <v>58</v>
      </c>
      <c r="B62" s="516">
        <f>'APH KIC KIA PC'!D62</f>
        <v>0</v>
      </c>
      <c r="C62" s="518" t="str">
        <f>IF('1. Artikeldata Grund'!$D62="","", '1. Artikeldata Grund'!$D62&amp;" - "&amp;'1. Artikeldata Grund'!$E62)</f>
        <v/>
      </c>
      <c r="D62" s="518" t="str">
        <f>IF('1. Artikeldata Grund'!F62="","",'1. Artikeldata Grund'!F62)</f>
        <v/>
      </c>
      <c r="E62" s="29" t="s">
        <v>103</v>
      </c>
      <c r="F62" s="277"/>
      <c r="G62" s="26">
        <v>1</v>
      </c>
      <c r="H62" s="363" t="s">
        <v>104</v>
      </c>
      <c r="I62" s="432">
        <v>0</v>
      </c>
      <c r="J62" s="364" t="str">
        <f t="shared" si="2"/>
        <v/>
      </c>
      <c r="K62" s="364" t="str">
        <f t="shared" si="3"/>
        <v/>
      </c>
      <c r="L62" s="528" t="s">
        <v>30</v>
      </c>
      <c r="M62" s="526" t="s">
        <v>30</v>
      </c>
      <c r="N62" s="278"/>
      <c r="O62" s="359" t="s">
        <v>29</v>
      </c>
    </row>
    <row r="63" spans="1:15" s="7" customFormat="1" ht="12.75" x14ac:dyDescent="0.2">
      <c r="A63" s="102">
        <v>59</v>
      </c>
      <c r="B63" s="516">
        <f>'APH KIC KIA PC'!D63</f>
        <v>0</v>
      </c>
      <c r="C63" s="518" t="str">
        <f>IF('1. Artikeldata Grund'!$D63="","", '1. Artikeldata Grund'!$D63&amp;" - "&amp;'1. Artikeldata Grund'!$E63)</f>
        <v/>
      </c>
      <c r="D63" s="518" t="str">
        <f>IF('1. Artikeldata Grund'!F63="","",'1. Artikeldata Grund'!F63)</f>
        <v/>
      </c>
      <c r="E63" s="29" t="s">
        <v>103</v>
      </c>
      <c r="F63" s="277"/>
      <c r="G63" s="26">
        <v>1</v>
      </c>
      <c r="H63" s="363" t="s">
        <v>104</v>
      </c>
      <c r="I63" s="432">
        <v>0</v>
      </c>
      <c r="J63" s="364" t="str">
        <f t="shared" si="2"/>
        <v/>
      </c>
      <c r="K63" s="364" t="str">
        <f t="shared" si="3"/>
        <v/>
      </c>
      <c r="L63" s="528" t="s">
        <v>30</v>
      </c>
      <c r="M63" s="526" t="s">
        <v>30</v>
      </c>
      <c r="N63" s="278"/>
      <c r="O63" s="359" t="s">
        <v>29</v>
      </c>
    </row>
    <row r="64" spans="1:15" s="7" customFormat="1" ht="12.75" x14ac:dyDescent="0.2">
      <c r="A64" s="102">
        <v>60</v>
      </c>
      <c r="B64" s="516">
        <f>'APH KIC KIA PC'!D64</f>
        <v>0</v>
      </c>
      <c r="C64" s="518" t="str">
        <f>IF('1. Artikeldata Grund'!$D64="","", '1. Artikeldata Grund'!$D64&amp;" - "&amp;'1. Artikeldata Grund'!$E64)</f>
        <v/>
      </c>
      <c r="D64" s="518" t="str">
        <f>IF('1. Artikeldata Grund'!F64="","",'1. Artikeldata Grund'!F64)</f>
        <v/>
      </c>
      <c r="E64" s="29" t="s">
        <v>103</v>
      </c>
      <c r="F64" s="277"/>
      <c r="G64" s="26">
        <v>1</v>
      </c>
      <c r="H64" s="363" t="s">
        <v>104</v>
      </c>
      <c r="I64" s="432">
        <v>0</v>
      </c>
      <c r="J64" s="364" t="str">
        <f t="shared" si="2"/>
        <v/>
      </c>
      <c r="K64" s="364" t="str">
        <f t="shared" si="3"/>
        <v/>
      </c>
      <c r="L64" s="528" t="s">
        <v>30</v>
      </c>
      <c r="M64" s="526" t="s">
        <v>30</v>
      </c>
      <c r="N64" s="278"/>
      <c r="O64" s="359" t="s">
        <v>29</v>
      </c>
    </row>
    <row r="65" spans="1:15" s="7" customFormat="1" ht="12.75" x14ac:dyDescent="0.2">
      <c r="A65" s="102">
        <v>61</v>
      </c>
      <c r="B65" s="516">
        <f>'APH KIC KIA PC'!D65</f>
        <v>0</v>
      </c>
      <c r="C65" s="518" t="str">
        <f>IF('1. Artikeldata Grund'!$D65="","", '1. Artikeldata Grund'!$D65&amp;" - "&amp;'1. Artikeldata Grund'!$E65)</f>
        <v/>
      </c>
      <c r="D65" s="518" t="str">
        <f>IF('1. Artikeldata Grund'!F65="","",'1. Artikeldata Grund'!F65)</f>
        <v/>
      </c>
      <c r="E65" s="29" t="s">
        <v>103</v>
      </c>
      <c r="F65" s="277"/>
      <c r="G65" s="26">
        <v>1</v>
      </c>
      <c r="H65" s="363" t="s">
        <v>104</v>
      </c>
      <c r="I65" s="432">
        <v>0</v>
      </c>
      <c r="J65" s="364" t="str">
        <f t="shared" si="2"/>
        <v/>
      </c>
      <c r="K65" s="364" t="str">
        <f t="shared" si="3"/>
        <v/>
      </c>
      <c r="L65" s="528" t="s">
        <v>30</v>
      </c>
      <c r="M65" s="526" t="s">
        <v>30</v>
      </c>
      <c r="N65" s="278"/>
      <c r="O65" s="359" t="s">
        <v>29</v>
      </c>
    </row>
    <row r="66" spans="1:15" s="7" customFormat="1" ht="12.75" x14ac:dyDescent="0.2">
      <c r="A66" s="102">
        <v>62</v>
      </c>
      <c r="B66" s="516">
        <f>'APH KIC KIA PC'!D66</f>
        <v>0</v>
      </c>
      <c r="C66" s="518" t="str">
        <f>IF('1. Artikeldata Grund'!$D66="","", '1. Artikeldata Grund'!$D66&amp;" - "&amp;'1. Artikeldata Grund'!$E66)</f>
        <v/>
      </c>
      <c r="D66" s="518" t="str">
        <f>IF('1. Artikeldata Grund'!F66="","",'1. Artikeldata Grund'!F66)</f>
        <v/>
      </c>
      <c r="E66" s="29" t="s">
        <v>103</v>
      </c>
      <c r="F66" s="277"/>
      <c r="G66" s="26">
        <v>1</v>
      </c>
      <c r="H66" s="363" t="s">
        <v>104</v>
      </c>
      <c r="I66" s="432">
        <v>0</v>
      </c>
      <c r="J66" s="364" t="str">
        <f t="shared" si="2"/>
        <v/>
      </c>
      <c r="K66" s="364" t="str">
        <f t="shared" si="3"/>
        <v/>
      </c>
      <c r="L66" s="528" t="s">
        <v>30</v>
      </c>
      <c r="M66" s="526" t="s">
        <v>30</v>
      </c>
      <c r="N66" s="278"/>
      <c r="O66" s="359" t="s">
        <v>29</v>
      </c>
    </row>
    <row r="67" spans="1:15" s="7" customFormat="1" ht="12.75" x14ac:dyDescent="0.2">
      <c r="A67" s="102">
        <v>63</v>
      </c>
      <c r="B67" s="516">
        <f>'APH KIC KIA PC'!D67</f>
        <v>0</v>
      </c>
      <c r="C67" s="518" t="str">
        <f>IF('1. Artikeldata Grund'!$D67="","", '1. Artikeldata Grund'!$D67&amp;" - "&amp;'1. Artikeldata Grund'!$E67)</f>
        <v/>
      </c>
      <c r="D67" s="518" t="str">
        <f>IF('1. Artikeldata Grund'!F67="","",'1. Artikeldata Grund'!F67)</f>
        <v/>
      </c>
      <c r="E67" s="29" t="s">
        <v>103</v>
      </c>
      <c r="F67" s="277"/>
      <c r="G67" s="26">
        <v>1</v>
      </c>
      <c r="H67" s="363" t="s">
        <v>104</v>
      </c>
      <c r="I67" s="432">
        <v>0</v>
      </c>
      <c r="J67" s="364" t="str">
        <f t="shared" si="2"/>
        <v/>
      </c>
      <c r="K67" s="364" t="str">
        <f t="shared" si="3"/>
        <v/>
      </c>
      <c r="L67" s="528" t="s">
        <v>30</v>
      </c>
      <c r="M67" s="526" t="s">
        <v>30</v>
      </c>
      <c r="N67" s="278"/>
      <c r="O67" s="359" t="s">
        <v>29</v>
      </c>
    </row>
    <row r="68" spans="1:15" s="7" customFormat="1" ht="12.75" x14ac:dyDescent="0.2">
      <c r="A68" s="102">
        <v>64</v>
      </c>
      <c r="B68" s="516">
        <f>'APH KIC KIA PC'!D68</f>
        <v>0</v>
      </c>
      <c r="C68" s="518" t="str">
        <f>IF('1. Artikeldata Grund'!$D68="","", '1. Artikeldata Grund'!$D68&amp;" - "&amp;'1. Artikeldata Grund'!$E68)</f>
        <v/>
      </c>
      <c r="D68" s="518" t="str">
        <f>IF('1. Artikeldata Grund'!F68="","",'1. Artikeldata Grund'!F68)</f>
        <v/>
      </c>
      <c r="E68" s="29" t="s">
        <v>103</v>
      </c>
      <c r="F68" s="277"/>
      <c r="G68" s="26">
        <v>1</v>
      </c>
      <c r="H68" s="363" t="s">
        <v>104</v>
      </c>
      <c r="I68" s="432">
        <v>0</v>
      </c>
      <c r="J68" s="364" t="str">
        <f t="shared" si="2"/>
        <v/>
      </c>
      <c r="K68" s="364" t="str">
        <f t="shared" si="3"/>
        <v/>
      </c>
      <c r="L68" s="528" t="s">
        <v>30</v>
      </c>
      <c r="M68" s="526" t="s">
        <v>30</v>
      </c>
      <c r="N68" s="278"/>
      <c r="O68" s="359" t="s">
        <v>29</v>
      </c>
    </row>
    <row r="69" spans="1:15" s="7" customFormat="1" ht="12.75" x14ac:dyDescent="0.2">
      <c r="A69" s="102">
        <v>65</v>
      </c>
      <c r="B69" s="516">
        <f>'APH KIC KIA PC'!D69</f>
        <v>0</v>
      </c>
      <c r="C69" s="518" t="str">
        <f>IF('1. Artikeldata Grund'!$D69="","", '1. Artikeldata Grund'!$D69&amp;" - "&amp;'1. Artikeldata Grund'!$E69)</f>
        <v/>
      </c>
      <c r="D69" s="518" t="str">
        <f>IF('1. Artikeldata Grund'!F69="","",'1. Artikeldata Grund'!F69)</f>
        <v/>
      </c>
      <c r="E69" s="29" t="s">
        <v>103</v>
      </c>
      <c r="F69" s="277"/>
      <c r="G69" s="26">
        <v>1</v>
      </c>
      <c r="H69" s="363" t="s">
        <v>104</v>
      </c>
      <c r="I69" s="432">
        <v>0</v>
      </c>
      <c r="J69" s="364" t="str">
        <f t="shared" ref="J69:J100" si="4">IF(C69="","",ROUND(F69-(F69*I69),2))</f>
        <v/>
      </c>
      <c r="K69" s="364" t="str">
        <f t="shared" ref="K69:K100" si="5">IF(C69="","",G69*J69)</f>
        <v/>
      </c>
      <c r="L69" s="528" t="s">
        <v>30</v>
      </c>
      <c r="M69" s="526" t="s">
        <v>30</v>
      </c>
      <c r="N69" s="278"/>
      <c r="O69" s="359" t="s">
        <v>29</v>
      </c>
    </row>
    <row r="70" spans="1:15" s="7" customFormat="1" ht="12.75" x14ac:dyDescent="0.2">
      <c r="A70" s="102">
        <v>66</v>
      </c>
      <c r="B70" s="516">
        <f>'APH KIC KIA PC'!D70</f>
        <v>0</v>
      </c>
      <c r="C70" s="518" t="str">
        <f>IF('1. Artikeldata Grund'!$D70="","", '1. Artikeldata Grund'!$D70&amp;" - "&amp;'1. Artikeldata Grund'!$E70)</f>
        <v/>
      </c>
      <c r="D70" s="518" t="str">
        <f>IF('1. Artikeldata Grund'!F70="","",'1. Artikeldata Grund'!F70)</f>
        <v/>
      </c>
      <c r="E70" s="29" t="s">
        <v>103</v>
      </c>
      <c r="F70" s="277"/>
      <c r="G70" s="26">
        <v>1</v>
      </c>
      <c r="H70" s="363" t="s">
        <v>104</v>
      </c>
      <c r="I70" s="432">
        <v>0</v>
      </c>
      <c r="J70" s="364" t="str">
        <f t="shared" si="4"/>
        <v/>
      </c>
      <c r="K70" s="364" t="str">
        <f t="shared" si="5"/>
        <v/>
      </c>
      <c r="L70" s="528" t="s">
        <v>30</v>
      </c>
      <c r="M70" s="526" t="s">
        <v>30</v>
      </c>
      <c r="N70" s="278"/>
      <c r="O70" s="359" t="s">
        <v>29</v>
      </c>
    </row>
    <row r="71" spans="1:15" s="7" customFormat="1" ht="12.75" x14ac:dyDescent="0.2">
      <c r="A71" s="102">
        <v>67</v>
      </c>
      <c r="B71" s="516">
        <f>'APH KIC KIA PC'!D71</f>
        <v>0</v>
      </c>
      <c r="C71" s="518" t="str">
        <f>IF('1. Artikeldata Grund'!$D71="","", '1. Artikeldata Grund'!$D71&amp;" - "&amp;'1. Artikeldata Grund'!$E71)</f>
        <v/>
      </c>
      <c r="D71" s="518" t="str">
        <f>IF('1. Artikeldata Grund'!F71="","",'1. Artikeldata Grund'!F71)</f>
        <v/>
      </c>
      <c r="E71" s="29" t="s">
        <v>103</v>
      </c>
      <c r="F71" s="277"/>
      <c r="G71" s="26">
        <v>1</v>
      </c>
      <c r="H71" s="363" t="s">
        <v>104</v>
      </c>
      <c r="I71" s="432">
        <v>0</v>
      </c>
      <c r="J71" s="364" t="str">
        <f t="shared" si="4"/>
        <v/>
      </c>
      <c r="K71" s="364" t="str">
        <f t="shared" si="5"/>
        <v/>
      </c>
      <c r="L71" s="528" t="s">
        <v>30</v>
      </c>
      <c r="M71" s="526" t="s">
        <v>30</v>
      </c>
      <c r="N71" s="278"/>
      <c r="O71" s="359" t="s">
        <v>29</v>
      </c>
    </row>
    <row r="72" spans="1:15" s="7" customFormat="1" ht="12.75" x14ac:dyDescent="0.2">
      <c r="A72" s="102">
        <v>68</v>
      </c>
      <c r="B72" s="516">
        <f>'APH KIC KIA PC'!D72</f>
        <v>0</v>
      </c>
      <c r="C72" s="518" t="str">
        <f>IF('1. Artikeldata Grund'!$D72="","", '1. Artikeldata Grund'!$D72&amp;" - "&amp;'1. Artikeldata Grund'!$E72)</f>
        <v/>
      </c>
      <c r="D72" s="518" t="str">
        <f>IF('1. Artikeldata Grund'!F72="","",'1. Artikeldata Grund'!F72)</f>
        <v/>
      </c>
      <c r="E72" s="29" t="s">
        <v>103</v>
      </c>
      <c r="F72" s="277"/>
      <c r="G72" s="26">
        <v>1</v>
      </c>
      <c r="H72" s="363" t="s">
        <v>104</v>
      </c>
      <c r="I72" s="432">
        <v>0</v>
      </c>
      <c r="J72" s="364" t="str">
        <f t="shared" si="4"/>
        <v/>
      </c>
      <c r="K72" s="364" t="str">
        <f t="shared" si="5"/>
        <v/>
      </c>
      <c r="L72" s="528" t="s">
        <v>30</v>
      </c>
      <c r="M72" s="526" t="s">
        <v>30</v>
      </c>
      <c r="N72" s="278"/>
      <c r="O72" s="359" t="s">
        <v>29</v>
      </c>
    </row>
    <row r="73" spans="1:15" s="7" customFormat="1" ht="12.75" x14ac:dyDescent="0.2">
      <c r="A73" s="102">
        <v>69</v>
      </c>
      <c r="B73" s="516">
        <f>'APH KIC KIA PC'!D73</f>
        <v>0</v>
      </c>
      <c r="C73" s="518" t="str">
        <f>IF('1. Artikeldata Grund'!$D73="","", '1. Artikeldata Grund'!$D73&amp;" - "&amp;'1. Artikeldata Grund'!$E73)</f>
        <v/>
      </c>
      <c r="D73" s="518" t="str">
        <f>IF('1. Artikeldata Grund'!F73="","",'1. Artikeldata Grund'!F73)</f>
        <v/>
      </c>
      <c r="E73" s="29" t="s">
        <v>103</v>
      </c>
      <c r="F73" s="277"/>
      <c r="G73" s="26">
        <v>1</v>
      </c>
      <c r="H73" s="363" t="s">
        <v>104</v>
      </c>
      <c r="I73" s="432">
        <v>0</v>
      </c>
      <c r="J73" s="364" t="str">
        <f t="shared" si="4"/>
        <v/>
      </c>
      <c r="K73" s="364" t="str">
        <f t="shared" si="5"/>
        <v/>
      </c>
      <c r="L73" s="528" t="s">
        <v>30</v>
      </c>
      <c r="M73" s="526" t="s">
        <v>30</v>
      </c>
      <c r="N73" s="278"/>
      <c r="O73" s="359" t="s">
        <v>29</v>
      </c>
    </row>
    <row r="74" spans="1:15" s="7" customFormat="1" ht="12.75" x14ac:dyDescent="0.2">
      <c r="A74" s="102">
        <v>70</v>
      </c>
      <c r="B74" s="516">
        <f>'APH KIC KIA PC'!D74</f>
        <v>0</v>
      </c>
      <c r="C74" s="518" t="str">
        <f>IF('1. Artikeldata Grund'!$D74="","", '1. Artikeldata Grund'!$D74&amp;" - "&amp;'1. Artikeldata Grund'!$E74)</f>
        <v/>
      </c>
      <c r="D74" s="518" t="str">
        <f>IF('1. Artikeldata Grund'!F74="","",'1. Artikeldata Grund'!F74)</f>
        <v/>
      </c>
      <c r="E74" s="29" t="s">
        <v>103</v>
      </c>
      <c r="F74" s="277"/>
      <c r="G74" s="26">
        <v>1</v>
      </c>
      <c r="H74" s="363" t="s">
        <v>104</v>
      </c>
      <c r="I74" s="432">
        <v>0</v>
      </c>
      <c r="J74" s="364" t="str">
        <f t="shared" si="4"/>
        <v/>
      </c>
      <c r="K74" s="364" t="str">
        <f t="shared" si="5"/>
        <v/>
      </c>
      <c r="L74" s="528" t="s">
        <v>30</v>
      </c>
      <c r="M74" s="526" t="s">
        <v>30</v>
      </c>
      <c r="N74" s="278"/>
      <c r="O74" s="359" t="s">
        <v>29</v>
      </c>
    </row>
    <row r="75" spans="1:15" s="7" customFormat="1" ht="12.75" x14ac:dyDescent="0.2">
      <c r="A75" s="102">
        <v>71</v>
      </c>
      <c r="B75" s="516">
        <f>'APH KIC KIA PC'!D75</f>
        <v>0</v>
      </c>
      <c r="C75" s="518" t="str">
        <f>IF('1. Artikeldata Grund'!$D75="","", '1. Artikeldata Grund'!$D75&amp;" - "&amp;'1. Artikeldata Grund'!$E75)</f>
        <v/>
      </c>
      <c r="D75" s="518" t="str">
        <f>IF('1. Artikeldata Grund'!F75="","",'1. Artikeldata Grund'!F75)</f>
        <v/>
      </c>
      <c r="E75" s="29" t="s">
        <v>103</v>
      </c>
      <c r="F75" s="277"/>
      <c r="G75" s="26">
        <v>1</v>
      </c>
      <c r="H75" s="363" t="s">
        <v>104</v>
      </c>
      <c r="I75" s="432">
        <v>0</v>
      </c>
      <c r="J75" s="364" t="str">
        <f t="shared" si="4"/>
        <v/>
      </c>
      <c r="K75" s="364" t="str">
        <f t="shared" si="5"/>
        <v/>
      </c>
      <c r="L75" s="528" t="s">
        <v>30</v>
      </c>
      <c r="M75" s="526" t="s">
        <v>30</v>
      </c>
      <c r="N75" s="278"/>
      <c r="O75" s="359" t="s">
        <v>29</v>
      </c>
    </row>
    <row r="76" spans="1:15" s="7" customFormat="1" ht="12.75" x14ac:dyDescent="0.2">
      <c r="A76" s="102">
        <v>72</v>
      </c>
      <c r="B76" s="516">
        <f>'APH KIC KIA PC'!D76</f>
        <v>0</v>
      </c>
      <c r="C76" s="518" t="str">
        <f>IF('1. Artikeldata Grund'!$D76="","", '1. Artikeldata Grund'!$D76&amp;" - "&amp;'1. Artikeldata Grund'!$E76)</f>
        <v/>
      </c>
      <c r="D76" s="518" t="str">
        <f>IF('1. Artikeldata Grund'!F76="","",'1. Artikeldata Grund'!F76)</f>
        <v/>
      </c>
      <c r="E76" s="29" t="s">
        <v>103</v>
      </c>
      <c r="F76" s="277"/>
      <c r="G76" s="26">
        <v>1</v>
      </c>
      <c r="H76" s="363" t="s">
        <v>104</v>
      </c>
      <c r="I76" s="432">
        <v>0</v>
      </c>
      <c r="J76" s="364" t="str">
        <f t="shared" si="4"/>
        <v/>
      </c>
      <c r="K76" s="364" t="str">
        <f t="shared" si="5"/>
        <v/>
      </c>
      <c r="L76" s="528" t="s">
        <v>30</v>
      </c>
      <c r="M76" s="526" t="s">
        <v>30</v>
      </c>
      <c r="N76" s="278"/>
      <c r="O76" s="359" t="s">
        <v>29</v>
      </c>
    </row>
    <row r="77" spans="1:15" s="7" customFormat="1" ht="12.75" x14ac:dyDescent="0.2">
      <c r="A77" s="102">
        <v>73</v>
      </c>
      <c r="B77" s="516">
        <f>'APH KIC KIA PC'!D77</f>
        <v>0</v>
      </c>
      <c r="C77" s="518" t="str">
        <f>IF('1. Artikeldata Grund'!$D77="","", '1. Artikeldata Grund'!$D77&amp;" - "&amp;'1. Artikeldata Grund'!$E77)</f>
        <v/>
      </c>
      <c r="D77" s="518" t="str">
        <f>IF('1. Artikeldata Grund'!F77="","",'1. Artikeldata Grund'!F77)</f>
        <v/>
      </c>
      <c r="E77" s="29" t="s">
        <v>103</v>
      </c>
      <c r="F77" s="277"/>
      <c r="G77" s="26">
        <v>1</v>
      </c>
      <c r="H77" s="363" t="s">
        <v>104</v>
      </c>
      <c r="I77" s="432">
        <v>0</v>
      </c>
      <c r="J77" s="364" t="str">
        <f t="shared" si="4"/>
        <v/>
      </c>
      <c r="K77" s="364" t="str">
        <f t="shared" si="5"/>
        <v/>
      </c>
      <c r="L77" s="528" t="s">
        <v>30</v>
      </c>
      <c r="M77" s="526" t="s">
        <v>30</v>
      </c>
      <c r="N77" s="278"/>
      <c r="O77" s="359" t="s">
        <v>29</v>
      </c>
    </row>
    <row r="78" spans="1:15" s="7" customFormat="1" ht="12.75" x14ac:dyDescent="0.2">
      <c r="A78" s="102">
        <v>74</v>
      </c>
      <c r="B78" s="516">
        <f>'APH KIC KIA PC'!D78</f>
        <v>0</v>
      </c>
      <c r="C78" s="518" t="str">
        <f>IF('1. Artikeldata Grund'!$D78="","", '1. Artikeldata Grund'!$D78&amp;" - "&amp;'1. Artikeldata Grund'!$E78)</f>
        <v/>
      </c>
      <c r="D78" s="518" t="str">
        <f>IF('1. Artikeldata Grund'!F78="","",'1. Artikeldata Grund'!F78)</f>
        <v/>
      </c>
      <c r="E78" s="29" t="s">
        <v>103</v>
      </c>
      <c r="F78" s="277"/>
      <c r="G78" s="26">
        <v>1</v>
      </c>
      <c r="H78" s="363" t="s">
        <v>104</v>
      </c>
      <c r="I78" s="432">
        <v>0</v>
      </c>
      <c r="J78" s="364" t="str">
        <f t="shared" si="4"/>
        <v/>
      </c>
      <c r="K78" s="364" t="str">
        <f t="shared" si="5"/>
        <v/>
      </c>
      <c r="L78" s="528" t="s">
        <v>30</v>
      </c>
      <c r="M78" s="526" t="s">
        <v>30</v>
      </c>
      <c r="N78" s="278"/>
      <c r="O78" s="359" t="s">
        <v>29</v>
      </c>
    </row>
    <row r="79" spans="1:15" s="7" customFormat="1" ht="12.75" x14ac:dyDescent="0.2">
      <c r="A79" s="102">
        <v>75</v>
      </c>
      <c r="B79" s="516">
        <f>'APH KIC KIA PC'!D79</f>
        <v>0</v>
      </c>
      <c r="C79" s="518" t="str">
        <f>IF('1. Artikeldata Grund'!$D79="","", '1. Artikeldata Grund'!$D79&amp;" - "&amp;'1. Artikeldata Grund'!$E79)</f>
        <v/>
      </c>
      <c r="D79" s="518" t="str">
        <f>IF('1. Artikeldata Grund'!F79="","",'1. Artikeldata Grund'!F79)</f>
        <v/>
      </c>
      <c r="E79" s="29" t="s">
        <v>103</v>
      </c>
      <c r="F79" s="277"/>
      <c r="G79" s="26">
        <v>1</v>
      </c>
      <c r="H79" s="363" t="s">
        <v>104</v>
      </c>
      <c r="I79" s="432">
        <v>0</v>
      </c>
      <c r="J79" s="364" t="str">
        <f t="shared" si="4"/>
        <v/>
      </c>
      <c r="K79" s="364" t="str">
        <f t="shared" si="5"/>
        <v/>
      </c>
      <c r="L79" s="528" t="s">
        <v>30</v>
      </c>
      <c r="M79" s="526" t="s">
        <v>30</v>
      </c>
      <c r="N79" s="278"/>
      <c r="O79" s="359" t="s">
        <v>29</v>
      </c>
    </row>
    <row r="80" spans="1:15" s="7" customFormat="1" ht="12.75" x14ac:dyDescent="0.2">
      <c r="A80" s="102">
        <v>76</v>
      </c>
      <c r="B80" s="516">
        <f>'APH KIC KIA PC'!D80</f>
        <v>0</v>
      </c>
      <c r="C80" s="518" t="str">
        <f>IF('1. Artikeldata Grund'!$D80="","", '1. Artikeldata Grund'!$D80&amp;" - "&amp;'1. Artikeldata Grund'!$E80)</f>
        <v/>
      </c>
      <c r="D80" s="518" t="str">
        <f>IF('1. Artikeldata Grund'!F80="","",'1. Artikeldata Grund'!F80)</f>
        <v/>
      </c>
      <c r="E80" s="29" t="s">
        <v>103</v>
      </c>
      <c r="F80" s="277"/>
      <c r="G80" s="26">
        <v>1</v>
      </c>
      <c r="H80" s="363" t="s">
        <v>104</v>
      </c>
      <c r="I80" s="432">
        <v>0</v>
      </c>
      <c r="J80" s="364" t="str">
        <f t="shared" si="4"/>
        <v/>
      </c>
      <c r="K80" s="364" t="str">
        <f t="shared" si="5"/>
        <v/>
      </c>
      <c r="L80" s="528" t="s">
        <v>30</v>
      </c>
      <c r="M80" s="526" t="s">
        <v>30</v>
      </c>
      <c r="N80" s="278"/>
      <c r="O80" s="359" t="s">
        <v>29</v>
      </c>
    </row>
    <row r="81" spans="1:15" s="7" customFormat="1" ht="12.75" x14ac:dyDescent="0.2">
      <c r="A81" s="102">
        <v>77</v>
      </c>
      <c r="B81" s="516">
        <f>'APH KIC KIA PC'!D81</f>
        <v>0</v>
      </c>
      <c r="C81" s="518" t="str">
        <f>IF('1. Artikeldata Grund'!$D81="","", '1. Artikeldata Grund'!$D81&amp;" - "&amp;'1. Artikeldata Grund'!$E81)</f>
        <v/>
      </c>
      <c r="D81" s="518" t="str">
        <f>IF('1. Artikeldata Grund'!F81="","",'1. Artikeldata Grund'!F81)</f>
        <v/>
      </c>
      <c r="E81" s="29" t="s">
        <v>103</v>
      </c>
      <c r="F81" s="277"/>
      <c r="G81" s="26">
        <v>1</v>
      </c>
      <c r="H81" s="363" t="s">
        <v>104</v>
      </c>
      <c r="I81" s="432">
        <v>0</v>
      </c>
      <c r="J81" s="364" t="str">
        <f t="shared" si="4"/>
        <v/>
      </c>
      <c r="K81" s="364" t="str">
        <f t="shared" si="5"/>
        <v/>
      </c>
      <c r="L81" s="528" t="s">
        <v>30</v>
      </c>
      <c r="M81" s="526" t="s">
        <v>30</v>
      </c>
      <c r="N81" s="278"/>
      <c r="O81" s="359" t="s">
        <v>29</v>
      </c>
    </row>
    <row r="82" spans="1:15" s="7" customFormat="1" ht="12.75" x14ac:dyDescent="0.2">
      <c r="A82" s="102">
        <v>78</v>
      </c>
      <c r="B82" s="516">
        <f>'APH KIC KIA PC'!D82</f>
        <v>0</v>
      </c>
      <c r="C82" s="518" t="str">
        <f>IF('1. Artikeldata Grund'!$D82="","", '1. Artikeldata Grund'!$D82&amp;" - "&amp;'1. Artikeldata Grund'!$E82)</f>
        <v/>
      </c>
      <c r="D82" s="518" t="str">
        <f>IF('1. Artikeldata Grund'!F82="","",'1. Artikeldata Grund'!F82)</f>
        <v/>
      </c>
      <c r="E82" s="29" t="s">
        <v>103</v>
      </c>
      <c r="F82" s="277"/>
      <c r="G82" s="26">
        <v>1</v>
      </c>
      <c r="H82" s="363" t="s">
        <v>104</v>
      </c>
      <c r="I82" s="432">
        <v>0</v>
      </c>
      <c r="J82" s="364" t="str">
        <f t="shared" si="4"/>
        <v/>
      </c>
      <c r="K82" s="364" t="str">
        <f t="shared" si="5"/>
        <v/>
      </c>
      <c r="L82" s="528" t="s">
        <v>30</v>
      </c>
      <c r="M82" s="526" t="s">
        <v>30</v>
      </c>
      <c r="N82" s="278"/>
      <c r="O82" s="359" t="s">
        <v>29</v>
      </c>
    </row>
    <row r="83" spans="1:15" s="7" customFormat="1" ht="12.75" x14ac:dyDescent="0.2">
      <c r="A83" s="102">
        <v>79</v>
      </c>
      <c r="B83" s="516">
        <f>'APH KIC KIA PC'!D83</f>
        <v>0</v>
      </c>
      <c r="C83" s="518" t="str">
        <f>IF('1. Artikeldata Grund'!$D83="","", '1. Artikeldata Grund'!$D83&amp;" - "&amp;'1. Artikeldata Grund'!$E83)</f>
        <v/>
      </c>
      <c r="D83" s="518" t="str">
        <f>IF('1. Artikeldata Grund'!F83="","",'1. Artikeldata Grund'!F83)</f>
        <v/>
      </c>
      <c r="E83" s="29" t="s">
        <v>103</v>
      </c>
      <c r="F83" s="277"/>
      <c r="G83" s="26">
        <v>1</v>
      </c>
      <c r="H83" s="363" t="s">
        <v>104</v>
      </c>
      <c r="I83" s="432">
        <v>0</v>
      </c>
      <c r="J83" s="364" t="str">
        <f t="shared" si="4"/>
        <v/>
      </c>
      <c r="K83" s="364" t="str">
        <f t="shared" si="5"/>
        <v/>
      </c>
      <c r="L83" s="528" t="s">
        <v>30</v>
      </c>
      <c r="M83" s="526" t="s">
        <v>30</v>
      </c>
      <c r="N83" s="278"/>
      <c r="O83" s="359" t="s">
        <v>29</v>
      </c>
    </row>
    <row r="84" spans="1:15" s="7" customFormat="1" ht="12.75" x14ac:dyDescent="0.2">
      <c r="A84" s="102">
        <v>80</v>
      </c>
      <c r="B84" s="516">
        <f>'APH KIC KIA PC'!D84</f>
        <v>0</v>
      </c>
      <c r="C84" s="518" t="str">
        <f>IF('1. Artikeldata Grund'!$D84="","", '1. Artikeldata Grund'!$D84&amp;" - "&amp;'1. Artikeldata Grund'!$E84)</f>
        <v/>
      </c>
      <c r="D84" s="518" t="str">
        <f>IF('1. Artikeldata Grund'!F84="","",'1. Artikeldata Grund'!F84)</f>
        <v/>
      </c>
      <c r="E84" s="29" t="s">
        <v>103</v>
      </c>
      <c r="F84" s="277"/>
      <c r="G84" s="26">
        <v>1</v>
      </c>
      <c r="H84" s="363" t="s">
        <v>104</v>
      </c>
      <c r="I84" s="432">
        <v>0</v>
      </c>
      <c r="J84" s="364" t="str">
        <f t="shared" si="4"/>
        <v/>
      </c>
      <c r="K84" s="364" t="str">
        <f t="shared" si="5"/>
        <v/>
      </c>
      <c r="L84" s="528" t="s">
        <v>30</v>
      </c>
      <c r="M84" s="526" t="s">
        <v>30</v>
      </c>
      <c r="N84" s="278"/>
      <c r="O84" s="359" t="s">
        <v>29</v>
      </c>
    </row>
    <row r="85" spans="1:15" s="7" customFormat="1" ht="12.75" x14ac:dyDescent="0.2">
      <c r="A85" s="102">
        <v>81</v>
      </c>
      <c r="B85" s="516">
        <f>'APH KIC KIA PC'!D85</f>
        <v>0</v>
      </c>
      <c r="C85" s="518" t="str">
        <f>IF('1. Artikeldata Grund'!$D85="","", '1. Artikeldata Grund'!$D85&amp;" - "&amp;'1. Artikeldata Grund'!$E85)</f>
        <v/>
      </c>
      <c r="D85" s="518" t="str">
        <f>IF('1. Artikeldata Grund'!F85="","",'1. Artikeldata Grund'!F85)</f>
        <v/>
      </c>
      <c r="E85" s="29" t="s">
        <v>103</v>
      </c>
      <c r="F85" s="277"/>
      <c r="G85" s="26">
        <v>1</v>
      </c>
      <c r="H85" s="363" t="s">
        <v>104</v>
      </c>
      <c r="I85" s="432">
        <v>0</v>
      </c>
      <c r="J85" s="364" t="str">
        <f t="shared" si="4"/>
        <v/>
      </c>
      <c r="K85" s="364" t="str">
        <f t="shared" si="5"/>
        <v/>
      </c>
      <c r="L85" s="528" t="s">
        <v>30</v>
      </c>
      <c r="M85" s="526" t="s">
        <v>30</v>
      </c>
      <c r="N85" s="278"/>
      <c r="O85" s="359" t="s">
        <v>29</v>
      </c>
    </row>
    <row r="86" spans="1:15" s="7" customFormat="1" ht="12.75" x14ac:dyDescent="0.2">
      <c r="A86" s="102">
        <v>82</v>
      </c>
      <c r="B86" s="516">
        <f>'APH KIC KIA PC'!D86</f>
        <v>0</v>
      </c>
      <c r="C86" s="518" t="str">
        <f>IF('1. Artikeldata Grund'!$D86="","", '1. Artikeldata Grund'!$D86&amp;" - "&amp;'1. Artikeldata Grund'!$E86)</f>
        <v/>
      </c>
      <c r="D86" s="518" t="str">
        <f>IF('1. Artikeldata Grund'!F86="","",'1. Artikeldata Grund'!F86)</f>
        <v/>
      </c>
      <c r="E86" s="29" t="s">
        <v>103</v>
      </c>
      <c r="F86" s="277"/>
      <c r="G86" s="26">
        <v>1</v>
      </c>
      <c r="H86" s="363" t="s">
        <v>104</v>
      </c>
      <c r="I86" s="432">
        <v>0</v>
      </c>
      <c r="J86" s="364" t="str">
        <f t="shared" si="4"/>
        <v/>
      </c>
      <c r="K86" s="364" t="str">
        <f t="shared" si="5"/>
        <v/>
      </c>
      <c r="L86" s="528" t="s">
        <v>30</v>
      </c>
      <c r="M86" s="526" t="s">
        <v>30</v>
      </c>
      <c r="N86" s="278"/>
      <c r="O86" s="359" t="s">
        <v>29</v>
      </c>
    </row>
    <row r="87" spans="1:15" s="7" customFormat="1" ht="12.75" x14ac:dyDescent="0.2">
      <c r="A87" s="102">
        <v>83</v>
      </c>
      <c r="B87" s="516">
        <f>'APH KIC KIA PC'!D87</f>
        <v>0</v>
      </c>
      <c r="C87" s="518" t="str">
        <f>IF('1. Artikeldata Grund'!$D87="","", '1. Artikeldata Grund'!$D87&amp;" - "&amp;'1. Artikeldata Grund'!$E87)</f>
        <v/>
      </c>
      <c r="D87" s="518" t="str">
        <f>IF('1. Artikeldata Grund'!F87="","",'1. Artikeldata Grund'!F87)</f>
        <v/>
      </c>
      <c r="E87" s="29" t="s">
        <v>103</v>
      </c>
      <c r="F87" s="277"/>
      <c r="G87" s="26">
        <v>1</v>
      </c>
      <c r="H87" s="363" t="s">
        <v>104</v>
      </c>
      <c r="I87" s="432">
        <v>0</v>
      </c>
      <c r="J87" s="364" t="str">
        <f t="shared" si="4"/>
        <v/>
      </c>
      <c r="K87" s="364" t="str">
        <f t="shared" si="5"/>
        <v/>
      </c>
      <c r="L87" s="528" t="s">
        <v>30</v>
      </c>
      <c r="M87" s="526" t="s">
        <v>30</v>
      </c>
      <c r="N87" s="278"/>
      <c r="O87" s="359" t="s">
        <v>29</v>
      </c>
    </row>
    <row r="88" spans="1:15" s="7" customFormat="1" ht="12.75" x14ac:dyDescent="0.2">
      <c r="A88" s="102">
        <v>84</v>
      </c>
      <c r="B88" s="516">
        <f>'APH KIC KIA PC'!D88</f>
        <v>0</v>
      </c>
      <c r="C88" s="518" t="str">
        <f>IF('1. Artikeldata Grund'!$D88="","", '1. Artikeldata Grund'!$D88&amp;" - "&amp;'1. Artikeldata Grund'!$E88)</f>
        <v/>
      </c>
      <c r="D88" s="518" t="str">
        <f>IF('1. Artikeldata Grund'!F88="","",'1. Artikeldata Grund'!F88)</f>
        <v/>
      </c>
      <c r="E88" s="29" t="s">
        <v>103</v>
      </c>
      <c r="F88" s="277"/>
      <c r="G88" s="26">
        <v>1</v>
      </c>
      <c r="H88" s="363" t="s">
        <v>104</v>
      </c>
      <c r="I88" s="432">
        <v>0</v>
      </c>
      <c r="J88" s="364" t="str">
        <f t="shared" si="4"/>
        <v/>
      </c>
      <c r="K88" s="364" t="str">
        <f t="shared" si="5"/>
        <v/>
      </c>
      <c r="L88" s="528" t="s">
        <v>30</v>
      </c>
      <c r="M88" s="526" t="s">
        <v>30</v>
      </c>
      <c r="N88" s="278"/>
      <c r="O88" s="359" t="s">
        <v>29</v>
      </c>
    </row>
    <row r="89" spans="1:15" s="7" customFormat="1" ht="12.75" x14ac:dyDescent="0.2">
      <c r="A89" s="102">
        <v>85</v>
      </c>
      <c r="B89" s="516">
        <f>'APH KIC KIA PC'!D89</f>
        <v>0</v>
      </c>
      <c r="C89" s="518" t="str">
        <f>IF('1. Artikeldata Grund'!$D89="","", '1. Artikeldata Grund'!$D89&amp;" - "&amp;'1. Artikeldata Grund'!$E89)</f>
        <v/>
      </c>
      <c r="D89" s="518" t="str">
        <f>IF('1. Artikeldata Grund'!F89="","",'1. Artikeldata Grund'!F89)</f>
        <v/>
      </c>
      <c r="E89" s="29" t="s">
        <v>103</v>
      </c>
      <c r="F89" s="277"/>
      <c r="G89" s="26">
        <v>1</v>
      </c>
      <c r="H89" s="363" t="s">
        <v>104</v>
      </c>
      <c r="I89" s="432">
        <v>0</v>
      </c>
      <c r="J89" s="364" t="str">
        <f t="shared" si="4"/>
        <v/>
      </c>
      <c r="K89" s="364" t="str">
        <f t="shared" si="5"/>
        <v/>
      </c>
      <c r="L89" s="528" t="s">
        <v>30</v>
      </c>
      <c r="M89" s="526" t="s">
        <v>30</v>
      </c>
      <c r="N89" s="278"/>
      <c r="O89" s="359" t="s">
        <v>29</v>
      </c>
    </row>
    <row r="90" spans="1:15" s="7" customFormat="1" ht="12.75" x14ac:dyDescent="0.2">
      <c r="A90" s="102">
        <v>86</v>
      </c>
      <c r="B90" s="516">
        <f>'APH KIC KIA PC'!D90</f>
        <v>0</v>
      </c>
      <c r="C90" s="518" t="str">
        <f>IF('1. Artikeldata Grund'!$D90="","", '1. Artikeldata Grund'!$D90&amp;" - "&amp;'1. Artikeldata Grund'!$E90)</f>
        <v/>
      </c>
      <c r="D90" s="518" t="str">
        <f>IF('1. Artikeldata Grund'!F90="","",'1. Artikeldata Grund'!F90)</f>
        <v/>
      </c>
      <c r="E90" s="29" t="s">
        <v>103</v>
      </c>
      <c r="F90" s="277"/>
      <c r="G90" s="26">
        <v>1</v>
      </c>
      <c r="H90" s="363" t="s">
        <v>104</v>
      </c>
      <c r="I90" s="432">
        <v>0</v>
      </c>
      <c r="J90" s="364" t="str">
        <f t="shared" si="4"/>
        <v/>
      </c>
      <c r="K90" s="364" t="str">
        <f t="shared" si="5"/>
        <v/>
      </c>
      <c r="L90" s="528" t="s">
        <v>30</v>
      </c>
      <c r="M90" s="526" t="s">
        <v>30</v>
      </c>
      <c r="N90" s="278"/>
      <c r="O90" s="359" t="s">
        <v>29</v>
      </c>
    </row>
    <row r="91" spans="1:15" s="7" customFormat="1" ht="12.75" x14ac:dyDescent="0.2">
      <c r="A91" s="102">
        <v>87</v>
      </c>
      <c r="B91" s="516">
        <f>'APH KIC KIA PC'!D91</f>
        <v>0</v>
      </c>
      <c r="C91" s="518" t="str">
        <f>IF('1. Artikeldata Grund'!$D91="","", '1. Artikeldata Grund'!$D91&amp;" - "&amp;'1. Artikeldata Grund'!$E91)</f>
        <v/>
      </c>
      <c r="D91" s="518" t="str">
        <f>IF('1. Artikeldata Grund'!F91="","",'1. Artikeldata Grund'!F91)</f>
        <v/>
      </c>
      <c r="E91" s="29" t="s">
        <v>103</v>
      </c>
      <c r="F91" s="277"/>
      <c r="G91" s="26">
        <v>1</v>
      </c>
      <c r="H91" s="363" t="s">
        <v>104</v>
      </c>
      <c r="I91" s="432">
        <v>0</v>
      </c>
      <c r="J91" s="364" t="str">
        <f t="shared" si="4"/>
        <v/>
      </c>
      <c r="K91" s="364" t="str">
        <f t="shared" si="5"/>
        <v/>
      </c>
      <c r="L91" s="528" t="s">
        <v>30</v>
      </c>
      <c r="M91" s="526" t="s">
        <v>30</v>
      </c>
      <c r="N91" s="278"/>
      <c r="O91" s="359" t="s">
        <v>29</v>
      </c>
    </row>
    <row r="92" spans="1:15" s="7" customFormat="1" ht="12.75" x14ac:dyDescent="0.2">
      <c r="A92" s="102">
        <v>88</v>
      </c>
      <c r="B92" s="516">
        <f>'APH KIC KIA PC'!D92</f>
        <v>0</v>
      </c>
      <c r="C92" s="518" t="str">
        <f>IF('1. Artikeldata Grund'!$D92="","", '1. Artikeldata Grund'!$D92&amp;" - "&amp;'1. Artikeldata Grund'!$E92)</f>
        <v/>
      </c>
      <c r="D92" s="518" t="str">
        <f>IF('1. Artikeldata Grund'!F92="","",'1. Artikeldata Grund'!F92)</f>
        <v/>
      </c>
      <c r="E92" s="29" t="s">
        <v>103</v>
      </c>
      <c r="F92" s="277"/>
      <c r="G92" s="26">
        <v>1</v>
      </c>
      <c r="H92" s="363" t="s">
        <v>104</v>
      </c>
      <c r="I92" s="432">
        <v>0</v>
      </c>
      <c r="J92" s="364" t="str">
        <f t="shared" si="4"/>
        <v/>
      </c>
      <c r="K92" s="364" t="str">
        <f t="shared" si="5"/>
        <v/>
      </c>
      <c r="L92" s="528" t="s">
        <v>30</v>
      </c>
      <c r="M92" s="526" t="s">
        <v>30</v>
      </c>
      <c r="N92" s="278"/>
      <c r="O92" s="359" t="s">
        <v>29</v>
      </c>
    </row>
    <row r="93" spans="1:15" s="7" customFormat="1" ht="12.75" x14ac:dyDescent="0.2">
      <c r="A93" s="102">
        <v>89</v>
      </c>
      <c r="B93" s="516">
        <f>'APH KIC KIA PC'!D93</f>
        <v>0</v>
      </c>
      <c r="C93" s="518" t="str">
        <f>IF('1. Artikeldata Grund'!$D93="","", '1. Artikeldata Grund'!$D93&amp;" - "&amp;'1. Artikeldata Grund'!$E93)</f>
        <v/>
      </c>
      <c r="D93" s="518" t="str">
        <f>IF('1. Artikeldata Grund'!F93="","",'1. Artikeldata Grund'!F93)</f>
        <v/>
      </c>
      <c r="E93" s="29" t="s">
        <v>103</v>
      </c>
      <c r="F93" s="277"/>
      <c r="G93" s="26">
        <v>1</v>
      </c>
      <c r="H93" s="363" t="s">
        <v>104</v>
      </c>
      <c r="I93" s="432">
        <v>0</v>
      </c>
      <c r="J93" s="364" t="str">
        <f t="shared" si="4"/>
        <v/>
      </c>
      <c r="K93" s="364" t="str">
        <f t="shared" si="5"/>
        <v/>
      </c>
      <c r="L93" s="528" t="s">
        <v>30</v>
      </c>
      <c r="M93" s="526" t="s">
        <v>30</v>
      </c>
      <c r="N93" s="278"/>
      <c r="O93" s="359" t="s">
        <v>29</v>
      </c>
    </row>
    <row r="94" spans="1:15" s="7" customFormat="1" ht="12.75" x14ac:dyDescent="0.2">
      <c r="A94" s="102">
        <v>90</v>
      </c>
      <c r="B94" s="516">
        <f>'APH KIC KIA PC'!D94</f>
        <v>0</v>
      </c>
      <c r="C94" s="518" t="str">
        <f>IF('1. Artikeldata Grund'!$D94="","", '1. Artikeldata Grund'!$D94&amp;" - "&amp;'1. Artikeldata Grund'!$E94)</f>
        <v/>
      </c>
      <c r="D94" s="518" t="str">
        <f>IF('1. Artikeldata Grund'!F94="","",'1. Artikeldata Grund'!F94)</f>
        <v/>
      </c>
      <c r="E94" s="29" t="s">
        <v>103</v>
      </c>
      <c r="F94" s="277"/>
      <c r="G94" s="26">
        <v>1</v>
      </c>
      <c r="H94" s="363" t="s">
        <v>104</v>
      </c>
      <c r="I94" s="432">
        <v>0</v>
      </c>
      <c r="J94" s="364" t="str">
        <f t="shared" si="4"/>
        <v/>
      </c>
      <c r="K94" s="364" t="str">
        <f t="shared" si="5"/>
        <v/>
      </c>
      <c r="L94" s="528" t="s">
        <v>30</v>
      </c>
      <c r="M94" s="526" t="s">
        <v>30</v>
      </c>
      <c r="N94" s="278"/>
      <c r="O94" s="359" t="s">
        <v>29</v>
      </c>
    </row>
    <row r="95" spans="1:15" s="7" customFormat="1" ht="12.75" x14ac:dyDescent="0.2">
      <c r="A95" s="102">
        <v>91</v>
      </c>
      <c r="B95" s="516">
        <f>'APH KIC KIA PC'!D95</f>
        <v>0</v>
      </c>
      <c r="C95" s="518" t="str">
        <f>IF('1. Artikeldata Grund'!$D95="","", '1. Artikeldata Grund'!$D95&amp;" - "&amp;'1. Artikeldata Grund'!$E95)</f>
        <v/>
      </c>
      <c r="D95" s="518" t="str">
        <f>IF('1. Artikeldata Grund'!F95="","",'1. Artikeldata Grund'!F95)</f>
        <v/>
      </c>
      <c r="E95" s="29" t="s">
        <v>103</v>
      </c>
      <c r="F95" s="277"/>
      <c r="G95" s="26">
        <v>1</v>
      </c>
      <c r="H95" s="363" t="s">
        <v>104</v>
      </c>
      <c r="I95" s="432">
        <v>0</v>
      </c>
      <c r="J95" s="364" t="str">
        <f t="shared" si="4"/>
        <v/>
      </c>
      <c r="K95" s="364" t="str">
        <f t="shared" si="5"/>
        <v/>
      </c>
      <c r="L95" s="528" t="s">
        <v>30</v>
      </c>
      <c r="M95" s="526" t="s">
        <v>30</v>
      </c>
      <c r="N95" s="278"/>
      <c r="O95" s="359" t="s">
        <v>29</v>
      </c>
    </row>
    <row r="96" spans="1:15" s="7" customFormat="1" ht="12.75" x14ac:dyDescent="0.2">
      <c r="A96" s="102">
        <v>92</v>
      </c>
      <c r="B96" s="516">
        <f>'APH KIC KIA PC'!D96</f>
        <v>0</v>
      </c>
      <c r="C96" s="518" t="str">
        <f>IF('1. Artikeldata Grund'!$D96="","", '1. Artikeldata Grund'!$D96&amp;" - "&amp;'1. Artikeldata Grund'!$E96)</f>
        <v/>
      </c>
      <c r="D96" s="518" t="str">
        <f>IF('1. Artikeldata Grund'!F96="","",'1. Artikeldata Grund'!F96)</f>
        <v/>
      </c>
      <c r="E96" s="29" t="s">
        <v>103</v>
      </c>
      <c r="F96" s="277"/>
      <c r="G96" s="26">
        <v>1</v>
      </c>
      <c r="H96" s="363" t="s">
        <v>104</v>
      </c>
      <c r="I96" s="432">
        <v>0</v>
      </c>
      <c r="J96" s="364" t="str">
        <f t="shared" si="4"/>
        <v/>
      </c>
      <c r="K96" s="364" t="str">
        <f t="shared" si="5"/>
        <v/>
      </c>
      <c r="L96" s="528" t="s">
        <v>30</v>
      </c>
      <c r="M96" s="526" t="s">
        <v>30</v>
      </c>
      <c r="N96" s="278"/>
      <c r="O96" s="359" t="s">
        <v>29</v>
      </c>
    </row>
    <row r="97" spans="1:15" s="7" customFormat="1" ht="12.75" x14ac:dyDescent="0.2">
      <c r="A97" s="102">
        <v>93</v>
      </c>
      <c r="B97" s="516">
        <f>'APH KIC KIA PC'!D97</f>
        <v>0</v>
      </c>
      <c r="C97" s="518" t="str">
        <f>IF('1. Artikeldata Grund'!$D97="","", '1. Artikeldata Grund'!$D97&amp;" - "&amp;'1. Artikeldata Grund'!$E97)</f>
        <v/>
      </c>
      <c r="D97" s="518" t="str">
        <f>IF('1. Artikeldata Grund'!F97="","",'1. Artikeldata Grund'!F97)</f>
        <v/>
      </c>
      <c r="E97" s="29" t="s">
        <v>103</v>
      </c>
      <c r="F97" s="277"/>
      <c r="G97" s="26">
        <v>1</v>
      </c>
      <c r="H97" s="363" t="s">
        <v>104</v>
      </c>
      <c r="I97" s="432">
        <v>0</v>
      </c>
      <c r="J97" s="364" t="str">
        <f t="shared" si="4"/>
        <v/>
      </c>
      <c r="K97" s="364" t="str">
        <f t="shared" si="5"/>
        <v/>
      </c>
      <c r="L97" s="528" t="s">
        <v>30</v>
      </c>
      <c r="M97" s="526" t="s">
        <v>30</v>
      </c>
      <c r="N97" s="278"/>
      <c r="O97" s="359" t="s">
        <v>29</v>
      </c>
    </row>
    <row r="98" spans="1:15" s="7" customFormat="1" ht="12.75" x14ac:dyDescent="0.2">
      <c r="A98" s="102">
        <v>94</v>
      </c>
      <c r="B98" s="516">
        <f>'APH KIC KIA PC'!D98</f>
        <v>0</v>
      </c>
      <c r="C98" s="518" t="str">
        <f>IF('1. Artikeldata Grund'!$D98="","", '1. Artikeldata Grund'!$D98&amp;" - "&amp;'1. Artikeldata Grund'!$E98)</f>
        <v/>
      </c>
      <c r="D98" s="518" t="str">
        <f>IF('1. Artikeldata Grund'!F98="","",'1. Artikeldata Grund'!F98)</f>
        <v/>
      </c>
      <c r="E98" s="29" t="s">
        <v>103</v>
      </c>
      <c r="F98" s="277"/>
      <c r="G98" s="26">
        <v>1</v>
      </c>
      <c r="H98" s="363" t="s">
        <v>104</v>
      </c>
      <c r="I98" s="432">
        <v>0</v>
      </c>
      <c r="J98" s="364" t="str">
        <f t="shared" si="4"/>
        <v/>
      </c>
      <c r="K98" s="364" t="str">
        <f t="shared" si="5"/>
        <v/>
      </c>
      <c r="L98" s="528" t="s">
        <v>30</v>
      </c>
      <c r="M98" s="526" t="s">
        <v>30</v>
      </c>
      <c r="N98" s="278"/>
      <c r="O98" s="359" t="s">
        <v>29</v>
      </c>
    </row>
    <row r="99" spans="1:15" s="7" customFormat="1" ht="12.75" x14ac:dyDescent="0.2">
      <c r="A99" s="102">
        <v>95</v>
      </c>
      <c r="B99" s="516">
        <f>'APH KIC KIA PC'!D99</f>
        <v>0</v>
      </c>
      <c r="C99" s="518" t="str">
        <f>IF('1. Artikeldata Grund'!$D99="","", '1. Artikeldata Grund'!$D99&amp;" - "&amp;'1. Artikeldata Grund'!$E99)</f>
        <v/>
      </c>
      <c r="D99" s="518" t="str">
        <f>IF('1. Artikeldata Grund'!F99="","",'1. Artikeldata Grund'!F99)</f>
        <v/>
      </c>
      <c r="E99" s="29" t="s">
        <v>103</v>
      </c>
      <c r="F99" s="277"/>
      <c r="G99" s="26">
        <v>1</v>
      </c>
      <c r="H99" s="363" t="s">
        <v>104</v>
      </c>
      <c r="I99" s="432">
        <v>0</v>
      </c>
      <c r="J99" s="364" t="str">
        <f t="shared" si="4"/>
        <v/>
      </c>
      <c r="K99" s="364" t="str">
        <f t="shared" si="5"/>
        <v/>
      </c>
      <c r="L99" s="528" t="s">
        <v>30</v>
      </c>
      <c r="M99" s="526" t="s">
        <v>30</v>
      </c>
      <c r="N99" s="278"/>
      <c r="O99" s="359" t="s">
        <v>29</v>
      </c>
    </row>
    <row r="100" spans="1:15" s="7" customFormat="1" ht="12.75" x14ac:dyDescent="0.2">
      <c r="A100" s="102">
        <v>96</v>
      </c>
      <c r="B100" s="516">
        <f>'APH KIC KIA PC'!D100</f>
        <v>0</v>
      </c>
      <c r="C100" s="518" t="str">
        <f>IF('1. Artikeldata Grund'!$D100="","", '1. Artikeldata Grund'!$D100&amp;" - "&amp;'1. Artikeldata Grund'!$E100)</f>
        <v/>
      </c>
      <c r="D100" s="518" t="str">
        <f>IF('1. Artikeldata Grund'!F100="","",'1. Artikeldata Grund'!F100)</f>
        <v/>
      </c>
      <c r="E100" s="29" t="s">
        <v>103</v>
      </c>
      <c r="F100" s="277"/>
      <c r="G100" s="26">
        <v>1</v>
      </c>
      <c r="H100" s="363" t="s">
        <v>104</v>
      </c>
      <c r="I100" s="432">
        <v>0</v>
      </c>
      <c r="J100" s="364" t="str">
        <f t="shared" si="4"/>
        <v/>
      </c>
      <c r="K100" s="364" t="str">
        <f t="shared" si="5"/>
        <v/>
      </c>
      <c r="L100" s="528" t="s">
        <v>30</v>
      </c>
      <c r="M100" s="526" t="s">
        <v>30</v>
      </c>
      <c r="N100" s="278"/>
      <c r="O100" s="359" t="s">
        <v>29</v>
      </c>
    </row>
    <row r="101" spans="1:15" s="7" customFormat="1" ht="12.75" x14ac:dyDescent="0.2">
      <c r="A101" s="102">
        <v>97</v>
      </c>
      <c r="B101" s="516">
        <f>'APH KIC KIA PC'!D101</f>
        <v>0</v>
      </c>
      <c r="C101" s="518" t="str">
        <f>IF('1. Artikeldata Grund'!$D101="","", '1. Artikeldata Grund'!$D101&amp;" - "&amp;'1. Artikeldata Grund'!$E101)</f>
        <v/>
      </c>
      <c r="D101" s="518" t="str">
        <f>IF('1. Artikeldata Grund'!F101="","",'1. Artikeldata Grund'!F101)</f>
        <v/>
      </c>
      <c r="E101" s="29" t="s">
        <v>103</v>
      </c>
      <c r="F101" s="277"/>
      <c r="G101" s="26">
        <v>1</v>
      </c>
      <c r="H101" s="363" t="s">
        <v>104</v>
      </c>
      <c r="I101" s="432">
        <v>0</v>
      </c>
      <c r="J101" s="364" t="str">
        <f t="shared" ref="J101:J132" si="6">IF(C101="","",ROUND(F101-(F101*I101),2))</f>
        <v/>
      </c>
      <c r="K101" s="364" t="str">
        <f t="shared" ref="K101:K132" si="7">IF(C101="","",G101*J101)</f>
        <v/>
      </c>
      <c r="L101" s="528" t="s">
        <v>30</v>
      </c>
      <c r="M101" s="526" t="s">
        <v>30</v>
      </c>
      <c r="N101" s="278"/>
      <c r="O101" s="359" t="s">
        <v>29</v>
      </c>
    </row>
    <row r="102" spans="1:15" s="7" customFormat="1" ht="12.75" x14ac:dyDescent="0.2">
      <c r="A102" s="102">
        <v>98</v>
      </c>
      <c r="B102" s="516">
        <f>'APH KIC KIA PC'!D102</f>
        <v>0</v>
      </c>
      <c r="C102" s="518" t="str">
        <f>IF('1. Artikeldata Grund'!$D102="","", '1. Artikeldata Grund'!$D102&amp;" - "&amp;'1. Artikeldata Grund'!$E102)</f>
        <v/>
      </c>
      <c r="D102" s="518" t="str">
        <f>IF('1. Artikeldata Grund'!F102="","",'1. Artikeldata Grund'!F102)</f>
        <v/>
      </c>
      <c r="E102" s="29" t="s">
        <v>103</v>
      </c>
      <c r="F102" s="277"/>
      <c r="G102" s="26">
        <v>1</v>
      </c>
      <c r="H102" s="363" t="s">
        <v>104</v>
      </c>
      <c r="I102" s="432">
        <v>0</v>
      </c>
      <c r="J102" s="364" t="str">
        <f t="shared" si="6"/>
        <v/>
      </c>
      <c r="K102" s="364" t="str">
        <f t="shared" si="7"/>
        <v/>
      </c>
      <c r="L102" s="528" t="s">
        <v>30</v>
      </c>
      <c r="M102" s="526" t="s">
        <v>30</v>
      </c>
      <c r="N102" s="278"/>
      <c r="O102" s="359" t="s">
        <v>29</v>
      </c>
    </row>
    <row r="103" spans="1:15" s="7" customFormat="1" ht="12.75" x14ac:dyDescent="0.2">
      <c r="A103" s="102">
        <v>99</v>
      </c>
      <c r="B103" s="516">
        <f>'APH KIC KIA PC'!D103</f>
        <v>0</v>
      </c>
      <c r="C103" s="518" t="str">
        <f>IF('1. Artikeldata Grund'!$D103="","", '1. Artikeldata Grund'!$D103&amp;" - "&amp;'1. Artikeldata Grund'!$E103)</f>
        <v/>
      </c>
      <c r="D103" s="518" t="str">
        <f>IF('1. Artikeldata Grund'!F103="","",'1. Artikeldata Grund'!F103)</f>
        <v/>
      </c>
      <c r="E103" s="29" t="s">
        <v>103</v>
      </c>
      <c r="F103" s="277"/>
      <c r="G103" s="26">
        <v>1</v>
      </c>
      <c r="H103" s="363" t="s">
        <v>104</v>
      </c>
      <c r="I103" s="432">
        <v>0</v>
      </c>
      <c r="J103" s="364" t="str">
        <f t="shared" si="6"/>
        <v/>
      </c>
      <c r="K103" s="364" t="str">
        <f t="shared" si="7"/>
        <v/>
      </c>
      <c r="L103" s="528" t="s">
        <v>30</v>
      </c>
      <c r="M103" s="526" t="s">
        <v>30</v>
      </c>
      <c r="N103" s="278"/>
      <c r="O103" s="359" t="s">
        <v>29</v>
      </c>
    </row>
    <row r="104" spans="1:15" s="7" customFormat="1" ht="12.75" x14ac:dyDescent="0.2">
      <c r="A104" s="102">
        <v>100</v>
      </c>
      <c r="B104" s="516">
        <f>'APH KIC KIA PC'!D104</f>
        <v>0</v>
      </c>
      <c r="C104" s="518" t="str">
        <f>IF('1. Artikeldata Grund'!$D104="","", '1. Artikeldata Grund'!$D104&amp;" - "&amp;'1. Artikeldata Grund'!$E104)</f>
        <v/>
      </c>
      <c r="D104" s="518" t="str">
        <f>IF('1. Artikeldata Grund'!F104="","",'1. Artikeldata Grund'!F104)</f>
        <v/>
      </c>
      <c r="E104" s="29" t="s">
        <v>103</v>
      </c>
      <c r="F104" s="277"/>
      <c r="G104" s="26">
        <v>1</v>
      </c>
      <c r="H104" s="363" t="s">
        <v>104</v>
      </c>
      <c r="I104" s="432">
        <v>0</v>
      </c>
      <c r="J104" s="364" t="str">
        <f t="shared" si="6"/>
        <v/>
      </c>
      <c r="K104" s="364" t="str">
        <f t="shared" si="7"/>
        <v/>
      </c>
      <c r="L104" s="528" t="s">
        <v>30</v>
      </c>
      <c r="M104" s="526" t="s">
        <v>30</v>
      </c>
      <c r="N104" s="278"/>
      <c r="O104" s="359" t="s">
        <v>29</v>
      </c>
    </row>
    <row r="105" spans="1:15" s="7" customFormat="1" ht="12.75" x14ac:dyDescent="0.2">
      <c r="A105" s="102">
        <v>101</v>
      </c>
      <c r="B105" s="516">
        <f>'APH KIC KIA PC'!D105</f>
        <v>0</v>
      </c>
      <c r="C105" s="518" t="str">
        <f>IF('1. Artikeldata Grund'!$D105="","", '1. Artikeldata Grund'!$D105&amp;" - "&amp;'1. Artikeldata Grund'!$E105)</f>
        <v/>
      </c>
      <c r="D105" s="518" t="str">
        <f>IF('1. Artikeldata Grund'!F105="","",'1. Artikeldata Grund'!F105)</f>
        <v/>
      </c>
      <c r="E105" s="29" t="s">
        <v>103</v>
      </c>
      <c r="F105" s="277"/>
      <c r="G105" s="26">
        <v>1</v>
      </c>
      <c r="H105" s="363" t="s">
        <v>104</v>
      </c>
      <c r="I105" s="432">
        <v>0</v>
      </c>
      <c r="J105" s="364" t="str">
        <f t="shared" si="6"/>
        <v/>
      </c>
      <c r="K105" s="364" t="str">
        <f t="shared" si="7"/>
        <v/>
      </c>
      <c r="L105" s="528" t="s">
        <v>30</v>
      </c>
      <c r="M105" s="526" t="s">
        <v>30</v>
      </c>
      <c r="N105" s="278"/>
      <c r="O105" s="359" t="s">
        <v>29</v>
      </c>
    </row>
    <row r="106" spans="1:15" s="7" customFormat="1" ht="12.75" x14ac:dyDescent="0.2">
      <c r="A106" s="102">
        <v>102</v>
      </c>
      <c r="B106" s="516">
        <f>'APH KIC KIA PC'!D106</f>
        <v>0</v>
      </c>
      <c r="C106" s="518" t="str">
        <f>IF('1. Artikeldata Grund'!$D106="","", '1. Artikeldata Grund'!$D106&amp;" - "&amp;'1. Artikeldata Grund'!$E106)</f>
        <v/>
      </c>
      <c r="D106" s="518" t="str">
        <f>IF('1. Artikeldata Grund'!F106="","",'1. Artikeldata Grund'!F106)</f>
        <v/>
      </c>
      <c r="E106" s="29" t="s">
        <v>103</v>
      </c>
      <c r="F106" s="277"/>
      <c r="G106" s="26">
        <v>1</v>
      </c>
      <c r="H106" s="363" t="s">
        <v>104</v>
      </c>
      <c r="I106" s="432">
        <v>0</v>
      </c>
      <c r="J106" s="364" t="str">
        <f t="shared" si="6"/>
        <v/>
      </c>
      <c r="K106" s="364" t="str">
        <f t="shared" si="7"/>
        <v/>
      </c>
      <c r="L106" s="528" t="s">
        <v>30</v>
      </c>
      <c r="M106" s="526" t="s">
        <v>30</v>
      </c>
      <c r="N106" s="278"/>
      <c r="O106" s="359" t="s">
        <v>29</v>
      </c>
    </row>
    <row r="107" spans="1:15" s="7" customFormat="1" ht="12.75" x14ac:dyDescent="0.2">
      <c r="A107" s="102">
        <v>103</v>
      </c>
      <c r="B107" s="516">
        <f>'APH KIC KIA PC'!D107</f>
        <v>0</v>
      </c>
      <c r="C107" s="518" t="str">
        <f>IF('1. Artikeldata Grund'!$D107="","", '1. Artikeldata Grund'!$D107&amp;" - "&amp;'1. Artikeldata Grund'!$E107)</f>
        <v/>
      </c>
      <c r="D107" s="518" t="str">
        <f>IF('1. Artikeldata Grund'!F107="","",'1. Artikeldata Grund'!F107)</f>
        <v/>
      </c>
      <c r="E107" s="29" t="s">
        <v>103</v>
      </c>
      <c r="F107" s="277"/>
      <c r="G107" s="26">
        <v>1</v>
      </c>
      <c r="H107" s="363" t="s">
        <v>104</v>
      </c>
      <c r="I107" s="432">
        <v>0</v>
      </c>
      <c r="J107" s="364" t="str">
        <f t="shared" si="6"/>
        <v/>
      </c>
      <c r="K107" s="364" t="str">
        <f t="shared" si="7"/>
        <v/>
      </c>
      <c r="L107" s="528" t="s">
        <v>30</v>
      </c>
      <c r="M107" s="526" t="s">
        <v>30</v>
      </c>
      <c r="N107" s="278"/>
      <c r="O107" s="359" t="s">
        <v>29</v>
      </c>
    </row>
    <row r="108" spans="1:15" s="7" customFormat="1" ht="12.75" x14ac:dyDescent="0.2">
      <c r="A108" s="102">
        <v>104</v>
      </c>
      <c r="B108" s="516">
        <f>'APH KIC KIA PC'!D108</f>
        <v>0</v>
      </c>
      <c r="C108" s="518" t="str">
        <f>IF('1. Artikeldata Grund'!$D108="","", '1. Artikeldata Grund'!$D108&amp;" - "&amp;'1. Artikeldata Grund'!$E108)</f>
        <v/>
      </c>
      <c r="D108" s="518" t="str">
        <f>IF('1. Artikeldata Grund'!F108="","",'1. Artikeldata Grund'!F108)</f>
        <v/>
      </c>
      <c r="E108" s="29" t="s">
        <v>103</v>
      </c>
      <c r="F108" s="277"/>
      <c r="G108" s="26">
        <v>1</v>
      </c>
      <c r="H108" s="363" t="s">
        <v>104</v>
      </c>
      <c r="I108" s="432">
        <v>0</v>
      </c>
      <c r="J108" s="364" t="str">
        <f t="shared" si="6"/>
        <v/>
      </c>
      <c r="K108" s="364" t="str">
        <f t="shared" si="7"/>
        <v/>
      </c>
      <c r="L108" s="528" t="s">
        <v>30</v>
      </c>
      <c r="M108" s="526" t="s">
        <v>30</v>
      </c>
      <c r="N108" s="278"/>
      <c r="O108" s="359" t="s">
        <v>29</v>
      </c>
    </row>
    <row r="109" spans="1:15" s="7" customFormat="1" ht="12.75" x14ac:dyDescent="0.2">
      <c r="A109" s="102">
        <v>105</v>
      </c>
      <c r="B109" s="516">
        <f>'APH KIC KIA PC'!D109</f>
        <v>0</v>
      </c>
      <c r="C109" s="518" t="str">
        <f>IF('1. Artikeldata Grund'!$D109="","", '1. Artikeldata Grund'!$D109&amp;" - "&amp;'1. Artikeldata Grund'!$E109)</f>
        <v/>
      </c>
      <c r="D109" s="518" t="str">
        <f>IF('1. Artikeldata Grund'!F109="","",'1. Artikeldata Grund'!F109)</f>
        <v/>
      </c>
      <c r="E109" s="29" t="s">
        <v>103</v>
      </c>
      <c r="F109" s="277"/>
      <c r="G109" s="26">
        <v>1</v>
      </c>
      <c r="H109" s="363" t="s">
        <v>104</v>
      </c>
      <c r="I109" s="432">
        <v>0</v>
      </c>
      <c r="J109" s="364" t="str">
        <f t="shared" si="6"/>
        <v/>
      </c>
      <c r="K109" s="364" t="str">
        <f t="shared" si="7"/>
        <v/>
      </c>
      <c r="L109" s="528" t="s">
        <v>30</v>
      </c>
      <c r="M109" s="526" t="s">
        <v>30</v>
      </c>
      <c r="N109" s="278"/>
      <c r="O109" s="359" t="s">
        <v>29</v>
      </c>
    </row>
    <row r="110" spans="1:15" s="7" customFormat="1" ht="12.75" x14ac:dyDescent="0.2">
      <c r="A110" s="102">
        <v>106</v>
      </c>
      <c r="B110" s="516">
        <f>'APH KIC KIA PC'!D110</f>
        <v>0</v>
      </c>
      <c r="C110" s="518" t="str">
        <f>IF('1. Artikeldata Grund'!$D110="","", '1. Artikeldata Grund'!$D110&amp;" - "&amp;'1. Artikeldata Grund'!$E110)</f>
        <v/>
      </c>
      <c r="D110" s="518" t="str">
        <f>IF('1. Artikeldata Grund'!F110="","",'1. Artikeldata Grund'!F110)</f>
        <v/>
      </c>
      <c r="E110" s="29" t="s">
        <v>103</v>
      </c>
      <c r="F110" s="277"/>
      <c r="G110" s="26">
        <v>1</v>
      </c>
      <c r="H110" s="363" t="s">
        <v>104</v>
      </c>
      <c r="I110" s="432">
        <v>0</v>
      </c>
      <c r="J110" s="364" t="str">
        <f t="shared" si="6"/>
        <v/>
      </c>
      <c r="K110" s="364" t="str">
        <f t="shared" si="7"/>
        <v/>
      </c>
      <c r="L110" s="528" t="s">
        <v>30</v>
      </c>
      <c r="M110" s="526" t="s">
        <v>30</v>
      </c>
      <c r="N110" s="278"/>
      <c r="O110" s="359" t="s">
        <v>29</v>
      </c>
    </row>
    <row r="111" spans="1:15" s="7" customFormat="1" ht="12.75" x14ac:dyDescent="0.2">
      <c r="A111" s="102">
        <v>107</v>
      </c>
      <c r="B111" s="516">
        <f>'APH KIC KIA PC'!D111</f>
        <v>0</v>
      </c>
      <c r="C111" s="518" t="str">
        <f>IF('1. Artikeldata Grund'!$D111="","", '1. Artikeldata Grund'!$D111&amp;" - "&amp;'1. Artikeldata Grund'!$E111)</f>
        <v/>
      </c>
      <c r="D111" s="518" t="str">
        <f>IF('1. Artikeldata Grund'!F111="","",'1. Artikeldata Grund'!F111)</f>
        <v/>
      </c>
      <c r="E111" s="29" t="s">
        <v>103</v>
      </c>
      <c r="F111" s="277"/>
      <c r="G111" s="26">
        <v>1</v>
      </c>
      <c r="H111" s="363" t="s">
        <v>104</v>
      </c>
      <c r="I111" s="432">
        <v>0</v>
      </c>
      <c r="J111" s="364" t="str">
        <f t="shared" si="6"/>
        <v/>
      </c>
      <c r="K111" s="364" t="str">
        <f t="shared" si="7"/>
        <v/>
      </c>
      <c r="L111" s="528" t="s">
        <v>30</v>
      </c>
      <c r="M111" s="526" t="s">
        <v>30</v>
      </c>
      <c r="N111" s="278"/>
      <c r="O111" s="359" t="s">
        <v>29</v>
      </c>
    </row>
    <row r="112" spans="1:15" s="7" customFormat="1" ht="12.75" x14ac:dyDescent="0.2">
      <c r="A112" s="102">
        <v>108</v>
      </c>
      <c r="B112" s="516">
        <f>'APH KIC KIA PC'!D112</f>
        <v>0</v>
      </c>
      <c r="C112" s="518" t="str">
        <f>IF('1. Artikeldata Grund'!$D112="","", '1. Artikeldata Grund'!$D112&amp;" - "&amp;'1. Artikeldata Grund'!$E112)</f>
        <v/>
      </c>
      <c r="D112" s="518" t="str">
        <f>IF('1. Artikeldata Grund'!F112="","",'1. Artikeldata Grund'!F112)</f>
        <v/>
      </c>
      <c r="E112" s="29" t="s">
        <v>103</v>
      </c>
      <c r="F112" s="277"/>
      <c r="G112" s="26">
        <v>1</v>
      </c>
      <c r="H112" s="363" t="s">
        <v>104</v>
      </c>
      <c r="I112" s="432">
        <v>0</v>
      </c>
      <c r="J112" s="364" t="str">
        <f t="shared" si="6"/>
        <v/>
      </c>
      <c r="K112" s="364" t="str">
        <f t="shared" si="7"/>
        <v/>
      </c>
      <c r="L112" s="528" t="s">
        <v>30</v>
      </c>
      <c r="M112" s="526" t="s">
        <v>30</v>
      </c>
      <c r="N112" s="278"/>
      <c r="O112" s="359" t="s">
        <v>29</v>
      </c>
    </row>
    <row r="113" spans="1:15" s="7" customFormat="1" ht="12.75" x14ac:dyDescent="0.2">
      <c r="A113" s="102">
        <v>109</v>
      </c>
      <c r="B113" s="516">
        <f>'APH KIC KIA PC'!D113</f>
        <v>0</v>
      </c>
      <c r="C113" s="518" t="str">
        <f>IF('1. Artikeldata Grund'!$D113="","", '1. Artikeldata Grund'!$D113&amp;" - "&amp;'1. Artikeldata Grund'!$E113)</f>
        <v/>
      </c>
      <c r="D113" s="518" t="str">
        <f>IF('1. Artikeldata Grund'!F113="","",'1. Artikeldata Grund'!F113)</f>
        <v/>
      </c>
      <c r="E113" s="29" t="s">
        <v>103</v>
      </c>
      <c r="F113" s="277"/>
      <c r="G113" s="26">
        <v>1</v>
      </c>
      <c r="H113" s="363" t="s">
        <v>104</v>
      </c>
      <c r="I113" s="432">
        <v>0</v>
      </c>
      <c r="J113" s="364" t="str">
        <f t="shared" si="6"/>
        <v/>
      </c>
      <c r="K113" s="364" t="str">
        <f t="shared" si="7"/>
        <v/>
      </c>
      <c r="L113" s="528" t="s">
        <v>30</v>
      </c>
      <c r="M113" s="526" t="s">
        <v>30</v>
      </c>
      <c r="N113" s="278"/>
      <c r="O113" s="359" t="s">
        <v>29</v>
      </c>
    </row>
    <row r="114" spans="1:15" s="7" customFormat="1" ht="12.75" x14ac:dyDescent="0.2">
      <c r="A114" s="102">
        <v>110</v>
      </c>
      <c r="B114" s="516">
        <f>'APH KIC KIA PC'!D114</f>
        <v>0</v>
      </c>
      <c r="C114" s="518" t="str">
        <f>IF('1. Artikeldata Grund'!$D114="","", '1. Artikeldata Grund'!$D114&amp;" - "&amp;'1. Artikeldata Grund'!$E114)</f>
        <v/>
      </c>
      <c r="D114" s="518" t="str">
        <f>IF('1. Artikeldata Grund'!F114="","",'1. Artikeldata Grund'!F114)</f>
        <v/>
      </c>
      <c r="E114" s="29" t="s">
        <v>103</v>
      </c>
      <c r="F114" s="277"/>
      <c r="G114" s="26">
        <v>1</v>
      </c>
      <c r="H114" s="363" t="s">
        <v>104</v>
      </c>
      <c r="I114" s="432">
        <v>0</v>
      </c>
      <c r="J114" s="364" t="str">
        <f t="shared" si="6"/>
        <v/>
      </c>
      <c r="K114" s="364" t="str">
        <f t="shared" si="7"/>
        <v/>
      </c>
      <c r="L114" s="528" t="s">
        <v>30</v>
      </c>
      <c r="M114" s="526" t="s">
        <v>30</v>
      </c>
      <c r="N114" s="278"/>
      <c r="O114" s="359" t="s">
        <v>29</v>
      </c>
    </row>
    <row r="115" spans="1:15" s="7" customFormat="1" ht="12.75" x14ac:dyDescent="0.2">
      <c r="A115" s="102">
        <v>111</v>
      </c>
      <c r="B115" s="516">
        <f>'APH KIC KIA PC'!D115</f>
        <v>0</v>
      </c>
      <c r="C115" s="518" t="str">
        <f>IF('1. Artikeldata Grund'!$D115="","", '1. Artikeldata Grund'!$D115&amp;" - "&amp;'1. Artikeldata Grund'!$E115)</f>
        <v/>
      </c>
      <c r="D115" s="518" t="str">
        <f>IF('1. Artikeldata Grund'!F115="","",'1. Artikeldata Grund'!F115)</f>
        <v/>
      </c>
      <c r="E115" s="29" t="s">
        <v>103</v>
      </c>
      <c r="F115" s="277"/>
      <c r="G115" s="26">
        <v>1</v>
      </c>
      <c r="H115" s="363" t="s">
        <v>104</v>
      </c>
      <c r="I115" s="432">
        <v>0</v>
      </c>
      <c r="J115" s="364" t="str">
        <f t="shared" si="6"/>
        <v/>
      </c>
      <c r="K115" s="364" t="str">
        <f t="shared" si="7"/>
        <v/>
      </c>
      <c r="L115" s="528" t="s">
        <v>30</v>
      </c>
      <c r="M115" s="526" t="s">
        <v>30</v>
      </c>
      <c r="N115" s="278"/>
      <c r="O115" s="359" t="s">
        <v>29</v>
      </c>
    </row>
    <row r="116" spans="1:15" s="7" customFormat="1" ht="12.75" x14ac:dyDescent="0.2">
      <c r="A116" s="102">
        <v>112</v>
      </c>
      <c r="B116" s="516">
        <f>'APH KIC KIA PC'!D116</f>
        <v>0</v>
      </c>
      <c r="C116" s="518" t="str">
        <f>IF('1. Artikeldata Grund'!$D116="","", '1. Artikeldata Grund'!$D116&amp;" - "&amp;'1. Artikeldata Grund'!$E116)</f>
        <v/>
      </c>
      <c r="D116" s="518" t="str">
        <f>IF('1. Artikeldata Grund'!F116="","",'1. Artikeldata Grund'!F116)</f>
        <v/>
      </c>
      <c r="E116" s="29" t="s">
        <v>103</v>
      </c>
      <c r="F116" s="277"/>
      <c r="G116" s="26">
        <v>1</v>
      </c>
      <c r="H116" s="363" t="s">
        <v>104</v>
      </c>
      <c r="I116" s="432">
        <v>0</v>
      </c>
      <c r="J116" s="364" t="str">
        <f t="shared" si="6"/>
        <v/>
      </c>
      <c r="K116" s="364" t="str">
        <f t="shared" si="7"/>
        <v/>
      </c>
      <c r="L116" s="528" t="s">
        <v>30</v>
      </c>
      <c r="M116" s="526" t="s">
        <v>30</v>
      </c>
      <c r="N116" s="278"/>
      <c r="O116" s="359" t="s">
        <v>29</v>
      </c>
    </row>
    <row r="117" spans="1:15" s="7" customFormat="1" ht="12.75" x14ac:dyDescent="0.2">
      <c r="A117" s="102">
        <v>113</v>
      </c>
      <c r="B117" s="516">
        <f>'APH KIC KIA PC'!D117</f>
        <v>0</v>
      </c>
      <c r="C117" s="518" t="str">
        <f>IF('1. Artikeldata Grund'!$D117="","", '1. Artikeldata Grund'!$D117&amp;" - "&amp;'1. Artikeldata Grund'!$E117)</f>
        <v/>
      </c>
      <c r="D117" s="518" t="str">
        <f>IF('1. Artikeldata Grund'!F117="","",'1. Artikeldata Grund'!F117)</f>
        <v/>
      </c>
      <c r="E117" s="29" t="s">
        <v>103</v>
      </c>
      <c r="F117" s="277"/>
      <c r="G117" s="26">
        <v>1</v>
      </c>
      <c r="H117" s="363" t="s">
        <v>104</v>
      </c>
      <c r="I117" s="432">
        <v>0</v>
      </c>
      <c r="J117" s="364" t="str">
        <f t="shared" si="6"/>
        <v/>
      </c>
      <c r="K117" s="364" t="str">
        <f t="shared" si="7"/>
        <v/>
      </c>
      <c r="L117" s="528" t="s">
        <v>30</v>
      </c>
      <c r="M117" s="526" t="s">
        <v>30</v>
      </c>
      <c r="N117" s="278"/>
      <c r="O117" s="359" t="s">
        <v>29</v>
      </c>
    </row>
    <row r="118" spans="1:15" s="7" customFormat="1" ht="12.75" x14ac:dyDescent="0.2">
      <c r="A118" s="102">
        <v>114</v>
      </c>
      <c r="B118" s="516">
        <f>'APH KIC KIA PC'!D118</f>
        <v>0</v>
      </c>
      <c r="C118" s="518" t="str">
        <f>IF('1. Artikeldata Grund'!$D118="","", '1. Artikeldata Grund'!$D118&amp;" - "&amp;'1. Artikeldata Grund'!$E118)</f>
        <v/>
      </c>
      <c r="D118" s="518" t="str">
        <f>IF('1. Artikeldata Grund'!F118="","",'1. Artikeldata Grund'!F118)</f>
        <v/>
      </c>
      <c r="E118" s="29" t="s">
        <v>103</v>
      </c>
      <c r="F118" s="277"/>
      <c r="G118" s="26">
        <v>1</v>
      </c>
      <c r="H118" s="363" t="s">
        <v>104</v>
      </c>
      <c r="I118" s="432">
        <v>0</v>
      </c>
      <c r="J118" s="364" t="str">
        <f t="shared" si="6"/>
        <v/>
      </c>
      <c r="K118" s="364" t="str">
        <f t="shared" si="7"/>
        <v/>
      </c>
      <c r="L118" s="528" t="s">
        <v>30</v>
      </c>
      <c r="M118" s="526" t="s">
        <v>30</v>
      </c>
      <c r="N118" s="278"/>
      <c r="O118" s="359" t="s">
        <v>29</v>
      </c>
    </row>
    <row r="119" spans="1:15" s="7" customFormat="1" ht="12.75" x14ac:dyDescent="0.2">
      <c r="A119" s="102">
        <v>115</v>
      </c>
      <c r="B119" s="516">
        <f>'APH KIC KIA PC'!D119</f>
        <v>0</v>
      </c>
      <c r="C119" s="518" t="str">
        <f>IF('1. Artikeldata Grund'!$D119="","", '1. Artikeldata Grund'!$D119&amp;" - "&amp;'1. Artikeldata Grund'!$E119)</f>
        <v/>
      </c>
      <c r="D119" s="518" t="str">
        <f>IF('1. Artikeldata Grund'!F119="","",'1. Artikeldata Grund'!F119)</f>
        <v/>
      </c>
      <c r="E119" s="29" t="s">
        <v>103</v>
      </c>
      <c r="F119" s="277"/>
      <c r="G119" s="26">
        <v>1</v>
      </c>
      <c r="H119" s="363" t="s">
        <v>104</v>
      </c>
      <c r="I119" s="432">
        <v>0</v>
      </c>
      <c r="J119" s="364" t="str">
        <f t="shared" si="6"/>
        <v/>
      </c>
      <c r="K119" s="364" t="str">
        <f t="shared" si="7"/>
        <v/>
      </c>
      <c r="L119" s="528" t="s">
        <v>30</v>
      </c>
      <c r="M119" s="526" t="s">
        <v>30</v>
      </c>
      <c r="N119" s="278"/>
      <c r="O119" s="359" t="s">
        <v>29</v>
      </c>
    </row>
    <row r="120" spans="1:15" s="7" customFormat="1" ht="12.75" x14ac:dyDescent="0.2">
      <c r="A120" s="102">
        <v>116</v>
      </c>
      <c r="B120" s="516">
        <f>'APH KIC KIA PC'!D120</f>
        <v>0</v>
      </c>
      <c r="C120" s="518" t="str">
        <f>IF('1. Artikeldata Grund'!$D120="","", '1. Artikeldata Grund'!$D120&amp;" - "&amp;'1. Artikeldata Grund'!$E120)</f>
        <v/>
      </c>
      <c r="D120" s="518" t="str">
        <f>IF('1. Artikeldata Grund'!F120="","",'1. Artikeldata Grund'!F120)</f>
        <v/>
      </c>
      <c r="E120" s="29" t="s">
        <v>103</v>
      </c>
      <c r="F120" s="277"/>
      <c r="G120" s="26">
        <v>1</v>
      </c>
      <c r="H120" s="363" t="s">
        <v>104</v>
      </c>
      <c r="I120" s="432">
        <v>0</v>
      </c>
      <c r="J120" s="364" t="str">
        <f t="shared" si="6"/>
        <v/>
      </c>
      <c r="K120" s="364" t="str">
        <f t="shared" si="7"/>
        <v/>
      </c>
      <c r="L120" s="528" t="s">
        <v>30</v>
      </c>
      <c r="M120" s="526" t="s">
        <v>30</v>
      </c>
      <c r="N120" s="278"/>
      <c r="O120" s="359" t="s">
        <v>29</v>
      </c>
    </row>
    <row r="121" spans="1:15" s="7" customFormat="1" ht="12.75" x14ac:dyDescent="0.2">
      <c r="A121" s="102">
        <v>117</v>
      </c>
      <c r="B121" s="516">
        <f>'APH KIC KIA PC'!D121</f>
        <v>0</v>
      </c>
      <c r="C121" s="518" t="str">
        <f>IF('1. Artikeldata Grund'!$D121="","", '1. Artikeldata Grund'!$D121&amp;" - "&amp;'1. Artikeldata Grund'!$E121)</f>
        <v/>
      </c>
      <c r="D121" s="518" t="str">
        <f>IF('1. Artikeldata Grund'!F121="","",'1. Artikeldata Grund'!F121)</f>
        <v/>
      </c>
      <c r="E121" s="29" t="s">
        <v>103</v>
      </c>
      <c r="F121" s="277"/>
      <c r="G121" s="26">
        <v>1</v>
      </c>
      <c r="H121" s="363" t="s">
        <v>104</v>
      </c>
      <c r="I121" s="432">
        <v>0</v>
      </c>
      <c r="J121" s="364" t="str">
        <f t="shared" si="6"/>
        <v/>
      </c>
      <c r="K121" s="364" t="str">
        <f t="shared" si="7"/>
        <v/>
      </c>
      <c r="L121" s="528" t="s">
        <v>30</v>
      </c>
      <c r="M121" s="526" t="s">
        <v>30</v>
      </c>
      <c r="N121" s="278"/>
      <c r="O121" s="359" t="s">
        <v>29</v>
      </c>
    </row>
    <row r="122" spans="1:15" s="7" customFormat="1" ht="12.75" x14ac:dyDescent="0.2">
      <c r="A122" s="102">
        <v>118</v>
      </c>
      <c r="B122" s="516">
        <f>'APH KIC KIA PC'!D122</f>
        <v>0</v>
      </c>
      <c r="C122" s="518" t="str">
        <f>IF('1. Artikeldata Grund'!$D122="","", '1. Artikeldata Grund'!$D122&amp;" - "&amp;'1. Artikeldata Grund'!$E122)</f>
        <v/>
      </c>
      <c r="D122" s="518" t="str">
        <f>IF('1. Artikeldata Grund'!F122="","",'1. Artikeldata Grund'!F122)</f>
        <v/>
      </c>
      <c r="E122" s="29" t="s">
        <v>103</v>
      </c>
      <c r="F122" s="277"/>
      <c r="G122" s="26">
        <v>1</v>
      </c>
      <c r="H122" s="363" t="s">
        <v>104</v>
      </c>
      <c r="I122" s="432">
        <v>0</v>
      </c>
      <c r="J122" s="364" t="str">
        <f t="shared" si="6"/>
        <v/>
      </c>
      <c r="K122" s="364" t="str">
        <f t="shared" si="7"/>
        <v/>
      </c>
      <c r="L122" s="528" t="s">
        <v>30</v>
      </c>
      <c r="M122" s="526" t="s">
        <v>30</v>
      </c>
      <c r="N122" s="278"/>
      <c r="O122" s="359" t="s">
        <v>29</v>
      </c>
    </row>
    <row r="123" spans="1:15" s="7" customFormat="1" ht="12.75" x14ac:dyDescent="0.2">
      <c r="A123" s="102">
        <v>119</v>
      </c>
      <c r="B123" s="516">
        <f>'APH KIC KIA PC'!D123</f>
        <v>0</v>
      </c>
      <c r="C123" s="518" t="str">
        <f>IF('1. Artikeldata Grund'!$D123="","", '1. Artikeldata Grund'!$D123&amp;" - "&amp;'1. Artikeldata Grund'!$E123)</f>
        <v/>
      </c>
      <c r="D123" s="518" t="str">
        <f>IF('1. Artikeldata Grund'!F123="","",'1. Artikeldata Grund'!F123)</f>
        <v/>
      </c>
      <c r="E123" s="29" t="s">
        <v>103</v>
      </c>
      <c r="F123" s="277"/>
      <c r="G123" s="26">
        <v>1</v>
      </c>
      <c r="H123" s="363" t="s">
        <v>104</v>
      </c>
      <c r="I123" s="432">
        <v>0</v>
      </c>
      <c r="J123" s="364" t="str">
        <f t="shared" si="6"/>
        <v/>
      </c>
      <c r="K123" s="364" t="str">
        <f t="shared" si="7"/>
        <v/>
      </c>
      <c r="L123" s="528" t="s">
        <v>30</v>
      </c>
      <c r="M123" s="526" t="s">
        <v>30</v>
      </c>
      <c r="N123" s="278"/>
      <c r="O123" s="359" t="s">
        <v>29</v>
      </c>
    </row>
    <row r="124" spans="1:15" s="7" customFormat="1" ht="12.75" x14ac:dyDescent="0.2">
      <c r="A124" s="102">
        <v>120</v>
      </c>
      <c r="B124" s="516">
        <f>'APH KIC KIA PC'!D124</f>
        <v>0</v>
      </c>
      <c r="C124" s="518" t="str">
        <f>IF('1. Artikeldata Grund'!$D124="","", '1. Artikeldata Grund'!$D124&amp;" - "&amp;'1. Artikeldata Grund'!$E124)</f>
        <v/>
      </c>
      <c r="D124" s="518" t="str">
        <f>IF('1. Artikeldata Grund'!F124="","",'1. Artikeldata Grund'!F124)</f>
        <v/>
      </c>
      <c r="E124" s="29" t="s">
        <v>103</v>
      </c>
      <c r="F124" s="277"/>
      <c r="G124" s="26">
        <v>1</v>
      </c>
      <c r="H124" s="363" t="s">
        <v>104</v>
      </c>
      <c r="I124" s="432">
        <v>0</v>
      </c>
      <c r="J124" s="364" t="str">
        <f t="shared" si="6"/>
        <v/>
      </c>
      <c r="K124" s="364" t="str">
        <f t="shared" si="7"/>
        <v/>
      </c>
      <c r="L124" s="528" t="s">
        <v>30</v>
      </c>
      <c r="M124" s="526" t="s">
        <v>30</v>
      </c>
      <c r="N124" s="278"/>
      <c r="O124" s="359" t="s">
        <v>29</v>
      </c>
    </row>
    <row r="125" spans="1:15" s="7" customFormat="1" ht="12.75" x14ac:dyDescent="0.2">
      <c r="A125" s="102">
        <v>121</v>
      </c>
      <c r="B125" s="516">
        <f>'APH KIC KIA PC'!D125</f>
        <v>0</v>
      </c>
      <c r="C125" s="518" t="str">
        <f>IF('1. Artikeldata Grund'!$D125="","", '1. Artikeldata Grund'!$D125&amp;" - "&amp;'1. Artikeldata Grund'!$E125)</f>
        <v/>
      </c>
      <c r="D125" s="518" t="str">
        <f>IF('1. Artikeldata Grund'!F125="","",'1. Artikeldata Grund'!F125)</f>
        <v/>
      </c>
      <c r="E125" s="29" t="s">
        <v>103</v>
      </c>
      <c r="F125" s="277"/>
      <c r="G125" s="26">
        <v>1</v>
      </c>
      <c r="H125" s="363" t="s">
        <v>104</v>
      </c>
      <c r="I125" s="432">
        <v>0</v>
      </c>
      <c r="J125" s="364" t="str">
        <f t="shared" si="6"/>
        <v/>
      </c>
      <c r="K125" s="364" t="str">
        <f t="shared" si="7"/>
        <v/>
      </c>
      <c r="L125" s="528" t="s">
        <v>30</v>
      </c>
      <c r="M125" s="526" t="s">
        <v>30</v>
      </c>
      <c r="N125" s="278"/>
      <c r="O125" s="359" t="s">
        <v>29</v>
      </c>
    </row>
    <row r="126" spans="1:15" s="7" customFormat="1" ht="12.75" x14ac:dyDescent="0.2">
      <c r="A126" s="102">
        <v>122</v>
      </c>
      <c r="B126" s="516">
        <f>'APH KIC KIA PC'!D126</f>
        <v>0</v>
      </c>
      <c r="C126" s="518" t="str">
        <f>IF('1. Artikeldata Grund'!$D126="","", '1. Artikeldata Grund'!$D126&amp;" - "&amp;'1. Artikeldata Grund'!$E126)</f>
        <v/>
      </c>
      <c r="D126" s="518" t="str">
        <f>IF('1. Artikeldata Grund'!F126="","",'1. Artikeldata Grund'!F126)</f>
        <v/>
      </c>
      <c r="E126" s="29" t="s">
        <v>103</v>
      </c>
      <c r="F126" s="277"/>
      <c r="G126" s="26">
        <v>1</v>
      </c>
      <c r="H126" s="363" t="s">
        <v>104</v>
      </c>
      <c r="I126" s="432">
        <v>0</v>
      </c>
      <c r="J126" s="364" t="str">
        <f t="shared" si="6"/>
        <v/>
      </c>
      <c r="K126" s="364" t="str">
        <f t="shared" si="7"/>
        <v/>
      </c>
      <c r="L126" s="528" t="s">
        <v>30</v>
      </c>
      <c r="M126" s="526" t="s">
        <v>30</v>
      </c>
      <c r="N126" s="278"/>
      <c r="O126" s="359" t="s">
        <v>29</v>
      </c>
    </row>
    <row r="127" spans="1:15" s="7" customFormat="1" ht="12.75" x14ac:dyDescent="0.2">
      <c r="A127" s="102">
        <v>123</v>
      </c>
      <c r="B127" s="516">
        <f>'APH KIC KIA PC'!D127</f>
        <v>0</v>
      </c>
      <c r="C127" s="518" t="str">
        <f>IF('1. Artikeldata Grund'!$D127="","", '1. Artikeldata Grund'!$D127&amp;" - "&amp;'1. Artikeldata Grund'!$E127)</f>
        <v/>
      </c>
      <c r="D127" s="518" t="str">
        <f>IF('1. Artikeldata Grund'!F127="","",'1. Artikeldata Grund'!F127)</f>
        <v/>
      </c>
      <c r="E127" s="29" t="s">
        <v>103</v>
      </c>
      <c r="F127" s="277"/>
      <c r="G127" s="26">
        <v>1</v>
      </c>
      <c r="H127" s="363" t="s">
        <v>104</v>
      </c>
      <c r="I127" s="432">
        <v>0</v>
      </c>
      <c r="J127" s="364" t="str">
        <f t="shared" si="6"/>
        <v/>
      </c>
      <c r="K127" s="364" t="str">
        <f t="shared" si="7"/>
        <v/>
      </c>
      <c r="L127" s="528" t="s">
        <v>30</v>
      </c>
      <c r="M127" s="526" t="s">
        <v>30</v>
      </c>
      <c r="N127" s="278"/>
      <c r="O127" s="359" t="s">
        <v>29</v>
      </c>
    </row>
    <row r="128" spans="1:15" s="7" customFormat="1" ht="12.75" x14ac:dyDescent="0.2">
      <c r="A128" s="102">
        <v>124</v>
      </c>
      <c r="B128" s="516">
        <f>'APH KIC KIA PC'!D128</f>
        <v>0</v>
      </c>
      <c r="C128" s="518" t="str">
        <f>IF('1. Artikeldata Grund'!$D128="","", '1. Artikeldata Grund'!$D128&amp;" - "&amp;'1. Artikeldata Grund'!$E128)</f>
        <v/>
      </c>
      <c r="D128" s="518" t="str">
        <f>IF('1. Artikeldata Grund'!F128="","",'1. Artikeldata Grund'!F128)</f>
        <v/>
      </c>
      <c r="E128" s="29" t="s">
        <v>103</v>
      </c>
      <c r="F128" s="277"/>
      <c r="G128" s="26">
        <v>1</v>
      </c>
      <c r="H128" s="363" t="s">
        <v>104</v>
      </c>
      <c r="I128" s="432">
        <v>0</v>
      </c>
      <c r="J128" s="364" t="str">
        <f t="shared" si="6"/>
        <v/>
      </c>
      <c r="K128" s="364" t="str">
        <f t="shared" si="7"/>
        <v/>
      </c>
      <c r="L128" s="528" t="s">
        <v>30</v>
      </c>
      <c r="M128" s="526" t="s">
        <v>30</v>
      </c>
      <c r="N128" s="278"/>
      <c r="O128" s="359" t="s">
        <v>29</v>
      </c>
    </row>
    <row r="129" spans="1:15" s="7" customFormat="1" ht="12.75" x14ac:dyDescent="0.2">
      <c r="A129" s="102">
        <v>125</v>
      </c>
      <c r="B129" s="516">
        <f>'APH KIC KIA PC'!D129</f>
        <v>0</v>
      </c>
      <c r="C129" s="518" t="str">
        <f>IF('1. Artikeldata Grund'!$D129="","", '1. Artikeldata Grund'!$D129&amp;" - "&amp;'1. Artikeldata Grund'!$E129)</f>
        <v/>
      </c>
      <c r="D129" s="518" t="str">
        <f>IF('1. Artikeldata Grund'!F129="","",'1. Artikeldata Grund'!F129)</f>
        <v/>
      </c>
      <c r="E129" s="29" t="s">
        <v>103</v>
      </c>
      <c r="F129" s="277"/>
      <c r="G129" s="26">
        <v>1</v>
      </c>
      <c r="H129" s="363" t="s">
        <v>104</v>
      </c>
      <c r="I129" s="432">
        <v>0</v>
      </c>
      <c r="J129" s="364" t="str">
        <f t="shared" si="6"/>
        <v/>
      </c>
      <c r="K129" s="364" t="str">
        <f t="shared" si="7"/>
        <v/>
      </c>
      <c r="L129" s="528" t="s">
        <v>30</v>
      </c>
      <c r="M129" s="526" t="s">
        <v>30</v>
      </c>
      <c r="N129" s="278"/>
      <c r="O129" s="359" t="s">
        <v>29</v>
      </c>
    </row>
    <row r="130" spans="1:15" s="7" customFormat="1" ht="12.75" x14ac:dyDescent="0.2">
      <c r="A130" s="102">
        <v>126</v>
      </c>
      <c r="B130" s="516">
        <f>'APH KIC KIA PC'!D130</f>
        <v>0</v>
      </c>
      <c r="C130" s="518" t="str">
        <f>IF('1. Artikeldata Grund'!$D130="","", '1. Artikeldata Grund'!$D130&amp;" - "&amp;'1. Artikeldata Grund'!$E130)</f>
        <v/>
      </c>
      <c r="D130" s="518" t="str">
        <f>IF('1. Artikeldata Grund'!F130="","",'1. Artikeldata Grund'!F130)</f>
        <v/>
      </c>
      <c r="E130" s="29" t="s">
        <v>103</v>
      </c>
      <c r="F130" s="277"/>
      <c r="G130" s="26">
        <v>1</v>
      </c>
      <c r="H130" s="363" t="s">
        <v>104</v>
      </c>
      <c r="I130" s="432">
        <v>0</v>
      </c>
      <c r="J130" s="364" t="str">
        <f t="shared" si="6"/>
        <v/>
      </c>
      <c r="K130" s="364" t="str">
        <f t="shared" si="7"/>
        <v/>
      </c>
      <c r="L130" s="528" t="s">
        <v>30</v>
      </c>
      <c r="M130" s="526" t="s">
        <v>30</v>
      </c>
      <c r="N130" s="278"/>
      <c r="O130" s="359" t="s">
        <v>29</v>
      </c>
    </row>
    <row r="131" spans="1:15" s="7" customFormat="1" ht="12.75" x14ac:dyDescent="0.2">
      <c r="A131" s="102">
        <v>127</v>
      </c>
      <c r="B131" s="516">
        <f>'APH KIC KIA PC'!D131</f>
        <v>0</v>
      </c>
      <c r="C131" s="518" t="str">
        <f>IF('1. Artikeldata Grund'!$D131="","", '1. Artikeldata Grund'!$D131&amp;" - "&amp;'1. Artikeldata Grund'!$E131)</f>
        <v/>
      </c>
      <c r="D131" s="518" t="str">
        <f>IF('1. Artikeldata Grund'!F131="","",'1. Artikeldata Grund'!F131)</f>
        <v/>
      </c>
      <c r="E131" s="29" t="s">
        <v>103</v>
      </c>
      <c r="F131" s="277"/>
      <c r="G131" s="26">
        <v>1</v>
      </c>
      <c r="H131" s="363" t="s">
        <v>104</v>
      </c>
      <c r="I131" s="432">
        <v>0</v>
      </c>
      <c r="J131" s="364" t="str">
        <f t="shared" si="6"/>
        <v/>
      </c>
      <c r="K131" s="364" t="str">
        <f t="shared" si="7"/>
        <v/>
      </c>
      <c r="L131" s="528" t="s">
        <v>30</v>
      </c>
      <c r="M131" s="526" t="s">
        <v>30</v>
      </c>
      <c r="N131" s="278"/>
      <c r="O131" s="359" t="s">
        <v>29</v>
      </c>
    </row>
    <row r="132" spans="1:15" s="7" customFormat="1" ht="12.75" x14ac:dyDescent="0.2">
      <c r="A132" s="102">
        <v>128</v>
      </c>
      <c r="B132" s="516">
        <f>'APH KIC KIA PC'!D132</f>
        <v>0</v>
      </c>
      <c r="C132" s="518" t="str">
        <f>IF('1. Artikeldata Grund'!$D132="","", '1. Artikeldata Grund'!$D132&amp;" - "&amp;'1. Artikeldata Grund'!$E132)</f>
        <v/>
      </c>
      <c r="D132" s="518" t="str">
        <f>IF('1. Artikeldata Grund'!F132="","",'1. Artikeldata Grund'!F132)</f>
        <v/>
      </c>
      <c r="E132" s="29" t="s">
        <v>103</v>
      </c>
      <c r="F132" s="277"/>
      <c r="G132" s="26">
        <v>1</v>
      </c>
      <c r="H132" s="363" t="s">
        <v>104</v>
      </c>
      <c r="I132" s="432">
        <v>0</v>
      </c>
      <c r="J132" s="364" t="str">
        <f t="shared" si="6"/>
        <v/>
      </c>
      <c r="K132" s="364" t="str">
        <f t="shared" si="7"/>
        <v/>
      </c>
      <c r="L132" s="528" t="s">
        <v>30</v>
      </c>
      <c r="M132" s="526" t="s">
        <v>30</v>
      </c>
      <c r="N132" s="278"/>
      <c r="O132" s="359" t="s">
        <v>29</v>
      </c>
    </row>
    <row r="133" spans="1:15" s="7" customFormat="1" ht="12.75" x14ac:dyDescent="0.2">
      <c r="A133" s="102">
        <v>129</v>
      </c>
      <c r="B133" s="516">
        <f>'APH KIC KIA PC'!D133</f>
        <v>0</v>
      </c>
      <c r="C133" s="518" t="str">
        <f>IF('1. Artikeldata Grund'!$D133="","", '1. Artikeldata Grund'!$D133&amp;" - "&amp;'1. Artikeldata Grund'!$E133)</f>
        <v/>
      </c>
      <c r="D133" s="518" t="str">
        <f>IF('1. Artikeldata Grund'!F133="","",'1. Artikeldata Grund'!F133)</f>
        <v/>
      </c>
      <c r="E133" s="29" t="s">
        <v>103</v>
      </c>
      <c r="F133" s="277"/>
      <c r="G133" s="26">
        <v>1</v>
      </c>
      <c r="H133" s="363" t="s">
        <v>104</v>
      </c>
      <c r="I133" s="432">
        <v>0</v>
      </c>
      <c r="J133" s="364" t="str">
        <f t="shared" ref="J133:J164" si="8">IF(C133="","",ROUND(F133-(F133*I133),2))</f>
        <v/>
      </c>
      <c r="K133" s="364" t="str">
        <f t="shared" ref="K133:K164" si="9">IF(C133="","",G133*J133)</f>
        <v/>
      </c>
      <c r="L133" s="528" t="s">
        <v>30</v>
      </c>
      <c r="M133" s="526" t="s">
        <v>30</v>
      </c>
      <c r="N133" s="278"/>
      <c r="O133" s="359" t="s">
        <v>29</v>
      </c>
    </row>
    <row r="134" spans="1:15" s="7" customFormat="1" ht="12.75" x14ac:dyDescent="0.2">
      <c r="A134" s="102">
        <v>130</v>
      </c>
      <c r="B134" s="516">
        <f>'APH KIC KIA PC'!D134</f>
        <v>0</v>
      </c>
      <c r="C134" s="518" t="str">
        <f>IF('1. Artikeldata Grund'!$D134="","", '1. Artikeldata Grund'!$D134&amp;" - "&amp;'1. Artikeldata Grund'!$E134)</f>
        <v/>
      </c>
      <c r="D134" s="518" t="str">
        <f>IF('1. Artikeldata Grund'!F134="","",'1. Artikeldata Grund'!F134)</f>
        <v/>
      </c>
      <c r="E134" s="29" t="s">
        <v>103</v>
      </c>
      <c r="F134" s="277"/>
      <c r="G134" s="26">
        <v>1</v>
      </c>
      <c r="H134" s="363" t="s">
        <v>104</v>
      </c>
      <c r="I134" s="432">
        <v>0</v>
      </c>
      <c r="J134" s="364" t="str">
        <f t="shared" si="8"/>
        <v/>
      </c>
      <c r="K134" s="364" t="str">
        <f t="shared" si="9"/>
        <v/>
      </c>
      <c r="L134" s="528" t="s">
        <v>30</v>
      </c>
      <c r="M134" s="526" t="s">
        <v>30</v>
      </c>
      <c r="N134" s="278"/>
      <c r="O134" s="359" t="s">
        <v>29</v>
      </c>
    </row>
    <row r="135" spans="1:15" s="7" customFormat="1" ht="12.75" x14ac:dyDescent="0.2">
      <c r="A135" s="102">
        <v>131</v>
      </c>
      <c r="B135" s="516">
        <f>'APH KIC KIA PC'!D135</f>
        <v>0</v>
      </c>
      <c r="C135" s="518" t="str">
        <f>IF('1. Artikeldata Grund'!$D135="","", '1. Artikeldata Grund'!$D135&amp;" - "&amp;'1. Artikeldata Grund'!$E135)</f>
        <v/>
      </c>
      <c r="D135" s="518" t="str">
        <f>IF('1. Artikeldata Grund'!F135="","",'1. Artikeldata Grund'!F135)</f>
        <v/>
      </c>
      <c r="E135" s="29" t="s">
        <v>103</v>
      </c>
      <c r="F135" s="277"/>
      <c r="G135" s="26">
        <v>1</v>
      </c>
      <c r="H135" s="363" t="s">
        <v>104</v>
      </c>
      <c r="I135" s="432">
        <v>0</v>
      </c>
      <c r="J135" s="364" t="str">
        <f t="shared" si="8"/>
        <v/>
      </c>
      <c r="K135" s="364" t="str">
        <f t="shared" si="9"/>
        <v/>
      </c>
      <c r="L135" s="528" t="s">
        <v>30</v>
      </c>
      <c r="M135" s="526" t="s">
        <v>30</v>
      </c>
      <c r="N135" s="278"/>
      <c r="O135" s="359" t="s">
        <v>29</v>
      </c>
    </row>
    <row r="136" spans="1:15" s="7" customFormat="1" ht="12.75" x14ac:dyDescent="0.2">
      <c r="A136" s="102">
        <v>132</v>
      </c>
      <c r="B136" s="516">
        <f>'APH KIC KIA PC'!D136</f>
        <v>0</v>
      </c>
      <c r="C136" s="518" t="str">
        <f>IF('1. Artikeldata Grund'!$D136="","", '1. Artikeldata Grund'!$D136&amp;" - "&amp;'1. Artikeldata Grund'!$E136)</f>
        <v/>
      </c>
      <c r="D136" s="518" t="str">
        <f>IF('1. Artikeldata Grund'!F136="","",'1. Artikeldata Grund'!F136)</f>
        <v/>
      </c>
      <c r="E136" s="29" t="s">
        <v>103</v>
      </c>
      <c r="F136" s="277"/>
      <c r="G136" s="26">
        <v>1</v>
      </c>
      <c r="H136" s="363" t="s">
        <v>104</v>
      </c>
      <c r="I136" s="432">
        <v>0</v>
      </c>
      <c r="J136" s="364" t="str">
        <f t="shared" si="8"/>
        <v/>
      </c>
      <c r="K136" s="364" t="str">
        <f t="shared" si="9"/>
        <v/>
      </c>
      <c r="L136" s="528" t="s">
        <v>30</v>
      </c>
      <c r="M136" s="526" t="s">
        <v>30</v>
      </c>
      <c r="N136" s="278"/>
      <c r="O136" s="359" t="s">
        <v>29</v>
      </c>
    </row>
    <row r="137" spans="1:15" s="7" customFormat="1" ht="12.75" x14ac:dyDescent="0.2">
      <c r="A137" s="102">
        <v>133</v>
      </c>
      <c r="B137" s="516">
        <f>'APH KIC KIA PC'!D137</f>
        <v>0</v>
      </c>
      <c r="C137" s="518" t="str">
        <f>IF('1. Artikeldata Grund'!$D137="","", '1. Artikeldata Grund'!$D137&amp;" - "&amp;'1. Artikeldata Grund'!$E137)</f>
        <v/>
      </c>
      <c r="D137" s="518" t="str">
        <f>IF('1. Artikeldata Grund'!F137="","",'1. Artikeldata Grund'!F137)</f>
        <v/>
      </c>
      <c r="E137" s="29" t="s">
        <v>103</v>
      </c>
      <c r="F137" s="277"/>
      <c r="G137" s="26">
        <v>1</v>
      </c>
      <c r="H137" s="363" t="s">
        <v>104</v>
      </c>
      <c r="I137" s="432">
        <v>0</v>
      </c>
      <c r="J137" s="364" t="str">
        <f t="shared" si="8"/>
        <v/>
      </c>
      <c r="K137" s="364" t="str">
        <f t="shared" si="9"/>
        <v/>
      </c>
      <c r="L137" s="528" t="s">
        <v>30</v>
      </c>
      <c r="M137" s="526" t="s">
        <v>30</v>
      </c>
      <c r="N137" s="278"/>
      <c r="O137" s="359" t="s">
        <v>29</v>
      </c>
    </row>
    <row r="138" spans="1:15" s="7" customFormat="1" ht="12.75" x14ac:dyDescent="0.2">
      <c r="A138" s="102">
        <v>134</v>
      </c>
      <c r="B138" s="516">
        <f>'APH KIC KIA PC'!D138</f>
        <v>0</v>
      </c>
      <c r="C138" s="518" t="str">
        <f>IF('1. Artikeldata Grund'!$D138="","", '1. Artikeldata Grund'!$D138&amp;" - "&amp;'1. Artikeldata Grund'!$E138)</f>
        <v/>
      </c>
      <c r="D138" s="518" t="str">
        <f>IF('1. Artikeldata Grund'!F138="","",'1. Artikeldata Grund'!F138)</f>
        <v/>
      </c>
      <c r="E138" s="29" t="s">
        <v>103</v>
      </c>
      <c r="F138" s="277"/>
      <c r="G138" s="26">
        <v>1</v>
      </c>
      <c r="H138" s="363" t="s">
        <v>104</v>
      </c>
      <c r="I138" s="432">
        <v>0</v>
      </c>
      <c r="J138" s="364" t="str">
        <f t="shared" si="8"/>
        <v/>
      </c>
      <c r="K138" s="364" t="str">
        <f t="shared" si="9"/>
        <v/>
      </c>
      <c r="L138" s="528" t="s">
        <v>30</v>
      </c>
      <c r="M138" s="526" t="s">
        <v>30</v>
      </c>
      <c r="N138" s="278"/>
      <c r="O138" s="359" t="s">
        <v>29</v>
      </c>
    </row>
    <row r="139" spans="1:15" s="7" customFormat="1" ht="12.75" x14ac:dyDescent="0.2">
      <c r="A139" s="102">
        <v>135</v>
      </c>
      <c r="B139" s="516">
        <f>'APH KIC KIA PC'!D139</f>
        <v>0</v>
      </c>
      <c r="C139" s="518" t="str">
        <f>IF('1. Artikeldata Grund'!$D139="","", '1. Artikeldata Grund'!$D139&amp;" - "&amp;'1. Artikeldata Grund'!$E139)</f>
        <v/>
      </c>
      <c r="D139" s="518" t="str">
        <f>IF('1. Artikeldata Grund'!F139="","",'1. Artikeldata Grund'!F139)</f>
        <v/>
      </c>
      <c r="E139" s="29" t="s">
        <v>103</v>
      </c>
      <c r="F139" s="277"/>
      <c r="G139" s="26">
        <v>1</v>
      </c>
      <c r="H139" s="363" t="s">
        <v>104</v>
      </c>
      <c r="I139" s="432">
        <v>0</v>
      </c>
      <c r="J139" s="364" t="str">
        <f t="shared" si="8"/>
        <v/>
      </c>
      <c r="K139" s="364" t="str">
        <f t="shared" si="9"/>
        <v/>
      </c>
      <c r="L139" s="528" t="s">
        <v>30</v>
      </c>
      <c r="M139" s="526" t="s">
        <v>30</v>
      </c>
      <c r="N139" s="278"/>
      <c r="O139" s="359" t="s">
        <v>29</v>
      </c>
    </row>
    <row r="140" spans="1:15" s="7" customFormat="1" ht="12.75" x14ac:dyDescent="0.2">
      <c r="A140" s="102">
        <v>136</v>
      </c>
      <c r="B140" s="516">
        <f>'APH KIC KIA PC'!D140</f>
        <v>0</v>
      </c>
      <c r="C140" s="518" t="str">
        <f>IF('1. Artikeldata Grund'!$D140="","", '1. Artikeldata Grund'!$D140&amp;" - "&amp;'1. Artikeldata Grund'!$E140)</f>
        <v/>
      </c>
      <c r="D140" s="518" t="str">
        <f>IF('1. Artikeldata Grund'!F140="","",'1. Artikeldata Grund'!F140)</f>
        <v/>
      </c>
      <c r="E140" s="29" t="s">
        <v>103</v>
      </c>
      <c r="F140" s="277"/>
      <c r="G140" s="26">
        <v>1</v>
      </c>
      <c r="H140" s="363" t="s">
        <v>104</v>
      </c>
      <c r="I140" s="432">
        <v>0</v>
      </c>
      <c r="J140" s="364" t="str">
        <f t="shared" si="8"/>
        <v/>
      </c>
      <c r="K140" s="364" t="str">
        <f t="shared" si="9"/>
        <v/>
      </c>
      <c r="L140" s="528" t="s">
        <v>30</v>
      </c>
      <c r="M140" s="526" t="s">
        <v>30</v>
      </c>
      <c r="N140" s="278"/>
      <c r="O140" s="359" t="s">
        <v>29</v>
      </c>
    </row>
    <row r="141" spans="1:15" s="7" customFormat="1" ht="12.75" x14ac:dyDescent="0.2">
      <c r="A141" s="102">
        <v>137</v>
      </c>
      <c r="B141" s="516">
        <f>'APH KIC KIA PC'!D141</f>
        <v>0</v>
      </c>
      <c r="C141" s="518" t="str">
        <f>IF('1. Artikeldata Grund'!$D141="","", '1. Artikeldata Grund'!$D141&amp;" - "&amp;'1. Artikeldata Grund'!$E141)</f>
        <v/>
      </c>
      <c r="D141" s="518" t="str">
        <f>IF('1. Artikeldata Grund'!F141="","",'1. Artikeldata Grund'!F141)</f>
        <v/>
      </c>
      <c r="E141" s="29" t="s">
        <v>103</v>
      </c>
      <c r="F141" s="277"/>
      <c r="G141" s="26">
        <v>1</v>
      </c>
      <c r="H141" s="363" t="s">
        <v>104</v>
      </c>
      <c r="I141" s="432">
        <v>0</v>
      </c>
      <c r="J141" s="364" t="str">
        <f t="shared" si="8"/>
        <v/>
      </c>
      <c r="K141" s="364" t="str">
        <f t="shared" si="9"/>
        <v/>
      </c>
      <c r="L141" s="528" t="s">
        <v>30</v>
      </c>
      <c r="M141" s="526" t="s">
        <v>30</v>
      </c>
      <c r="N141" s="278"/>
      <c r="O141" s="359" t="s">
        <v>29</v>
      </c>
    </row>
    <row r="142" spans="1:15" s="7" customFormat="1" ht="12.75" x14ac:dyDescent="0.2">
      <c r="A142" s="102">
        <v>138</v>
      </c>
      <c r="B142" s="516">
        <f>'APH KIC KIA PC'!D142</f>
        <v>0</v>
      </c>
      <c r="C142" s="518" t="str">
        <f>IF('1. Artikeldata Grund'!$D142="","", '1. Artikeldata Grund'!$D142&amp;" - "&amp;'1. Artikeldata Grund'!$E142)</f>
        <v/>
      </c>
      <c r="D142" s="518" t="str">
        <f>IF('1. Artikeldata Grund'!F142="","",'1. Artikeldata Grund'!F142)</f>
        <v/>
      </c>
      <c r="E142" s="29" t="s">
        <v>103</v>
      </c>
      <c r="F142" s="277"/>
      <c r="G142" s="26">
        <v>1</v>
      </c>
      <c r="H142" s="363" t="s">
        <v>104</v>
      </c>
      <c r="I142" s="432">
        <v>0</v>
      </c>
      <c r="J142" s="364" t="str">
        <f t="shared" si="8"/>
        <v/>
      </c>
      <c r="K142" s="364" t="str">
        <f t="shared" si="9"/>
        <v/>
      </c>
      <c r="L142" s="528" t="s">
        <v>30</v>
      </c>
      <c r="M142" s="526" t="s">
        <v>30</v>
      </c>
      <c r="N142" s="278"/>
      <c r="O142" s="359" t="s">
        <v>29</v>
      </c>
    </row>
    <row r="143" spans="1:15" s="7" customFormat="1" ht="12.75" x14ac:dyDescent="0.2">
      <c r="A143" s="102">
        <v>139</v>
      </c>
      <c r="B143" s="516">
        <f>'APH KIC KIA PC'!D143</f>
        <v>0</v>
      </c>
      <c r="C143" s="518" t="str">
        <f>IF('1. Artikeldata Grund'!$D143="","", '1. Artikeldata Grund'!$D143&amp;" - "&amp;'1. Artikeldata Grund'!$E143)</f>
        <v/>
      </c>
      <c r="D143" s="518" t="str">
        <f>IF('1. Artikeldata Grund'!F143="","",'1. Artikeldata Grund'!F143)</f>
        <v/>
      </c>
      <c r="E143" s="29" t="s">
        <v>103</v>
      </c>
      <c r="F143" s="277"/>
      <c r="G143" s="26">
        <v>1</v>
      </c>
      <c r="H143" s="363" t="s">
        <v>104</v>
      </c>
      <c r="I143" s="432">
        <v>0</v>
      </c>
      <c r="J143" s="364" t="str">
        <f t="shared" si="8"/>
        <v/>
      </c>
      <c r="K143" s="364" t="str">
        <f t="shared" si="9"/>
        <v/>
      </c>
      <c r="L143" s="528" t="s">
        <v>30</v>
      </c>
      <c r="M143" s="526" t="s">
        <v>30</v>
      </c>
      <c r="N143" s="278"/>
      <c r="O143" s="359" t="s">
        <v>29</v>
      </c>
    </row>
    <row r="144" spans="1:15" s="7" customFormat="1" ht="12.75" x14ac:dyDescent="0.2">
      <c r="A144" s="102">
        <v>140</v>
      </c>
      <c r="B144" s="516">
        <f>'APH KIC KIA PC'!D144</f>
        <v>0</v>
      </c>
      <c r="C144" s="518" t="str">
        <f>IF('1. Artikeldata Grund'!$D144="","", '1. Artikeldata Grund'!$D144&amp;" - "&amp;'1. Artikeldata Grund'!$E144)</f>
        <v/>
      </c>
      <c r="D144" s="518" t="str">
        <f>IF('1. Artikeldata Grund'!F144="","",'1. Artikeldata Grund'!F144)</f>
        <v/>
      </c>
      <c r="E144" s="29" t="s">
        <v>103</v>
      </c>
      <c r="F144" s="277"/>
      <c r="G144" s="26">
        <v>1</v>
      </c>
      <c r="H144" s="363" t="s">
        <v>104</v>
      </c>
      <c r="I144" s="432">
        <v>0</v>
      </c>
      <c r="J144" s="364" t="str">
        <f t="shared" si="8"/>
        <v/>
      </c>
      <c r="K144" s="364" t="str">
        <f t="shared" si="9"/>
        <v/>
      </c>
      <c r="L144" s="528" t="s">
        <v>30</v>
      </c>
      <c r="M144" s="526" t="s">
        <v>30</v>
      </c>
      <c r="N144" s="278"/>
      <c r="O144" s="359" t="s">
        <v>29</v>
      </c>
    </row>
    <row r="145" spans="1:15" s="7" customFormat="1" ht="12.75" x14ac:dyDescent="0.2">
      <c r="A145" s="102">
        <v>141</v>
      </c>
      <c r="B145" s="516">
        <f>'APH KIC KIA PC'!D145</f>
        <v>0</v>
      </c>
      <c r="C145" s="518" t="str">
        <f>IF('1. Artikeldata Grund'!$D145="","", '1. Artikeldata Grund'!$D145&amp;" - "&amp;'1. Artikeldata Grund'!$E145)</f>
        <v/>
      </c>
      <c r="D145" s="518" t="str">
        <f>IF('1. Artikeldata Grund'!F145="","",'1. Artikeldata Grund'!F145)</f>
        <v/>
      </c>
      <c r="E145" s="29" t="s">
        <v>103</v>
      </c>
      <c r="F145" s="277"/>
      <c r="G145" s="26">
        <v>1</v>
      </c>
      <c r="H145" s="363" t="s">
        <v>104</v>
      </c>
      <c r="I145" s="432">
        <v>0</v>
      </c>
      <c r="J145" s="364" t="str">
        <f t="shared" si="8"/>
        <v/>
      </c>
      <c r="K145" s="364" t="str">
        <f t="shared" si="9"/>
        <v/>
      </c>
      <c r="L145" s="528" t="s">
        <v>30</v>
      </c>
      <c r="M145" s="526" t="s">
        <v>30</v>
      </c>
      <c r="N145" s="278"/>
      <c r="O145" s="359" t="s">
        <v>29</v>
      </c>
    </row>
    <row r="146" spans="1:15" s="7" customFormat="1" ht="12.75" x14ac:dyDescent="0.2">
      <c r="A146" s="102">
        <v>142</v>
      </c>
      <c r="B146" s="516">
        <f>'APH KIC KIA PC'!D146</f>
        <v>0</v>
      </c>
      <c r="C146" s="518" t="str">
        <f>IF('1. Artikeldata Grund'!$D146="","", '1. Artikeldata Grund'!$D146&amp;" - "&amp;'1. Artikeldata Grund'!$E146)</f>
        <v/>
      </c>
      <c r="D146" s="518" t="str">
        <f>IF('1. Artikeldata Grund'!F146="","",'1. Artikeldata Grund'!F146)</f>
        <v/>
      </c>
      <c r="E146" s="29" t="s">
        <v>103</v>
      </c>
      <c r="F146" s="277"/>
      <c r="G146" s="26">
        <v>1</v>
      </c>
      <c r="H146" s="363" t="s">
        <v>104</v>
      </c>
      <c r="I146" s="432">
        <v>0</v>
      </c>
      <c r="J146" s="364" t="str">
        <f t="shared" si="8"/>
        <v/>
      </c>
      <c r="K146" s="364" t="str">
        <f t="shared" si="9"/>
        <v/>
      </c>
      <c r="L146" s="528" t="s">
        <v>30</v>
      </c>
      <c r="M146" s="526" t="s">
        <v>30</v>
      </c>
      <c r="N146" s="278"/>
      <c r="O146" s="359" t="s">
        <v>29</v>
      </c>
    </row>
    <row r="147" spans="1:15" s="7" customFormat="1" ht="12.75" x14ac:dyDescent="0.2">
      <c r="A147" s="102">
        <v>143</v>
      </c>
      <c r="B147" s="516">
        <f>'APH KIC KIA PC'!D147</f>
        <v>0</v>
      </c>
      <c r="C147" s="518" t="str">
        <f>IF('1. Artikeldata Grund'!$D147="","", '1. Artikeldata Grund'!$D147&amp;" - "&amp;'1. Artikeldata Grund'!$E147)</f>
        <v/>
      </c>
      <c r="D147" s="518" t="str">
        <f>IF('1. Artikeldata Grund'!F147="","",'1. Artikeldata Grund'!F147)</f>
        <v/>
      </c>
      <c r="E147" s="29" t="s">
        <v>103</v>
      </c>
      <c r="F147" s="277"/>
      <c r="G147" s="26">
        <v>1</v>
      </c>
      <c r="H147" s="363" t="s">
        <v>104</v>
      </c>
      <c r="I147" s="432">
        <v>0</v>
      </c>
      <c r="J147" s="364" t="str">
        <f t="shared" si="8"/>
        <v/>
      </c>
      <c r="K147" s="364" t="str">
        <f t="shared" si="9"/>
        <v/>
      </c>
      <c r="L147" s="528" t="s">
        <v>30</v>
      </c>
      <c r="M147" s="526" t="s">
        <v>30</v>
      </c>
      <c r="N147" s="278"/>
      <c r="O147" s="359" t="s">
        <v>29</v>
      </c>
    </row>
    <row r="148" spans="1:15" s="7" customFormat="1" ht="12.75" x14ac:dyDescent="0.2">
      <c r="A148" s="102">
        <v>144</v>
      </c>
      <c r="B148" s="516">
        <f>'APH KIC KIA PC'!D148</f>
        <v>0</v>
      </c>
      <c r="C148" s="518" t="str">
        <f>IF('1. Artikeldata Grund'!$D148="","", '1. Artikeldata Grund'!$D148&amp;" - "&amp;'1. Artikeldata Grund'!$E148)</f>
        <v/>
      </c>
      <c r="D148" s="518" t="str">
        <f>IF('1. Artikeldata Grund'!F148="","",'1. Artikeldata Grund'!F148)</f>
        <v/>
      </c>
      <c r="E148" s="29" t="s">
        <v>103</v>
      </c>
      <c r="F148" s="277"/>
      <c r="G148" s="26">
        <v>1</v>
      </c>
      <c r="H148" s="363" t="s">
        <v>104</v>
      </c>
      <c r="I148" s="432">
        <v>0</v>
      </c>
      <c r="J148" s="364" t="str">
        <f t="shared" si="8"/>
        <v/>
      </c>
      <c r="K148" s="364" t="str">
        <f t="shared" si="9"/>
        <v/>
      </c>
      <c r="L148" s="528" t="s">
        <v>30</v>
      </c>
      <c r="M148" s="526" t="s">
        <v>30</v>
      </c>
      <c r="N148" s="278"/>
      <c r="O148" s="359" t="s">
        <v>29</v>
      </c>
    </row>
    <row r="149" spans="1:15" s="7" customFormat="1" ht="12.75" x14ac:dyDescent="0.2">
      <c r="A149" s="102">
        <v>145</v>
      </c>
      <c r="B149" s="516">
        <f>'APH KIC KIA PC'!D149</f>
        <v>0</v>
      </c>
      <c r="C149" s="518" t="str">
        <f>IF('1. Artikeldata Grund'!$D149="","", '1. Artikeldata Grund'!$D149&amp;" - "&amp;'1. Artikeldata Grund'!$E149)</f>
        <v/>
      </c>
      <c r="D149" s="518" t="str">
        <f>IF('1. Artikeldata Grund'!F149="","",'1. Artikeldata Grund'!F149)</f>
        <v/>
      </c>
      <c r="E149" s="29" t="s">
        <v>103</v>
      </c>
      <c r="F149" s="277"/>
      <c r="G149" s="26">
        <v>1</v>
      </c>
      <c r="H149" s="363" t="s">
        <v>104</v>
      </c>
      <c r="I149" s="432">
        <v>0</v>
      </c>
      <c r="J149" s="364" t="str">
        <f t="shared" si="8"/>
        <v/>
      </c>
      <c r="K149" s="364" t="str">
        <f t="shared" si="9"/>
        <v/>
      </c>
      <c r="L149" s="528" t="s">
        <v>30</v>
      </c>
      <c r="M149" s="526" t="s">
        <v>30</v>
      </c>
      <c r="N149" s="278"/>
      <c r="O149" s="359" t="s">
        <v>29</v>
      </c>
    </row>
    <row r="150" spans="1:15" s="7" customFormat="1" ht="12.75" x14ac:dyDescent="0.2">
      <c r="A150" s="102">
        <v>146</v>
      </c>
      <c r="B150" s="516">
        <f>'APH KIC KIA PC'!D150</f>
        <v>0</v>
      </c>
      <c r="C150" s="518" t="str">
        <f>IF('1. Artikeldata Grund'!$D150="","", '1. Artikeldata Grund'!$D150&amp;" - "&amp;'1. Artikeldata Grund'!$E150)</f>
        <v/>
      </c>
      <c r="D150" s="518" t="str">
        <f>IF('1. Artikeldata Grund'!F150="","",'1. Artikeldata Grund'!F150)</f>
        <v/>
      </c>
      <c r="E150" s="29" t="s">
        <v>103</v>
      </c>
      <c r="F150" s="277"/>
      <c r="G150" s="26">
        <v>1</v>
      </c>
      <c r="H150" s="363" t="s">
        <v>104</v>
      </c>
      <c r="I150" s="432">
        <v>0</v>
      </c>
      <c r="J150" s="364" t="str">
        <f t="shared" si="8"/>
        <v/>
      </c>
      <c r="K150" s="364" t="str">
        <f t="shared" si="9"/>
        <v/>
      </c>
      <c r="L150" s="528" t="s">
        <v>30</v>
      </c>
      <c r="M150" s="526" t="s">
        <v>30</v>
      </c>
      <c r="N150" s="278"/>
      <c r="O150" s="359" t="s">
        <v>29</v>
      </c>
    </row>
    <row r="151" spans="1:15" s="7" customFormat="1" ht="12.75" x14ac:dyDescent="0.2">
      <c r="A151" s="102">
        <v>147</v>
      </c>
      <c r="B151" s="516">
        <f>'APH KIC KIA PC'!D151</f>
        <v>0</v>
      </c>
      <c r="C151" s="518" t="str">
        <f>IF('1. Artikeldata Grund'!$D151="","", '1. Artikeldata Grund'!$D151&amp;" - "&amp;'1. Artikeldata Grund'!$E151)</f>
        <v/>
      </c>
      <c r="D151" s="518" t="str">
        <f>IF('1. Artikeldata Grund'!F151="","",'1. Artikeldata Grund'!F151)</f>
        <v/>
      </c>
      <c r="E151" s="29" t="s">
        <v>103</v>
      </c>
      <c r="F151" s="277"/>
      <c r="G151" s="26">
        <v>1</v>
      </c>
      <c r="H151" s="363" t="s">
        <v>104</v>
      </c>
      <c r="I151" s="432">
        <v>0</v>
      </c>
      <c r="J151" s="364" t="str">
        <f t="shared" si="8"/>
        <v/>
      </c>
      <c r="K151" s="364" t="str">
        <f t="shared" si="9"/>
        <v/>
      </c>
      <c r="L151" s="528" t="s">
        <v>30</v>
      </c>
      <c r="M151" s="526" t="s">
        <v>30</v>
      </c>
      <c r="N151" s="278"/>
      <c r="O151" s="359" t="s">
        <v>29</v>
      </c>
    </row>
    <row r="152" spans="1:15" s="7" customFormat="1" ht="12.75" x14ac:dyDescent="0.2">
      <c r="A152" s="102">
        <v>148</v>
      </c>
      <c r="B152" s="516">
        <f>'APH KIC KIA PC'!D152</f>
        <v>0</v>
      </c>
      <c r="C152" s="518" t="str">
        <f>IF('1. Artikeldata Grund'!$D152="","", '1. Artikeldata Grund'!$D152&amp;" - "&amp;'1. Artikeldata Grund'!$E152)</f>
        <v/>
      </c>
      <c r="D152" s="518" t="str">
        <f>IF('1. Artikeldata Grund'!F152="","",'1. Artikeldata Grund'!F152)</f>
        <v/>
      </c>
      <c r="E152" s="29" t="s">
        <v>103</v>
      </c>
      <c r="F152" s="277"/>
      <c r="G152" s="26">
        <v>1</v>
      </c>
      <c r="H152" s="363" t="s">
        <v>104</v>
      </c>
      <c r="I152" s="432">
        <v>0</v>
      </c>
      <c r="J152" s="364" t="str">
        <f t="shared" si="8"/>
        <v/>
      </c>
      <c r="K152" s="364" t="str">
        <f t="shared" si="9"/>
        <v/>
      </c>
      <c r="L152" s="528" t="s">
        <v>30</v>
      </c>
      <c r="M152" s="526" t="s">
        <v>30</v>
      </c>
      <c r="N152" s="278"/>
      <c r="O152" s="359" t="s">
        <v>29</v>
      </c>
    </row>
    <row r="153" spans="1:15" s="7" customFormat="1" ht="12.75" x14ac:dyDescent="0.2">
      <c r="A153" s="102">
        <v>149</v>
      </c>
      <c r="B153" s="516">
        <f>'APH KIC KIA PC'!D153</f>
        <v>0</v>
      </c>
      <c r="C153" s="518" t="str">
        <f>IF('1. Artikeldata Grund'!$D153="","", '1. Artikeldata Grund'!$D153&amp;" - "&amp;'1. Artikeldata Grund'!$E153)</f>
        <v/>
      </c>
      <c r="D153" s="518" t="str">
        <f>IF('1. Artikeldata Grund'!F153="","",'1. Artikeldata Grund'!F153)</f>
        <v/>
      </c>
      <c r="E153" s="29" t="s">
        <v>103</v>
      </c>
      <c r="F153" s="277"/>
      <c r="G153" s="26">
        <v>1</v>
      </c>
      <c r="H153" s="363" t="s">
        <v>104</v>
      </c>
      <c r="I153" s="432">
        <v>0</v>
      </c>
      <c r="J153" s="364" t="str">
        <f t="shared" si="8"/>
        <v/>
      </c>
      <c r="K153" s="364" t="str">
        <f t="shared" si="9"/>
        <v/>
      </c>
      <c r="L153" s="528" t="s">
        <v>30</v>
      </c>
      <c r="M153" s="526" t="s">
        <v>30</v>
      </c>
      <c r="N153" s="278"/>
      <c r="O153" s="359" t="s">
        <v>29</v>
      </c>
    </row>
    <row r="154" spans="1:15" s="7" customFormat="1" ht="12.75" x14ac:dyDescent="0.2">
      <c r="A154" s="102">
        <v>150</v>
      </c>
      <c r="B154" s="516">
        <f>'APH KIC KIA PC'!D154</f>
        <v>0</v>
      </c>
      <c r="C154" s="518" t="str">
        <f>IF('1. Artikeldata Grund'!$D154="","", '1. Artikeldata Grund'!$D154&amp;" - "&amp;'1. Artikeldata Grund'!$E154)</f>
        <v/>
      </c>
      <c r="D154" s="518" t="str">
        <f>IF('1. Artikeldata Grund'!F154="","",'1. Artikeldata Grund'!F154)</f>
        <v/>
      </c>
      <c r="E154" s="29" t="s">
        <v>103</v>
      </c>
      <c r="F154" s="277"/>
      <c r="G154" s="26">
        <v>1</v>
      </c>
      <c r="H154" s="363" t="s">
        <v>104</v>
      </c>
      <c r="I154" s="432">
        <v>0</v>
      </c>
      <c r="J154" s="364" t="str">
        <f t="shared" si="8"/>
        <v/>
      </c>
      <c r="K154" s="364" t="str">
        <f t="shared" si="9"/>
        <v/>
      </c>
      <c r="L154" s="528" t="s">
        <v>30</v>
      </c>
      <c r="M154" s="526" t="s">
        <v>30</v>
      </c>
      <c r="N154" s="278"/>
      <c r="O154" s="359" t="s">
        <v>29</v>
      </c>
    </row>
    <row r="155" spans="1:15" s="7" customFormat="1" ht="12.75" x14ac:dyDescent="0.2">
      <c r="A155" s="102">
        <v>151</v>
      </c>
      <c r="B155" s="516">
        <f>'APH KIC KIA PC'!D155</f>
        <v>0</v>
      </c>
      <c r="C155" s="518" t="str">
        <f>IF('1. Artikeldata Grund'!$D155="","", '1. Artikeldata Grund'!$D155&amp;" - "&amp;'1. Artikeldata Grund'!$E155)</f>
        <v/>
      </c>
      <c r="D155" s="518" t="str">
        <f>IF('1. Artikeldata Grund'!F155="","",'1. Artikeldata Grund'!F155)</f>
        <v/>
      </c>
      <c r="E155" s="29" t="s">
        <v>103</v>
      </c>
      <c r="F155" s="277"/>
      <c r="G155" s="26">
        <v>1</v>
      </c>
      <c r="H155" s="363" t="s">
        <v>104</v>
      </c>
      <c r="I155" s="432">
        <v>0</v>
      </c>
      <c r="J155" s="364" t="str">
        <f t="shared" si="8"/>
        <v/>
      </c>
      <c r="K155" s="364" t="str">
        <f t="shared" si="9"/>
        <v/>
      </c>
      <c r="L155" s="528" t="s">
        <v>30</v>
      </c>
      <c r="M155" s="526" t="s">
        <v>30</v>
      </c>
      <c r="N155" s="278"/>
      <c r="O155" s="359" t="s">
        <v>29</v>
      </c>
    </row>
    <row r="156" spans="1:15" s="7" customFormat="1" ht="12.75" x14ac:dyDescent="0.2">
      <c r="A156" s="102">
        <v>152</v>
      </c>
      <c r="B156" s="516">
        <f>'APH KIC KIA PC'!D156</f>
        <v>0</v>
      </c>
      <c r="C156" s="518" t="str">
        <f>IF('1. Artikeldata Grund'!$D156="","", '1. Artikeldata Grund'!$D156&amp;" - "&amp;'1. Artikeldata Grund'!$E156)</f>
        <v/>
      </c>
      <c r="D156" s="518" t="str">
        <f>IF('1. Artikeldata Grund'!F156="","",'1. Artikeldata Grund'!F156)</f>
        <v/>
      </c>
      <c r="E156" s="29" t="s">
        <v>103</v>
      </c>
      <c r="F156" s="277"/>
      <c r="G156" s="26">
        <v>1</v>
      </c>
      <c r="H156" s="363" t="s">
        <v>104</v>
      </c>
      <c r="I156" s="432">
        <v>0</v>
      </c>
      <c r="J156" s="364" t="str">
        <f t="shared" si="8"/>
        <v/>
      </c>
      <c r="K156" s="364" t="str">
        <f t="shared" si="9"/>
        <v/>
      </c>
      <c r="L156" s="528" t="s">
        <v>30</v>
      </c>
      <c r="M156" s="526" t="s">
        <v>30</v>
      </c>
      <c r="N156" s="278"/>
      <c r="O156" s="359" t="s">
        <v>29</v>
      </c>
    </row>
    <row r="157" spans="1:15" s="7" customFormat="1" ht="12.75" x14ac:dyDescent="0.2">
      <c r="A157" s="102">
        <v>153</v>
      </c>
      <c r="B157" s="516">
        <f>'APH KIC KIA PC'!D157</f>
        <v>0</v>
      </c>
      <c r="C157" s="518" t="str">
        <f>IF('1. Artikeldata Grund'!$D157="","", '1. Artikeldata Grund'!$D157&amp;" - "&amp;'1. Artikeldata Grund'!$E157)</f>
        <v/>
      </c>
      <c r="D157" s="518" t="str">
        <f>IF('1. Artikeldata Grund'!F157="","",'1. Artikeldata Grund'!F157)</f>
        <v/>
      </c>
      <c r="E157" s="29" t="s">
        <v>103</v>
      </c>
      <c r="F157" s="277"/>
      <c r="G157" s="26">
        <v>1</v>
      </c>
      <c r="H157" s="363" t="s">
        <v>104</v>
      </c>
      <c r="I157" s="432">
        <v>0</v>
      </c>
      <c r="J157" s="364" t="str">
        <f t="shared" si="8"/>
        <v/>
      </c>
      <c r="K157" s="364" t="str">
        <f t="shared" si="9"/>
        <v/>
      </c>
      <c r="L157" s="528" t="s">
        <v>30</v>
      </c>
      <c r="M157" s="526" t="s">
        <v>30</v>
      </c>
      <c r="N157" s="278"/>
      <c r="O157" s="359" t="s">
        <v>29</v>
      </c>
    </row>
    <row r="158" spans="1:15" s="7" customFormat="1" ht="12.75" x14ac:dyDescent="0.2">
      <c r="A158" s="102">
        <v>154</v>
      </c>
      <c r="B158" s="516">
        <f>'APH KIC KIA PC'!D158</f>
        <v>0</v>
      </c>
      <c r="C158" s="518" t="str">
        <f>IF('1. Artikeldata Grund'!$D158="","", '1. Artikeldata Grund'!$D158&amp;" - "&amp;'1. Artikeldata Grund'!$E158)</f>
        <v/>
      </c>
      <c r="D158" s="518" t="str">
        <f>IF('1. Artikeldata Grund'!F158="","",'1. Artikeldata Grund'!F158)</f>
        <v/>
      </c>
      <c r="E158" s="29" t="s">
        <v>103</v>
      </c>
      <c r="F158" s="277"/>
      <c r="G158" s="26">
        <v>1</v>
      </c>
      <c r="H158" s="363" t="s">
        <v>104</v>
      </c>
      <c r="I158" s="432">
        <v>0</v>
      </c>
      <c r="J158" s="364" t="str">
        <f t="shared" si="8"/>
        <v/>
      </c>
      <c r="K158" s="364" t="str">
        <f t="shared" si="9"/>
        <v/>
      </c>
      <c r="L158" s="528" t="s">
        <v>30</v>
      </c>
      <c r="M158" s="526" t="s">
        <v>30</v>
      </c>
      <c r="N158" s="278"/>
      <c r="O158" s="359" t="s">
        <v>29</v>
      </c>
    </row>
    <row r="159" spans="1:15" s="7" customFormat="1" ht="12.75" x14ac:dyDescent="0.2">
      <c r="A159" s="102">
        <v>155</v>
      </c>
      <c r="B159" s="516">
        <f>'APH KIC KIA PC'!D159</f>
        <v>0</v>
      </c>
      <c r="C159" s="518" t="str">
        <f>IF('1. Artikeldata Grund'!$D159="","", '1. Artikeldata Grund'!$D159&amp;" - "&amp;'1. Artikeldata Grund'!$E159)</f>
        <v/>
      </c>
      <c r="D159" s="518" t="str">
        <f>IF('1. Artikeldata Grund'!F159="","",'1. Artikeldata Grund'!F159)</f>
        <v/>
      </c>
      <c r="E159" s="29" t="s">
        <v>103</v>
      </c>
      <c r="F159" s="277"/>
      <c r="G159" s="26">
        <v>1</v>
      </c>
      <c r="H159" s="363" t="s">
        <v>104</v>
      </c>
      <c r="I159" s="432">
        <v>0</v>
      </c>
      <c r="J159" s="364" t="str">
        <f t="shared" si="8"/>
        <v/>
      </c>
      <c r="K159" s="364" t="str">
        <f t="shared" si="9"/>
        <v/>
      </c>
      <c r="L159" s="528" t="s">
        <v>30</v>
      </c>
      <c r="M159" s="526" t="s">
        <v>30</v>
      </c>
      <c r="N159" s="278"/>
      <c r="O159" s="359" t="s">
        <v>29</v>
      </c>
    </row>
    <row r="160" spans="1:15" s="7" customFormat="1" ht="12.75" x14ac:dyDescent="0.2">
      <c r="A160" s="102">
        <v>156</v>
      </c>
      <c r="B160" s="516">
        <f>'APH KIC KIA PC'!D160</f>
        <v>0</v>
      </c>
      <c r="C160" s="518" t="str">
        <f>IF('1. Artikeldata Grund'!$D160="","", '1. Artikeldata Grund'!$D160&amp;" - "&amp;'1. Artikeldata Grund'!$E160)</f>
        <v/>
      </c>
      <c r="D160" s="518" t="str">
        <f>IF('1. Artikeldata Grund'!F160="","",'1. Artikeldata Grund'!F160)</f>
        <v/>
      </c>
      <c r="E160" s="29" t="s">
        <v>103</v>
      </c>
      <c r="F160" s="277"/>
      <c r="G160" s="26">
        <v>1</v>
      </c>
      <c r="H160" s="363" t="s">
        <v>104</v>
      </c>
      <c r="I160" s="432">
        <v>0</v>
      </c>
      <c r="J160" s="364" t="str">
        <f t="shared" si="8"/>
        <v/>
      </c>
      <c r="K160" s="364" t="str">
        <f t="shared" si="9"/>
        <v/>
      </c>
      <c r="L160" s="528" t="s">
        <v>30</v>
      </c>
      <c r="M160" s="526" t="s">
        <v>30</v>
      </c>
      <c r="N160" s="278"/>
      <c r="O160" s="359" t="s">
        <v>29</v>
      </c>
    </row>
    <row r="161" spans="1:15" s="7" customFormat="1" ht="12.75" x14ac:dyDescent="0.2">
      <c r="A161" s="102">
        <v>157</v>
      </c>
      <c r="B161" s="516">
        <f>'APH KIC KIA PC'!D161</f>
        <v>0</v>
      </c>
      <c r="C161" s="518" t="str">
        <f>IF('1. Artikeldata Grund'!$D161="","", '1. Artikeldata Grund'!$D161&amp;" - "&amp;'1. Artikeldata Grund'!$E161)</f>
        <v/>
      </c>
      <c r="D161" s="518" t="str">
        <f>IF('1. Artikeldata Grund'!F161="","",'1. Artikeldata Grund'!F161)</f>
        <v/>
      </c>
      <c r="E161" s="29" t="s">
        <v>103</v>
      </c>
      <c r="F161" s="277"/>
      <c r="G161" s="26">
        <v>1</v>
      </c>
      <c r="H161" s="363" t="s">
        <v>104</v>
      </c>
      <c r="I161" s="432">
        <v>0</v>
      </c>
      <c r="J161" s="364" t="str">
        <f t="shared" si="8"/>
        <v/>
      </c>
      <c r="K161" s="364" t="str">
        <f t="shared" si="9"/>
        <v/>
      </c>
      <c r="L161" s="528" t="s">
        <v>30</v>
      </c>
      <c r="M161" s="526" t="s">
        <v>30</v>
      </c>
      <c r="N161" s="278"/>
      <c r="O161" s="359" t="s">
        <v>29</v>
      </c>
    </row>
    <row r="162" spans="1:15" s="7" customFormat="1" ht="12.75" x14ac:dyDescent="0.2">
      <c r="A162" s="102">
        <v>158</v>
      </c>
      <c r="B162" s="516">
        <f>'APH KIC KIA PC'!D162</f>
        <v>0</v>
      </c>
      <c r="C162" s="518" t="str">
        <f>IF('1. Artikeldata Grund'!$D162="","", '1. Artikeldata Grund'!$D162&amp;" - "&amp;'1. Artikeldata Grund'!$E162)</f>
        <v/>
      </c>
      <c r="D162" s="518" t="str">
        <f>IF('1. Artikeldata Grund'!F162="","",'1. Artikeldata Grund'!F162)</f>
        <v/>
      </c>
      <c r="E162" s="29" t="s">
        <v>103</v>
      </c>
      <c r="F162" s="277"/>
      <c r="G162" s="26">
        <v>1</v>
      </c>
      <c r="H162" s="363" t="s">
        <v>104</v>
      </c>
      <c r="I162" s="432">
        <v>0</v>
      </c>
      <c r="J162" s="364" t="str">
        <f t="shared" si="8"/>
        <v/>
      </c>
      <c r="K162" s="364" t="str">
        <f t="shared" si="9"/>
        <v/>
      </c>
      <c r="L162" s="528" t="s">
        <v>30</v>
      </c>
      <c r="M162" s="526" t="s">
        <v>30</v>
      </c>
      <c r="N162" s="278"/>
      <c r="O162" s="359" t="s">
        <v>29</v>
      </c>
    </row>
    <row r="163" spans="1:15" s="7" customFormat="1" ht="12.75" x14ac:dyDescent="0.2">
      <c r="A163" s="102">
        <v>159</v>
      </c>
      <c r="B163" s="516">
        <f>'APH KIC KIA PC'!D163</f>
        <v>0</v>
      </c>
      <c r="C163" s="518" t="str">
        <f>IF('1. Artikeldata Grund'!$D163="","", '1. Artikeldata Grund'!$D163&amp;" - "&amp;'1. Artikeldata Grund'!$E163)</f>
        <v/>
      </c>
      <c r="D163" s="518" t="str">
        <f>IF('1. Artikeldata Grund'!F163="","",'1. Artikeldata Grund'!F163)</f>
        <v/>
      </c>
      <c r="E163" s="29" t="s">
        <v>103</v>
      </c>
      <c r="F163" s="277"/>
      <c r="G163" s="26">
        <v>1</v>
      </c>
      <c r="H163" s="363" t="s">
        <v>104</v>
      </c>
      <c r="I163" s="432">
        <v>0</v>
      </c>
      <c r="J163" s="364" t="str">
        <f t="shared" si="8"/>
        <v/>
      </c>
      <c r="K163" s="364" t="str">
        <f t="shared" si="9"/>
        <v/>
      </c>
      <c r="L163" s="528" t="s">
        <v>30</v>
      </c>
      <c r="M163" s="526" t="s">
        <v>30</v>
      </c>
      <c r="N163" s="278"/>
      <c r="O163" s="359" t="s">
        <v>29</v>
      </c>
    </row>
    <row r="164" spans="1:15" s="7" customFormat="1" ht="12.75" x14ac:dyDescent="0.2">
      <c r="A164" s="102">
        <v>160</v>
      </c>
      <c r="B164" s="516">
        <f>'APH KIC KIA PC'!D164</f>
        <v>0</v>
      </c>
      <c r="C164" s="518" t="str">
        <f>IF('1. Artikeldata Grund'!$D164="","", '1. Artikeldata Grund'!$D164&amp;" - "&amp;'1. Artikeldata Grund'!$E164)</f>
        <v/>
      </c>
      <c r="D164" s="518" t="str">
        <f>IF('1. Artikeldata Grund'!F164="","",'1. Artikeldata Grund'!F164)</f>
        <v/>
      </c>
      <c r="E164" s="29" t="s">
        <v>103</v>
      </c>
      <c r="F164" s="277"/>
      <c r="G164" s="26">
        <v>1</v>
      </c>
      <c r="H164" s="363" t="s">
        <v>104</v>
      </c>
      <c r="I164" s="432">
        <v>0</v>
      </c>
      <c r="J164" s="364" t="str">
        <f t="shared" si="8"/>
        <v/>
      </c>
      <c r="K164" s="364" t="str">
        <f t="shared" si="9"/>
        <v/>
      </c>
      <c r="L164" s="528" t="s">
        <v>30</v>
      </c>
      <c r="M164" s="526" t="s">
        <v>30</v>
      </c>
      <c r="N164" s="278"/>
      <c r="O164" s="359" t="s">
        <v>29</v>
      </c>
    </row>
    <row r="165" spans="1:15" s="7" customFormat="1" ht="12.75" x14ac:dyDescent="0.2">
      <c r="A165" s="102">
        <v>161</v>
      </c>
      <c r="B165" s="516">
        <f>'APH KIC KIA PC'!D165</f>
        <v>0</v>
      </c>
      <c r="C165" s="518" t="str">
        <f>IF('1. Artikeldata Grund'!$D165="","", '1. Artikeldata Grund'!$D165&amp;" - "&amp;'1. Artikeldata Grund'!$E165)</f>
        <v/>
      </c>
      <c r="D165" s="518" t="str">
        <f>IF('1. Artikeldata Grund'!F165="","",'1. Artikeldata Grund'!F165)</f>
        <v/>
      </c>
      <c r="E165" s="29" t="s">
        <v>103</v>
      </c>
      <c r="F165" s="277"/>
      <c r="G165" s="26">
        <v>1</v>
      </c>
      <c r="H165" s="363" t="s">
        <v>104</v>
      </c>
      <c r="I165" s="432">
        <v>0</v>
      </c>
      <c r="J165" s="364" t="str">
        <f t="shared" ref="J165:J196" si="10">IF(C165="","",ROUND(F165-(F165*I165),2))</f>
        <v/>
      </c>
      <c r="K165" s="364" t="str">
        <f t="shared" ref="K165:K196" si="11">IF(C165="","",G165*J165)</f>
        <v/>
      </c>
      <c r="L165" s="528" t="s">
        <v>30</v>
      </c>
      <c r="M165" s="526" t="s">
        <v>30</v>
      </c>
      <c r="N165" s="278"/>
      <c r="O165" s="359" t="s">
        <v>29</v>
      </c>
    </row>
    <row r="166" spans="1:15" s="7" customFormat="1" ht="12.75" x14ac:dyDescent="0.2">
      <c r="A166" s="102">
        <v>162</v>
      </c>
      <c r="B166" s="516">
        <f>'APH KIC KIA PC'!D166</f>
        <v>0</v>
      </c>
      <c r="C166" s="518" t="str">
        <f>IF('1. Artikeldata Grund'!$D166="","", '1. Artikeldata Grund'!$D166&amp;" - "&amp;'1. Artikeldata Grund'!$E166)</f>
        <v/>
      </c>
      <c r="D166" s="518" t="str">
        <f>IF('1. Artikeldata Grund'!F166="","",'1. Artikeldata Grund'!F166)</f>
        <v/>
      </c>
      <c r="E166" s="29" t="s">
        <v>103</v>
      </c>
      <c r="F166" s="277"/>
      <c r="G166" s="26">
        <v>1</v>
      </c>
      <c r="H166" s="363" t="s">
        <v>104</v>
      </c>
      <c r="I166" s="432">
        <v>0</v>
      </c>
      <c r="J166" s="364" t="str">
        <f t="shared" si="10"/>
        <v/>
      </c>
      <c r="K166" s="364" t="str">
        <f t="shared" si="11"/>
        <v/>
      </c>
      <c r="L166" s="528" t="s">
        <v>30</v>
      </c>
      <c r="M166" s="526" t="s">
        <v>30</v>
      </c>
      <c r="N166" s="278"/>
      <c r="O166" s="359" t="s">
        <v>29</v>
      </c>
    </row>
    <row r="167" spans="1:15" s="7" customFormat="1" ht="12.75" x14ac:dyDescent="0.2">
      <c r="A167" s="102">
        <v>163</v>
      </c>
      <c r="B167" s="516">
        <f>'APH KIC KIA PC'!D167</f>
        <v>0</v>
      </c>
      <c r="C167" s="518" t="str">
        <f>IF('1. Artikeldata Grund'!$D167="","", '1. Artikeldata Grund'!$D167&amp;" - "&amp;'1. Artikeldata Grund'!$E167)</f>
        <v/>
      </c>
      <c r="D167" s="518" t="str">
        <f>IF('1. Artikeldata Grund'!F167="","",'1. Artikeldata Grund'!F167)</f>
        <v/>
      </c>
      <c r="E167" s="29" t="s">
        <v>103</v>
      </c>
      <c r="F167" s="277"/>
      <c r="G167" s="26">
        <v>1</v>
      </c>
      <c r="H167" s="363" t="s">
        <v>104</v>
      </c>
      <c r="I167" s="432">
        <v>0</v>
      </c>
      <c r="J167" s="364" t="str">
        <f t="shared" si="10"/>
        <v/>
      </c>
      <c r="K167" s="364" t="str">
        <f t="shared" si="11"/>
        <v/>
      </c>
      <c r="L167" s="528" t="s">
        <v>30</v>
      </c>
      <c r="M167" s="526" t="s">
        <v>30</v>
      </c>
      <c r="N167" s="278"/>
      <c r="O167" s="359" t="s">
        <v>29</v>
      </c>
    </row>
    <row r="168" spans="1:15" s="7" customFormat="1" ht="12.75" x14ac:dyDescent="0.2">
      <c r="A168" s="102">
        <v>164</v>
      </c>
      <c r="B168" s="516">
        <f>'APH KIC KIA PC'!D168</f>
        <v>0</v>
      </c>
      <c r="C168" s="518" t="str">
        <f>IF('1. Artikeldata Grund'!$D168="","", '1. Artikeldata Grund'!$D168&amp;" - "&amp;'1. Artikeldata Grund'!$E168)</f>
        <v/>
      </c>
      <c r="D168" s="518" t="str">
        <f>IF('1. Artikeldata Grund'!F168="","",'1. Artikeldata Grund'!F168)</f>
        <v/>
      </c>
      <c r="E168" s="29" t="s">
        <v>103</v>
      </c>
      <c r="F168" s="277"/>
      <c r="G168" s="26">
        <v>1</v>
      </c>
      <c r="H168" s="363" t="s">
        <v>104</v>
      </c>
      <c r="I168" s="432">
        <v>0</v>
      </c>
      <c r="J168" s="364" t="str">
        <f t="shared" si="10"/>
        <v/>
      </c>
      <c r="K168" s="364" t="str">
        <f t="shared" si="11"/>
        <v/>
      </c>
      <c r="L168" s="528" t="s">
        <v>30</v>
      </c>
      <c r="M168" s="526" t="s">
        <v>30</v>
      </c>
      <c r="N168" s="278"/>
      <c r="O168" s="359" t="s">
        <v>29</v>
      </c>
    </row>
    <row r="169" spans="1:15" s="7" customFormat="1" ht="12.75" x14ac:dyDescent="0.2">
      <c r="A169" s="102">
        <v>165</v>
      </c>
      <c r="B169" s="516">
        <f>'APH KIC KIA PC'!D169</f>
        <v>0</v>
      </c>
      <c r="C169" s="518" t="str">
        <f>IF('1. Artikeldata Grund'!$D169="","", '1. Artikeldata Grund'!$D169&amp;" - "&amp;'1. Artikeldata Grund'!$E169)</f>
        <v/>
      </c>
      <c r="D169" s="518" t="str">
        <f>IF('1. Artikeldata Grund'!F169="","",'1. Artikeldata Grund'!F169)</f>
        <v/>
      </c>
      <c r="E169" s="29" t="s">
        <v>103</v>
      </c>
      <c r="F169" s="277"/>
      <c r="G169" s="26">
        <v>1</v>
      </c>
      <c r="H169" s="363" t="s">
        <v>104</v>
      </c>
      <c r="I169" s="432">
        <v>0</v>
      </c>
      <c r="J169" s="364" t="str">
        <f t="shared" si="10"/>
        <v/>
      </c>
      <c r="K169" s="364" t="str">
        <f t="shared" si="11"/>
        <v/>
      </c>
      <c r="L169" s="528" t="s">
        <v>30</v>
      </c>
      <c r="M169" s="526" t="s">
        <v>30</v>
      </c>
      <c r="N169" s="278"/>
      <c r="O169" s="359" t="s">
        <v>29</v>
      </c>
    </row>
    <row r="170" spans="1:15" s="7" customFormat="1" ht="12.75" x14ac:dyDescent="0.2">
      <c r="A170" s="102">
        <v>166</v>
      </c>
      <c r="B170" s="516">
        <f>'APH KIC KIA PC'!D170</f>
        <v>0</v>
      </c>
      <c r="C170" s="518" t="str">
        <f>IF('1. Artikeldata Grund'!$D170="","", '1. Artikeldata Grund'!$D170&amp;" - "&amp;'1. Artikeldata Grund'!$E170)</f>
        <v/>
      </c>
      <c r="D170" s="518" t="str">
        <f>IF('1. Artikeldata Grund'!F170="","",'1. Artikeldata Grund'!F170)</f>
        <v/>
      </c>
      <c r="E170" s="29" t="s">
        <v>103</v>
      </c>
      <c r="F170" s="277"/>
      <c r="G170" s="26">
        <v>1</v>
      </c>
      <c r="H170" s="363" t="s">
        <v>104</v>
      </c>
      <c r="I170" s="432">
        <v>0</v>
      </c>
      <c r="J170" s="364" t="str">
        <f t="shared" si="10"/>
        <v/>
      </c>
      <c r="K170" s="364" t="str">
        <f t="shared" si="11"/>
        <v/>
      </c>
      <c r="L170" s="528" t="s">
        <v>30</v>
      </c>
      <c r="M170" s="526" t="s">
        <v>30</v>
      </c>
      <c r="N170" s="278"/>
      <c r="O170" s="359" t="s">
        <v>29</v>
      </c>
    </row>
    <row r="171" spans="1:15" s="7" customFormat="1" ht="12.75" x14ac:dyDescent="0.2">
      <c r="A171" s="102">
        <v>167</v>
      </c>
      <c r="B171" s="516">
        <f>'APH KIC KIA PC'!D171</f>
        <v>0</v>
      </c>
      <c r="C171" s="518" t="str">
        <f>IF('1. Artikeldata Grund'!$D171="","", '1. Artikeldata Grund'!$D171&amp;" - "&amp;'1. Artikeldata Grund'!$E171)</f>
        <v/>
      </c>
      <c r="D171" s="518" t="str">
        <f>IF('1. Artikeldata Grund'!F171="","",'1. Artikeldata Grund'!F171)</f>
        <v/>
      </c>
      <c r="E171" s="29" t="s">
        <v>103</v>
      </c>
      <c r="F171" s="277"/>
      <c r="G171" s="26">
        <v>1</v>
      </c>
      <c r="H171" s="363" t="s">
        <v>104</v>
      </c>
      <c r="I171" s="432">
        <v>0</v>
      </c>
      <c r="J171" s="364" t="str">
        <f t="shared" si="10"/>
        <v/>
      </c>
      <c r="K171" s="364" t="str">
        <f t="shared" si="11"/>
        <v/>
      </c>
      <c r="L171" s="528" t="s">
        <v>30</v>
      </c>
      <c r="M171" s="526" t="s">
        <v>30</v>
      </c>
      <c r="N171" s="278"/>
      <c r="O171" s="359" t="s">
        <v>29</v>
      </c>
    </row>
    <row r="172" spans="1:15" s="7" customFormat="1" ht="12.75" x14ac:dyDescent="0.2">
      <c r="A172" s="102">
        <v>168</v>
      </c>
      <c r="B172" s="516">
        <f>'APH KIC KIA PC'!D172</f>
        <v>0</v>
      </c>
      <c r="C172" s="518" t="str">
        <f>IF('1. Artikeldata Grund'!$D172="","", '1. Artikeldata Grund'!$D172&amp;" - "&amp;'1. Artikeldata Grund'!$E172)</f>
        <v/>
      </c>
      <c r="D172" s="518" t="str">
        <f>IF('1. Artikeldata Grund'!F172="","",'1. Artikeldata Grund'!F172)</f>
        <v/>
      </c>
      <c r="E172" s="29" t="s">
        <v>103</v>
      </c>
      <c r="F172" s="277"/>
      <c r="G172" s="26">
        <v>1</v>
      </c>
      <c r="H172" s="363" t="s">
        <v>104</v>
      </c>
      <c r="I172" s="432">
        <v>0</v>
      </c>
      <c r="J172" s="364" t="str">
        <f t="shared" si="10"/>
        <v/>
      </c>
      <c r="K172" s="364" t="str">
        <f t="shared" si="11"/>
        <v/>
      </c>
      <c r="L172" s="528" t="s">
        <v>30</v>
      </c>
      <c r="M172" s="526" t="s">
        <v>30</v>
      </c>
      <c r="N172" s="278"/>
      <c r="O172" s="359" t="s">
        <v>29</v>
      </c>
    </row>
    <row r="173" spans="1:15" s="7" customFormat="1" ht="12.75" x14ac:dyDescent="0.2">
      <c r="A173" s="102">
        <v>169</v>
      </c>
      <c r="B173" s="516">
        <f>'APH KIC KIA PC'!D173</f>
        <v>0</v>
      </c>
      <c r="C173" s="518" t="str">
        <f>IF('1. Artikeldata Grund'!$D173="","", '1. Artikeldata Grund'!$D173&amp;" - "&amp;'1. Artikeldata Grund'!$E173)</f>
        <v/>
      </c>
      <c r="D173" s="518" t="str">
        <f>IF('1. Artikeldata Grund'!F173="","",'1. Artikeldata Grund'!F173)</f>
        <v/>
      </c>
      <c r="E173" s="29" t="s">
        <v>103</v>
      </c>
      <c r="F173" s="277"/>
      <c r="G173" s="26">
        <v>1</v>
      </c>
      <c r="H173" s="363" t="s">
        <v>104</v>
      </c>
      <c r="I173" s="432">
        <v>0</v>
      </c>
      <c r="J173" s="364" t="str">
        <f t="shared" si="10"/>
        <v/>
      </c>
      <c r="K173" s="364" t="str">
        <f t="shared" si="11"/>
        <v/>
      </c>
      <c r="L173" s="528" t="s">
        <v>30</v>
      </c>
      <c r="M173" s="526" t="s">
        <v>30</v>
      </c>
      <c r="N173" s="278"/>
      <c r="O173" s="359" t="s">
        <v>29</v>
      </c>
    </row>
    <row r="174" spans="1:15" s="7" customFormat="1" ht="12.75" x14ac:dyDescent="0.2">
      <c r="A174" s="102">
        <v>170</v>
      </c>
      <c r="B174" s="516">
        <f>'APH KIC KIA PC'!D174</f>
        <v>0</v>
      </c>
      <c r="C174" s="518" t="str">
        <f>IF('1. Artikeldata Grund'!$D174="","", '1. Artikeldata Grund'!$D174&amp;" - "&amp;'1. Artikeldata Grund'!$E174)</f>
        <v/>
      </c>
      <c r="D174" s="518" t="str">
        <f>IF('1. Artikeldata Grund'!F174="","",'1. Artikeldata Grund'!F174)</f>
        <v/>
      </c>
      <c r="E174" s="29" t="s">
        <v>103</v>
      </c>
      <c r="F174" s="277"/>
      <c r="G174" s="26">
        <v>1</v>
      </c>
      <c r="H174" s="363" t="s">
        <v>104</v>
      </c>
      <c r="I174" s="432">
        <v>0</v>
      </c>
      <c r="J174" s="364" t="str">
        <f t="shared" si="10"/>
        <v/>
      </c>
      <c r="K174" s="364" t="str">
        <f t="shared" si="11"/>
        <v/>
      </c>
      <c r="L174" s="528" t="s">
        <v>30</v>
      </c>
      <c r="M174" s="526" t="s">
        <v>30</v>
      </c>
      <c r="N174" s="278"/>
      <c r="O174" s="359" t="s">
        <v>29</v>
      </c>
    </row>
    <row r="175" spans="1:15" s="7" customFormat="1" ht="12.75" x14ac:dyDescent="0.2">
      <c r="A175" s="102">
        <v>171</v>
      </c>
      <c r="B175" s="516">
        <f>'APH KIC KIA PC'!D175</f>
        <v>0</v>
      </c>
      <c r="C175" s="518" t="str">
        <f>IF('1. Artikeldata Grund'!$D175="","", '1. Artikeldata Grund'!$D175&amp;" - "&amp;'1. Artikeldata Grund'!$E175)</f>
        <v/>
      </c>
      <c r="D175" s="518" t="str">
        <f>IF('1. Artikeldata Grund'!F175="","",'1. Artikeldata Grund'!F175)</f>
        <v/>
      </c>
      <c r="E175" s="29" t="s">
        <v>103</v>
      </c>
      <c r="F175" s="277"/>
      <c r="G175" s="26">
        <v>1</v>
      </c>
      <c r="H175" s="363" t="s">
        <v>104</v>
      </c>
      <c r="I175" s="432">
        <v>0</v>
      </c>
      <c r="J175" s="364" t="str">
        <f t="shared" si="10"/>
        <v/>
      </c>
      <c r="K175" s="364" t="str">
        <f t="shared" si="11"/>
        <v/>
      </c>
      <c r="L175" s="528" t="s">
        <v>30</v>
      </c>
      <c r="M175" s="526" t="s">
        <v>30</v>
      </c>
      <c r="N175" s="278"/>
      <c r="O175" s="359" t="s">
        <v>29</v>
      </c>
    </row>
    <row r="176" spans="1:15" s="7" customFormat="1" ht="12.75" x14ac:dyDescent="0.2">
      <c r="A176" s="102">
        <v>172</v>
      </c>
      <c r="B176" s="516">
        <f>'APH KIC KIA PC'!D176</f>
        <v>0</v>
      </c>
      <c r="C176" s="518" t="str">
        <f>IF('1. Artikeldata Grund'!$D176="","", '1. Artikeldata Grund'!$D176&amp;" - "&amp;'1. Artikeldata Grund'!$E176)</f>
        <v/>
      </c>
      <c r="D176" s="518" t="str">
        <f>IF('1. Artikeldata Grund'!F176="","",'1. Artikeldata Grund'!F176)</f>
        <v/>
      </c>
      <c r="E176" s="29" t="s">
        <v>103</v>
      </c>
      <c r="F176" s="277"/>
      <c r="G176" s="26">
        <v>1</v>
      </c>
      <c r="H176" s="363" t="s">
        <v>104</v>
      </c>
      <c r="I176" s="432">
        <v>0</v>
      </c>
      <c r="J176" s="364" t="str">
        <f t="shared" si="10"/>
        <v/>
      </c>
      <c r="K176" s="364" t="str">
        <f t="shared" si="11"/>
        <v/>
      </c>
      <c r="L176" s="528" t="s">
        <v>30</v>
      </c>
      <c r="M176" s="526" t="s">
        <v>30</v>
      </c>
      <c r="N176" s="278"/>
      <c r="O176" s="359" t="s">
        <v>29</v>
      </c>
    </row>
    <row r="177" spans="1:15" s="7" customFormat="1" ht="12.75" x14ac:dyDescent="0.2">
      <c r="A177" s="102">
        <v>173</v>
      </c>
      <c r="B177" s="516">
        <f>'APH KIC KIA PC'!D177</f>
        <v>0</v>
      </c>
      <c r="C177" s="518" t="str">
        <f>IF('1. Artikeldata Grund'!$D177="","", '1. Artikeldata Grund'!$D177&amp;" - "&amp;'1. Artikeldata Grund'!$E177)</f>
        <v/>
      </c>
      <c r="D177" s="518" t="str">
        <f>IF('1. Artikeldata Grund'!F177="","",'1. Artikeldata Grund'!F177)</f>
        <v/>
      </c>
      <c r="E177" s="29" t="s">
        <v>103</v>
      </c>
      <c r="F177" s="277"/>
      <c r="G177" s="26">
        <v>1</v>
      </c>
      <c r="H177" s="363" t="s">
        <v>104</v>
      </c>
      <c r="I177" s="432">
        <v>0</v>
      </c>
      <c r="J177" s="364" t="str">
        <f t="shared" si="10"/>
        <v/>
      </c>
      <c r="K177" s="364" t="str">
        <f t="shared" si="11"/>
        <v/>
      </c>
      <c r="L177" s="528" t="s">
        <v>30</v>
      </c>
      <c r="M177" s="526" t="s">
        <v>30</v>
      </c>
      <c r="N177" s="278"/>
      <c r="O177" s="359" t="s">
        <v>29</v>
      </c>
    </row>
    <row r="178" spans="1:15" s="7" customFormat="1" ht="12.75" x14ac:dyDescent="0.2">
      <c r="A178" s="102">
        <v>174</v>
      </c>
      <c r="B178" s="516">
        <f>'APH KIC KIA PC'!D178</f>
        <v>0</v>
      </c>
      <c r="C178" s="518" t="str">
        <f>IF('1. Artikeldata Grund'!$D178="","", '1. Artikeldata Grund'!$D178&amp;" - "&amp;'1. Artikeldata Grund'!$E178)</f>
        <v/>
      </c>
      <c r="D178" s="518" t="str">
        <f>IF('1. Artikeldata Grund'!F178="","",'1. Artikeldata Grund'!F178)</f>
        <v/>
      </c>
      <c r="E178" s="29" t="s">
        <v>103</v>
      </c>
      <c r="F178" s="277"/>
      <c r="G178" s="26">
        <v>1</v>
      </c>
      <c r="H178" s="363" t="s">
        <v>104</v>
      </c>
      <c r="I178" s="432">
        <v>0</v>
      </c>
      <c r="J178" s="364" t="str">
        <f t="shared" si="10"/>
        <v/>
      </c>
      <c r="K178" s="364" t="str">
        <f t="shared" si="11"/>
        <v/>
      </c>
      <c r="L178" s="528" t="s">
        <v>30</v>
      </c>
      <c r="M178" s="526" t="s">
        <v>30</v>
      </c>
      <c r="N178" s="278"/>
      <c r="O178" s="359" t="s">
        <v>29</v>
      </c>
    </row>
    <row r="179" spans="1:15" s="7" customFormat="1" ht="12.75" x14ac:dyDescent="0.2">
      <c r="A179" s="102">
        <v>175</v>
      </c>
      <c r="B179" s="516">
        <f>'APH KIC KIA PC'!D179</f>
        <v>0</v>
      </c>
      <c r="C179" s="518" t="str">
        <f>IF('1. Artikeldata Grund'!$D179="","", '1. Artikeldata Grund'!$D179&amp;" - "&amp;'1. Artikeldata Grund'!$E179)</f>
        <v/>
      </c>
      <c r="D179" s="518" t="str">
        <f>IF('1. Artikeldata Grund'!F179="","",'1. Artikeldata Grund'!F179)</f>
        <v/>
      </c>
      <c r="E179" s="29" t="s">
        <v>103</v>
      </c>
      <c r="F179" s="277"/>
      <c r="G179" s="26">
        <v>1</v>
      </c>
      <c r="H179" s="363" t="s">
        <v>104</v>
      </c>
      <c r="I179" s="432">
        <v>0</v>
      </c>
      <c r="J179" s="364" t="str">
        <f t="shared" si="10"/>
        <v/>
      </c>
      <c r="K179" s="364" t="str">
        <f t="shared" si="11"/>
        <v/>
      </c>
      <c r="L179" s="528" t="s">
        <v>30</v>
      </c>
      <c r="M179" s="526" t="s">
        <v>30</v>
      </c>
      <c r="N179" s="278"/>
      <c r="O179" s="359" t="s">
        <v>29</v>
      </c>
    </row>
    <row r="180" spans="1:15" s="7" customFormat="1" ht="12.75" x14ac:dyDescent="0.2">
      <c r="A180" s="102">
        <v>176</v>
      </c>
      <c r="B180" s="516">
        <f>'APH KIC KIA PC'!D180</f>
        <v>0</v>
      </c>
      <c r="C180" s="518" t="str">
        <f>IF('1. Artikeldata Grund'!$D180="","", '1. Artikeldata Grund'!$D180&amp;" - "&amp;'1. Artikeldata Grund'!$E180)</f>
        <v/>
      </c>
      <c r="D180" s="518" t="str">
        <f>IF('1. Artikeldata Grund'!F180="","",'1. Artikeldata Grund'!F180)</f>
        <v/>
      </c>
      <c r="E180" s="29" t="s">
        <v>103</v>
      </c>
      <c r="F180" s="277"/>
      <c r="G180" s="26">
        <v>1</v>
      </c>
      <c r="H180" s="363" t="s">
        <v>104</v>
      </c>
      <c r="I180" s="432">
        <v>0</v>
      </c>
      <c r="J180" s="364" t="str">
        <f t="shared" si="10"/>
        <v/>
      </c>
      <c r="K180" s="364" t="str">
        <f t="shared" si="11"/>
        <v/>
      </c>
      <c r="L180" s="528" t="s">
        <v>30</v>
      </c>
      <c r="M180" s="526" t="s">
        <v>30</v>
      </c>
      <c r="N180" s="278"/>
      <c r="O180" s="359" t="s">
        <v>29</v>
      </c>
    </row>
    <row r="181" spans="1:15" s="7" customFormat="1" ht="12.75" x14ac:dyDescent="0.2">
      <c r="A181" s="102">
        <v>177</v>
      </c>
      <c r="B181" s="516">
        <f>'APH KIC KIA PC'!D181</f>
        <v>0</v>
      </c>
      <c r="C181" s="518" t="str">
        <f>IF('1. Artikeldata Grund'!$D181="","", '1. Artikeldata Grund'!$D181&amp;" - "&amp;'1. Artikeldata Grund'!$E181)</f>
        <v/>
      </c>
      <c r="D181" s="518" t="str">
        <f>IF('1. Artikeldata Grund'!F181="","",'1. Artikeldata Grund'!F181)</f>
        <v/>
      </c>
      <c r="E181" s="29" t="s">
        <v>103</v>
      </c>
      <c r="F181" s="277"/>
      <c r="G181" s="26">
        <v>1</v>
      </c>
      <c r="H181" s="363" t="s">
        <v>104</v>
      </c>
      <c r="I181" s="432">
        <v>0</v>
      </c>
      <c r="J181" s="364" t="str">
        <f t="shared" si="10"/>
        <v/>
      </c>
      <c r="K181" s="364" t="str">
        <f t="shared" si="11"/>
        <v/>
      </c>
      <c r="L181" s="528" t="s">
        <v>30</v>
      </c>
      <c r="M181" s="526" t="s">
        <v>30</v>
      </c>
      <c r="N181" s="278"/>
      <c r="O181" s="359" t="s">
        <v>29</v>
      </c>
    </row>
    <row r="182" spans="1:15" s="7" customFormat="1" ht="12.75" x14ac:dyDescent="0.2">
      <c r="A182" s="102">
        <v>178</v>
      </c>
      <c r="B182" s="516">
        <f>'APH KIC KIA PC'!D182</f>
        <v>0</v>
      </c>
      <c r="C182" s="518" t="str">
        <f>IF('1. Artikeldata Grund'!$D182="","", '1. Artikeldata Grund'!$D182&amp;" - "&amp;'1. Artikeldata Grund'!$E182)</f>
        <v/>
      </c>
      <c r="D182" s="518" t="str">
        <f>IF('1. Artikeldata Grund'!F182="","",'1. Artikeldata Grund'!F182)</f>
        <v/>
      </c>
      <c r="E182" s="29" t="s">
        <v>103</v>
      </c>
      <c r="F182" s="277"/>
      <c r="G182" s="26">
        <v>1</v>
      </c>
      <c r="H182" s="363" t="s">
        <v>104</v>
      </c>
      <c r="I182" s="432">
        <v>0</v>
      </c>
      <c r="J182" s="364" t="str">
        <f t="shared" si="10"/>
        <v/>
      </c>
      <c r="K182" s="364" t="str">
        <f t="shared" si="11"/>
        <v/>
      </c>
      <c r="L182" s="528" t="s">
        <v>30</v>
      </c>
      <c r="M182" s="526" t="s">
        <v>30</v>
      </c>
      <c r="N182" s="278"/>
      <c r="O182" s="359" t="s">
        <v>29</v>
      </c>
    </row>
    <row r="183" spans="1:15" s="7" customFormat="1" ht="12.75" x14ac:dyDescent="0.2">
      <c r="A183" s="102">
        <v>179</v>
      </c>
      <c r="B183" s="516">
        <f>'APH KIC KIA PC'!D183</f>
        <v>0</v>
      </c>
      <c r="C183" s="518" t="str">
        <f>IF('1. Artikeldata Grund'!$D183="","", '1. Artikeldata Grund'!$D183&amp;" - "&amp;'1. Artikeldata Grund'!$E183)</f>
        <v/>
      </c>
      <c r="D183" s="518" t="str">
        <f>IF('1. Artikeldata Grund'!F183="","",'1. Artikeldata Grund'!F183)</f>
        <v/>
      </c>
      <c r="E183" s="29" t="s">
        <v>103</v>
      </c>
      <c r="F183" s="277"/>
      <c r="G183" s="26">
        <v>1</v>
      </c>
      <c r="H183" s="363" t="s">
        <v>104</v>
      </c>
      <c r="I183" s="432">
        <v>0</v>
      </c>
      <c r="J183" s="364" t="str">
        <f t="shared" si="10"/>
        <v/>
      </c>
      <c r="K183" s="364" t="str">
        <f t="shared" si="11"/>
        <v/>
      </c>
      <c r="L183" s="528" t="s">
        <v>30</v>
      </c>
      <c r="M183" s="526" t="s">
        <v>30</v>
      </c>
      <c r="N183" s="278"/>
      <c r="O183" s="359" t="s">
        <v>29</v>
      </c>
    </row>
    <row r="184" spans="1:15" s="7" customFormat="1" ht="12.75" x14ac:dyDescent="0.2">
      <c r="A184" s="102">
        <v>180</v>
      </c>
      <c r="B184" s="516">
        <f>'APH KIC KIA PC'!D184</f>
        <v>0</v>
      </c>
      <c r="C184" s="518" t="str">
        <f>IF('1. Artikeldata Grund'!$D184="","", '1. Artikeldata Grund'!$D184&amp;" - "&amp;'1. Artikeldata Grund'!$E184)</f>
        <v/>
      </c>
      <c r="D184" s="518" t="str">
        <f>IF('1. Artikeldata Grund'!F184="","",'1. Artikeldata Grund'!F184)</f>
        <v/>
      </c>
      <c r="E184" s="29" t="s">
        <v>103</v>
      </c>
      <c r="F184" s="277"/>
      <c r="G184" s="26">
        <v>1</v>
      </c>
      <c r="H184" s="363" t="s">
        <v>104</v>
      </c>
      <c r="I184" s="432">
        <v>0</v>
      </c>
      <c r="J184" s="364" t="str">
        <f t="shared" si="10"/>
        <v/>
      </c>
      <c r="K184" s="364" t="str">
        <f t="shared" si="11"/>
        <v/>
      </c>
      <c r="L184" s="528" t="s">
        <v>30</v>
      </c>
      <c r="M184" s="526" t="s">
        <v>30</v>
      </c>
      <c r="N184" s="278"/>
      <c r="O184" s="359" t="s">
        <v>29</v>
      </c>
    </row>
    <row r="185" spans="1:15" s="7" customFormat="1" ht="12.75" x14ac:dyDescent="0.2">
      <c r="A185" s="102">
        <v>181</v>
      </c>
      <c r="B185" s="516">
        <f>'APH KIC KIA PC'!D185</f>
        <v>0</v>
      </c>
      <c r="C185" s="518" t="str">
        <f>IF('1. Artikeldata Grund'!$D185="","", '1. Artikeldata Grund'!$D185&amp;" - "&amp;'1. Artikeldata Grund'!$E185)</f>
        <v/>
      </c>
      <c r="D185" s="518" t="str">
        <f>IF('1. Artikeldata Grund'!F185="","",'1. Artikeldata Grund'!F185)</f>
        <v/>
      </c>
      <c r="E185" s="29" t="s">
        <v>103</v>
      </c>
      <c r="F185" s="277"/>
      <c r="G185" s="26">
        <v>1</v>
      </c>
      <c r="H185" s="363" t="s">
        <v>104</v>
      </c>
      <c r="I185" s="432">
        <v>0</v>
      </c>
      <c r="J185" s="364" t="str">
        <f t="shared" si="10"/>
        <v/>
      </c>
      <c r="K185" s="364" t="str">
        <f t="shared" si="11"/>
        <v/>
      </c>
      <c r="L185" s="528" t="s">
        <v>30</v>
      </c>
      <c r="M185" s="526" t="s">
        <v>30</v>
      </c>
      <c r="N185" s="278"/>
      <c r="O185" s="359" t="s">
        <v>29</v>
      </c>
    </row>
    <row r="186" spans="1:15" s="7" customFormat="1" ht="12.75" x14ac:dyDescent="0.2">
      <c r="A186" s="102">
        <v>182</v>
      </c>
      <c r="B186" s="516">
        <f>'APH KIC KIA PC'!D186</f>
        <v>0</v>
      </c>
      <c r="C186" s="518" t="str">
        <f>IF('1. Artikeldata Grund'!$D186="","", '1. Artikeldata Grund'!$D186&amp;" - "&amp;'1. Artikeldata Grund'!$E186)</f>
        <v/>
      </c>
      <c r="D186" s="518" t="str">
        <f>IF('1. Artikeldata Grund'!F186="","",'1. Artikeldata Grund'!F186)</f>
        <v/>
      </c>
      <c r="E186" s="29" t="s">
        <v>103</v>
      </c>
      <c r="F186" s="277"/>
      <c r="G186" s="26">
        <v>1</v>
      </c>
      <c r="H186" s="363" t="s">
        <v>104</v>
      </c>
      <c r="I186" s="432">
        <v>0</v>
      </c>
      <c r="J186" s="364" t="str">
        <f t="shared" si="10"/>
        <v/>
      </c>
      <c r="K186" s="364" t="str">
        <f t="shared" si="11"/>
        <v/>
      </c>
      <c r="L186" s="528" t="s">
        <v>30</v>
      </c>
      <c r="M186" s="526" t="s">
        <v>30</v>
      </c>
      <c r="N186" s="278"/>
      <c r="O186" s="359" t="s">
        <v>29</v>
      </c>
    </row>
    <row r="187" spans="1:15" s="7" customFormat="1" ht="12.75" x14ac:dyDescent="0.2">
      <c r="A187" s="102">
        <v>183</v>
      </c>
      <c r="B187" s="516">
        <f>'APH KIC KIA PC'!D187</f>
        <v>0</v>
      </c>
      <c r="C187" s="518" t="str">
        <f>IF('1. Artikeldata Grund'!$D187="","", '1. Artikeldata Grund'!$D187&amp;" - "&amp;'1. Artikeldata Grund'!$E187)</f>
        <v/>
      </c>
      <c r="D187" s="518" t="str">
        <f>IF('1. Artikeldata Grund'!F187="","",'1. Artikeldata Grund'!F187)</f>
        <v/>
      </c>
      <c r="E187" s="29" t="s">
        <v>103</v>
      </c>
      <c r="F187" s="277"/>
      <c r="G187" s="26">
        <v>1</v>
      </c>
      <c r="H187" s="363" t="s">
        <v>104</v>
      </c>
      <c r="I187" s="432">
        <v>0</v>
      </c>
      <c r="J187" s="364" t="str">
        <f t="shared" si="10"/>
        <v/>
      </c>
      <c r="K187" s="364" t="str">
        <f t="shared" si="11"/>
        <v/>
      </c>
      <c r="L187" s="528" t="s">
        <v>30</v>
      </c>
      <c r="M187" s="526" t="s">
        <v>30</v>
      </c>
      <c r="N187" s="278"/>
      <c r="O187" s="359" t="s">
        <v>29</v>
      </c>
    </row>
    <row r="188" spans="1:15" s="7" customFormat="1" ht="12.75" x14ac:dyDescent="0.2">
      <c r="A188" s="102">
        <v>184</v>
      </c>
      <c r="B188" s="516">
        <f>'APH KIC KIA PC'!D188</f>
        <v>0</v>
      </c>
      <c r="C188" s="518" t="str">
        <f>IF('1. Artikeldata Grund'!$D188="","", '1. Artikeldata Grund'!$D188&amp;" - "&amp;'1. Artikeldata Grund'!$E188)</f>
        <v/>
      </c>
      <c r="D188" s="518" t="str">
        <f>IF('1. Artikeldata Grund'!F188="","",'1. Artikeldata Grund'!F188)</f>
        <v/>
      </c>
      <c r="E188" s="29" t="s">
        <v>103</v>
      </c>
      <c r="F188" s="277"/>
      <c r="G188" s="26">
        <v>1</v>
      </c>
      <c r="H188" s="363" t="s">
        <v>104</v>
      </c>
      <c r="I188" s="432">
        <v>0</v>
      </c>
      <c r="J188" s="364" t="str">
        <f t="shared" si="10"/>
        <v/>
      </c>
      <c r="K188" s="364" t="str">
        <f t="shared" si="11"/>
        <v/>
      </c>
      <c r="L188" s="528" t="s">
        <v>30</v>
      </c>
      <c r="M188" s="526" t="s">
        <v>30</v>
      </c>
      <c r="N188" s="278"/>
      <c r="O188" s="359" t="s">
        <v>29</v>
      </c>
    </row>
    <row r="189" spans="1:15" s="7" customFormat="1" ht="12.75" x14ac:dyDescent="0.2">
      <c r="A189" s="102">
        <v>185</v>
      </c>
      <c r="B189" s="516">
        <f>'APH KIC KIA PC'!D189</f>
        <v>0</v>
      </c>
      <c r="C189" s="518" t="str">
        <f>IF('1. Artikeldata Grund'!$D189="","", '1. Artikeldata Grund'!$D189&amp;" - "&amp;'1. Artikeldata Grund'!$E189)</f>
        <v/>
      </c>
      <c r="D189" s="518" t="str">
        <f>IF('1. Artikeldata Grund'!F189="","",'1. Artikeldata Grund'!F189)</f>
        <v/>
      </c>
      <c r="E189" s="29" t="s">
        <v>103</v>
      </c>
      <c r="F189" s="277"/>
      <c r="G189" s="26">
        <v>1</v>
      </c>
      <c r="H189" s="363" t="s">
        <v>104</v>
      </c>
      <c r="I189" s="432">
        <v>0</v>
      </c>
      <c r="J189" s="364" t="str">
        <f t="shared" si="10"/>
        <v/>
      </c>
      <c r="K189" s="364" t="str">
        <f t="shared" si="11"/>
        <v/>
      </c>
      <c r="L189" s="528" t="s">
        <v>30</v>
      </c>
      <c r="M189" s="526" t="s">
        <v>30</v>
      </c>
      <c r="N189" s="278"/>
      <c r="O189" s="359" t="s">
        <v>29</v>
      </c>
    </row>
    <row r="190" spans="1:15" s="7" customFormat="1" ht="12.75" x14ac:dyDescent="0.2">
      <c r="A190" s="102">
        <v>186</v>
      </c>
      <c r="B190" s="516">
        <f>'APH KIC KIA PC'!D190</f>
        <v>0</v>
      </c>
      <c r="C190" s="518" t="str">
        <f>IF('1. Artikeldata Grund'!$D190="","", '1. Artikeldata Grund'!$D190&amp;" - "&amp;'1. Artikeldata Grund'!$E190)</f>
        <v/>
      </c>
      <c r="D190" s="518" t="str">
        <f>IF('1. Artikeldata Grund'!F190="","",'1. Artikeldata Grund'!F190)</f>
        <v/>
      </c>
      <c r="E190" s="29" t="s">
        <v>103</v>
      </c>
      <c r="F190" s="277"/>
      <c r="G190" s="26">
        <v>1</v>
      </c>
      <c r="H190" s="363" t="s">
        <v>104</v>
      </c>
      <c r="I190" s="432">
        <v>0</v>
      </c>
      <c r="J190" s="364" t="str">
        <f t="shared" si="10"/>
        <v/>
      </c>
      <c r="K190" s="364" t="str">
        <f t="shared" si="11"/>
        <v/>
      </c>
      <c r="L190" s="528" t="s">
        <v>30</v>
      </c>
      <c r="M190" s="526" t="s">
        <v>30</v>
      </c>
      <c r="N190" s="278"/>
      <c r="O190" s="359" t="s">
        <v>29</v>
      </c>
    </row>
    <row r="191" spans="1:15" s="7" customFormat="1" ht="12.75" x14ac:dyDescent="0.2">
      <c r="A191" s="102">
        <v>187</v>
      </c>
      <c r="B191" s="516">
        <f>'APH KIC KIA PC'!D191</f>
        <v>0</v>
      </c>
      <c r="C191" s="518" t="str">
        <f>IF('1. Artikeldata Grund'!$D191="","", '1. Artikeldata Grund'!$D191&amp;" - "&amp;'1. Artikeldata Grund'!$E191)</f>
        <v/>
      </c>
      <c r="D191" s="518" t="str">
        <f>IF('1. Artikeldata Grund'!F191="","",'1. Artikeldata Grund'!F191)</f>
        <v/>
      </c>
      <c r="E191" s="29" t="s">
        <v>103</v>
      </c>
      <c r="F191" s="277"/>
      <c r="G191" s="26">
        <v>1</v>
      </c>
      <c r="H191" s="363" t="s">
        <v>104</v>
      </c>
      <c r="I191" s="432">
        <v>0</v>
      </c>
      <c r="J191" s="364" t="str">
        <f t="shared" si="10"/>
        <v/>
      </c>
      <c r="K191" s="364" t="str">
        <f t="shared" si="11"/>
        <v/>
      </c>
      <c r="L191" s="528" t="s">
        <v>30</v>
      </c>
      <c r="M191" s="526" t="s">
        <v>30</v>
      </c>
      <c r="N191" s="278"/>
      <c r="O191" s="359" t="s">
        <v>29</v>
      </c>
    </row>
    <row r="192" spans="1:15" s="7" customFormat="1" ht="12.75" x14ac:dyDescent="0.2">
      <c r="A192" s="102">
        <v>188</v>
      </c>
      <c r="B192" s="516">
        <f>'APH KIC KIA PC'!D192</f>
        <v>0</v>
      </c>
      <c r="C192" s="518" t="str">
        <f>IF('1. Artikeldata Grund'!$D192="","", '1. Artikeldata Grund'!$D192&amp;" - "&amp;'1. Artikeldata Grund'!$E192)</f>
        <v/>
      </c>
      <c r="D192" s="518" t="str">
        <f>IF('1. Artikeldata Grund'!F192="","",'1. Artikeldata Grund'!F192)</f>
        <v/>
      </c>
      <c r="E192" s="29" t="s">
        <v>103</v>
      </c>
      <c r="F192" s="277"/>
      <c r="G192" s="26">
        <v>1</v>
      </c>
      <c r="H192" s="363" t="s">
        <v>104</v>
      </c>
      <c r="I192" s="432">
        <v>0</v>
      </c>
      <c r="J192" s="364" t="str">
        <f t="shared" si="10"/>
        <v/>
      </c>
      <c r="K192" s="364" t="str">
        <f t="shared" si="11"/>
        <v/>
      </c>
      <c r="L192" s="528" t="s">
        <v>30</v>
      </c>
      <c r="M192" s="526" t="s">
        <v>30</v>
      </c>
      <c r="N192" s="278"/>
      <c r="O192" s="359" t="s">
        <v>29</v>
      </c>
    </row>
    <row r="193" spans="1:15" s="7" customFormat="1" ht="12.75" x14ac:dyDescent="0.2">
      <c r="A193" s="102">
        <v>189</v>
      </c>
      <c r="B193" s="516">
        <f>'APH KIC KIA PC'!D193</f>
        <v>0</v>
      </c>
      <c r="C193" s="518" t="str">
        <f>IF('1. Artikeldata Grund'!$D193="","", '1. Artikeldata Grund'!$D193&amp;" - "&amp;'1. Artikeldata Grund'!$E193)</f>
        <v/>
      </c>
      <c r="D193" s="518" t="str">
        <f>IF('1. Artikeldata Grund'!F193="","",'1. Artikeldata Grund'!F193)</f>
        <v/>
      </c>
      <c r="E193" s="29" t="s">
        <v>103</v>
      </c>
      <c r="F193" s="277"/>
      <c r="G193" s="26">
        <v>1</v>
      </c>
      <c r="H193" s="363" t="s">
        <v>104</v>
      </c>
      <c r="I193" s="432">
        <v>0</v>
      </c>
      <c r="J193" s="364" t="str">
        <f t="shared" si="10"/>
        <v/>
      </c>
      <c r="K193" s="364" t="str">
        <f t="shared" si="11"/>
        <v/>
      </c>
      <c r="L193" s="528" t="s">
        <v>30</v>
      </c>
      <c r="M193" s="526" t="s">
        <v>30</v>
      </c>
      <c r="N193" s="278"/>
      <c r="O193" s="359" t="s">
        <v>29</v>
      </c>
    </row>
    <row r="194" spans="1:15" s="7" customFormat="1" ht="12.75" x14ac:dyDescent="0.2">
      <c r="A194" s="102">
        <v>190</v>
      </c>
      <c r="B194" s="516">
        <f>'APH KIC KIA PC'!D194</f>
        <v>0</v>
      </c>
      <c r="C194" s="518" t="str">
        <f>IF('1. Artikeldata Grund'!$D194="","", '1. Artikeldata Grund'!$D194&amp;" - "&amp;'1. Artikeldata Grund'!$E194)</f>
        <v/>
      </c>
      <c r="D194" s="518" t="str">
        <f>IF('1. Artikeldata Grund'!F194="","",'1. Artikeldata Grund'!F194)</f>
        <v/>
      </c>
      <c r="E194" s="29" t="s">
        <v>103</v>
      </c>
      <c r="F194" s="277"/>
      <c r="G194" s="26">
        <v>1</v>
      </c>
      <c r="H194" s="363" t="s">
        <v>104</v>
      </c>
      <c r="I194" s="432">
        <v>0</v>
      </c>
      <c r="J194" s="364" t="str">
        <f t="shared" si="10"/>
        <v/>
      </c>
      <c r="K194" s="364" t="str">
        <f t="shared" si="11"/>
        <v/>
      </c>
      <c r="L194" s="528" t="s">
        <v>30</v>
      </c>
      <c r="M194" s="526" t="s">
        <v>30</v>
      </c>
      <c r="N194" s="278"/>
      <c r="O194" s="359" t="s">
        <v>29</v>
      </c>
    </row>
    <row r="195" spans="1:15" s="7" customFormat="1" ht="12.75" x14ac:dyDescent="0.2">
      <c r="A195" s="102">
        <v>191</v>
      </c>
      <c r="B195" s="516">
        <f>'APH KIC KIA PC'!D195</f>
        <v>0</v>
      </c>
      <c r="C195" s="518" t="str">
        <f>IF('1. Artikeldata Grund'!$D195="","", '1. Artikeldata Grund'!$D195&amp;" - "&amp;'1. Artikeldata Grund'!$E195)</f>
        <v/>
      </c>
      <c r="D195" s="518" t="str">
        <f>IF('1. Artikeldata Grund'!F195="","",'1. Artikeldata Grund'!F195)</f>
        <v/>
      </c>
      <c r="E195" s="29" t="s">
        <v>103</v>
      </c>
      <c r="F195" s="277"/>
      <c r="G195" s="26">
        <v>1</v>
      </c>
      <c r="H195" s="363" t="s">
        <v>104</v>
      </c>
      <c r="I195" s="432">
        <v>0</v>
      </c>
      <c r="J195" s="364" t="str">
        <f t="shared" si="10"/>
        <v/>
      </c>
      <c r="K195" s="364" t="str">
        <f t="shared" si="11"/>
        <v/>
      </c>
      <c r="L195" s="528" t="s">
        <v>30</v>
      </c>
      <c r="M195" s="526" t="s">
        <v>30</v>
      </c>
      <c r="N195" s="278"/>
      <c r="O195" s="359" t="s">
        <v>29</v>
      </c>
    </row>
    <row r="196" spans="1:15" s="7" customFormat="1" ht="12.75" x14ac:dyDescent="0.2">
      <c r="A196" s="102">
        <v>192</v>
      </c>
      <c r="B196" s="516">
        <f>'APH KIC KIA PC'!D196</f>
        <v>0</v>
      </c>
      <c r="C196" s="518" t="str">
        <f>IF('1. Artikeldata Grund'!$D196="","", '1. Artikeldata Grund'!$D196&amp;" - "&amp;'1. Artikeldata Grund'!$E196)</f>
        <v/>
      </c>
      <c r="D196" s="518" t="str">
        <f>IF('1. Artikeldata Grund'!F196="","",'1. Artikeldata Grund'!F196)</f>
        <v/>
      </c>
      <c r="E196" s="29" t="s">
        <v>103</v>
      </c>
      <c r="F196" s="277"/>
      <c r="G196" s="26">
        <v>1</v>
      </c>
      <c r="H196" s="363" t="s">
        <v>104</v>
      </c>
      <c r="I196" s="432">
        <v>0</v>
      </c>
      <c r="J196" s="364" t="str">
        <f t="shared" si="10"/>
        <v/>
      </c>
      <c r="K196" s="364" t="str">
        <f t="shared" si="11"/>
        <v/>
      </c>
      <c r="L196" s="528" t="s">
        <v>30</v>
      </c>
      <c r="M196" s="526" t="s">
        <v>30</v>
      </c>
      <c r="N196" s="278"/>
      <c r="O196" s="359" t="s">
        <v>29</v>
      </c>
    </row>
    <row r="197" spans="1:15" s="7" customFormat="1" ht="12.75" x14ac:dyDescent="0.2">
      <c r="A197" s="102">
        <v>193</v>
      </c>
      <c r="B197" s="516">
        <f>'APH KIC KIA PC'!D197</f>
        <v>0</v>
      </c>
      <c r="C197" s="518" t="str">
        <f>IF('1. Artikeldata Grund'!$D197="","", '1. Artikeldata Grund'!$D197&amp;" - "&amp;'1. Artikeldata Grund'!$E197)</f>
        <v/>
      </c>
      <c r="D197" s="518" t="str">
        <f>IF('1. Artikeldata Grund'!F197="","",'1. Artikeldata Grund'!F197)</f>
        <v/>
      </c>
      <c r="E197" s="29" t="s">
        <v>103</v>
      </c>
      <c r="F197" s="277"/>
      <c r="G197" s="26">
        <v>1</v>
      </c>
      <c r="H197" s="363" t="s">
        <v>104</v>
      </c>
      <c r="I197" s="432">
        <v>0</v>
      </c>
      <c r="J197" s="364" t="str">
        <f t="shared" ref="J197:J204" si="12">IF(C197="","",ROUND(F197-(F197*I197),2))</f>
        <v/>
      </c>
      <c r="K197" s="364" t="str">
        <f t="shared" ref="K197:K204" si="13">IF(C197="","",G197*J197)</f>
        <v/>
      </c>
      <c r="L197" s="528" t="s">
        <v>30</v>
      </c>
      <c r="M197" s="526" t="s">
        <v>30</v>
      </c>
      <c r="N197" s="278"/>
      <c r="O197" s="359" t="s">
        <v>29</v>
      </c>
    </row>
    <row r="198" spans="1:15" s="7" customFormat="1" ht="12.75" x14ac:dyDescent="0.2">
      <c r="A198" s="102">
        <v>194</v>
      </c>
      <c r="B198" s="516">
        <f>'APH KIC KIA PC'!D198</f>
        <v>0</v>
      </c>
      <c r="C198" s="518" t="str">
        <f>IF('1. Artikeldata Grund'!$D198="","", '1. Artikeldata Grund'!$D198&amp;" - "&amp;'1. Artikeldata Grund'!$E198)</f>
        <v/>
      </c>
      <c r="D198" s="518" t="str">
        <f>IF('1. Artikeldata Grund'!F198="","",'1. Artikeldata Grund'!F198)</f>
        <v/>
      </c>
      <c r="E198" s="29" t="s">
        <v>103</v>
      </c>
      <c r="F198" s="277"/>
      <c r="G198" s="26">
        <v>1</v>
      </c>
      <c r="H198" s="363" t="s">
        <v>104</v>
      </c>
      <c r="I198" s="432">
        <v>0</v>
      </c>
      <c r="J198" s="364" t="str">
        <f t="shared" si="12"/>
        <v/>
      </c>
      <c r="K198" s="364" t="str">
        <f t="shared" si="13"/>
        <v/>
      </c>
      <c r="L198" s="528" t="s">
        <v>30</v>
      </c>
      <c r="M198" s="526" t="s">
        <v>30</v>
      </c>
      <c r="N198" s="278"/>
      <c r="O198" s="359" t="s">
        <v>29</v>
      </c>
    </row>
    <row r="199" spans="1:15" s="7" customFormat="1" ht="12.75" x14ac:dyDescent="0.2">
      <c r="A199" s="102">
        <v>195</v>
      </c>
      <c r="B199" s="516">
        <f>'APH KIC KIA PC'!D199</f>
        <v>0</v>
      </c>
      <c r="C199" s="518" t="str">
        <f>IF('1. Artikeldata Grund'!$D199="","", '1. Artikeldata Grund'!$D199&amp;" - "&amp;'1. Artikeldata Grund'!$E199)</f>
        <v/>
      </c>
      <c r="D199" s="518" t="str">
        <f>IF('1. Artikeldata Grund'!F199="","",'1. Artikeldata Grund'!F199)</f>
        <v/>
      </c>
      <c r="E199" s="29" t="s">
        <v>103</v>
      </c>
      <c r="F199" s="277"/>
      <c r="G199" s="26">
        <v>1</v>
      </c>
      <c r="H199" s="363" t="s">
        <v>104</v>
      </c>
      <c r="I199" s="432">
        <v>0</v>
      </c>
      <c r="J199" s="364" t="str">
        <f t="shared" si="12"/>
        <v/>
      </c>
      <c r="K199" s="364" t="str">
        <f t="shared" si="13"/>
        <v/>
      </c>
      <c r="L199" s="528" t="s">
        <v>30</v>
      </c>
      <c r="M199" s="526" t="s">
        <v>30</v>
      </c>
      <c r="N199" s="278"/>
      <c r="O199" s="359" t="s">
        <v>29</v>
      </c>
    </row>
    <row r="200" spans="1:15" s="7" customFormat="1" ht="12.75" x14ac:dyDescent="0.2">
      <c r="A200" s="102">
        <v>196</v>
      </c>
      <c r="B200" s="516">
        <f>'APH KIC KIA PC'!D200</f>
        <v>0</v>
      </c>
      <c r="C200" s="518" t="str">
        <f>IF('1. Artikeldata Grund'!$D200="","", '1. Artikeldata Grund'!$D200&amp;" - "&amp;'1. Artikeldata Grund'!$E200)</f>
        <v/>
      </c>
      <c r="D200" s="518" t="str">
        <f>IF('1. Artikeldata Grund'!F200="","",'1. Artikeldata Grund'!F200)</f>
        <v/>
      </c>
      <c r="E200" s="29" t="s">
        <v>103</v>
      </c>
      <c r="F200" s="277"/>
      <c r="G200" s="26">
        <v>1</v>
      </c>
      <c r="H200" s="363" t="s">
        <v>104</v>
      </c>
      <c r="I200" s="432">
        <v>0</v>
      </c>
      <c r="J200" s="364" t="str">
        <f t="shared" si="12"/>
        <v/>
      </c>
      <c r="K200" s="364" t="str">
        <f t="shared" si="13"/>
        <v/>
      </c>
      <c r="L200" s="528" t="s">
        <v>30</v>
      </c>
      <c r="M200" s="526" t="s">
        <v>30</v>
      </c>
      <c r="N200" s="278"/>
      <c r="O200" s="359" t="s">
        <v>29</v>
      </c>
    </row>
    <row r="201" spans="1:15" s="7" customFormat="1" ht="12.75" x14ac:dyDescent="0.2">
      <c r="A201" s="102">
        <v>197</v>
      </c>
      <c r="B201" s="516">
        <f>'APH KIC KIA PC'!D201</f>
        <v>0</v>
      </c>
      <c r="C201" s="518" t="str">
        <f>IF('1. Artikeldata Grund'!$D201="","", '1. Artikeldata Grund'!$D201&amp;" - "&amp;'1. Artikeldata Grund'!$E201)</f>
        <v/>
      </c>
      <c r="D201" s="518" t="str">
        <f>IF('1. Artikeldata Grund'!F201="","",'1. Artikeldata Grund'!F201)</f>
        <v/>
      </c>
      <c r="E201" s="29" t="s">
        <v>103</v>
      </c>
      <c r="F201" s="277"/>
      <c r="G201" s="26">
        <v>1</v>
      </c>
      <c r="H201" s="363" t="s">
        <v>104</v>
      </c>
      <c r="I201" s="432">
        <v>0</v>
      </c>
      <c r="J201" s="364" t="str">
        <f t="shared" si="12"/>
        <v/>
      </c>
      <c r="K201" s="364" t="str">
        <f t="shared" si="13"/>
        <v/>
      </c>
      <c r="L201" s="528" t="s">
        <v>30</v>
      </c>
      <c r="M201" s="526" t="s">
        <v>30</v>
      </c>
      <c r="N201" s="278"/>
      <c r="O201" s="359" t="s">
        <v>29</v>
      </c>
    </row>
    <row r="202" spans="1:15" s="7" customFormat="1" ht="12.75" x14ac:dyDescent="0.2">
      <c r="A202" s="102">
        <v>198</v>
      </c>
      <c r="B202" s="516">
        <f>'APH KIC KIA PC'!D202</f>
        <v>0</v>
      </c>
      <c r="C202" s="518" t="str">
        <f>IF('1. Artikeldata Grund'!$D202="","", '1. Artikeldata Grund'!$D202&amp;" - "&amp;'1. Artikeldata Grund'!$E202)</f>
        <v/>
      </c>
      <c r="D202" s="518" t="str">
        <f>IF('1. Artikeldata Grund'!F202="","",'1. Artikeldata Grund'!F202)</f>
        <v/>
      </c>
      <c r="E202" s="29" t="s">
        <v>103</v>
      </c>
      <c r="F202" s="277"/>
      <c r="G202" s="26">
        <v>1</v>
      </c>
      <c r="H202" s="363" t="s">
        <v>104</v>
      </c>
      <c r="I202" s="432">
        <v>0</v>
      </c>
      <c r="J202" s="364" t="str">
        <f t="shared" si="12"/>
        <v/>
      </c>
      <c r="K202" s="364" t="str">
        <f t="shared" si="13"/>
        <v/>
      </c>
      <c r="L202" s="528" t="s">
        <v>30</v>
      </c>
      <c r="M202" s="526" t="s">
        <v>30</v>
      </c>
      <c r="N202" s="278"/>
      <c r="O202" s="359" t="s">
        <v>29</v>
      </c>
    </row>
    <row r="203" spans="1:15" s="7" customFormat="1" ht="12.75" x14ac:dyDescent="0.2">
      <c r="A203" s="102">
        <v>199</v>
      </c>
      <c r="B203" s="516">
        <f>'APH KIC KIA PC'!D203</f>
        <v>0</v>
      </c>
      <c r="C203" s="518" t="str">
        <f>IF('1. Artikeldata Grund'!$D203="","", '1. Artikeldata Grund'!$D203&amp;" - "&amp;'1. Artikeldata Grund'!$E203)</f>
        <v/>
      </c>
      <c r="D203" s="518" t="str">
        <f>IF('1. Artikeldata Grund'!F203="","",'1. Artikeldata Grund'!F203)</f>
        <v/>
      </c>
      <c r="E203" s="29" t="s">
        <v>103</v>
      </c>
      <c r="F203" s="277"/>
      <c r="G203" s="26">
        <v>1</v>
      </c>
      <c r="H203" s="363" t="s">
        <v>104</v>
      </c>
      <c r="I203" s="432">
        <v>0</v>
      </c>
      <c r="J203" s="364" t="str">
        <f t="shared" si="12"/>
        <v/>
      </c>
      <c r="K203" s="364" t="str">
        <f t="shared" si="13"/>
        <v/>
      </c>
      <c r="L203" s="528" t="s">
        <v>30</v>
      </c>
      <c r="M203" s="526" t="s">
        <v>30</v>
      </c>
      <c r="N203" s="278"/>
      <c r="O203" s="359" t="s">
        <v>29</v>
      </c>
    </row>
    <row r="204" spans="1:15" s="7" customFormat="1" ht="12.75" x14ac:dyDescent="0.2">
      <c r="A204" s="102">
        <v>200</v>
      </c>
      <c r="B204" s="516">
        <f>'APH KIC KIA PC'!D204</f>
        <v>0</v>
      </c>
      <c r="C204" s="518" t="str">
        <f>IF('1. Artikeldata Grund'!$D204="","", '1. Artikeldata Grund'!$D204&amp;" - "&amp;'1. Artikeldata Grund'!$E204)</f>
        <v/>
      </c>
      <c r="D204" s="518" t="str">
        <f>IF('1. Artikeldata Grund'!F204="","",'1. Artikeldata Grund'!F204)</f>
        <v/>
      </c>
      <c r="E204" s="29" t="s">
        <v>103</v>
      </c>
      <c r="F204" s="277"/>
      <c r="G204" s="26">
        <v>1</v>
      </c>
      <c r="H204" s="363" t="s">
        <v>104</v>
      </c>
      <c r="I204" s="432">
        <v>0</v>
      </c>
      <c r="J204" s="364" t="str">
        <f t="shared" si="12"/>
        <v/>
      </c>
      <c r="K204" s="364" t="str">
        <f t="shared" si="13"/>
        <v/>
      </c>
      <c r="L204" s="528" t="s">
        <v>30</v>
      </c>
      <c r="M204" s="526" t="s">
        <v>30</v>
      </c>
      <c r="N204" s="278"/>
      <c r="O204" s="359" t="s">
        <v>29</v>
      </c>
    </row>
  </sheetData>
  <sheetProtection algorithmName="SHA-512" hashValue="JuoIFFccGNnDd9SuYnB7c9I2T0evnea6fhyM0mV1Xfu7hQm5ksnejvwuO4A1N2VVCtnDsIor0YlzF4lqp0l5Kg==" saltValue="6K5CuliiSv6c204evwk3yA==" spinCount="100000" sheet="1" objects="1" scenarios="1"/>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I205"/>
  <sheetViews>
    <sheetView showGridLines="0" zoomScale="80" zoomScaleNormal="80" workbookViewId="0">
      <selection activeCell="D7" sqref="D7"/>
    </sheetView>
  </sheetViews>
  <sheetFormatPr defaultColWidth="9.140625" defaultRowHeight="15" outlineLevelCol="1" x14ac:dyDescent="0.25"/>
  <cols>
    <col min="1" max="1" width="7.7109375" style="91" customWidth="1"/>
    <col min="2" max="2" width="9.140625" style="91" bestFit="1" customWidth="1"/>
    <col min="3" max="3" width="9.140625" style="91" customWidth="1"/>
    <col min="4" max="4" width="68.28515625" style="92" customWidth="1"/>
    <col min="5" max="5" width="25.140625" style="92" customWidth="1"/>
    <col min="6" max="6" width="44.85546875" style="93" hidden="1" customWidth="1"/>
    <col min="7" max="9" width="27.42578125" style="93" hidden="1" customWidth="1"/>
    <col min="10" max="10" width="63.28515625" style="93" customWidth="1"/>
    <col min="11" max="12" width="25.140625" style="93" hidden="1" customWidth="1"/>
    <col min="13" max="15" width="17.85546875" style="93" hidden="1" customWidth="1"/>
    <col min="16" max="16" width="18" style="93" hidden="1" customWidth="1"/>
    <col min="17" max="17" width="17.85546875" style="93" hidden="1" customWidth="1"/>
    <col min="18" max="18" width="47.85546875" style="93" customWidth="1"/>
    <col min="19" max="19" width="41.28515625" style="94" customWidth="1"/>
    <col min="20" max="20" width="30.28515625" style="94" bestFit="1" customWidth="1"/>
    <col min="21" max="21" width="29.5703125" style="94" bestFit="1" customWidth="1"/>
    <col min="22" max="22" width="29.5703125" style="94" customWidth="1"/>
    <col min="23" max="25" width="38.85546875" style="94" customWidth="1"/>
    <col min="26" max="26" width="65.140625" style="94" customWidth="1"/>
    <col min="27" max="27" width="65.28515625" style="94" bestFit="1" customWidth="1"/>
    <col min="28" max="28" width="63" style="94" bestFit="1" customWidth="1"/>
    <col min="29" max="37" width="58" style="94" customWidth="1"/>
    <col min="38" max="38" width="63" style="94" bestFit="1" customWidth="1"/>
    <col min="39" max="39" width="26.85546875" style="94" bestFit="1" customWidth="1"/>
    <col min="40" max="40" width="26" style="94" bestFit="1" customWidth="1"/>
    <col min="41" max="41" width="26.5703125" style="94" customWidth="1"/>
    <col min="42" max="42" width="24" style="94" customWidth="1"/>
    <col min="43" max="43" width="22.85546875" style="94" customWidth="1"/>
    <col min="44" max="44" width="21.5703125" style="94" customWidth="1"/>
    <col min="45" max="45" width="23.140625" style="94" customWidth="1"/>
    <col min="46" max="47" width="20.7109375" style="94" customWidth="1"/>
    <col min="48" max="48" width="3.7109375" style="94" customWidth="1"/>
    <col min="49" max="49" width="20.7109375" style="94" customWidth="1"/>
    <col min="50" max="50" width="26.5703125" style="94" hidden="1" customWidth="1" outlineLevel="1"/>
    <col min="51" max="51" width="27.28515625" style="94" hidden="1" customWidth="1" outlineLevel="1"/>
    <col min="52" max="52" width="3.85546875" style="94" customWidth="1" collapsed="1"/>
    <col min="53" max="53" width="20.7109375" style="94" customWidth="1"/>
    <col min="54" max="54" width="27.140625" style="94" hidden="1" customWidth="1" outlineLevel="1"/>
    <col min="55" max="55" width="28" style="94" hidden="1" customWidth="1" outlineLevel="1"/>
    <col min="56" max="56" width="26.140625" style="94" hidden="1" customWidth="1" outlineLevel="1"/>
    <col min="57" max="57" width="26.42578125" style="94" hidden="1" customWidth="1" outlineLevel="1"/>
    <col min="58" max="58" width="27.42578125" style="94" hidden="1" customWidth="1" outlineLevel="1"/>
    <col min="59" max="59" width="3.7109375" style="94" customWidth="1" collapsed="1"/>
    <col min="60" max="60" width="23" style="94" customWidth="1"/>
    <col min="61" max="61" width="20.7109375" style="94" customWidth="1"/>
    <col min="62" max="16384" width="9.140625" style="94"/>
  </cols>
  <sheetData>
    <row r="1" spans="1:61" s="95" customFormat="1" ht="181.5" customHeight="1" x14ac:dyDescent="0.25">
      <c r="A1" s="634" t="s">
        <v>6</v>
      </c>
      <c r="B1" s="634"/>
      <c r="C1" s="634"/>
      <c r="D1" s="635"/>
      <c r="E1" s="636" t="s">
        <v>105</v>
      </c>
      <c r="F1" s="640" t="s">
        <v>106</v>
      </c>
      <c r="G1" s="640" t="s">
        <v>107</v>
      </c>
      <c r="H1" s="640" t="s">
        <v>108</v>
      </c>
      <c r="I1" s="640" t="s">
        <v>109</v>
      </c>
      <c r="J1" s="551" t="s">
        <v>110</v>
      </c>
      <c r="K1" s="638" t="s">
        <v>111</v>
      </c>
      <c r="L1" s="638" t="s">
        <v>112</v>
      </c>
      <c r="M1" s="549" t="s">
        <v>113</v>
      </c>
      <c r="N1" s="549" t="s">
        <v>113</v>
      </c>
      <c r="O1" s="549" t="s">
        <v>113</v>
      </c>
      <c r="P1" s="549" t="s">
        <v>113</v>
      </c>
      <c r="Q1" s="549" t="s">
        <v>113</v>
      </c>
      <c r="R1" s="553" t="s">
        <v>113</v>
      </c>
      <c r="S1" s="637" t="s">
        <v>114</v>
      </c>
      <c r="T1" s="637" t="s">
        <v>115</v>
      </c>
      <c r="U1" s="637" t="s">
        <v>116</v>
      </c>
      <c r="V1" s="641" t="s">
        <v>117</v>
      </c>
      <c r="W1" s="637" t="s">
        <v>118</v>
      </c>
      <c r="X1" s="637" t="s">
        <v>119</v>
      </c>
      <c r="Y1" s="637" t="s">
        <v>120</v>
      </c>
      <c r="Z1" s="637" t="s">
        <v>121</v>
      </c>
      <c r="AA1" s="637" t="s">
        <v>2806</v>
      </c>
      <c r="AB1" s="637" t="s">
        <v>122</v>
      </c>
      <c r="AC1" s="641" t="s">
        <v>123</v>
      </c>
      <c r="AD1" s="645" t="s">
        <v>2807</v>
      </c>
      <c r="AE1" s="645" t="s">
        <v>2808</v>
      </c>
      <c r="AF1" s="643" t="s">
        <v>2809</v>
      </c>
      <c r="AG1" s="643" t="s">
        <v>2810</v>
      </c>
      <c r="AH1" s="643" t="s">
        <v>2811</v>
      </c>
      <c r="AI1" s="643" t="s">
        <v>2812</v>
      </c>
      <c r="AJ1" s="643" t="s">
        <v>2813</v>
      </c>
      <c r="AK1" s="643" t="s">
        <v>2814</v>
      </c>
      <c r="AL1" s="637" t="s">
        <v>2803</v>
      </c>
      <c r="AM1" s="637" t="s">
        <v>124</v>
      </c>
      <c r="AN1" s="637" t="s">
        <v>2815</v>
      </c>
      <c r="AO1" s="637" t="s">
        <v>125</v>
      </c>
      <c r="AP1" s="637" t="s">
        <v>126</v>
      </c>
      <c r="AQ1" s="637" t="s">
        <v>127</v>
      </c>
      <c r="AR1" s="637" t="s">
        <v>128</v>
      </c>
      <c r="AS1" s="637" t="s">
        <v>129</v>
      </c>
      <c r="AT1" s="636" t="s">
        <v>130</v>
      </c>
      <c r="AU1" s="636" t="s">
        <v>131</v>
      </c>
      <c r="AV1" s="505"/>
      <c r="AW1" s="659" t="s">
        <v>132</v>
      </c>
      <c r="AX1" s="648" t="s">
        <v>133</v>
      </c>
      <c r="AY1" s="648" t="s">
        <v>134</v>
      </c>
      <c r="AZ1" s="507"/>
      <c r="BA1" s="650" t="s">
        <v>135</v>
      </c>
      <c r="BB1" s="658" t="s">
        <v>136</v>
      </c>
      <c r="BC1" s="658" t="s">
        <v>137</v>
      </c>
      <c r="BD1" s="658" t="s">
        <v>138</v>
      </c>
      <c r="BE1" s="658" t="s">
        <v>139</v>
      </c>
      <c r="BF1" s="658" t="s">
        <v>140</v>
      </c>
      <c r="BG1" s="509"/>
      <c r="BH1" s="641" t="s">
        <v>141</v>
      </c>
      <c r="BI1" s="641" t="s">
        <v>142</v>
      </c>
    </row>
    <row r="2" spans="1:61" s="95" customFormat="1" x14ac:dyDescent="0.25">
      <c r="A2" s="594" t="s">
        <v>15</v>
      </c>
      <c r="B2" s="594"/>
      <c r="C2" s="594"/>
      <c r="D2" s="532"/>
      <c r="E2" s="636"/>
      <c r="F2" s="640"/>
      <c r="G2" s="640"/>
      <c r="H2" s="640"/>
      <c r="I2" s="640"/>
      <c r="J2" s="552" t="s">
        <v>143</v>
      </c>
      <c r="K2" s="639"/>
      <c r="L2" s="639"/>
      <c r="M2" s="550" t="s">
        <v>144</v>
      </c>
      <c r="N2" s="550" t="s">
        <v>145</v>
      </c>
      <c r="O2" s="550" t="s">
        <v>146</v>
      </c>
      <c r="P2" s="550" t="s">
        <v>147</v>
      </c>
      <c r="Q2" s="550" t="s">
        <v>148</v>
      </c>
      <c r="R2" s="550" t="s">
        <v>143</v>
      </c>
      <c r="S2" s="637"/>
      <c r="T2" s="637"/>
      <c r="U2" s="637"/>
      <c r="V2" s="642"/>
      <c r="W2" s="637"/>
      <c r="X2" s="637"/>
      <c r="Y2" s="637"/>
      <c r="Z2" s="637"/>
      <c r="AA2" s="637"/>
      <c r="AB2" s="637"/>
      <c r="AC2" s="642"/>
      <c r="AD2" s="646"/>
      <c r="AE2" s="646"/>
      <c r="AF2" s="644"/>
      <c r="AG2" s="644"/>
      <c r="AH2" s="644"/>
      <c r="AI2" s="644"/>
      <c r="AJ2" s="644"/>
      <c r="AK2" s="644"/>
      <c r="AL2" s="637"/>
      <c r="AM2" s="637"/>
      <c r="AN2" s="637"/>
      <c r="AO2" s="637"/>
      <c r="AP2" s="637"/>
      <c r="AQ2" s="637"/>
      <c r="AR2" s="637"/>
      <c r="AS2" s="637"/>
      <c r="AT2" s="636"/>
      <c r="AU2" s="636"/>
      <c r="AV2" s="506"/>
      <c r="AW2" s="659"/>
      <c r="AX2" s="649"/>
      <c r="AY2" s="649"/>
      <c r="AZ2" s="508"/>
      <c r="BA2" s="651"/>
      <c r="BB2" s="658"/>
      <c r="BC2" s="658"/>
      <c r="BD2" s="658"/>
      <c r="BE2" s="658"/>
      <c r="BF2" s="658"/>
      <c r="BG2" s="510"/>
      <c r="BH2" s="662"/>
      <c r="BI2" s="662"/>
    </row>
    <row r="3" spans="1:61" s="96" customFormat="1" ht="63.75" x14ac:dyDescent="0.25">
      <c r="A3" s="594" t="s">
        <v>16</v>
      </c>
      <c r="B3" s="594"/>
      <c r="C3" s="594"/>
      <c r="D3" s="532"/>
      <c r="E3" s="570" t="s">
        <v>149</v>
      </c>
      <c r="F3" s="336"/>
      <c r="G3" s="336"/>
      <c r="H3" s="336"/>
      <c r="I3" s="336"/>
      <c r="J3" s="336"/>
      <c r="K3" s="336"/>
      <c r="L3" s="336"/>
      <c r="M3" s="336"/>
      <c r="N3" s="336"/>
      <c r="O3" s="336"/>
      <c r="P3" s="336"/>
      <c r="Q3" s="355"/>
      <c r="R3" s="570" t="s">
        <v>149</v>
      </c>
      <c r="S3" s="341" t="s">
        <v>150</v>
      </c>
      <c r="T3" s="341" t="s">
        <v>151</v>
      </c>
      <c r="U3" s="341" t="s">
        <v>152</v>
      </c>
      <c r="V3" s="341" t="s">
        <v>153</v>
      </c>
      <c r="W3" s="571" t="s">
        <v>154</v>
      </c>
      <c r="X3" s="340" t="s">
        <v>155</v>
      </c>
      <c r="Y3" s="571" t="s">
        <v>156</v>
      </c>
      <c r="Z3" s="572" t="s">
        <v>157</v>
      </c>
      <c r="AA3" s="339" t="s">
        <v>158</v>
      </c>
      <c r="AB3" s="338" t="s">
        <v>159</v>
      </c>
      <c r="AC3" s="338"/>
      <c r="AD3" s="338"/>
      <c r="AE3" s="338"/>
      <c r="AF3" s="338"/>
      <c r="AG3" s="338"/>
      <c r="AH3" s="338"/>
      <c r="AI3" s="338"/>
      <c r="AJ3" s="338"/>
      <c r="AK3" s="338"/>
      <c r="AL3" s="338"/>
      <c r="AM3" s="337" t="s">
        <v>160</v>
      </c>
      <c r="AN3" s="337" t="s">
        <v>2816</v>
      </c>
      <c r="AO3" s="337" t="s">
        <v>161</v>
      </c>
      <c r="AP3" s="337" t="s">
        <v>145</v>
      </c>
      <c r="AQ3" s="336" t="s">
        <v>162</v>
      </c>
      <c r="AR3" s="336" t="s">
        <v>163</v>
      </c>
      <c r="AS3" s="336" t="s">
        <v>164</v>
      </c>
      <c r="AT3" s="336" t="s">
        <v>165</v>
      </c>
      <c r="AU3" s="336" t="s">
        <v>166</v>
      </c>
      <c r="AV3" s="506"/>
      <c r="AW3" s="660"/>
      <c r="AX3" s="475" t="s">
        <v>167</v>
      </c>
      <c r="AY3" s="475" t="s">
        <v>167</v>
      </c>
      <c r="AZ3" s="508"/>
      <c r="BA3" s="652"/>
      <c r="BB3" s="475" t="s">
        <v>168</v>
      </c>
      <c r="BC3" s="475" t="s">
        <v>168</v>
      </c>
      <c r="BD3" s="475" t="s">
        <v>168</v>
      </c>
      <c r="BE3" s="475" t="s">
        <v>168</v>
      </c>
      <c r="BF3" s="475" t="s">
        <v>168</v>
      </c>
      <c r="BG3" s="510"/>
      <c r="BH3" s="642"/>
      <c r="BI3" s="642"/>
    </row>
    <row r="4" spans="1:61" s="96" customFormat="1" ht="32.25" customHeight="1" x14ac:dyDescent="0.25">
      <c r="A4" s="216"/>
      <c r="B4" s="216"/>
      <c r="C4" s="216"/>
      <c r="D4" s="217"/>
      <c r="E4" s="335"/>
      <c r="F4" s="498"/>
      <c r="G4" s="498"/>
      <c r="H4" s="498"/>
      <c r="I4" s="498"/>
      <c r="J4" s="498"/>
      <c r="K4" s="498"/>
      <c r="L4" s="498"/>
      <c r="M4" s="498"/>
      <c r="N4" s="498"/>
      <c r="O4" s="498"/>
      <c r="P4" s="498"/>
      <c r="Q4" s="498"/>
      <c r="R4" s="498"/>
      <c r="S4" s="334" t="s">
        <v>169</v>
      </c>
      <c r="T4" s="334" t="s">
        <v>169</v>
      </c>
      <c r="U4" s="334" t="s">
        <v>169</v>
      </c>
      <c r="V4" s="334" t="s">
        <v>169</v>
      </c>
      <c r="W4" s="334" t="s">
        <v>169</v>
      </c>
      <c r="X4" s="334" t="s">
        <v>169</v>
      </c>
      <c r="Y4" s="334" t="s">
        <v>169</v>
      </c>
      <c r="Z4" s="334" t="s">
        <v>169</v>
      </c>
      <c r="AA4" s="334" t="s">
        <v>169</v>
      </c>
      <c r="AB4" s="334" t="s">
        <v>169</v>
      </c>
      <c r="AC4" s="333" t="s">
        <v>169</v>
      </c>
      <c r="AD4" s="333" t="s">
        <v>169</v>
      </c>
      <c r="AE4" s="333" t="s">
        <v>2830</v>
      </c>
      <c r="AF4" s="333" t="s">
        <v>169</v>
      </c>
      <c r="AG4" s="333" t="s">
        <v>169</v>
      </c>
      <c r="AH4" s="333" t="s">
        <v>169</v>
      </c>
      <c r="AI4" s="333" t="s">
        <v>169</v>
      </c>
      <c r="AJ4" s="333" t="s">
        <v>169</v>
      </c>
      <c r="AK4" s="333" t="s">
        <v>169</v>
      </c>
      <c r="AL4" s="334" t="s">
        <v>169</v>
      </c>
      <c r="AM4" s="89" t="s">
        <v>171</v>
      </c>
      <c r="AN4" s="89" t="s">
        <v>2817</v>
      </c>
      <c r="AO4" s="89" t="s">
        <v>172</v>
      </c>
      <c r="AP4" s="89" t="s">
        <v>173</v>
      </c>
      <c r="AQ4" s="89" t="s">
        <v>174</v>
      </c>
      <c r="AR4" s="89" t="s">
        <v>175</v>
      </c>
      <c r="AS4" s="89" t="s">
        <v>176</v>
      </c>
      <c r="AT4" s="334" t="s">
        <v>169</v>
      </c>
      <c r="AU4" s="334" t="s">
        <v>169</v>
      </c>
      <c r="AV4" s="506"/>
      <c r="AW4" s="333" t="s">
        <v>177</v>
      </c>
      <c r="AX4" s="90" t="s">
        <v>178</v>
      </c>
      <c r="AY4" s="90" t="s">
        <v>179</v>
      </c>
      <c r="AZ4" s="508"/>
      <c r="BA4" s="656" t="s">
        <v>180</v>
      </c>
      <c r="BB4" s="90" t="s">
        <v>181</v>
      </c>
      <c r="BC4" s="88" t="s">
        <v>182</v>
      </c>
      <c r="BD4" s="90" t="s">
        <v>183</v>
      </c>
      <c r="BE4" s="88" t="s">
        <v>184</v>
      </c>
      <c r="BF4" s="90" t="s">
        <v>185</v>
      </c>
      <c r="BG4" s="510"/>
      <c r="BH4" s="215" t="s">
        <v>186</v>
      </c>
      <c r="BI4" s="214" t="s">
        <v>170</v>
      </c>
    </row>
    <row r="5" spans="1:61" s="97" customFormat="1" ht="60" x14ac:dyDescent="0.25">
      <c r="A5" s="99" t="s">
        <v>187</v>
      </c>
      <c r="B5" s="99" t="s">
        <v>18</v>
      </c>
      <c r="C5" s="536" t="s">
        <v>188</v>
      </c>
      <c r="D5" s="433" t="s">
        <v>189</v>
      </c>
      <c r="E5" s="214" t="s">
        <v>190</v>
      </c>
      <c r="F5" s="214" t="s">
        <v>191</v>
      </c>
      <c r="G5" s="214" t="s">
        <v>191</v>
      </c>
      <c r="H5" s="214" t="s">
        <v>191</v>
      </c>
      <c r="I5" s="214" t="s">
        <v>191</v>
      </c>
      <c r="J5" s="214" t="s">
        <v>192</v>
      </c>
      <c r="K5" s="214" t="s">
        <v>191</v>
      </c>
      <c r="L5" s="214" t="s">
        <v>191</v>
      </c>
      <c r="M5" s="214" t="s">
        <v>192</v>
      </c>
      <c r="N5" s="214" t="s">
        <v>192</v>
      </c>
      <c r="O5" s="214" t="s">
        <v>192</v>
      </c>
      <c r="P5" s="214" t="s">
        <v>192</v>
      </c>
      <c r="Q5" s="214" t="s">
        <v>192</v>
      </c>
      <c r="R5" s="214" t="s">
        <v>192</v>
      </c>
      <c r="S5" s="333" t="s">
        <v>193</v>
      </c>
      <c r="T5" s="333" t="s">
        <v>193</v>
      </c>
      <c r="U5" s="333" t="s">
        <v>193</v>
      </c>
      <c r="V5" s="333" t="s">
        <v>193</v>
      </c>
      <c r="W5" s="333" t="s">
        <v>193</v>
      </c>
      <c r="X5" s="333" t="s">
        <v>193</v>
      </c>
      <c r="Y5" s="333" t="s">
        <v>193</v>
      </c>
      <c r="Z5" s="333" t="s">
        <v>193</v>
      </c>
      <c r="AA5" s="333" t="s">
        <v>194</v>
      </c>
      <c r="AB5" s="333" t="s">
        <v>194</v>
      </c>
      <c r="AC5" s="333" t="s">
        <v>195</v>
      </c>
      <c r="AD5" s="333" t="s">
        <v>196</v>
      </c>
      <c r="AE5" s="333" t="s">
        <v>196</v>
      </c>
      <c r="AF5" s="333" t="s">
        <v>196</v>
      </c>
      <c r="AG5" s="333" t="s">
        <v>196</v>
      </c>
      <c r="AH5" s="333" t="s">
        <v>196</v>
      </c>
      <c r="AI5" s="333" t="s">
        <v>196</v>
      </c>
      <c r="AJ5" s="333" t="s">
        <v>196</v>
      </c>
      <c r="AK5" s="333" t="s">
        <v>196</v>
      </c>
      <c r="AL5" s="333" t="s">
        <v>2804</v>
      </c>
      <c r="AM5" s="333" t="s">
        <v>196</v>
      </c>
      <c r="AN5" s="333" t="s">
        <v>196</v>
      </c>
      <c r="AO5" s="333" t="s">
        <v>196</v>
      </c>
      <c r="AP5" s="333" t="s">
        <v>196</v>
      </c>
      <c r="AQ5" s="333" t="s">
        <v>196</v>
      </c>
      <c r="AR5" s="333" t="s">
        <v>196</v>
      </c>
      <c r="AS5" s="333" t="s">
        <v>196</v>
      </c>
      <c r="AT5" s="333" t="s">
        <v>196</v>
      </c>
      <c r="AU5" s="333" t="s">
        <v>196</v>
      </c>
      <c r="AV5" s="506"/>
      <c r="AW5" s="333" t="s">
        <v>197</v>
      </c>
      <c r="AX5" s="333" t="s">
        <v>196</v>
      </c>
      <c r="AY5" s="333" t="s">
        <v>196</v>
      </c>
      <c r="AZ5" s="508"/>
      <c r="BA5" s="657"/>
      <c r="BB5" s="333" t="s">
        <v>196</v>
      </c>
      <c r="BC5" s="333" t="s">
        <v>196</v>
      </c>
      <c r="BD5" s="333" t="s">
        <v>196</v>
      </c>
      <c r="BE5" s="333" t="s">
        <v>196</v>
      </c>
      <c r="BF5" s="333" t="s">
        <v>196</v>
      </c>
      <c r="BG5" s="510"/>
      <c r="BH5" s="333" t="s">
        <v>196</v>
      </c>
      <c r="BI5" s="333" t="s">
        <v>196</v>
      </c>
    </row>
    <row r="6" spans="1:61" x14ac:dyDescent="0.25">
      <c r="A6" s="366">
        <v>1</v>
      </c>
      <c r="B6" s="519">
        <f>'APH KIC KIA PC'!D5</f>
        <v>0</v>
      </c>
      <c r="C6" s="519" t="str">
        <f>'APH KIC KIA PC'!I5</f>
        <v>Välj…</v>
      </c>
      <c r="D6" s="520" t="str">
        <f>IF('1. Artikeldata Grund'!$E5="","",'1. Artikeldata Grund'!$E5)</f>
        <v/>
      </c>
      <c r="E6" s="521" t="str">
        <f>IF('1. Artikeldata Grund'!D5="","",'1. Artikeldata Grund'!D5)</f>
        <v/>
      </c>
      <c r="F6" s="522" t="str">
        <f>'2. Artikeldata Utökad'!H5</f>
        <v xml:space="preserve">  Välj…</v>
      </c>
      <c r="G6" s="522"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2"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2"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2" t="str" cm="1">
        <f t="array" ref="J6">IFERROR(SUBSTITUTE(_xlfn.ARRAYTOTEXT(_xlfn._xlws.FILTER(G6:I6,G6:I6&lt;&gt;""))," ",""),"")</f>
        <v/>
      </c>
      <c r="K6" s="522" t="str">
        <f>IF('2. Artikeldata Utökad'!M5="Ja","Nordisk","")</f>
        <v/>
      </c>
      <c r="L6" s="522" t="str">
        <f>IF('2. Artikeldata Utökad'!N5="Ja","Miljoforpackad","")</f>
        <v/>
      </c>
      <c r="M6" s="522"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2" t="str">
        <f t="shared" ref="N6:N37" si="0">IF(OR(G6="Vegansociety",G6="Imvegan",G6="Certifiedvegan",H6="Vegansociety",H6="Imvegan",H6="Certifiedvegan",I6="Vegansociety",I6="Imvegan",I6="Certifiedvegan",AP6="Vegansk"),"Vegansk","")</f>
        <v/>
      </c>
      <c r="O6" s="522" t="str">
        <f>IF(OR(G6="fairtrade",G6="UTZ",G6="Rainforestalliance",G6="Fairforlife",H6="fairtrade",H6="UTZ",H6="Rainforestalliance",H6="Fairforlife",I6="fairtrade",I6="UTZ",I6="Rainforestalliance",I6="Fairforlife"),"Rattvisemarkt","")</f>
        <v/>
      </c>
      <c r="P6" s="522" t="str">
        <f>IF(OR(G6="Asthmaallergynordic",G6="Astmaochallergiforbundet",H6="Asthmaallergynordic",H6="Astmaochallergiforbundet",I6="Asthmaallergynordic",I6="Astmaochallergiforbundet"),"Extramildformula","")</f>
        <v/>
      </c>
      <c r="Q6" s="522" t="str">
        <f>IF(OR(G6="Svanen",G6="Bramiljoval",G6="EUEcolabel",H6="Svanen",H6="Bramiljoval",H6="EUEcolabel",I6="Svanen",I6="Bramiljoval",I6="EUEcolabel"),"Miljomarkt","")</f>
        <v/>
      </c>
      <c r="R6" s="522" t="str" cm="1">
        <f t="array" ref="R6">IFERROR(SUBSTITUTE(_xlfn.ARRAYTOTEXT(_xlfn._xlws.FILTER(K6:Q6,K6:Q6&lt;&gt;""))," ",""),"")</f>
        <v/>
      </c>
      <c r="S6" s="367"/>
      <c r="T6" s="368"/>
      <c r="U6" s="368"/>
      <c r="V6" s="368"/>
      <c r="W6" s="368"/>
      <c r="X6" s="368"/>
      <c r="Y6" s="368"/>
      <c r="Z6" s="368"/>
      <c r="AA6" s="368"/>
      <c r="AB6" s="368"/>
      <c r="AC6" s="368"/>
      <c r="AD6" s="368"/>
      <c r="AE6" s="368"/>
      <c r="AF6" s="368"/>
      <c r="AG6" s="368"/>
      <c r="AH6" s="368"/>
      <c r="AI6" s="368"/>
      <c r="AJ6" s="368" t="s">
        <v>30</v>
      </c>
      <c r="AK6" s="368" t="s">
        <v>30</v>
      </c>
      <c r="AL6" s="368"/>
      <c r="AM6" s="367"/>
      <c r="AN6" s="368"/>
      <c r="AO6" s="368"/>
      <c r="AP6" s="368" t="s">
        <v>30</v>
      </c>
      <c r="AQ6" s="368"/>
      <c r="AR6" s="368"/>
      <c r="AS6" s="368"/>
      <c r="AT6" s="368"/>
      <c r="AU6" s="368"/>
      <c r="AV6" s="506"/>
      <c r="AW6" s="395" t="s">
        <v>30</v>
      </c>
      <c r="AX6" s="82" t="s">
        <v>30</v>
      </c>
      <c r="AY6" s="82" t="s">
        <v>30</v>
      </c>
      <c r="AZ6" s="508"/>
      <c r="BA6" s="653"/>
      <c r="BB6" s="82"/>
      <c r="BC6" s="82"/>
      <c r="BD6" s="82"/>
      <c r="BE6" s="82"/>
      <c r="BF6" s="82"/>
      <c r="BG6" s="510"/>
      <c r="BH6" s="396" t="s">
        <v>198</v>
      </c>
      <c r="BI6" s="82" t="s">
        <v>30</v>
      </c>
    </row>
    <row r="7" spans="1:61" x14ac:dyDescent="0.25">
      <c r="A7" s="100">
        <v>2</v>
      </c>
      <c r="B7" s="519">
        <f>'APH KIC KIA PC'!D6</f>
        <v>0</v>
      </c>
      <c r="C7" s="519" t="str">
        <f>'APH KIC KIA PC'!I6</f>
        <v>Välj…</v>
      </c>
      <c r="D7" s="520" t="str">
        <f>IF('1. Artikeldata Grund'!$E6="","",'1. Artikeldata Grund'!$E6)</f>
        <v/>
      </c>
      <c r="E7" s="521" t="str">
        <f>IF('1. Artikeldata Grund'!D6="","",'1. Artikeldata Grund'!D6)</f>
        <v/>
      </c>
      <c r="F7" s="523" t="str">
        <f>'2. Artikeldata Utökad'!H6</f>
        <v xml:space="preserve">  Välj…</v>
      </c>
      <c r="G7" s="522"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2"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2"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2" t="str" cm="1">
        <f t="array" ref="J7">IFERROR(SUBSTITUTE(_xlfn.ARRAYTOTEXT(_xlfn._xlws.FILTER(G7:I7,G7:I7&lt;&gt;""))," ",""),"")</f>
        <v/>
      </c>
      <c r="K7" s="522" t="str">
        <f>IF('2. Artikeldata Utökad'!M6="Ja","Nordisk","")</f>
        <v/>
      </c>
      <c r="L7" s="522" t="str">
        <f>IF('2. Artikeldata Utökad'!N6="Ja","Miljoforpackad","")</f>
        <v/>
      </c>
      <c r="M7" s="522" t="str">
        <f t="shared" ref="M7:M70" si="1">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2" t="str">
        <f t="shared" si="0"/>
        <v/>
      </c>
      <c r="O7" s="522" t="str">
        <f t="shared" ref="O7:O70" si="2">IF(OR(G7="fairtrade",G7="UTZ",G7="Rainforestalliance",G7="Fairforlife",H7="fairtrade",H7="UTZ",H7="Rainforestalliance",H7="Fairforlife",I7="fairtrade",I7="UTZ",I7="Rainforestalliance",I7="Fairforlife"),"Rattvisemarkt","")</f>
        <v/>
      </c>
      <c r="P7" s="522" t="str">
        <f t="shared" ref="P7:P70" si="3">IF(OR(G7="Asthmaallergynordic",G7="Astmaochallergiforbundet",H7="Asthmaallergynordic",H7="Astmaochallergiforbundet",I7="Asthmaallergynordic",I7="Astmaochallergiforbundet"),"Extramildformula","")</f>
        <v/>
      </c>
      <c r="Q7" s="522" t="str">
        <f t="shared" ref="Q7:Q70" si="4">IF(OR(G7="Svanen",G7="Bramiljoval",G7="EUEcolabel",H7="Svanen",H7="Bramiljoval",H7="EUEcolabel",I7="Svanen",I7="Bramiljoval",I7="EUEcolabel"),"Miljomarkt","")</f>
        <v/>
      </c>
      <c r="R7" s="522" t="str" cm="1">
        <f t="array" ref="R7">IFERROR(SUBSTITUTE(_xlfn.ARRAYTOTEXT(_xlfn._xlws.FILTER(K7:Q7,K7:Q7&lt;&gt;""))," ",""),"")</f>
        <v/>
      </c>
      <c r="S7" s="367"/>
      <c r="T7" s="368"/>
      <c r="U7" s="368"/>
      <c r="V7" s="368"/>
      <c r="W7" s="368"/>
      <c r="X7" s="368"/>
      <c r="Y7" s="368"/>
      <c r="Z7" s="368"/>
      <c r="AA7" s="368"/>
      <c r="AB7" s="368"/>
      <c r="AC7" s="368"/>
      <c r="AD7" s="368"/>
      <c r="AE7" s="368"/>
      <c r="AF7" s="368"/>
      <c r="AG7" s="368"/>
      <c r="AH7" s="368"/>
      <c r="AI7" s="368"/>
      <c r="AJ7" s="368" t="s">
        <v>30</v>
      </c>
      <c r="AK7" s="368" t="s">
        <v>30</v>
      </c>
      <c r="AL7" s="368"/>
      <c r="AM7" s="367"/>
      <c r="AN7" s="368"/>
      <c r="AO7" s="368"/>
      <c r="AP7" s="368" t="s">
        <v>30</v>
      </c>
      <c r="AQ7" s="368"/>
      <c r="AR7" s="368"/>
      <c r="AS7" s="368"/>
      <c r="AT7" s="368"/>
      <c r="AU7" s="368"/>
      <c r="AV7" s="506"/>
      <c r="AW7" s="395" t="s">
        <v>198</v>
      </c>
      <c r="AX7" s="82" t="s">
        <v>30</v>
      </c>
      <c r="AY7" s="82" t="s">
        <v>30</v>
      </c>
      <c r="AZ7" s="508"/>
      <c r="BA7" s="654"/>
      <c r="BB7" s="82"/>
      <c r="BC7" s="82"/>
      <c r="BD7" s="82"/>
      <c r="BE7" s="82"/>
      <c r="BF7" s="82"/>
      <c r="BG7" s="510"/>
      <c r="BH7" s="396" t="s">
        <v>198</v>
      </c>
      <c r="BI7" s="82" t="s">
        <v>30</v>
      </c>
    </row>
    <row r="8" spans="1:61" x14ac:dyDescent="0.25">
      <c r="A8" s="100">
        <v>3</v>
      </c>
      <c r="B8" s="519">
        <f>'APH KIC KIA PC'!D7</f>
        <v>0</v>
      </c>
      <c r="C8" s="519" t="str">
        <f>'APH KIC KIA PC'!I7</f>
        <v>Välj…</v>
      </c>
      <c r="D8" s="520" t="str">
        <f>IF('1. Artikeldata Grund'!$E7="","",'1. Artikeldata Grund'!$E7)</f>
        <v/>
      </c>
      <c r="E8" s="521" t="str">
        <f>IF('1. Artikeldata Grund'!D7="","",'1. Artikeldata Grund'!D7)</f>
        <v/>
      </c>
      <c r="F8" s="523" t="str">
        <f>'2. Artikeldata Utökad'!H7</f>
        <v xml:space="preserve">  Välj…</v>
      </c>
      <c r="G8" s="522"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2"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2"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2" t="str" cm="1">
        <f t="array" ref="J8">IFERROR(SUBSTITUTE(_xlfn.ARRAYTOTEXT(_xlfn._xlws.FILTER(G8:I8,G8:I8&lt;&gt;""))," ",""),"")</f>
        <v/>
      </c>
      <c r="K8" s="522" t="str">
        <f>IF('2. Artikeldata Utökad'!M7="Ja","Nordisk","")</f>
        <v/>
      </c>
      <c r="L8" s="522" t="str">
        <f>IF('2. Artikeldata Utökad'!N7="Ja","Miljoforpackad","")</f>
        <v/>
      </c>
      <c r="M8" s="522" t="str">
        <f t="shared" si="1"/>
        <v/>
      </c>
      <c r="N8" s="522" t="str">
        <f t="shared" si="0"/>
        <v/>
      </c>
      <c r="O8" s="522" t="str">
        <f t="shared" si="2"/>
        <v/>
      </c>
      <c r="P8" s="522" t="str">
        <f t="shared" si="3"/>
        <v/>
      </c>
      <c r="Q8" s="522" t="str">
        <f t="shared" si="4"/>
        <v/>
      </c>
      <c r="R8" s="522" t="str" cm="1">
        <f t="array" ref="R8">IFERROR(SUBSTITUTE(_xlfn.ARRAYTOTEXT(_xlfn._xlws.FILTER(K8:Q8,K8:Q8&lt;&gt;""))," ",""),"")</f>
        <v/>
      </c>
      <c r="S8" s="367"/>
      <c r="T8" s="368"/>
      <c r="U8" s="368"/>
      <c r="V8" s="368"/>
      <c r="W8" s="368"/>
      <c r="X8" s="368"/>
      <c r="Y8" s="368"/>
      <c r="Z8" s="368"/>
      <c r="AA8" s="368"/>
      <c r="AB8" s="368"/>
      <c r="AC8" s="368"/>
      <c r="AD8" s="368"/>
      <c r="AE8" s="368"/>
      <c r="AF8" s="368"/>
      <c r="AG8" s="368"/>
      <c r="AH8" s="368"/>
      <c r="AI8" s="368"/>
      <c r="AJ8" s="368" t="s">
        <v>30</v>
      </c>
      <c r="AK8" s="368" t="s">
        <v>30</v>
      </c>
      <c r="AL8" s="368"/>
      <c r="AM8" s="367"/>
      <c r="AN8" s="368"/>
      <c r="AO8" s="368"/>
      <c r="AP8" s="368" t="s">
        <v>30</v>
      </c>
      <c r="AQ8" s="368"/>
      <c r="AR8" s="368"/>
      <c r="AS8" s="368"/>
      <c r="AT8" s="368"/>
      <c r="AU8" s="368"/>
      <c r="AV8" s="506"/>
      <c r="AW8" s="395" t="s">
        <v>198</v>
      </c>
      <c r="AX8" s="82" t="s">
        <v>30</v>
      </c>
      <c r="AY8" s="82" t="s">
        <v>30</v>
      </c>
      <c r="AZ8" s="508"/>
      <c r="BA8" s="654"/>
      <c r="BB8" s="82"/>
      <c r="BC8" s="82"/>
      <c r="BD8" s="82"/>
      <c r="BE8" s="82"/>
      <c r="BF8" s="82"/>
      <c r="BG8" s="510"/>
      <c r="BH8" s="396" t="s">
        <v>198</v>
      </c>
      <c r="BI8" s="82" t="s">
        <v>30</v>
      </c>
    </row>
    <row r="9" spans="1:61" x14ac:dyDescent="0.25">
      <c r="A9" s="100">
        <v>4</v>
      </c>
      <c r="B9" s="519">
        <f>'APH KIC KIA PC'!D8</f>
        <v>0</v>
      </c>
      <c r="C9" s="519" t="str">
        <f>'APH KIC KIA PC'!I8</f>
        <v>Välj…</v>
      </c>
      <c r="D9" s="520" t="str">
        <f>IF('1. Artikeldata Grund'!$E8="","",'1. Artikeldata Grund'!$E8)</f>
        <v/>
      </c>
      <c r="E9" s="521" t="str">
        <f>IF('1. Artikeldata Grund'!D8="","",'1. Artikeldata Grund'!D8)</f>
        <v/>
      </c>
      <c r="F9" s="523" t="str">
        <f>'2. Artikeldata Utökad'!H8</f>
        <v xml:space="preserve">  Välj…</v>
      </c>
      <c r="G9" s="522"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2"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2"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2" t="str" cm="1">
        <f t="array" ref="J9">IFERROR(SUBSTITUTE(_xlfn.ARRAYTOTEXT(_xlfn._xlws.FILTER(G9:I9,G9:I9&lt;&gt;""))," ",""),"")</f>
        <v/>
      </c>
      <c r="K9" s="522" t="str">
        <f>IF('2. Artikeldata Utökad'!M8="Ja","Nordisk","")</f>
        <v/>
      </c>
      <c r="L9" s="522" t="str">
        <f>IF('2. Artikeldata Utökad'!N8="Ja","Miljoforpackad","")</f>
        <v/>
      </c>
      <c r="M9" s="522" t="str">
        <f t="shared" si="1"/>
        <v/>
      </c>
      <c r="N9" s="522" t="str">
        <f t="shared" si="0"/>
        <v/>
      </c>
      <c r="O9" s="522" t="str">
        <f t="shared" si="2"/>
        <v/>
      </c>
      <c r="P9" s="522" t="str">
        <f t="shared" si="3"/>
        <v/>
      </c>
      <c r="Q9" s="522" t="str">
        <f t="shared" si="4"/>
        <v/>
      </c>
      <c r="R9" s="522" t="str" cm="1">
        <f t="array" ref="R9">IFERROR(SUBSTITUTE(_xlfn.ARRAYTOTEXT(_xlfn._xlws.FILTER(K9:Q9,K9:Q9&lt;&gt;""))," ",""),"")</f>
        <v/>
      </c>
      <c r="S9" s="367"/>
      <c r="T9" s="368"/>
      <c r="U9" s="368"/>
      <c r="V9" s="368"/>
      <c r="W9" s="368"/>
      <c r="X9" s="368"/>
      <c r="Y9" s="368"/>
      <c r="Z9" s="368"/>
      <c r="AA9" s="368"/>
      <c r="AB9" s="368"/>
      <c r="AC9" s="368"/>
      <c r="AD9" s="368"/>
      <c r="AE9" s="368"/>
      <c r="AF9" s="368"/>
      <c r="AG9" s="368"/>
      <c r="AH9" s="368"/>
      <c r="AI9" s="368"/>
      <c r="AJ9" s="368" t="s">
        <v>30</v>
      </c>
      <c r="AK9" s="368" t="s">
        <v>30</v>
      </c>
      <c r="AL9" s="368"/>
      <c r="AM9" s="367"/>
      <c r="AN9" s="368"/>
      <c r="AO9" s="368"/>
      <c r="AP9" s="368" t="s">
        <v>30</v>
      </c>
      <c r="AQ9" s="368"/>
      <c r="AR9" s="368"/>
      <c r="AS9" s="368"/>
      <c r="AT9" s="368"/>
      <c r="AU9" s="368"/>
      <c r="AV9" s="506"/>
      <c r="AW9" s="395" t="s">
        <v>198</v>
      </c>
      <c r="AX9" s="82" t="s">
        <v>30</v>
      </c>
      <c r="AY9" s="82" t="s">
        <v>30</v>
      </c>
      <c r="AZ9" s="508"/>
      <c r="BA9" s="654"/>
      <c r="BB9" s="82"/>
      <c r="BC9" s="82"/>
      <c r="BD9" s="82"/>
      <c r="BE9" s="82"/>
      <c r="BF9" s="82"/>
      <c r="BG9" s="510"/>
      <c r="BH9" s="396" t="s">
        <v>198</v>
      </c>
      <c r="BI9" s="82" t="s">
        <v>30</v>
      </c>
    </row>
    <row r="10" spans="1:61" x14ac:dyDescent="0.25">
      <c r="A10" s="100">
        <v>5</v>
      </c>
      <c r="B10" s="519">
        <f>'APH KIC KIA PC'!D9</f>
        <v>0</v>
      </c>
      <c r="C10" s="519" t="str">
        <f>'APH KIC KIA PC'!I9</f>
        <v>Välj…</v>
      </c>
      <c r="D10" s="520" t="str">
        <f>IF('1. Artikeldata Grund'!$E9="","",'1. Artikeldata Grund'!$E9)</f>
        <v/>
      </c>
      <c r="E10" s="521" t="str">
        <f>IF('1. Artikeldata Grund'!D9="","",'1. Artikeldata Grund'!D9)</f>
        <v/>
      </c>
      <c r="F10" s="523" t="str">
        <f>'2. Artikeldata Utökad'!H9</f>
        <v xml:space="preserve">  Välj…</v>
      </c>
      <c r="G10" s="522"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2"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2"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2" t="str" cm="1">
        <f t="array" ref="J10">IFERROR(SUBSTITUTE(_xlfn.ARRAYTOTEXT(_xlfn._xlws.FILTER(G10:I10,G10:I10&lt;&gt;""))," ",""),"")</f>
        <v/>
      </c>
      <c r="K10" s="522" t="str">
        <f>IF('2. Artikeldata Utökad'!M9="Ja","Nordisk","")</f>
        <v/>
      </c>
      <c r="L10" s="522" t="str">
        <f>IF('2. Artikeldata Utökad'!N9="Ja","Miljoforpackad","")</f>
        <v/>
      </c>
      <c r="M10" s="522" t="str">
        <f t="shared" si="1"/>
        <v/>
      </c>
      <c r="N10" s="522" t="str">
        <f t="shared" si="0"/>
        <v/>
      </c>
      <c r="O10" s="522" t="str">
        <f t="shared" si="2"/>
        <v/>
      </c>
      <c r="P10" s="522" t="str">
        <f t="shared" si="3"/>
        <v/>
      </c>
      <c r="Q10" s="522" t="str">
        <f t="shared" si="4"/>
        <v/>
      </c>
      <c r="R10" s="522" t="str" cm="1">
        <f t="array" ref="R10">IFERROR(SUBSTITUTE(_xlfn.ARRAYTOTEXT(_xlfn._xlws.FILTER(K10:Q10,K10:Q10&lt;&gt;""))," ",""),"")</f>
        <v/>
      </c>
      <c r="S10" s="367"/>
      <c r="T10" s="368"/>
      <c r="U10" s="368"/>
      <c r="V10" s="368"/>
      <c r="W10" s="368"/>
      <c r="X10" s="368"/>
      <c r="Y10" s="368"/>
      <c r="Z10" s="368"/>
      <c r="AA10" s="368"/>
      <c r="AB10" s="368"/>
      <c r="AC10" s="368"/>
      <c r="AD10" s="368"/>
      <c r="AE10" s="368"/>
      <c r="AF10" s="368"/>
      <c r="AG10" s="368"/>
      <c r="AH10" s="368"/>
      <c r="AI10" s="368"/>
      <c r="AJ10" s="368" t="s">
        <v>30</v>
      </c>
      <c r="AK10" s="368" t="s">
        <v>30</v>
      </c>
      <c r="AL10" s="368"/>
      <c r="AM10" s="367"/>
      <c r="AN10" s="368"/>
      <c r="AO10" s="368"/>
      <c r="AP10" s="368" t="s">
        <v>30</v>
      </c>
      <c r="AQ10" s="368"/>
      <c r="AR10" s="368"/>
      <c r="AS10" s="368"/>
      <c r="AT10" s="368"/>
      <c r="AU10" s="368"/>
      <c r="AV10" s="506"/>
      <c r="AW10" s="395" t="s">
        <v>198</v>
      </c>
      <c r="AX10" s="82" t="s">
        <v>30</v>
      </c>
      <c r="AY10" s="82" t="s">
        <v>30</v>
      </c>
      <c r="AZ10" s="508"/>
      <c r="BA10" s="654"/>
      <c r="BB10" s="82"/>
      <c r="BC10" s="82"/>
      <c r="BD10" s="82"/>
      <c r="BE10" s="82"/>
      <c r="BF10" s="82"/>
      <c r="BG10" s="510"/>
      <c r="BH10" s="396" t="s">
        <v>198</v>
      </c>
      <c r="BI10" s="82" t="s">
        <v>30</v>
      </c>
    </row>
    <row r="11" spans="1:61" x14ac:dyDescent="0.25">
      <c r="A11" s="100">
        <v>6</v>
      </c>
      <c r="B11" s="519">
        <f>'APH KIC KIA PC'!D10</f>
        <v>0</v>
      </c>
      <c r="C11" s="519" t="str">
        <f>'APH KIC KIA PC'!I10</f>
        <v>Välj…</v>
      </c>
      <c r="D11" s="520" t="str">
        <f>IF('1. Artikeldata Grund'!$E10="","",'1. Artikeldata Grund'!$E10)</f>
        <v/>
      </c>
      <c r="E11" s="521" t="str">
        <f>IF('1. Artikeldata Grund'!D10="","",'1. Artikeldata Grund'!D10)</f>
        <v/>
      </c>
      <c r="F11" s="523" t="str">
        <f>'2. Artikeldata Utökad'!H10</f>
        <v xml:space="preserve">  Välj…</v>
      </c>
      <c r="G11" s="522"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2"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2"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2" t="str" cm="1">
        <f t="array" ref="J11">IFERROR(SUBSTITUTE(_xlfn.ARRAYTOTEXT(_xlfn._xlws.FILTER(G11:I11,G11:I11&lt;&gt;""))," ",""),"")</f>
        <v/>
      </c>
      <c r="K11" s="522" t="str">
        <f>IF('2. Artikeldata Utökad'!M10="Ja","Nordisk","")</f>
        <v/>
      </c>
      <c r="L11" s="522" t="str">
        <f>IF('2. Artikeldata Utökad'!N10="Ja","Miljoforpackad","")</f>
        <v/>
      </c>
      <c r="M11" s="522" t="str">
        <f t="shared" si="1"/>
        <v/>
      </c>
      <c r="N11" s="522" t="str">
        <f t="shared" si="0"/>
        <v/>
      </c>
      <c r="O11" s="522" t="str">
        <f t="shared" si="2"/>
        <v/>
      </c>
      <c r="P11" s="522" t="str">
        <f t="shared" si="3"/>
        <v/>
      </c>
      <c r="Q11" s="522" t="str">
        <f t="shared" si="4"/>
        <v/>
      </c>
      <c r="R11" s="522" t="str" cm="1">
        <f t="array" ref="R11">IFERROR(SUBSTITUTE(_xlfn.ARRAYTOTEXT(_xlfn._xlws.FILTER(K11:Q11,K11:Q11&lt;&gt;""))," ",""),"")</f>
        <v/>
      </c>
      <c r="S11" s="367"/>
      <c r="T11" s="368"/>
      <c r="U11" s="368"/>
      <c r="V11" s="368"/>
      <c r="W11" s="368"/>
      <c r="X11" s="368"/>
      <c r="Y11" s="368"/>
      <c r="Z11" s="368"/>
      <c r="AA11" s="368"/>
      <c r="AB11" s="368"/>
      <c r="AC11" s="368"/>
      <c r="AD11" s="368"/>
      <c r="AE11" s="368"/>
      <c r="AF11" s="368"/>
      <c r="AG11" s="368"/>
      <c r="AH11" s="368"/>
      <c r="AI11" s="368"/>
      <c r="AJ11" s="368" t="s">
        <v>30</v>
      </c>
      <c r="AK11" s="368" t="s">
        <v>30</v>
      </c>
      <c r="AL11" s="368"/>
      <c r="AM11" s="367"/>
      <c r="AN11" s="368"/>
      <c r="AO11" s="368"/>
      <c r="AP11" s="368" t="s">
        <v>30</v>
      </c>
      <c r="AQ11" s="368"/>
      <c r="AR11" s="368"/>
      <c r="AS11" s="368"/>
      <c r="AT11" s="368"/>
      <c r="AU11" s="368"/>
      <c r="AV11" s="506"/>
      <c r="AW11" s="395" t="s">
        <v>198</v>
      </c>
      <c r="AX11" s="82" t="s">
        <v>30</v>
      </c>
      <c r="AY11" s="82" t="s">
        <v>30</v>
      </c>
      <c r="AZ11" s="508"/>
      <c r="BA11" s="654"/>
      <c r="BB11" s="82"/>
      <c r="BC11" s="82"/>
      <c r="BD11" s="82"/>
      <c r="BE11" s="82"/>
      <c r="BF11" s="82"/>
      <c r="BG11" s="510"/>
      <c r="BH11" s="396" t="s">
        <v>198</v>
      </c>
      <c r="BI11" s="82" t="s">
        <v>30</v>
      </c>
    </row>
    <row r="12" spans="1:61" x14ac:dyDescent="0.25">
      <c r="A12" s="100">
        <v>7</v>
      </c>
      <c r="B12" s="519">
        <f>'APH KIC KIA PC'!D11</f>
        <v>0</v>
      </c>
      <c r="C12" s="519" t="str">
        <f>'APH KIC KIA PC'!I11</f>
        <v>Välj…</v>
      </c>
      <c r="D12" s="520" t="str">
        <f>IF('1. Artikeldata Grund'!$E11="","",'1. Artikeldata Grund'!$E11)</f>
        <v/>
      </c>
      <c r="E12" s="521" t="str">
        <f>IF('1. Artikeldata Grund'!D11="","",'1. Artikeldata Grund'!D11)</f>
        <v/>
      </c>
      <c r="F12" s="523" t="str">
        <f>'2. Artikeldata Utökad'!H11</f>
        <v xml:space="preserve">  Välj…</v>
      </c>
      <c r="G12" s="522"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2"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2"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2" t="str" cm="1">
        <f t="array" ref="J12">IFERROR(SUBSTITUTE(_xlfn.ARRAYTOTEXT(_xlfn._xlws.FILTER(G12:I12,G12:I12&lt;&gt;""))," ",""),"")</f>
        <v/>
      </c>
      <c r="K12" s="522" t="str">
        <f>IF('2. Artikeldata Utökad'!M11="Ja","Nordisk","")</f>
        <v/>
      </c>
      <c r="L12" s="522" t="str">
        <f>IF('2. Artikeldata Utökad'!N11="Ja","Miljoforpackad","")</f>
        <v/>
      </c>
      <c r="M12" s="522" t="str">
        <f t="shared" si="1"/>
        <v/>
      </c>
      <c r="N12" s="522" t="str">
        <f t="shared" si="0"/>
        <v/>
      </c>
      <c r="O12" s="522" t="str">
        <f t="shared" si="2"/>
        <v/>
      </c>
      <c r="P12" s="522" t="str">
        <f t="shared" si="3"/>
        <v/>
      </c>
      <c r="Q12" s="522" t="str">
        <f t="shared" si="4"/>
        <v/>
      </c>
      <c r="R12" s="522" t="str" cm="1">
        <f t="array" ref="R12">IFERROR(SUBSTITUTE(_xlfn.ARRAYTOTEXT(_xlfn._xlws.FILTER(K12:Q12,K12:Q12&lt;&gt;""))," ",""),"")</f>
        <v/>
      </c>
      <c r="S12" s="367"/>
      <c r="T12" s="368"/>
      <c r="U12" s="368"/>
      <c r="V12" s="368"/>
      <c r="W12" s="368"/>
      <c r="X12" s="368"/>
      <c r="Y12" s="368"/>
      <c r="Z12" s="368"/>
      <c r="AA12" s="368"/>
      <c r="AB12" s="368"/>
      <c r="AC12" s="368"/>
      <c r="AD12" s="368"/>
      <c r="AE12" s="368"/>
      <c r="AF12" s="368"/>
      <c r="AG12" s="368"/>
      <c r="AH12" s="368"/>
      <c r="AI12" s="368"/>
      <c r="AJ12" s="368" t="s">
        <v>30</v>
      </c>
      <c r="AK12" s="368" t="s">
        <v>30</v>
      </c>
      <c r="AL12" s="368"/>
      <c r="AM12" s="367"/>
      <c r="AN12" s="368"/>
      <c r="AO12" s="368"/>
      <c r="AP12" s="368" t="s">
        <v>30</v>
      </c>
      <c r="AQ12" s="368"/>
      <c r="AR12" s="368"/>
      <c r="AS12" s="368"/>
      <c r="AT12" s="368"/>
      <c r="AU12" s="368"/>
      <c r="AV12" s="506"/>
      <c r="AW12" s="395" t="s">
        <v>198</v>
      </c>
      <c r="AX12" s="82" t="s">
        <v>30</v>
      </c>
      <c r="AY12" s="82" t="s">
        <v>30</v>
      </c>
      <c r="AZ12" s="508"/>
      <c r="BA12" s="654"/>
      <c r="BB12" s="82"/>
      <c r="BC12" s="82"/>
      <c r="BD12" s="82"/>
      <c r="BE12" s="82"/>
      <c r="BF12" s="82"/>
      <c r="BG12" s="510"/>
      <c r="BH12" s="396" t="s">
        <v>198</v>
      </c>
      <c r="BI12" s="82" t="s">
        <v>30</v>
      </c>
    </row>
    <row r="13" spans="1:61" x14ac:dyDescent="0.25">
      <c r="A13" s="100">
        <v>8</v>
      </c>
      <c r="B13" s="519">
        <f>'APH KIC KIA PC'!D12</f>
        <v>0</v>
      </c>
      <c r="C13" s="519" t="str">
        <f>'APH KIC KIA PC'!I12</f>
        <v>Välj…</v>
      </c>
      <c r="D13" s="520" t="str">
        <f>IF('1. Artikeldata Grund'!$E12="","",'1. Artikeldata Grund'!$E12)</f>
        <v/>
      </c>
      <c r="E13" s="521" t="str">
        <f>IF('1. Artikeldata Grund'!D12="","",'1. Artikeldata Grund'!D12)</f>
        <v/>
      </c>
      <c r="F13" s="523" t="str">
        <f>'2. Artikeldata Utökad'!H12</f>
        <v xml:space="preserve">  Välj…</v>
      </c>
      <c r="G13" s="522"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2"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2"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2" t="str" cm="1">
        <f t="array" ref="J13">IFERROR(SUBSTITUTE(_xlfn.ARRAYTOTEXT(_xlfn._xlws.FILTER(G13:I13,G13:I13&lt;&gt;""))," ",""),"")</f>
        <v/>
      </c>
      <c r="K13" s="522" t="str">
        <f>IF('2. Artikeldata Utökad'!M12="Ja","Nordisk","")</f>
        <v/>
      </c>
      <c r="L13" s="522" t="str">
        <f>IF('2. Artikeldata Utökad'!N12="Ja","Miljoforpackad","")</f>
        <v/>
      </c>
      <c r="M13" s="522" t="str">
        <f t="shared" si="1"/>
        <v/>
      </c>
      <c r="N13" s="522" t="str">
        <f t="shared" si="0"/>
        <v/>
      </c>
      <c r="O13" s="522" t="str">
        <f t="shared" si="2"/>
        <v/>
      </c>
      <c r="P13" s="522" t="str">
        <f t="shared" si="3"/>
        <v/>
      </c>
      <c r="Q13" s="522" t="str">
        <f t="shared" si="4"/>
        <v/>
      </c>
      <c r="R13" s="522" t="str" cm="1">
        <f t="array" ref="R13">IFERROR(SUBSTITUTE(_xlfn.ARRAYTOTEXT(_xlfn._xlws.FILTER(K13:Q13,K13:Q13&lt;&gt;""))," ",""),"")</f>
        <v/>
      </c>
      <c r="S13" s="367"/>
      <c r="T13" s="368"/>
      <c r="U13" s="368"/>
      <c r="V13" s="368"/>
      <c r="W13" s="368"/>
      <c r="X13" s="368"/>
      <c r="Y13" s="368"/>
      <c r="Z13" s="368"/>
      <c r="AA13" s="368"/>
      <c r="AB13" s="368"/>
      <c r="AC13" s="368"/>
      <c r="AD13" s="368"/>
      <c r="AE13" s="368"/>
      <c r="AF13" s="368"/>
      <c r="AG13" s="368"/>
      <c r="AH13" s="368"/>
      <c r="AI13" s="368"/>
      <c r="AJ13" s="368" t="s">
        <v>30</v>
      </c>
      <c r="AK13" s="368" t="s">
        <v>30</v>
      </c>
      <c r="AL13" s="368"/>
      <c r="AM13" s="367"/>
      <c r="AN13" s="368"/>
      <c r="AO13" s="368"/>
      <c r="AP13" s="368" t="s">
        <v>30</v>
      </c>
      <c r="AQ13" s="368"/>
      <c r="AR13" s="368"/>
      <c r="AS13" s="368"/>
      <c r="AT13" s="368"/>
      <c r="AU13" s="368"/>
      <c r="AV13" s="506"/>
      <c r="AW13" s="395" t="s">
        <v>198</v>
      </c>
      <c r="AX13" s="82" t="s">
        <v>30</v>
      </c>
      <c r="AY13" s="82" t="s">
        <v>30</v>
      </c>
      <c r="AZ13" s="508"/>
      <c r="BA13" s="654"/>
      <c r="BB13" s="82"/>
      <c r="BC13" s="82"/>
      <c r="BD13" s="82"/>
      <c r="BE13" s="82"/>
      <c r="BF13" s="82"/>
      <c r="BG13" s="510"/>
      <c r="BH13" s="396" t="s">
        <v>198</v>
      </c>
      <c r="BI13" s="82" t="s">
        <v>30</v>
      </c>
    </row>
    <row r="14" spans="1:61" x14ac:dyDescent="0.25">
      <c r="A14" s="100">
        <v>9</v>
      </c>
      <c r="B14" s="519">
        <f>'APH KIC KIA PC'!D13</f>
        <v>0</v>
      </c>
      <c r="C14" s="519" t="str">
        <f>'APH KIC KIA PC'!I13</f>
        <v>Välj…</v>
      </c>
      <c r="D14" s="520" t="str">
        <f>IF('1. Artikeldata Grund'!$E13="","",'1. Artikeldata Grund'!$E13)</f>
        <v/>
      </c>
      <c r="E14" s="521" t="str">
        <f>IF('1. Artikeldata Grund'!D13="","",'1. Artikeldata Grund'!D13)</f>
        <v/>
      </c>
      <c r="F14" s="523" t="str">
        <f>'2. Artikeldata Utökad'!H13</f>
        <v xml:space="preserve">  Välj…</v>
      </c>
      <c r="G14" s="522"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2"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2"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2" t="str" cm="1">
        <f t="array" ref="J14">IFERROR(SUBSTITUTE(_xlfn.ARRAYTOTEXT(_xlfn._xlws.FILTER(G14:I14,G14:I14&lt;&gt;""))," ",""),"")</f>
        <v/>
      </c>
      <c r="K14" s="522" t="str">
        <f>IF('2. Artikeldata Utökad'!M13="Ja","Nordisk","")</f>
        <v/>
      </c>
      <c r="L14" s="522" t="str">
        <f>IF('2. Artikeldata Utökad'!N13="Ja","Miljoforpackad","")</f>
        <v/>
      </c>
      <c r="M14" s="522" t="str">
        <f t="shared" si="1"/>
        <v/>
      </c>
      <c r="N14" s="522" t="str">
        <f t="shared" si="0"/>
        <v/>
      </c>
      <c r="O14" s="522" t="str">
        <f t="shared" si="2"/>
        <v/>
      </c>
      <c r="P14" s="522" t="str">
        <f t="shared" si="3"/>
        <v/>
      </c>
      <c r="Q14" s="522" t="str">
        <f t="shared" si="4"/>
        <v/>
      </c>
      <c r="R14" s="522" t="str" cm="1">
        <f t="array" ref="R14">IFERROR(SUBSTITUTE(_xlfn.ARRAYTOTEXT(_xlfn._xlws.FILTER(K14:Q14,K14:Q14&lt;&gt;""))," ",""),"")</f>
        <v/>
      </c>
      <c r="S14" s="367"/>
      <c r="T14" s="368"/>
      <c r="U14" s="368"/>
      <c r="V14" s="368"/>
      <c r="W14" s="368"/>
      <c r="X14" s="368"/>
      <c r="Y14" s="368"/>
      <c r="Z14" s="368"/>
      <c r="AA14" s="368"/>
      <c r="AB14" s="368"/>
      <c r="AC14" s="368"/>
      <c r="AD14" s="368"/>
      <c r="AE14" s="368"/>
      <c r="AF14" s="368"/>
      <c r="AG14" s="368"/>
      <c r="AH14" s="368"/>
      <c r="AI14" s="368"/>
      <c r="AJ14" s="368" t="s">
        <v>30</v>
      </c>
      <c r="AK14" s="368" t="s">
        <v>30</v>
      </c>
      <c r="AL14" s="368"/>
      <c r="AM14" s="367"/>
      <c r="AN14" s="368"/>
      <c r="AO14" s="368"/>
      <c r="AP14" s="368" t="s">
        <v>30</v>
      </c>
      <c r="AQ14" s="368"/>
      <c r="AR14" s="368"/>
      <c r="AS14" s="368"/>
      <c r="AT14" s="368"/>
      <c r="AU14" s="368"/>
      <c r="AV14" s="506"/>
      <c r="AW14" s="395" t="s">
        <v>198</v>
      </c>
      <c r="AX14" s="82" t="s">
        <v>30</v>
      </c>
      <c r="AY14" s="82" t="s">
        <v>30</v>
      </c>
      <c r="AZ14" s="508"/>
      <c r="BA14" s="654"/>
      <c r="BB14" s="82"/>
      <c r="BC14" s="82"/>
      <c r="BD14" s="82"/>
      <c r="BE14" s="82"/>
      <c r="BF14" s="82"/>
      <c r="BG14" s="510"/>
      <c r="BH14" s="396" t="s">
        <v>198</v>
      </c>
      <c r="BI14" s="82" t="s">
        <v>30</v>
      </c>
    </row>
    <row r="15" spans="1:61" x14ac:dyDescent="0.25">
      <c r="A15" s="100">
        <v>10</v>
      </c>
      <c r="B15" s="519">
        <f>'APH KIC KIA PC'!D14</f>
        <v>0</v>
      </c>
      <c r="C15" s="519" t="str">
        <f>'APH KIC KIA PC'!I14</f>
        <v>Välj…</v>
      </c>
      <c r="D15" s="520" t="str">
        <f>IF('1. Artikeldata Grund'!$E14="","",'1. Artikeldata Grund'!$E14)</f>
        <v/>
      </c>
      <c r="E15" s="521" t="str">
        <f>IF('1. Artikeldata Grund'!D14="","",'1. Artikeldata Grund'!D14)</f>
        <v/>
      </c>
      <c r="F15" s="523" t="str">
        <f>'2. Artikeldata Utökad'!H14</f>
        <v xml:space="preserve">  Välj…</v>
      </c>
      <c r="G15" s="522"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2"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2"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2" t="str" cm="1">
        <f t="array" ref="J15">IFERROR(SUBSTITUTE(_xlfn.ARRAYTOTEXT(_xlfn._xlws.FILTER(G15:I15,G15:I15&lt;&gt;""))," ",""),"")</f>
        <v/>
      </c>
      <c r="K15" s="522" t="str">
        <f>IF('2. Artikeldata Utökad'!M14="Ja","Nordisk","")</f>
        <v/>
      </c>
      <c r="L15" s="522" t="str">
        <f>IF('2. Artikeldata Utökad'!N14="Ja","Miljoforpackad","")</f>
        <v/>
      </c>
      <c r="M15" s="522" t="str">
        <f t="shared" si="1"/>
        <v/>
      </c>
      <c r="N15" s="522" t="str">
        <f t="shared" si="0"/>
        <v/>
      </c>
      <c r="O15" s="522" t="str">
        <f t="shared" si="2"/>
        <v/>
      </c>
      <c r="P15" s="522" t="str">
        <f t="shared" si="3"/>
        <v/>
      </c>
      <c r="Q15" s="522" t="str">
        <f t="shared" si="4"/>
        <v/>
      </c>
      <c r="R15" s="522" t="str" cm="1">
        <f t="array" ref="R15">IFERROR(SUBSTITUTE(_xlfn.ARRAYTOTEXT(_xlfn._xlws.FILTER(K15:Q15,K15:Q15&lt;&gt;""))," ",""),"")</f>
        <v/>
      </c>
      <c r="S15" s="367"/>
      <c r="T15" s="368"/>
      <c r="U15" s="368"/>
      <c r="V15" s="368"/>
      <c r="W15" s="368"/>
      <c r="X15" s="368"/>
      <c r="Y15" s="368"/>
      <c r="Z15" s="368"/>
      <c r="AA15" s="368"/>
      <c r="AB15" s="368"/>
      <c r="AC15" s="368"/>
      <c r="AD15" s="368"/>
      <c r="AE15" s="368"/>
      <c r="AF15" s="368"/>
      <c r="AG15" s="368"/>
      <c r="AH15" s="368"/>
      <c r="AI15" s="368"/>
      <c r="AJ15" s="368" t="s">
        <v>30</v>
      </c>
      <c r="AK15" s="368" t="s">
        <v>30</v>
      </c>
      <c r="AL15" s="368"/>
      <c r="AM15" s="367"/>
      <c r="AN15" s="368"/>
      <c r="AO15" s="368"/>
      <c r="AP15" s="368" t="s">
        <v>30</v>
      </c>
      <c r="AQ15" s="368"/>
      <c r="AR15" s="368"/>
      <c r="AS15" s="368"/>
      <c r="AT15" s="368"/>
      <c r="AU15" s="368"/>
      <c r="AV15" s="506"/>
      <c r="AW15" s="395" t="s">
        <v>198</v>
      </c>
      <c r="AX15" s="82" t="s">
        <v>30</v>
      </c>
      <c r="AY15" s="82" t="s">
        <v>30</v>
      </c>
      <c r="AZ15" s="508"/>
      <c r="BA15" s="654"/>
      <c r="BB15" s="82"/>
      <c r="BC15" s="82"/>
      <c r="BD15" s="82"/>
      <c r="BE15" s="82"/>
      <c r="BF15" s="82"/>
      <c r="BG15" s="510"/>
      <c r="BH15" s="396" t="s">
        <v>198</v>
      </c>
      <c r="BI15" s="82" t="s">
        <v>30</v>
      </c>
    </row>
    <row r="16" spans="1:61" x14ac:dyDescent="0.25">
      <c r="A16" s="100">
        <v>11</v>
      </c>
      <c r="B16" s="519">
        <f>'APH KIC KIA PC'!D15</f>
        <v>0</v>
      </c>
      <c r="C16" s="519" t="str">
        <f>'APH KIC KIA PC'!I15</f>
        <v>Välj…</v>
      </c>
      <c r="D16" s="520" t="str">
        <f>IF('1. Artikeldata Grund'!$E15="","",'1. Artikeldata Grund'!$E15)</f>
        <v/>
      </c>
      <c r="E16" s="521" t="str">
        <f>IF('1. Artikeldata Grund'!D15="","",'1. Artikeldata Grund'!D15)</f>
        <v/>
      </c>
      <c r="F16" s="523" t="str">
        <f>'2. Artikeldata Utökad'!H15</f>
        <v xml:space="preserve">  Välj…</v>
      </c>
      <c r="G16" s="522"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2"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2"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2" t="str" cm="1">
        <f t="array" ref="J16">IFERROR(SUBSTITUTE(_xlfn.ARRAYTOTEXT(_xlfn._xlws.FILTER(G16:I16,G16:I16&lt;&gt;""))," ",""),"")</f>
        <v/>
      </c>
      <c r="K16" s="522" t="str">
        <f>IF('2. Artikeldata Utökad'!M15="Ja","Nordisk","")</f>
        <v/>
      </c>
      <c r="L16" s="522" t="str">
        <f>IF('2. Artikeldata Utökad'!N15="Ja","Miljoforpackad","")</f>
        <v/>
      </c>
      <c r="M16" s="522" t="str">
        <f t="shared" si="1"/>
        <v/>
      </c>
      <c r="N16" s="522" t="str">
        <f t="shared" si="0"/>
        <v/>
      </c>
      <c r="O16" s="522" t="str">
        <f t="shared" si="2"/>
        <v/>
      </c>
      <c r="P16" s="522" t="str">
        <f t="shared" si="3"/>
        <v/>
      </c>
      <c r="Q16" s="522" t="str">
        <f t="shared" si="4"/>
        <v/>
      </c>
      <c r="R16" s="522" t="str" cm="1">
        <f t="array" ref="R16">IFERROR(SUBSTITUTE(_xlfn.ARRAYTOTEXT(_xlfn._xlws.FILTER(K16:Q16,K16:Q16&lt;&gt;""))," ",""),"")</f>
        <v/>
      </c>
      <c r="S16" s="367"/>
      <c r="T16" s="368"/>
      <c r="U16" s="368"/>
      <c r="V16" s="368"/>
      <c r="W16" s="368"/>
      <c r="X16" s="368"/>
      <c r="Y16" s="368"/>
      <c r="Z16" s="368"/>
      <c r="AA16" s="368"/>
      <c r="AB16" s="368"/>
      <c r="AC16" s="368"/>
      <c r="AD16" s="368"/>
      <c r="AE16" s="368"/>
      <c r="AF16" s="368"/>
      <c r="AG16" s="368"/>
      <c r="AH16" s="368"/>
      <c r="AI16" s="368"/>
      <c r="AJ16" s="368" t="s">
        <v>30</v>
      </c>
      <c r="AK16" s="368" t="s">
        <v>30</v>
      </c>
      <c r="AL16" s="368"/>
      <c r="AM16" s="367"/>
      <c r="AN16" s="368"/>
      <c r="AO16" s="368"/>
      <c r="AP16" s="368" t="s">
        <v>30</v>
      </c>
      <c r="AQ16" s="368"/>
      <c r="AR16" s="368"/>
      <c r="AS16" s="368"/>
      <c r="AT16" s="368"/>
      <c r="AU16" s="368"/>
      <c r="AV16" s="506"/>
      <c r="AW16" s="395" t="s">
        <v>198</v>
      </c>
      <c r="AX16" s="82" t="s">
        <v>30</v>
      </c>
      <c r="AY16" s="82" t="s">
        <v>30</v>
      </c>
      <c r="AZ16" s="508"/>
      <c r="BA16" s="654"/>
      <c r="BB16" s="82"/>
      <c r="BC16" s="82"/>
      <c r="BD16" s="82"/>
      <c r="BE16" s="82"/>
      <c r="BF16" s="82"/>
      <c r="BG16" s="510"/>
      <c r="BH16" s="396" t="s">
        <v>198</v>
      </c>
      <c r="BI16" s="82" t="s">
        <v>30</v>
      </c>
    </row>
    <row r="17" spans="1:61" x14ac:dyDescent="0.25">
      <c r="A17" s="100">
        <v>12</v>
      </c>
      <c r="B17" s="519">
        <f>'APH KIC KIA PC'!D16</f>
        <v>0</v>
      </c>
      <c r="C17" s="519" t="str">
        <f>'APH KIC KIA PC'!I16</f>
        <v>Välj…</v>
      </c>
      <c r="D17" s="520" t="str">
        <f>IF('1. Artikeldata Grund'!$E16="","",'1. Artikeldata Grund'!$E16)</f>
        <v/>
      </c>
      <c r="E17" s="521" t="str">
        <f>IF('1. Artikeldata Grund'!D16="","",'1. Artikeldata Grund'!D16)</f>
        <v/>
      </c>
      <c r="F17" s="523" t="str">
        <f>'2. Artikeldata Utökad'!H16</f>
        <v xml:space="preserve">  Välj…</v>
      </c>
      <c r="G17" s="522"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2"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2"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2" t="str" cm="1">
        <f t="array" ref="J17">IFERROR(SUBSTITUTE(_xlfn.ARRAYTOTEXT(_xlfn._xlws.FILTER(G17:I17,G17:I17&lt;&gt;""))," ",""),"")</f>
        <v/>
      </c>
      <c r="K17" s="522" t="str">
        <f>IF('2. Artikeldata Utökad'!M16="Ja","Nordisk","")</f>
        <v/>
      </c>
      <c r="L17" s="522" t="str">
        <f>IF('2. Artikeldata Utökad'!N16="Ja","Miljoforpackad","")</f>
        <v/>
      </c>
      <c r="M17" s="522" t="str">
        <f t="shared" si="1"/>
        <v/>
      </c>
      <c r="N17" s="522" t="str">
        <f t="shared" si="0"/>
        <v/>
      </c>
      <c r="O17" s="522" t="str">
        <f t="shared" si="2"/>
        <v/>
      </c>
      <c r="P17" s="522" t="str">
        <f t="shared" si="3"/>
        <v/>
      </c>
      <c r="Q17" s="522" t="str">
        <f t="shared" si="4"/>
        <v/>
      </c>
      <c r="R17" s="522" t="str" cm="1">
        <f t="array" ref="R17">IFERROR(SUBSTITUTE(_xlfn.ARRAYTOTEXT(_xlfn._xlws.FILTER(K17:Q17,K17:Q17&lt;&gt;""))," ",""),"")</f>
        <v/>
      </c>
      <c r="S17" s="367"/>
      <c r="T17" s="368"/>
      <c r="U17" s="368"/>
      <c r="V17" s="368"/>
      <c r="W17" s="368"/>
      <c r="X17" s="368"/>
      <c r="Y17" s="368"/>
      <c r="Z17" s="368"/>
      <c r="AA17" s="368"/>
      <c r="AB17" s="368"/>
      <c r="AC17" s="368"/>
      <c r="AD17" s="368"/>
      <c r="AE17" s="368"/>
      <c r="AF17" s="368"/>
      <c r="AG17" s="368"/>
      <c r="AH17" s="368"/>
      <c r="AI17" s="368"/>
      <c r="AJ17" s="368" t="s">
        <v>30</v>
      </c>
      <c r="AK17" s="368" t="s">
        <v>30</v>
      </c>
      <c r="AL17" s="368"/>
      <c r="AM17" s="367"/>
      <c r="AN17" s="368"/>
      <c r="AO17" s="368"/>
      <c r="AP17" s="368" t="s">
        <v>30</v>
      </c>
      <c r="AQ17" s="368"/>
      <c r="AR17" s="368"/>
      <c r="AS17" s="368"/>
      <c r="AT17" s="368"/>
      <c r="AU17" s="368"/>
      <c r="AV17" s="506"/>
      <c r="AW17" s="395" t="s">
        <v>198</v>
      </c>
      <c r="AX17" s="82" t="s">
        <v>30</v>
      </c>
      <c r="AY17" s="82" t="s">
        <v>30</v>
      </c>
      <c r="AZ17" s="508"/>
      <c r="BA17" s="654"/>
      <c r="BB17" s="82"/>
      <c r="BC17" s="82"/>
      <c r="BD17" s="82"/>
      <c r="BE17" s="82"/>
      <c r="BF17" s="82"/>
      <c r="BG17" s="510"/>
      <c r="BH17" s="396" t="s">
        <v>198</v>
      </c>
      <c r="BI17" s="82" t="s">
        <v>30</v>
      </c>
    </row>
    <row r="18" spans="1:61" x14ac:dyDescent="0.25">
      <c r="A18" s="100">
        <v>13</v>
      </c>
      <c r="B18" s="519">
        <f>'APH KIC KIA PC'!D17</f>
        <v>0</v>
      </c>
      <c r="C18" s="519" t="str">
        <f>'APH KIC KIA PC'!I17</f>
        <v>Välj…</v>
      </c>
      <c r="D18" s="520" t="str">
        <f>IF('1. Artikeldata Grund'!$E17="","",'1. Artikeldata Grund'!$E17)</f>
        <v/>
      </c>
      <c r="E18" s="521" t="str">
        <f>IF('1. Artikeldata Grund'!D17="","",'1. Artikeldata Grund'!D17)</f>
        <v/>
      </c>
      <c r="F18" s="523" t="str">
        <f>'2. Artikeldata Utökad'!H17</f>
        <v xml:space="preserve">  Välj…</v>
      </c>
      <c r="G18" s="522"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2"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2"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2" t="str" cm="1">
        <f t="array" ref="J18">IFERROR(SUBSTITUTE(_xlfn.ARRAYTOTEXT(_xlfn._xlws.FILTER(G18:I18,G18:I18&lt;&gt;""))," ",""),"")</f>
        <v/>
      </c>
      <c r="K18" s="522" t="str">
        <f>IF('2. Artikeldata Utökad'!M17="Ja","Nordisk","")</f>
        <v/>
      </c>
      <c r="L18" s="522" t="str">
        <f>IF('2. Artikeldata Utökad'!N17="Ja","Miljoforpackad","")</f>
        <v/>
      </c>
      <c r="M18" s="522" t="str">
        <f t="shared" si="1"/>
        <v/>
      </c>
      <c r="N18" s="522" t="str">
        <f t="shared" si="0"/>
        <v/>
      </c>
      <c r="O18" s="522" t="str">
        <f t="shared" si="2"/>
        <v/>
      </c>
      <c r="P18" s="522" t="str">
        <f t="shared" si="3"/>
        <v/>
      </c>
      <c r="Q18" s="522" t="str">
        <f t="shared" si="4"/>
        <v/>
      </c>
      <c r="R18" s="522" t="str" cm="1">
        <f t="array" ref="R18">IFERROR(SUBSTITUTE(_xlfn.ARRAYTOTEXT(_xlfn._xlws.FILTER(K18:Q18,K18:Q18&lt;&gt;""))," ",""),"")</f>
        <v/>
      </c>
      <c r="S18" s="367"/>
      <c r="T18" s="368"/>
      <c r="U18" s="368"/>
      <c r="V18" s="368"/>
      <c r="W18" s="368"/>
      <c r="X18" s="368"/>
      <c r="Y18" s="368"/>
      <c r="Z18" s="368"/>
      <c r="AA18" s="368"/>
      <c r="AB18" s="368"/>
      <c r="AC18" s="368"/>
      <c r="AD18" s="368"/>
      <c r="AE18" s="368"/>
      <c r="AF18" s="368"/>
      <c r="AG18" s="368"/>
      <c r="AH18" s="368"/>
      <c r="AI18" s="368"/>
      <c r="AJ18" s="368" t="s">
        <v>30</v>
      </c>
      <c r="AK18" s="368" t="s">
        <v>30</v>
      </c>
      <c r="AL18" s="368"/>
      <c r="AM18" s="367"/>
      <c r="AN18" s="368"/>
      <c r="AO18" s="368"/>
      <c r="AP18" s="368" t="s">
        <v>30</v>
      </c>
      <c r="AQ18" s="368"/>
      <c r="AR18" s="368"/>
      <c r="AS18" s="368"/>
      <c r="AT18" s="368"/>
      <c r="AU18" s="368"/>
      <c r="AV18" s="506"/>
      <c r="AW18" s="395" t="s">
        <v>198</v>
      </c>
      <c r="AX18" s="82" t="s">
        <v>30</v>
      </c>
      <c r="AY18" s="82" t="s">
        <v>30</v>
      </c>
      <c r="AZ18" s="508"/>
      <c r="BA18" s="654"/>
      <c r="BB18" s="82"/>
      <c r="BC18" s="82"/>
      <c r="BD18" s="82"/>
      <c r="BE18" s="82"/>
      <c r="BF18" s="82"/>
      <c r="BG18" s="510"/>
      <c r="BH18" s="396" t="s">
        <v>198</v>
      </c>
      <c r="BI18" s="82" t="s">
        <v>30</v>
      </c>
    </row>
    <row r="19" spans="1:61" x14ac:dyDescent="0.25">
      <c r="A19" s="100">
        <v>14</v>
      </c>
      <c r="B19" s="519">
        <f>'APH KIC KIA PC'!D18</f>
        <v>0</v>
      </c>
      <c r="C19" s="519" t="str">
        <f>'APH KIC KIA PC'!I18</f>
        <v>Välj…</v>
      </c>
      <c r="D19" s="520" t="str">
        <f>IF('1. Artikeldata Grund'!$E18="","",'1. Artikeldata Grund'!$E18)</f>
        <v/>
      </c>
      <c r="E19" s="521" t="str">
        <f>IF('1. Artikeldata Grund'!D18="","",'1. Artikeldata Grund'!D18)</f>
        <v/>
      </c>
      <c r="F19" s="523" t="str">
        <f>'2. Artikeldata Utökad'!H18</f>
        <v xml:space="preserve">  Välj…</v>
      </c>
      <c r="G19" s="522"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2"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2"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2" t="str" cm="1">
        <f t="array" ref="J19">IFERROR(SUBSTITUTE(_xlfn.ARRAYTOTEXT(_xlfn._xlws.FILTER(G19:I19,G19:I19&lt;&gt;""))," ",""),"")</f>
        <v/>
      </c>
      <c r="K19" s="522" t="str">
        <f>IF('2. Artikeldata Utökad'!M18="Ja","Nordisk","")</f>
        <v/>
      </c>
      <c r="L19" s="522" t="str">
        <f>IF('2. Artikeldata Utökad'!N18="Ja","Miljoforpackad","")</f>
        <v/>
      </c>
      <c r="M19" s="522" t="str">
        <f t="shared" si="1"/>
        <v/>
      </c>
      <c r="N19" s="522" t="str">
        <f t="shared" si="0"/>
        <v/>
      </c>
      <c r="O19" s="522" t="str">
        <f t="shared" si="2"/>
        <v/>
      </c>
      <c r="P19" s="522" t="str">
        <f t="shared" si="3"/>
        <v/>
      </c>
      <c r="Q19" s="522" t="str">
        <f t="shared" si="4"/>
        <v/>
      </c>
      <c r="R19" s="522" t="str" cm="1">
        <f t="array" ref="R19">IFERROR(SUBSTITUTE(_xlfn.ARRAYTOTEXT(_xlfn._xlws.FILTER(K19:Q19,K19:Q19&lt;&gt;""))," ",""),"")</f>
        <v/>
      </c>
      <c r="S19" s="367"/>
      <c r="T19" s="368"/>
      <c r="U19" s="368"/>
      <c r="V19" s="368"/>
      <c r="W19" s="368"/>
      <c r="X19" s="368"/>
      <c r="Y19" s="368"/>
      <c r="Z19" s="368"/>
      <c r="AA19" s="368"/>
      <c r="AB19" s="368"/>
      <c r="AC19" s="368"/>
      <c r="AD19" s="368"/>
      <c r="AE19" s="368"/>
      <c r="AF19" s="368"/>
      <c r="AG19" s="368"/>
      <c r="AH19" s="368"/>
      <c r="AI19" s="368"/>
      <c r="AJ19" s="368" t="s">
        <v>30</v>
      </c>
      <c r="AK19" s="368" t="s">
        <v>30</v>
      </c>
      <c r="AL19" s="368"/>
      <c r="AM19" s="367"/>
      <c r="AN19" s="368"/>
      <c r="AO19" s="368"/>
      <c r="AP19" s="368" t="s">
        <v>30</v>
      </c>
      <c r="AQ19" s="368"/>
      <c r="AR19" s="368"/>
      <c r="AS19" s="368"/>
      <c r="AT19" s="368"/>
      <c r="AU19" s="368"/>
      <c r="AV19" s="506"/>
      <c r="AW19" s="395" t="s">
        <v>198</v>
      </c>
      <c r="AX19" s="82" t="s">
        <v>30</v>
      </c>
      <c r="AY19" s="82" t="s">
        <v>30</v>
      </c>
      <c r="AZ19" s="508"/>
      <c r="BA19" s="654"/>
      <c r="BB19" s="82"/>
      <c r="BC19" s="82"/>
      <c r="BD19" s="82"/>
      <c r="BE19" s="82"/>
      <c r="BF19" s="82"/>
      <c r="BG19" s="510"/>
      <c r="BH19" s="396" t="s">
        <v>198</v>
      </c>
      <c r="BI19" s="82" t="s">
        <v>30</v>
      </c>
    </row>
    <row r="20" spans="1:61" x14ac:dyDescent="0.25">
      <c r="A20" s="100">
        <v>15</v>
      </c>
      <c r="B20" s="519">
        <f>'APH KIC KIA PC'!D19</f>
        <v>0</v>
      </c>
      <c r="C20" s="519" t="str">
        <f>'APH KIC KIA PC'!I19</f>
        <v>Välj…</v>
      </c>
      <c r="D20" s="520" t="str">
        <f>IF('1. Artikeldata Grund'!$E19="","",'1. Artikeldata Grund'!$E19)</f>
        <v/>
      </c>
      <c r="E20" s="521" t="str">
        <f>IF('1. Artikeldata Grund'!D19="","",'1. Artikeldata Grund'!D19)</f>
        <v/>
      </c>
      <c r="F20" s="523" t="str">
        <f>'2. Artikeldata Utökad'!H19</f>
        <v xml:space="preserve">  Välj…</v>
      </c>
      <c r="G20" s="522"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2"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2"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2" t="str" cm="1">
        <f t="array" ref="J20">IFERROR(SUBSTITUTE(_xlfn.ARRAYTOTEXT(_xlfn._xlws.FILTER(G20:I20,G20:I20&lt;&gt;""))," ",""),"")</f>
        <v/>
      </c>
      <c r="K20" s="522" t="str">
        <f>IF('2. Artikeldata Utökad'!M19="Ja","Nordisk","")</f>
        <v/>
      </c>
      <c r="L20" s="522" t="str">
        <f>IF('2. Artikeldata Utökad'!N19="Ja","Miljoforpackad","")</f>
        <v/>
      </c>
      <c r="M20" s="522" t="str">
        <f t="shared" si="1"/>
        <v/>
      </c>
      <c r="N20" s="522" t="str">
        <f t="shared" si="0"/>
        <v/>
      </c>
      <c r="O20" s="522" t="str">
        <f t="shared" si="2"/>
        <v/>
      </c>
      <c r="P20" s="522" t="str">
        <f t="shared" si="3"/>
        <v/>
      </c>
      <c r="Q20" s="522" t="str">
        <f t="shared" si="4"/>
        <v/>
      </c>
      <c r="R20" s="522" t="str" cm="1">
        <f t="array" ref="R20">IFERROR(SUBSTITUTE(_xlfn.ARRAYTOTEXT(_xlfn._xlws.FILTER(K20:Q20,K20:Q20&lt;&gt;""))," ",""),"")</f>
        <v/>
      </c>
      <c r="S20" s="367"/>
      <c r="T20" s="368"/>
      <c r="U20" s="368"/>
      <c r="V20" s="368"/>
      <c r="W20" s="368"/>
      <c r="X20" s="368"/>
      <c r="Y20" s="368"/>
      <c r="Z20" s="368"/>
      <c r="AA20" s="368"/>
      <c r="AB20" s="368"/>
      <c r="AC20" s="368"/>
      <c r="AD20" s="368"/>
      <c r="AE20" s="368"/>
      <c r="AF20" s="368"/>
      <c r="AG20" s="368"/>
      <c r="AH20" s="368"/>
      <c r="AI20" s="368"/>
      <c r="AJ20" s="368" t="s">
        <v>30</v>
      </c>
      <c r="AK20" s="368" t="s">
        <v>30</v>
      </c>
      <c r="AL20" s="368"/>
      <c r="AM20" s="367"/>
      <c r="AN20" s="368"/>
      <c r="AO20" s="368"/>
      <c r="AP20" s="368" t="s">
        <v>30</v>
      </c>
      <c r="AQ20" s="368"/>
      <c r="AR20" s="368"/>
      <c r="AS20" s="368"/>
      <c r="AT20" s="368"/>
      <c r="AU20" s="368"/>
      <c r="AV20" s="506"/>
      <c r="AW20" s="395" t="s">
        <v>198</v>
      </c>
      <c r="AX20" s="82" t="s">
        <v>30</v>
      </c>
      <c r="AY20" s="82" t="s">
        <v>30</v>
      </c>
      <c r="AZ20" s="508"/>
      <c r="BA20" s="654"/>
      <c r="BB20" s="82"/>
      <c r="BC20" s="82"/>
      <c r="BD20" s="82"/>
      <c r="BE20" s="82"/>
      <c r="BF20" s="82"/>
      <c r="BG20" s="510"/>
      <c r="BH20" s="396" t="s">
        <v>198</v>
      </c>
      <c r="BI20" s="82" t="s">
        <v>30</v>
      </c>
    </row>
    <row r="21" spans="1:61" x14ac:dyDescent="0.25">
      <c r="A21" s="100">
        <v>16</v>
      </c>
      <c r="B21" s="519">
        <f>'APH KIC KIA PC'!D20</f>
        <v>0</v>
      </c>
      <c r="C21" s="519" t="str">
        <f>'APH KIC KIA PC'!I20</f>
        <v>Välj…</v>
      </c>
      <c r="D21" s="520" t="str">
        <f>IF('1. Artikeldata Grund'!$E20="","",'1. Artikeldata Grund'!$E20)</f>
        <v/>
      </c>
      <c r="E21" s="521" t="str">
        <f>IF('1. Artikeldata Grund'!D20="","",'1. Artikeldata Grund'!D20)</f>
        <v/>
      </c>
      <c r="F21" s="523" t="str">
        <f>'2. Artikeldata Utökad'!H20</f>
        <v xml:space="preserve">  Välj…</v>
      </c>
      <c r="G21" s="522"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2"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2"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2" t="str" cm="1">
        <f t="array" ref="J21">IFERROR(SUBSTITUTE(_xlfn.ARRAYTOTEXT(_xlfn._xlws.FILTER(G21:I21,G21:I21&lt;&gt;""))," ",""),"")</f>
        <v/>
      </c>
      <c r="K21" s="522" t="str">
        <f>IF('2. Artikeldata Utökad'!M20="Ja","Nordisk","")</f>
        <v/>
      </c>
      <c r="L21" s="522" t="str">
        <f>IF('2. Artikeldata Utökad'!N20="Ja","Miljoforpackad","")</f>
        <v/>
      </c>
      <c r="M21" s="522" t="str">
        <f t="shared" si="1"/>
        <v/>
      </c>
      <c r="N21" s="522" t="str">
        <f t="shared" si="0"/>
        <v/>
      </c>
      <c r="O21" s="522" t="str">
        <f t="shared" si="2"/>
        <v/>
      </c>
      <c r="P21" s="522" t="str">
        <f t="shared" si="3"/>
        <v/>
      </c>
      <c r="Q21" s="522" t="str">
        <f t="shared" si="4"/>
        <v/>
      </c>
      <c r="R21" s="522" t="str" cm="1">
        <f t="array" ref="R21">IFERROR(SUBSTITUTE(_xlfn.ARRAYTOTEXT(_xlfn._xlws.FILTER(K21:Q21,K21:Q21&lt;&gt;""))," ",""),"")</f>
        <v/>
      </c>
      <c r="S21" s="367"/>
      <c r="T21" s="368"/>
      <c r="U21" s="368"/>
      <c r="V21" s="368"/>
      <c r="W21" s="368"/>
      <c r="X21" s="368"/>
      <c r="Y21" s="368"/>
      <c r="Z21" s="368"/>
      <c r="AA21" s="368"/>
      <c r="AB21" s="368"/>
      <c r="AC21" s="368"/>
      <c r="AD21" s="368"/>
      <c r="AE21" s="368"/>
      <c r="AF21" s="368"/>
      <c r="AG21" s="368"/>
      <c r="AH21" s="368"/>
      <c r="AI21" s="368"/>
      <c r="AJ21" s="368" t="s">
        <v>30</v>
      </c>
      <c r="AK21" s="368" t="s">
        <v>30</v>
      </c>
      <c r="AL21" s="368"/>
      <c r="AM21" s="367"/>
      <c r="AN21" s="368"/>
      <c r="AO21" s="368"/>
      <c r="AP21" s="368" t="s">
        <v>30</v>
      </c>
      <c r="AQ21" s="368"/>
      <c r="AR21" s="368"/>
      <c r="AS21" s="368"/>
      <c r="AT21" s="368"/>
      <c r="AU21" s="368"/>
      <c r="AV21" s="506"/>
      <c r="AW21" s="395" t="s">
        <v>198</v>
      </c>
      <c r="AX21" s="82" t="s">
        <v>30</v>
      </c>
      <c r="AY21" s="82" t="s">
        <v>30</v>
      </c>
      <c r="AZ21" s="508"/>
      <c r="BA21" s="654"/>
      <c r="BB21" s="82"/>
      <c r="BC21" s="82"/>
      <c r="BD21" s="82"/>
      <c r="BE21" s="82"/>
      <c r="BF21" s="82"/>
      <c r="BG21" s="510"/>
      <c r="BH21" s="396" t="s">
        <v>198</v>
      </c>
      <c r="BI21" s="82" t="s">
        <v>30</v>
      </c>
    </row>
    <row r="22" spans="1:61" x14ac:dyDescent="0.25">
      <c r="A22" s="100">
        <v>17</v>
      </c>
      <c r="B22" s="519">
        <f>'APH KIC KIA PC'!D21</f>
        <v>0</v>
      </c>
      <c r="C22" s="519" t="str">
        <f>'APH KIC KIA PC'!I21</f>
        <v>Välj…</v>
      </c>
      <c r="D22" s="520" t="str">
        <f>IF('1. Artikeldata Grund'!$E21="","",'1. Artikeldata Grund'!$E21)</f>
        <v/>
      </c>
      <c r="E22" s="521" t="str">
        <f>IF('1. Artikeldata Grund'!D21="","",'1. Artikeldata Grund'!D21)</f>
        <v/>
      </c>
      <c r="F22" s="523" t="str">
        <f>'2. Artikeldata Utökad'!H21</f>
        <v xml:space="preserve">  Välj…</v>
      </c>
      <c r="G22" s="522"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2"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2"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2" t="str" cm="1">
        <f t="array" ref="J22">IFERROR(SUBSTITUTE(_xlfn.ARRAYTOTEXT(_xlfn._xlws.FILTER(G22:I22,G22:I22&lt;&gt;""))," ",""),"")</f>
        <v/>
      </c>
      <c r="K22" s="522" t="str">
        <f>IF('2. Artikeldata Utökad'!M21="Ja","Nordisk","")</f>
        <v/>
      </c>
      <c r="L22" s="522" t="str">
        <f>IF('2. Artikeldata Utökad'!N21="Ja","Miljoforpackad","")</f>
        <v/>
      </c>
      <c r="M22" s="522" t="str">
        <f t="shared" si="1"/>
        <v/>
      </c>
      <c r="N22" s="522" t="str">
        <f t="shared" si="0"/>
        <v/>
      </c>
      <c r="O22" s="522" t="str">
        <f t="shared" si="2"/>
        <v/>
      </c>
      <c r="P22" s="522" t="str">
        <f t="shared" si="3"/>
        <v/>
      </c>
      <c r="Q22" s="522" t="str">
        <f t="shared" si="4"/>
        <v/>
      </c>
      <c r="R22" s="522" t="str" cm="1">
        <f t="array" ref="R22">IFERROR(SUBSTITUTE(_xlfn.ARRAYTOTEXT(_xlfn._xlws.FILTER(K22:Q22,K22:Q22&lt;&gt;""))," ",""),"")</f>
        <v/>
      </c>
      <c r="S22" s="367"/>
      <c r="T22" s="368"/>
      <c r="U22" s="368"/>
      <c r="V22" s="368"/>
      <c r="W22" s="368"/>
      <c r="X22" s="368"/>
      <c r="Y22" s="368"/>
      <c r="Z22" s="368"/>
      <c r="AA22" s="368"/>
      <c r="AB22" s="368"/>
      <c r="AC22" s="368"/>
      <c r="AD22" s="368"/>
      <c r="AE22" s="368"/>
      <c r="AF22" s="368"/>
      <c r="AG22" s="368"/>
      <c r="AH22" s="368"/>
      <c r="AI22" s="368"/>
      <c r="AJ22" s="368" t="s">
        <v>30</v>
      </c>
      <c r="AK22" s="368" t="s">
        <v>30</v>
      </c>
      <c r="AL22" s="368"/>
      <c r="AM22" s="367"/>
      <c r="AN22" s="368"/>
      <c r="AO22" s="368"/>
      <c r="AP22" s="368" t="s">
        <v>30</v>
      </c>
      <c r="AQ22" s="368"/>
      <c r="AR22" s="368"/>
      <c r="AS22" s="368"/>
      <c r="AT22" s="368"/>
      <c r="AU22" s="368"/>
      <c r="AV22" s="506"/>
      <c r="AW22" s="395" t="s">
        <v>198</v>
      </c>
      <c r="AX22" s="82" t="s">
        <v>30</v>
      </c>
      <c r="AY22" s="82" t="s">
        <v>30</v>
      </c>
      <c r="AZ22" s="508"/>
      <c r="BA22" s="654"/>
      <c r="BB22" s="82"/>
      <c r="BC22" s="82"/>
      <c r="BD22" s="82"/>
      <c r="BE22" s="82"/>
      <c r="BF22" s="82"/>
      <c r="BG22" s="510"/>
      <c r="BH22" s="396" t="s">
        <v>198</v>
      </c>
      <c r="BI22" s="82" t="s">
        <v>30</v>
      </c>
    </row>
    <row r="23" spans="1:61" x14ac:dyDescent="0.25">
      <c r="A23" s="100">
        <v>18</v>
      </c>
      <c r="B23" s="519">
        <f>'APH KIC KIA PC'!D22</f>
        <v>0</v>
      </c>
      <c r="C23" s="519" t="str">
        <f>'APH KIC KIA PC'!I22</f>
        <v>Välj…</v>
      </c>
      <c r="D23" s="520" t="str">
        <f>IF('1. Artikeldata Grund'!$E22="","",'1. Artikeldata Grund'!$E22)</f>
        <v/>
      </c>
      <c r="E23" s="521" t="str">
        <f>IF('1. Artikeldata Grund'!D22="","",'1. Artikeldata Grund'!D22)</f>
        <v/>
      </c>
      <c r="F23" s="523" t="str">
        <f>'2. Artikeldata Utökad'!H22</f>
        <v xml:space="preserve">  Välj…</v>
      </c>
      <c r="G23" s="522"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2"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2"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2" t="str" cm="1">
        <f t="array" ref="J23">IFERROR(SUBSTITUTE(_xlfn.ARRAYTOTEXT(_xlfn._xlws.FILTER(G23:I23,G23:I23&lt;&gt;""))," ",""),"")</f>
        <v/>
      </c>
      <c r="K23" s="522" t="str">
        <f>IF('2. Artikeldata Utökad'!M22="Ja","Nordisk","")</f>
        <v/>
      </c>
      <c r="L23" s="522" t="str">
        <f>IF('2. Artikeldata Utökad'!N22="Ja","Miljoforpackad","")</f>
        <v/>
      </c>
      <c r="M23" s="522" t="str">
        <f t="shared" si="1"/>
        <v/>
      </c>
      <c r="N23" s="522" t="str">
        <f t="shared" si="0"/>
        <v/>
      </c>
      <c r="O23" s="522" t="str">
        <f t="shared" si="2"/>
        <v/>
      </c>
      <c r="P23" s="522" t="str">
        <f t="shared" si="3"/>
        <v/>
      </c>
      <c r="Q23" s="522" t="str">
        <f t="shared" si="4"/>
        <v/>
      </c>
      <c r="R23" s="522" t="str" cm="1">
        <f t="array" ref="R23">IFERROR(SUBSTITUTE(_xlfn.ARRAYTOTEXT(_xlfn._xlws.FILTER(K23:Q23,K23:Q23&lt;&gt;""))," ",""),"")</f>
        <v/>
      </c>
      <c r="S23" s="367"/>
      <c r="T23" s="368"/>
      <c r="U23" s="368"/>
      <c r="V23" s="368"/>
      <c r="W23" s="368"/>
      <c r="X23" s="368"/>
      <c r="Y23" s="368"/>
      <c r="Z23" s="368"/>
      <c r="AA23" s="368"/>
      <c r="AB23" s="368"/>
      <c r="AC23" s="368"/>
      <c r="AD23" s="368"/>
      <c r="AE23" s="368"/>
      <c r="AF23" s="368"/>
      <c r="AG23" s="368"/>
      <c r="AH23" s="368"/>
      <c r="AI23" s="368"/>
      <c r="AJ23" s="368" t="s">
        <v>30</v>
      </c>
      <c r="AK23" s="368" t="s">
        <v>30</v>
      </c>
      <c r="AL23" s="368"/>
      <c r="AM23" s="367"/>
      <c r="AN23" s="368"/>
      <c r="AO23" s="368"/>
      <c r="AP23" s="368" t="s">
        <v>30</v>
      </c>
      <c r="AQ23" s="368"/>
      <c r="AR23" s="368"/>
      <c r="AS23" s="368"/>
      <c r="AT23" s="368"/>
      <c r="AU23" s="368"/>
      <c r="AV23" s="506"/>
      <c r="AW23" s="395" t="s">
        <v>198</v>
      </c>
      <c r="AX23" s="82" t="s">
        <v>30</v>
      </c>
      <c r="AY23" s="82" t="s">
        <v>30</v>
      </c>
      <c r="AZ23" s="508"/>
      <c r="BA23" s="654"/>
      <c r="BB23" s="82"/>
      <c r="BC23" s="82"/>
      <c r="BD23" s="82"/>
      <c r="BE23" s="82"/>
      <c r="BF23" s="82"/>
      <c r="BG23" s="510"/>
      <c r="BH23" s="396" t="s">
        <v>198</v>
      </c>
      <c r="BI23" s="82" t="s">
        <v>30</v>
      </c>
    </row>
    <row r="24" spans="1:61" x14ac:dyDescent="0.25">
      <c r="A24" s="100">
        <v>19</v>
      </c>
      <c r="B24" s="519">
        <f>'APH KIC KIA PC'!D23</f>
        <v>0</v>
      </c>
      <c r="C24" s="519" t="str">
        <f>'APH KIC KIA PC'!I23</f>
        <v>Välj…</v>
      </c>
      <c r="D24" s="520" t="str">
        <f>IF('1. Artikeldata Grund'!$E23="","",'1. Artikeldata Grund'!$E23)</f>
        <v/>
      </c>
      <c r="E24" s="521" t="str">
        <f>IF('1. Artikeldata Grund'!D23="","",'1. Artikeldata Grund'!D23)</f>
        <v/>
      </c>
      <c r="F24" s="523" t="str">
        <f>'2. Artikeldata Utökad'!H23</f>
        <v xml:space="preserve">  Välj…</v>
      </c>
      <c r="G24" s="522"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2"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2"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2" t="str" cm="1">
        <f t="array" ref="J24">IFERROR(SUBSTITUTE(_xlfn.ARRAYTOTEXT(_xlfn._xlws.FILTER(G24:I24,G24:I24&lt;&gt;""))," ",""),"")</f>
        <v/>
      </c>
      <c r="K24" s="522" t="str">
        <f>IF('2. Artikeldata Utökad'!M23="Ja","Nordisk","")</f>
        <v/>
      </c>
      <c r="L24" s="522" t="str">
        <f>IF('2. Artikeldata Utökad'!N23="Ja","Miljoforpackad","")</f>
        <v/>
      </c>
      <c r="M24" s="522" t="str">
        <f t="shared" si="1"/>
        <v/>
      </c>
      <c r="N24" s="522" t="str">
        <f t="shared" si="0"/>
        <v/>
      </c>
      <c r="O24" s="522" t="str">
        <f t="shared" si="2"/>
        <v/>
      </c>
      <c r="P24" s="522" t="str">
        <f t="shared" si="3"/>
        <v/>
      </c>
      <c r="Q24" s="522" t="str">
        <f t="shared" si="4"/>
        <v/>
      </c>
      <c r="R24" s="522" t="str" cm="1">
        <f t="array" ref="R24">IFERROR(SUBSTITUTE(_xlfn.ARRAYTOTEXT(_xlfn._xlws.FILTER(K24:Q24,K24:Q24&lt;&gt;""))," ",""),"")</f>
        <v/>
      </c>
      <c r="S24" s="367"/>
      <c r="T24" s="368"/>
      <c r="U24" s="368"/>
      <c r="V24" s="368"/>
      <c r="W24" s="368"/>
      <c r="X24" s="368"/>
      <c r="Y24" s="368"/>
      <c r="Z24" s="368"/>
      <c r="AA24" s="368"/>
      <c r="AB24" s="368"/>
      <c r="AC24" s="368"/>
      <c r="AD24" s="368"/>
      <c r="AE24" s="368"/>
      <c r="AF24" s="368"/>
      <c r="AG24" s="368"/>
      <c r="AH24" s="368"/>
      <c r="AI24" s="368"/>
      <c r="AJ24" s="368" t="s">
        <v>30</v>
      </c>
      <c r="AK24" s="368" t="s">
        <v>30</v>
      </c>
      <c r="AL24" s="368"/>
      <c r="AM24" s="367"/>
      <c r="AN24" s="368"/>
      <c r="AO24" s="368"/>
      <c r="AP24" s="368" t="s">
        <v>30</v>
      </c>
      <c r="AQ24" s="368"/>
      <c r="AR24" s="368"/>
      <c r="AS24" s="368"/>
      <c r="AT24" s="368"/>
      <c r="AU24" s="368"/>
      <c r="AV24" s="506"/>
      <c r="AW24" s="395" t="s">
        <v>198</v>
      </c>
      <c r="AX24" s="82" t="s">
        <v>30</v>
      </c>
      <c r="AY24" s="82" t="s">
        <v>30</v>
      </c>
      <c r="AZ24" s="508"/>
      <c r="BA24" s="654"/>
      <c r="BB24" s="82"/>
      <c r="BC24" s="82"/>
      <c r="BD24" s="82"/>
      <c r="BE24" s="82"/>
      <c r="BF24" s="82"/>
      <c r="BG24" s="510"/>
      <c r="BH24" s="396" t="s">
        <v>198</v>
      </c>
      <c r="BI24" s="82" t="s">
        <v>30</v>
      </c>
    </row>
    <row r="25" spans="1:61" x14ac:dyDescent="0.25">
      <c r="A25" s="100">
        <v>20</v>
      </c>
      <c r="B25" s="519">
        <f>'APH KIC KIA PC'!D24</f>
        <v>0</v>
      </c>
      <c r="C25" s="519" t="str">
        <f>'APH KIC KIA PC'!I24</f>
        <v>Välj…</v>
      </c>
      <c r="D25" s="520" t="str">
        <f>IF('1. Artikeldata Grund'!$E24="","",'1. Artikeldata Grund'!$E24)</f>
        <v/>
      </c>
      <c r="E25" s="521" t="str">
        <f>IF('1. Artikeldata Grund'!D24="","",'1. Artikeldata Grund'!D24)</f>
        <v/>
      </c>
      <c r="F25" s="523" t="str">
        <f>'2. Artikeldata Utökad'!H24</f>
        <v xml:space="preserve">  Välj…</v>
      </c>
      <c r="G25" s="522"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2"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2"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2" t="str" cm="1">
        <f t="array" ref="J25">IFERROR(SUBSTITUTE(_xlfn.ARRAYTOTEXT(_xlfn._xlws.FILTER(G25:I25,G25:I25&lt;&gt;""))," ",""),"")</f>
        <v/>
      </c>
      <c r="K25" s="522" t="str">
        <f>IF('2. Artikeldata Utökad'!M24="Ja","Nordisk","")</f>
        <v/>
      </c>
      <c r="L25" s="522" t="str">
        <f>IF('2. Artikeldata Utökad'!N24="Ja","Miljoforpackad","")</f>
        <v/>
      </c>
      <c r="M25" s="522" t="str">
        <f t="shared" si="1"/>
        <v/>
      </c>
      <c r="N25" s="522" t="str">
        <f t="shared" si="0"/>
        <v/>
      </c>
      <c r="O25" s="522" t="str">
        <f t="shared" si="2"/>
        <v/>
      </c>
      <c r="P25" s="522" t="str">
        <f t="shared" si="3"/>
        <v/>
      </c>
      <c r="Q25" s="522" t="str">
        <f t="shared" si="4"/>
        <v/>
      </c>
      <c r="R25" s="522" t="str" cm="1">
        <f t="array" ref="R25">IFERROR(SUBSTITUTE(_xlfn.ARRAYTOTEXT(_xlfn._xlws.FILTER(K25:Q25,K25:Q25&lt;&gt;""))," ",""),"")</f>
        <v/>
      </c>
      <c r="S25" s="367"/>
      <c r="T25" s="368"/>
      <c r="U25" s="368"/>
      <c r="V25" s="368"/>
      <c r="W25" s="368"/>
      <c r="X25" s="368"/>
      <c r="Y25" s="368"/>
      <c r="Z25" s="368"/>
      <c r="AA25" s="368"/>
      <c r="AB25" s="368"/>
      <c r="AC25" s="368"/>
      <c r="AD25" s="368"/>
      <c r="AE25" s="368"/>
      <c r="AF25" s="368"/>
      <c r="AG25" s="368"/>
      <c r="AH25" s="368"/>
      <c r="AI25" s="368"/>
      <c r="AJ25" s="368" t="s">
        <v>30</v>
      </c>
      <c r="AK25" s="368" t="s">
        <v>30</v>
      </c>
      <c r="AL25" s="368"/>
      <c r="AM25" s="367"/>
      <c r="AN25" s="368"/>
      <c r="AO25" s="368"/>
      <c r="AP25" s="368" t="s">
        <v>30</v>
      </c>
      <c r="AQ25" s="368"/>
      <c r="AR25" s="368"/>
      <c r="AS25" s="368"/>
      <c r="AT25" s="368"/>
      <c r="AU25" s="368"/>
      <c r="AV25" s="506"/>
      <c r="AW25" s="395" t="s">
        <v>198</v>
      </c>
      <c r="AX25" s="82" t="s">
        <v>30</v>
      </c>
      <c r="AY25" s="82" t="s">
        <v>30</v>
      </c>
      <c r="AZ25" s="508"/>
      <c r="BA25" s="654"/>
      <c r="BB25" s="82"/>
      <c r="BC25" s="82"/>
      <c r="BD25" s="82"/>
      <c r="BE25" s="82"/>
      <c r="BF25" s="82"/>
      <c r="BG25" s="510"/>
      <c r="BH25" s="396" t="s">
        <v>198</v>
      </c>
      <c r="BI25" s="82" t="s">
        <v>30</v>
      </c>
    </row>
    <row r="26" spans="1:61" x14ac:dyDescent="0.25">
      <c r="A26" s="100">
        <v>21</v>
      </c>
      <c r="B26" s="519">
        <f>'APH KIC KIA PC'!D25</f>
        <v>0</v>
      </c>
      <c r="C26" s="519" t="str">
        <f>'APH KIC KIA PC'!I25</f>
        <v>Välj…</v>
      </c>
      <c r="D26" s="520" t="str">
        <f>IF('1. Artikeldata Grund'!$E25="","",'1. Artikeldata Grund'!$E25)</f>
        <v/>
      </c>
      <c r="E26" s="521" t="str">
        <f>IF('1. Artikeldata Grund'!D25="","",'1. Artikeldata Grund'!D25)</f>
        <v/>
      </c>
      <c r="F26" s="523" t="str">
        <f>'2. Artikeldata Utökad'!H25</f>
        <v xml:space="preserve">  Välj…</v>
      </c>
      <c r="G26" s="522"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2"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2"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2" t="str" cm="1">
        <f t="array" ref="J26">IFERROR(SUBSTITUTE(_xlfn.ARRAYTOTEXT(_xlfn._xlws.FILTER(G26:I26,G26:I26&lt;&gt;""))," ",""),"")</f>
        <v/>
      </c>
      <c r="K26" s="522" t="str">
        <f>IF('2. Artikeldata Utökad'!M25="Ja","Nordisk","")</f>
        <v/>
      </c>
      <c r="L26" s="522" t="str">
        <f>IF('2. Artikeldata Utökad'!N25="Ja","Miljoforpackad","")</f>
        <v/>
      </c>
      <c r="M26" s="522" t="str">
        <f t="shared" si="1"/>
        <v/>
      </c>
      <c r="N26" s="522" t="str">
        <f t="shared" si="0"/>
        <v/>
      </c>
      <c r="O26" s="522" t="str">
        <f t="shared" si="2"/>
        <v/>
      </c>
      <c r="P26" s="522" t="str">
        <f t="shared" si="3"/>
        <v/>
      </c>
      <c r="Q26" s="522" t="str">
        <f t="shared" si="4"/>
        <v/>
      </c>
      <c r="R26" s="522" t="str" cm="1">
        <f t="array" ref="R26">IFERROR(SUBSTITUTE(_xlfn.ARRAYTOTEXT(_xlfn._xlws.FILTER(K26:Q26,K26:Q26&lt;&gt;""))," ",""),"")</f>
        <v/>
      </c>
      <c r="S26" s="367"/>
      <c r="T26" s="368"/>
      <c r="U26" s="368"/>
      <c r="V26" s="368"/>
      <c r="W26" s="368"/>
      <c r="X26" s="368"/>
      <c r="Y26" s="368"/>
      <c r="Z26" s="368"/>
      <c r="AA26" s="368"/>
      <c r="AB26" s="368"/>
      <c r="AC26" s="368"/>
      <c r="AD26" s="368"/>
      <c r="AE26" s="368"/>
      <c r="AF26" s="368"/>
      <c r="AG26" s="368"/>
      <c r="AH26" s="368"/>
      <c r="AI26" s="368"/>
      <c r="AJ26" s="368" t="s">
        <v>30</v>
      </c>
      <c r="AK26" s="368" t="s">
        <v>30</v>
      </c>
      <c r="AL26" s="368"/>
      <c r="AM26" s="367"/>
      <c r="AN26" s="368"/>
      <c r="AO26" s="368"/>
      <c r="AP26" s="368" t="s">
        <v>30</v>
      </c>
      <c r="AQ26" s="368"/>
      <c r="AR26" s="368"/>
      <c r="AS26" s="368"/>
      <c r="AT26" s="368"/>
      <c r="AU26" s="368"/>
      <c r="AV26" s="506"/>
      <c r="AW26" s="395" t="s">
        <v>198</v>
      </c>
      <c r="AX26" s="82" t="s">
        <v>30</v>
      </c>
      <c r="AY26" s="82" t="s">
        <v>30</v>
      </c>
      <c r="AZ26" s="508"/>
      <c r="BA26" s="654"/>
      <c r="BB26" s="82"/>
      <c r="BC26" s="82"/>
      <c r="BD26" s="82"/>
      <c r="BE26" s="82"/>
      <c r="BF26" s="82"/>
      <c r="BG26" s="510"/>
      <c r="BH26" s="396" t="s">
        <v>198</v>
      </c>
      <c r="BI26" s="82" t="s">
        <v>30</v>
      </c>
    </row>
    <row r="27" spans="1:61" x14ac:dyDescent="0.25">
      <c r="A27" s="100">
        <v>22</v>
      </c>
      <c r="B27" s="519">
        <f>'APH KIC KIA PC'!D26</f>
        <v>0</v>
      </c>
      <c r="C27" s="519" t="str">
        <f>'APH KIC KIA PC'!I26</f>
        <v>Välj…</v>
      </c>
      <c r="D27" s="520" t="str">
        <f>IF('1. Artikeldata Grund'!$E26="","",'1. Artikeldata Grund'!$E26)</f>
        <v/>
      </c>
      <c r="E27" s="521" t="str">
        <f>IF('1. Artikeldata Grund'!D26="","",'1. Artikeldata Grund'!D26)</f>
        <v/>
      </c>
      <c r="F27" s="523" t="str">
        <f>'2. Artikeldata Utökad'!H26</f>
        <v xml:space="preserve">  Välj…</v>
      </c>
      <c r="G27" s="522"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2"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2"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2" t="str" cm="1">
        <f t="array" ref="J27">IFERROR(SUBSTITUTE(_xlfn.ARRAYTOTEXT(_xlfn._xlws.FILTER(G27:I27,G27:I27&lt;&gt;""))," ",""),"")</f>
        <v/>
      </c>
      <c r="K27" s="522" t="str">
        <f>IF('2. Artikeldata Utökad'!M26="Ja","Nordisk","")</f>
        <v/>
      </c>
      <c r="L27" s="522" t="str">
        <f>IF('2. Artikeldata Utökad'!N26="Ja","Miljoforpackad","")</f>
        <v/>
      </c>
      <c r="M27" s="522" t="str">
        <f t="shared" si="1"/>
        <v/>
      </c>
      <c r="N27" s="522" t="str">
        <f t="shared" si="0"/>
        <v/>
      </c>
      <c r="O27" s="522" t="str">
        <f t="shared" si="2"/>
        <v/>
      </c>
      <c r="P27" s="522" t="str">
        <f t="shared" si="3"/>
        <v/>
      </c>
      <c r="Q27" s="522" t="str">
        <f t="shared" si="4"/>
        <v/>
      </c>
      <c r="R27" s="522" t="str" cm="1">
        <f t="array" ref="R27">IFERROR(SUBSTITUTE(_xlfn.ARRAYTOTEXT(_xlfn._xlws.FILTER(K27:Q27,K27:Q27&lt;&gt;""))," ",""),"")</f>
        <v/>
      </c>
      <c r="S27" s="367"/>
      <c r="T27" s="368"/>
      <c r="U27" s="368"/>
      <c r="V27" s="368"/>
      <c r="W27" s="368"/>
      <c r="X27" s="368"/>
      <c r="Y27" s="368"/>
      <c r="Z27" s="368"/>
      <c r="AA27" s="368"/>
      <c r="AB27" s="368"/>
      <c r="AC27" s="368"/>
      <c r="AD27" s="368"/>
      <c r="AE27" s="368"/>
      <c r="AF27" s="368"/>
      <c r="AG27" s="368"/>
      <c r="AH27" s="368"/>
      <c r="AI27" s="368"/>
      <c r="AJ27" s="368" t="s">
        <v>30</v>
      </c>
      <c r="AK27" s="368" t="s">
        <v>30</v>
      </c>
      <c r="AL27" s="368"/>
      <c r="AM27" s="367"/>
      <c r="AN27" s="368"/>
      <c r="AO27" s="368"/>
      <c r="AP27" s="368" t="s">
        <v>30</v>
      </c>
      <c r="AQ27" s="368"/>
      <c r="AR27" s="368"/>
      <c r="AS27" s="368"/>
      <c r="AT27" s="368"/>
      <c r="AU27" s="368"/>
      <c r="AV27" s="506"/>
      <c r="AW27" s="395" t="s">
        <v>198</v>
      </c>
      <c r="AX27" s="82" t="s">
        <v>30</v>
      </c>
      <c r="AY27" s="82" t="s">
        <v>30</v>
      </c>
      <c r="AZ27" s="508"/>
      <c r="BA27" s="654"/>
      <c r="BB27" s="82"/>
      <c r="BC27" s="82"/>
      <c r="BD27" s="82"/>
      <c r="BE27" s="82"/>
      <c r="BF27" s="82"/>
      <c r="BG27" s="510"/>
      <c r="BH27" s="396" t="s">
        <v>198</v>
      </c>
      <c r="BI27" s="82" t="s">
        <v>30</v>
      </c>
    </row>
    <row r="28" spans="1:61" x14ac:dyDescent="0.25">
      <c r="A28" s="100">
        <v>23</v>
      </c>
      <c r="B28" s="519">
        <f>'APH KIC KIA PC'!D27</f>
        <v>0</v>
      </c>
      <c r="C28" s="519" t="str">
        <f>'APH KIC KIA PC'!I27</f>
        <v>Välj…</v>
      </c>
      <c r="D28" s="520" t="str">
        <f>IF('1. Artikeldata Grund'!$E27="","",'1. Artikeldata Grund'!$E27)</f>
        <v/>
      </c>
      <c r="E28" s="521" t="str">
        <f>IF('1. Artikeldata Grund'!D27="","",'1. Artikeldata Grund'!D27)</f>
        <v/>
      </c>
      <c r="F28" s="523" t="str">
        <f>'2. Artikeldata Utökad'!H27</f>
        <v xml:space="preserve">  Välj…</v>
      </c>
      <c r="G28" s="522"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2"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2"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2" t="str" cm="1">
        <f t="array" ref="J28">IFERROR(SUBSTITUTE(_xlfn.ARRAYTOTEXT(_xlfn._xlws.FILTER(G28:I28,G28:I28&lt;&gt;""))," ",""),"")</f>
        <v/>
      </c>
      <c r="K28" s="522" t="str">
        <f>IF('2. Artikeldata Utökad'!M27="Ja","Nordisk","")</f>
        <v/>
      </c>
      <c r="L28" s="522" t="str">
        <f>IF('2. Artikeldata Utökad'!N27="Ja","Miljoforpackad","")</f>
        <v/>
      </c>
      <c r="M28" s="522" t="str">
        <f t="shared" si="1"/>
        <v/>
      </c>
      <c r="N28" s="522" t="str">
        <f t="shared" si="0"/>
        <v/>
      </c>
      <c r="O28" s="522" t="str">
        <f t="shared" si="2"/>
        <v/>
      </c>
      <c r="P28" s="522" t="str">
        <f t="shared" si="3"/>
        <v/>
      </c>
      <c r="Q28" s="522" t="str">
        <f t="shared" si="4"/>
        <v/>
      </c>
      <c r="R28" s="522" t="str" cm="1">
        <f t="array" ref="R28">IFERROR(SUBSTITUTE(_xlfn.ARRAYTOTEXT(_xlfn._xlws.FILTER(K28:Q28,K28:Q28&lt;&gt;""))," ",""),"")</f>
        <v/>
      </c>
      <c r="S28" s="367"/>
      <c r="T28" s="368"/>
      <c r="U28" s="368"/>
      <c r="V28" s="368"/>
      <c r="W28" s="368"/>
      <c r="X28" s="368"/>
      <c r="Y28" s="368"/>
      <c r="Z28" s="368"/>
      <c r="AA28" s="368"/>
      <c r="AB28" s="368"/>
      <c r="AC28" s="368"/>
      <c r="AD28" s="368"/>
      <c r="AE28" s="368"/>
      <c r="AF28" s="368"/>
      <c r="AG28" s="368"/>
      <c r="AH28" s="368"/>
      <c r="AI28" s="368"/>
      <c r="AJ28" s="368" t="s">
        <v>30</v>
      </c>
      <c r="AK28" s="368" t="s">
        <v>30</v>
      </c>
      <c r="AL28" s="368"/>
      <c r="AM28" s="367"/>
      <c r="AN28" s="368"/>
      <c r="AO28" s="368"/>
      <c r="AP28" s="368" t="s">
        <v>30</v>
      </c>
      <c r="AQ28" s="368"/>
      <c r="AR28" s="368"/>
      <c r="AS28" s="368"/>
      <c r="AT28" s="368"/>
      <c r="AU28" s="368"/>
      <c r="AV28" s="506"/>
      <c r="AW28" s="395" t="s">
        <v>198</v>
      </c>
      <c r="AX28" s="82" t="s">
        <v>30</v>
      </c>
      <c r="AY28" s="82" t="s">
        <v>30</v>
      </c>
      <c r="AZ28" s="508"/>
      <c r="BA28" s="654"/>
      <c r="BB28" s="82"/>
      <c r="BC28" s="82"/>
      <c r="BD28" s="82"/>
      <c r="BE28" s="82"/>
      <c r="BF28" s="82"/>
      <c r="BG28" s="510"/>
      <c r="BH28" s="396" t="s">
        <v>198</v>
      </c>
      <c r="BI28" s="82" t="s">
        <v>30</v>
      </c>
    </row>
    <row r="29" spans="1:61" x14ac:dyDescent="0.25">
      <c r="A29" s="100">
        <v>24</v>
      </c>
      <c r="B29" s="519">
        <f>'APH KIC KIA PC'!D28</f>
        <v>0</v>
      </c>
      <c r="C29" s="519" t="str">
        <f>'APH KIC KIA PC'!I28</f>
        <v>Välj…</v>
      </c>
      <c r="D29" s="520" t="str">
        <f>IF('1. Artikeldata Grund'!$E28="","",'1. Artikeldata Grund'!$E28)</f>
        <v/>
      </c>
      <c r="E29" s="521" t="str">
        <f>IF('1. Artikeldata Grund'!D28="","",'1. Artikeldata Grund'!D28)</f>
        <v/>
      </c>
      <c r="F29" s="523" t="str">
        <f>'2. Artikeldata Utökad'!H28</f>
        <v xml:space="preserve">  Välj…</v>
      </c>
      <c r="G29" s="522"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2"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2"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2" t="str" cm="1">
        <f t="array" ref="J29">IFERROR(SUBSTITUTE(_xlfn.ARRAYTOTEXT(_xlfn._xlws.FILTER(G29:I29,G29:I29&lt;&gt;""))," ",""),"")</f>
        <v/>
      </c>
      <c r="K29" s="522" t="str">
        <f>IF('2. Artikeldata Utökad'!M28="Ja","Nordisk","")</f>
        <v/>
      </c>
      <c r="L29" s="522" t="str">
        <f>IF('2. Artikeldata Utökad'!N28="Ja","Miljoforpackad","")</f>
        <v/>
      </c>
      <c r="M29" s="522" t="str">
        <f t="shared" si="1"/>
        <v/>
      </c>
      <c r="N29" s="522" t="str">
        <f t="shared" si="0"/>
        <v/>
      </c>
      <c r="O29" s="522" t="str">
        <f t="shared" si="2"/>
        <v/>
      </c>
      <c r="P29" s="522" t="str">
        <f t="shared" si="3"/>
        <v/>
      </c>
      <c r="Q29" s="522" t="str">
        <f t="shared" si="4"/>
        <v/>
      </c>
      <c r="R29" s="522" t="str" cm="1">
        <f t="array" ref="R29">IFERROR(SUBSTITUTE(_xlfn.ARRAYTOTEXT(_xlfn._xlws.FILTER(K29:Q29,K29:Q29&lt;&gt;""))," ",""),"")</f>
        <v/>
      </c>
      <c r="S29" s="367"/>
      <c r="T29" s="368"/>
      <c r="U29" s="368"/>
      <c r="V29" s="368"/>
      <c r="W29" s="368"/>
      <c r="X29" s="368"/>
      <c r="Y29" s="368"/>
      <c r="Z29" s="368"/>
      <c r="AA29" s="368"/>
      <c r="AB29" s="368"/>
      <c r="AC29" s="368"/>
      <c r="AD29" s="368"/>
      <c r="AE29" s="368"/>
      <c r="AF29" s="368"/>
      <c r="AG29" s="368"/>
      <c r="AH29" s="368"/>
      <c r="AI29" s="368"/>
      <c r="AJ29" s="368" t="s">
        <v>30</v>
      </c>
      <c r="AK29" s="368" t="s">
        <v>30</v>
      </c>
      <c r="AL29" s="368"/>
      <c r="AM29" s="367"/>
      <c r="AN29" s="368"/>
      <c r="AO29" s="368"/>
      <c r="AP29" s="368" t="s">
        <v>30</v>
      </c>
      <c r="AQ29" s="368"/>
      <c r="AR29" s="368"/>
      <c r="AS29" s="368"/>
      <c r="AT29" s="368"/>
      <c r="AU29" s="368"/>
      <c r="AV29" s="506"/>
      <c r="AW29" s="395" t="s">
        <v>198</v>
      </c>
      <c r="AX29" s="82" t="s">
        <v>30</v>
      </c>
      <c r="AY29" s="82" t="s">
        <v>30</v>
      </c>
      <c r="AZ29" s="508"/>
      <c r="BA29" s="654"/>
      <c r="BB29" s="82"/>
      <c r="BC29" s="82"/>
      <c r="BD29" s="82"/>
      <c r="BE29" s="82"/>
      <c r="BF29" s="82"/>
      <c r="BG29" s="510"/>
      <c r="BH29" s="396" t="s">
        <v>198</v>
      </c>
      <c r="BI29" s="82" t="s">
        <v>30</v>
      </c>
    </row>
    <row r="30" spans="1:61" x14ac:dyDescent="0.25">
      <c r="A30" s="100">
        <v>25</v>
      </c>
      <c r="B30" s="519">
        <f>'APH KIC KIA PC'!D29</f>
        <v>0</v>
      </c>
      <c r="C30" s="519" t="str">
        <f>'APH KIC KIA PC'!I29</f>
        <v>Välj…</v>
      </c>
      <c r="D30" s="520" t="str">
        <f>IF('1. Artikeldata Grund'!$E29="","",'1. Artikeldata Grund'!$E29)</f>
        <v/>
      </c>
      <c r="E30" s="521" t="str">
        <f>IF('1. Artikeldata Grund'!D29="","",'1. Artikeldata Grund'!D29)</f>
        <v/>
      </c>
      <c r="F30" s="523" t="str">
        <f>'2. Artikeldata Utökad'!H29</f>
        <v xml:space="preserve">  Välj…</v>
      </c>
      <c r="G30" s="522"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2"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2"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2" t="str" cm="1">
        <f t="array" ref="J30">IFERROR(SUBSTITUTE(_xlfn.ARRAYTOTEXT(_xlfn._xlws.FILTER(G30:I30,G30:I30&lt;&gt;""))," ",""),"")</f>
        <v/>
      </c>
      <c r="K30" s="522" t="str">
        <f>IF('2. Artikeldata Utökad'!M29="Ja","Nordisk","")</f>
        <v/>
      </c>
      <c r="L30" s="522" t="str">
        <f>IF('2. Artikeldata Utökad'!N29="Ja","Miljoforpackad","")</f>
        <v/>
      </c>
      <c r="M30" s="522" t="str">
        <f t="shared" si="1"/>
        <v/>
      </c>
      <c r="N30" s="522" t="str">
        <f t="shared" si="0"/>
        <v/>
      </c>
      <c r="O30" s="522" t="str">
        <f t="shared" si="2"/>
        <v/>
      </c>
      <c r="P30" s="522" t="str">
        <f t="shared" si="3"/>
        <v/>
      </c>
      <c r="Q30" s="522" t="str">
        <f t="shared" si="4"/>
        <v/>
      </c>
      <c r="R30" s="522" t="str" cm="1">
        <f t="array" ref="R30">IFERROR(SUBSTITUTE(_xlfn.ARRAYTOTEXT(_xlfn._xlws.FILTER(K30:Q30,K30:Q30&lt;&gt;""))," ",""),"")</f>
        <v/>
      </c>
      <c r="S30" s="367"/>
      <c r="T30" s="368"/>
      <c r="U30" s="368"/>
      <c r="V30" s="368"/>
      <c r="W30" s="368"/>
      <c r="X30" s="368"/>
      <c r="Y30" s="368"/>
      <c r="Z30" s="368"/>
      <c r="AA30" s="368"/>
      <c r="AB30" s="368"/>
      <c r="AC30" s="368"/>
      <c r="AD30" s="368"/>
      <c r="AE30" s="368"/>
      <c r="AF30" s="368"/>
      <c r="AG30" s="368"/>
      <c r="AH30" s="368"/>
      <c r="AI30" s="368"/>
      <c r="AJ30" s="368" t="s">
        <v>30</v>
      </c>
      <c r="AK30" s="368" t="s">
        <v>30</v>
      </c>
      <c r="AL30" s="368"/>
      <c r="AM30" s="367"/>
      <c r="AN30" s="368"/>
      <c r="AO30" s="368"/>
      <c r="AP30" s="368" t="s">
        <v>30</v>
      </c>
      <c r="AQ30" s="368"/>
      <c r="AR30" s="368"/>
      <c r="AS30" s="368"/>
      <c r="AT30" s="368"/>
      <c r="AU30" s="368"/>
      <c r="AV30" s="506"/>
      <c r="AW30" s="395" t="s">
        <v>198</v>
      </c>
      <c r="AX30" s="82" t="s">
        <v>30</v>
      </c>
      <c r="AY30" s="82" t="s">
        <v>30</v>
      </c>
      <c r="AZ30" s="508"/>
      <c r="BA30" s="654"/>
      <c r="BB30" s="82"/>
      <c r="BC30" s="82"/>
      <c r="BD30" s="82"/>
      <c r="BE30" s="82"/>
      <c r="BF30" s="82"/>
      <c r="BG30" s="510"/>
      <c r="BH30" s="396" t="s">
        <v>198</v>
      </c>
      <c r="BI30" s="82" t="s">
        <v>30</v>
      </c>
    </row>
    <row r="31" spans="1:61" x14ac:dyDescent="0.25">
      <c r="A31" s="100">
        <v>26</v>
      </c>
      <c r="B31" s="519">
        <f>'APH KIC KIA PC'!D30</f>
        <v>0</v>
      </c>
      <c r="C31" s="519" t="str">
        <f>'APH KIC KIA PC'!I30</f>
        <v>Välj…</v>
      </c>
      <c r="D31" s="520" t="str">
        <f>IF('1. Artikeldata Grund'!$E30="","",'1. Artikeldata Grund'!$E30)</f>
        <v/>
      </c>
      <c r="E31" s="521" t="str">
        <f>IF('1. Artikeldata Grund'!D30="","",'1. Artikeldata Grund'!D30)</f>
        <v/>
      </c>
      <c r="F31" s="523" t="str">
        <f>'2. Artikeldata Utökad'!H30</f>
        <v xml:space="preserve">  Välj…</v>
      </c>
      <c r="G31" s="522"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2"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2"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2" t="str" cm="1">
        <f t="array" ref="J31">IFERROR(SUBSTITUTE(_xlfn.ARRAYTOTEXT(_xlfn._xlws.FILTER(G31:I31,G31:I31&lt;&gt;""))," ",""),"")</f>
        <v/>
      </c>
      <c r="K31" s="522" t="str">
        <f>IF('2. Artikeldata Utökad'!M30="Ja","Nordisk","")</f>
        <v/>
      </c>
      <c r="L31" s="522" t="str">
        <f>IF('2. Artikeldata Utökad'!N30="Ja","Miljoforpackad","")</f>
        <v/>
      </c>
      <c r="M31" s="522" t="str">
        <f t="shared" si="1"/>
        <v/>
      </c>
      <c r="N31" s="522" t="str">
        <f t="shared" si="0"/>
        <v/>
      </c>
      <c r="O31" s="522" t="str">
        <f t="shared" si="2"/>
        <v/>
      </c>
      <c r="P31" s="522" t="str">
        <f t="shared" si="3"/>
        <v/>
      </c>
      <c r="Q31" s="522" t="str">
        <f t="shared" si="4"/>
        <v/>
      </c>
      <c r="R31" s="522" t="str" cm="1">
        <f t="array" ref="R31">IFERROR(SUBSTITUTE(_xlfn.ARRAYTOTEXT(_xlfn._xlws.FILTER(K31:Q31,K31:Q31&lt;&gt;""))," ",""),"")</f>
        <v/>
      </c>
      <c r="S31" s="367"/>
      <c r="T31" s="368"/>
      <c r="U31" s="368"/>
      <c r="V31" s="368"/>
      <c r="W31" s="368"/>
      <c r="X31" s="368"/>
      <c r="Y31" s="368"/>
      <c r="Z31" s="368"/>
      <c r="AA31" s="368"/>
      <c r="AB31" s="368"/>
      <c r="AC31" s="368"/>
      <c r="AD31" s="368"/>
      <c r="AE31" s="368"/>
      <c r="AF31" s="368"/>
      <c r="AG31" s="368"/>
      <c r="AH31" s="368"/>
      <c r="AI31" s="368"/>
      <c r="AJ31" s="368" t="s">
        <v>30</v>
      </c>
      <c r="AK31" s="368" t="s">
        <v>30</v>
      </c>
      <c r="AL31" s="368"/>
      <c r="AM31" s="367"/>
      <c r="AN31" s="368"/>
      <c r="AO31" s="368"/>
      <c r="AP31" s="368" t="s">
        <v>30</v>
      </c>
      <c r="AQ31" s="368"/>
      <c r="AR31" s="368"/>
      <c r="AS31" s="368"/>
      <c r="AT31" s="368"/>
      <c r="AU31" s="368"/>
      <c r="AV31" s="506"/>
      <c r="AW31" s="395" t="s">
        <v>198</v>
      </c>
      <c r="AX31" s="82" t="s">
        <v>30</v>
      </c>
      <c r="AY31" s="82" t="s">
        <v>30</v>
      </c>
      <c r="AZ31" s="508"/>
      <c r="BA31" s="654"/>
      <c r="BB31" s="82"/>
      <c r="BC31" s="82"/>
      <c r="BD31" s="82"/>
      <c r="BE31" s="82"/>
      <c r="BF31" s="82"/>
      <c r="BG31" s="510"/>
      <c r="BH31" s="396" t="s">
        <v>198</v>
      </c>
      <c r="BI31" s="82" t="s">
        <v>30</v>
      </c>
    </row>
    <row r="32" spans="1:61" x14ac:dyDescent="0.25">
      <c r="A32" s="100">
        <v>27</v>
      </c>
      <c r="B32" s="519">
        <f>'APH KIC KIA PC'!D31</f>
        <v>0</v>
      </c>
      <c r="C32" s="519" t="str">
        <f>'APH KIC KIA PC'!I31</f>
        <v>Välj…</v>
      </c>
      <c r="D32" s="520" t="str">
        <f>IF('1. Artikeldata Grund'!$E31="","",'1. Artikeldata Grund'!$E31)</f>
        <v/>
      </c>
      <c r="E32" s="521" t="str">
        <f>IF('1. Artikeldata Grund'!D31="","",'1. Artikeldata Grund'!D31)</f>
        <v/>
      </c>
      <c r="F32" s="523" t="str">
        <f>'2. Artikeldata Utökad'!H31</f>
        <v xml:space="preserve">  Välj…</v>
      </c>
      <c r="G32" s="522"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2"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2"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2" t="str" cm="1">
        <f t="array" ref="J32">IFERROR(SUBSTITUTE(_xlfn.ARRAYTOTEXT(_xlfn._xlws.FILTER(G32:I32,G32:I32&lt;&gt;""))," ",""),"")</f>
        <v/>
      </c>
      <c r="K32" s="522" t="str">
        <f>IF('2. Artikeldata Utökad'!M31="Ja","Nordisk","")</f>
        <v/>
      </c>
      <c r="L32" s="522" t="str">
        <f>IF('2. Artikeldata Utökad'!N31="Ja","Miljoforpackad","")</f>
        <v/>
      </c>
      <c r="M32" s="522" t="str">
        <f t="shared" si="1"/>
        <v/>
      </c>
      <c r="N32" s="522" t="str">
        <f t="shared" si="0"/>
        <v/>
      </c>
      <c r="O32" s="522" t="str">
        <f t="shared" si="2"/>
        <v/>
      </c>
      <c r="P32" s="522" t="str">
        <f t="shared" si="3"/>
        <v/>
      </c>
      <c r="Q32" s="522" t="str">
        <f t="shared" si="4"/>
        <v/>
      </c>
      <c r="R32" s="522" t="str" cm="1">
        <f t="array" ref="R32">IFERROR(SUBSTITUTE(_xlfn.ARRAYTOTEXT(_xlfn._xlws.FILTER(K32:Q32,K32:Q32&lt;&gt;""))," ",""),"")</f>
        <v/>
      </c>
      <c r="S32" s="367"/>
      <c r="T32" s="368"/>
      <c r="U32" s="368"/>
      <c r="V32" s="368"/>
      <c r="W32" s="368"/>
      <c r="X32" s="368"/>
      <c r="Y32" s="368"/>
      <c r="Z32" s="368"/>
      <c r="AA32" s="368"/>
      <c r="AB32" s="368"/>
      <c r="AC32" s="368"/>
      <c r="AD32" s="368"/>
      <c r="AE32" s="368"/>
      <c r="AF32" s="368"/>
      <c r="AG32" s="368"/>
      <c r="AH32" s="368"/>
      <c r="AI32" s="368"/>
      <c r="AJ32" s="368" t="s">
        <v>30</v>
      </c>
      <c r="AK32" s="368" t="s">
        <v>30</v>
      </c>
      <c r="AL32" s="368"/>
      <c r="AM32" s="367"/>
      <c r="AN32" s="368"/>
      <c r="AO32" s="368"/>
      <c r="AP32" s="368" t="s">
        <v>30</v>
      </c>
      <c r="AQ32" s="368"/>
      <c r="AR32" s="368"/>
      <c r="AS32" s="368"/>
      <c r="AT32" s="368"/>
      <c r="AU32" s="368"/>
      <c r="AV32" s="506"/>
      <c r="AW32" s="395" t="s">
        <v>198</v>
      </c>
      <c r="AX32" s="82" t="s">
        <v>30</v>
      </c>
      <c r="AY32" s="82" t="s">
        <v>30</v>
      </c>
      <c r="AZ32" s="508"/>
      <c r="BA32" s="654"/>
      <c r="BB32" s="82"/>
      <c r="BC32" s="82"/>
      <c r="BD32" s="82"/>
      <c r="BE32" s="82"/>
      <c r="BF32" s="82"/>
      <c r="BG32" s="510"/>
      <c r="BH32" s="396" t="s">
        <v>198</v>
      </c>
      <c r="BI32" s="82" t="s">
        <v>30</v>
      </c>
    </row>
    <row r="33" spans="1:61" x14ac:dyDescent="0.25">
      <c r="A33" s="100">
        <v>28</v>
      </c>
      <c r="B33" s="519">
        <f>'APH KIC KIA PC'!D32</f>
        <v>0</v>
      </c>
      <c r="C33" s="519" t="str">
        <f>'APH KIC KIA PC'!I32</f>
        <v>Välj…</v>
      </c>
      <c r="D33" s="520" t="str">
        <f>IF('1. Artikeldata Grund'!$E32="","",'1. Artikeldata Grund'!$E32)</f>
        <v/>
      </c>
      <c r="E33" s="521" t="str">
        <f>IF('1. Artikeldata Grund'!D32="","",'1. Artikeldata Grund'!D32)</f>
        <v/>
      </c>
      <c r="F33" s="523" t="str">
        <f>'2. Artikeldata Utökad'!H32</f>
        <v xml:space="preserve">  Välj…</v>
      </c>
      <c r="G33" s="522"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2"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2"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2" t="str" cm="1">
        <f t="array" ref="J33">IFERROR(SUBSTITUTE(_xlfn.ARRAYTOTEXT(_xlfn._xlws.FILTER(G33:I33,G33:I33&lt;&gt;""))," ",""),"")</f>
        <v/>
      </c>
      <c r="K33" s="522" t="str">
        <f>IF('2. Artikeldata Utökad'!M32="Ja","Nordisk","")</f>
        <v/>
      </c>
      <c r="L33" s="522" t="str">
        <f>IF('2. Artikeldata Utökad'!N32="Ja","Miljoforpackad","")</f>
        <v/>
      </c>
      <c r="M33" s="522" t="str">
        <f t="shared" si="1"/>
        <v/>
      </c>
      <c r="N33" s="522" t="str">
        <f t="shared" si="0"/>
        <v/>
      </c>
      <c r="O33" s="522" t="str">
        <f t="shared" si="2"/>
        <v/>
      </c>
      <c r="P33" s="522" t="str">
        <f t="shared" si="3"/>
        <v/>
      </c>
      <c r="Q33" s="522" t="str">
        <f t="shared" si="4"/>
        <v/>
      </c>
      <c r="R33" s="522" t="str" cm="1">
        <f t="array" ref="R33">IFERROR(SUBSTITUTE(_xlfn.ARRAYTOTEXT(_xlfn._xlws.FILTER(K33:Q33,K33:Q33&lt;&gt;""))," ",""),"")</f>
        <v/>
      </c>
      <c r="S33" s="367"/>
      <c r="T33" s="368"/>
      <c r="U33" s="368"/>
      <c r="V33" s="368"/>
      <c r="W33" s="368"/>
      <c r="X33" s="368"/>
      <c r="Y33" s="368"/>
      <c r="Z33" s="368"/>
      <c r="AA33" s="368"/>
      <c r="AB33" s="368"/>
      <c r="AC33" s="368"/>
      <c r="AD33" s="368"/>
      <c r="AE33" s="368"/>
      <c r="AF33" s="368"/>
      <c r="AG33" s="368"/>
      <c r="AH33" s="368"/>
      <c r="AI33" s="368"/>
      <c r="AJ33" s="368" t="s">
        <v>30</v>
      </c>
      <c r="AK33" s="368" t="s">
        <v>30</v>
      </c>
      <c r="AL33" s="368"/>
      <c r="AM33" s="367"/>
      <c r="AN33" s="368"/>
      <c r="AO33" s="368"/>
      <c r="AP33" s="368" t="s">
        <v>30</v>
      </c>
      <c r="AQ33" s="368"/>
      <c r="AR33" s="368"/>
      <c r="AS33" s="368"/>
      <c r="AT33" s="368"/>
      <c r="AU33" s="368"/>
      <c r="AV33" s="506"/>
      <c r="AW33" s="395" t="s">
        <v>198</v>
      </c>
      <c r="AX33" s="82" t="s">
        <v>30</v>
      </c>
      <c r="AY33" s="82" t="s">
        <v>30</v>
      </c>
      <c r="AZ33" s="508"/>
      <c r="BA33" s="654"/>
      <c r="BB33" s="82"/>
      <c r="BC33" s="82"/>
      <c r="BD33" s="82"/>
      <c r="BE33" s="82"/>
      <c r="BF33" s="82"/>
      <c r="BG33" s="510"/>
      <c r="BH33" s="396" t="s">
        <v>198</v>
      </c>
      <c r="BI33" s="82" t="s">
        <v>30</v>
      </c>
    </row>
    <row r="34" spans="1:61" x14ac:dyDescent="0.25">
      <c r="A34" s="100">
        <v>29</v>
      </c>
      <c r="B34" s="519">
        <f>'APH KIC KIA PC'!D33</f>
        <v>0</v>
      </c>
      <c r="C34" s="519" t="str">
        <f>'APH KIC KIA PC'!I33</f>
        <v>Välj…</v>
      </c>
      <c r="D34" s="520" t="str">
        <f>IF('1. Artikeldata Grund'!$E33="","",'1. Artikeldata Grund'!$E33)</f>
        <v/>
      </c>
      <c r="E34" s="521" t="str">
        <f>IF('1. Artikeldata Grund'!D33="","",'1. Artikeldata Grund'!D33)</f>
        <v/>
      </c>
      <c r="F34" s="523" t="str">
        <f>'2. Artikeldata Utökad'!H33</f>
        <v xml:space="preserve">  Välj…</v>
      </c>
      <c r="G34" s="522"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2"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2"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2" t="str" cm="1">
        <f t="array" ref="J34">IFERROR(SUBSTITUTE(_xlfn.ARRAYTOTEXT(_xlfn._xlws.FILTER(G34:I34,G34:I34&lt;&gt;""))," ",""),"")</f>
        <v/>
      </c>
      <c r="K34" s="522" t="str">
        <f>IF('2. Artikeldata Utökad'!M33="Ja","Nordisk","")</f>
        <v/>
      </c>
      <c r="L34" s="522" t="str">
        <f>IF('2. Artikeldata Utökad'!N33="Ja","Miljoforpackad","")</f>
        <v/>
      </c>
      <c r="M34" s="522" t="str">
        <f t="shared" si="1"/>
        <v/>
      </c>
      <c r="N34" s="522" t="str">
        <f t="shared" si="0"/>
        <v/>
      </c>
      <c r="O34" s="522" t="str">
        <f t="shared" si="2"/>
        <v/>
      </c>
      <c r="P34" s="522" t="str">
        <f t="shared" si="3"/>
        <v/>
      </c>
      <c r="Q34" s="522" t="str">
        <f t="shared" si="4"/>
        <v/>
      </c>
      <c r="R34" s="522" t="str" cm="1">
        <f t="array" ref="R34">IFERROR(SUBSTITUTE(_xlfn.ARRAYTOTEXT(_xlfn._xlws.FILTER(K34:Q34,K34:Q34&lt;&gt;""))," ",""),"")</f>
        <v/>
      </c>
      <c r="S34" s="367"/>
      <c r="T34" s="368"/>
      <c r="U34" s="368"/>
      <c r="V34" s="368"/>
      <c r="W34" s="368"/>
      <c r="X34" s="368"/>
      <c r="Y34" s="368"/>
      <c r="Z34" s="368"/>
      <c r="AA34" s="368"/>
      <c r="AB34" s="368"/>
      <c r="AC34" s="368"/>
      <c r="AD34" s="368"/>
      <c r="AE34" s="368"/>
      <c r="AF34" s="368"/>
      <c r="AG34" s="368"/>
      <c r="AH34" s="368"/>
      <c r="AI34" s="368"/>
      <c r="AJ34" s="368" t="s">
        <v>30</v>
      </c>
      <c r="AK34" s="368" t="s">
        <v>30</v>
      </c>
      <c r="AL34" s="368"/>
      <c r="AM34" s="367"/>
      <c r="AN34" s="368"/>
      <c r="AO34" s="368"/>
      <c r="AP34" s="368" t="s">
        <v>30</v>
      </c>
      <c r="AQ34" s="368"/>
      <c r="AR34" s="368"/>
      <c r="AS34" s="368"/>
      <c r="AT34" s="368"/>
      <c r="AU34" s="368"/>
      <c r="AV34" s="506"/>
      <c r="AW34" s="395" t="s">
        <v>198</v>
      </c>
      <c r="AX34" s="82" t="s">
        <v>30</v>
      </c>
      <c r="AY34" s="82" t="s">
        <v>30</v>
      </c>
      <c r="AZ34" s="508"/>
      <c r="BA34" s="654"/>
      <c r="BB34" s="82"/>
      <c r="BC34" s="82"/>
      <c r="BD34" s="82"/>
      <c r="BE34" s="82"/>
      <c r="BF34" s="82"/>
      <c r="BG34" s="510"/>
      <c r="BH34" s="396" t="s">
        <v>198</v>
      </c>
      <c r="BI34" s="82" t="s">
        <v>30</v>
      </c>
    </row>
    <row r="35" spans="1:61" x14ac:dyDescent="0.25">
      <c r="A35" s="100">
        <v>30</v>
      </c>
      <c r="B35" s="519">
        <f>'APH KIC KIA PC'!D34</f>
        <v>0</v>
      </c>
      <c r="C35" s="519" t="str">
        <f>'APH KIC KIA PC'!I34</f>
        <v>Välj…</v>
      </c>
      <c r="D35" s="520" t="str">
        <f>IF('1. Artikeldata Grund'!$E34="","",'1. Artikeldata Grund'!$E34)</f>
        <v/>
      </c>
      <c r="E35" s="521" t="str">
        <f>IF('1. Artikeldata Grund'!D34="","",'1. Artikeldata Grund'!D34)</f>
        <v/>
      </c>
      <c r="F35" s="523" t="str">
        <f>'2. Artikeldata Utökad'!H34</f>
        <v xml:space="preserve">  Välj…</v>
      </c>
      <c r="G35" s="522"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2"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2"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2" t="str" cm="1">
        <f t="array" ref="J35">IFERROR(SUBSTITUTE(_xlfn.ARRAYTOTEXT(_xlfn._xlws.FILTER(G35:I35,G35:I35&lt;&gt;""))," ",""),"")</f>
        <v/>
      </c>
      <c r="K35" s="522" t="str">
        <f>IF('2. Artikeldata Utökad'!M34="Ja","Nordisk","")</f>
        <v/>
      </c>
      <c r="L35" s="522" t="str">
        <f>IF('2. Artikeldata Utökad'!N34="Ja","Miljoforpackad","")</f>
        <v/>
      </c>
      <c r="M35" s="522" t="str">
        <f t="shared" si="1"/>
        <v/>
      </c>
      <c r="N35" s="522" t="str">
        <f t="shared" si="0"/>
        <v/>
      </c>
      <c r="O35" s="522" t="str">
        <f t="shared" si="2"/>
        <v/>
      </c>
      <c r="P35" s="522" t="str">
        <f t="shared" si="3"/>
        <v/>
      </c>
      <c r="Q35" s="522" t="str">
        <f t="shared" si="4"/>
        <v/>
      </c>
      <c r="R35" s="522" t="str" cm="1">
        <f t="array" ref="R35">IFERROR(SUBSTITUTE(_xlfn.ARRAYTOTEXT(_xlfn._xlws.FILTER(K35:Q35,K35:Q35&lt;&gt;""))," ",""),"")</f>
        <v/>
      </c>
      <c r="S35" s="367"/>
      <c r="T35" s="368"/>
      <c r="U35" s="368"/>
      <c r="V35" s="368"/>
      <c r="W35" s="368"/>
      <c r="X35" s="368"/>
      <c r="Y35" s="368"/>
      <c r="Z35" s="368"/>
      <c r="AA35" s="368"/>
      <c r="AB35" s="368"/>
      <c r="AC35" s="368"/>
      <c r="AD35" s="368"/>
      <c r="AE35" s="368"/>
      <c r="AF35" s="368"/>
      <c r="AG35" s="368"/>
      <c r="AH35" s="368"/>
      <c r="AI35" s="368"/>
      <c r="AJ35" s="368" t="s">
        <v>30</v>
      </c>
      <c r="AK35" s="368" t="s">
        <v>30</v>
      </c>
      <c r="AL35" s="368"/>
      <c r="AM35" s="367"/>
      <c r="AN35" s="368"/>
      <c r="AO35" s="368"/>
      <c r="AP35" s="368" t="s">
        <v>30</v>
      </c>
      <c r="AQ35" s="368"/>
      <c r="AR35" s="368"/>
      <c r="AS35" s="368"/>
      <c r="AT35" s="368"/>
      <c r="AU35" s="368"/>
      <c r="AV35" s="506"/>
      <c r="AW35" s="395" t="s">
        <v>198</v>
      </c>
      <c r="AX35" s="82" t="s">
        <v>30</v>
      </c>
      <c r="AY35" s="82" t="s">
        <v>30</v>
      </c>
      <c r="AZ35" s="508"/>
      <c r="BA35" s="654"/>
      <c r="BB35" s="82"/>
      <c r="BC35" s="82"/>
      <c r="BD35" s="82"/>
      <c r="BE35" s="82"/>
      <c r="BF35" s="82"/>
      <c r="BG35" s="510"/>
      <c r="BH35" s="396" t="s">
        <v>198</v>
      </c>
      <c r="BI35" s="82" t="s">
        <v>30</v>
      </c>
    </row>
    <row r="36" spans="1:61" x14ac:dyDescent="0.25">
      <c r="A36" s="100">
        <v>31</v>
      </c>
      <c r="B36" s="519">
        <f>'APH KIC KIA PC'!D35</f>
        <v>0</v>
      </c>
      <c r="C36" s="519" t="str">
        <f>'APH KIC KIA PC'!I35</f>
        <v>Välj…</v>
      </c>
      <c r="D36" s="520" t="str">
        <f>IF('1. Artikeldata Grund'!$E35="","",'1. Artikeldata Grund'!$E35)</f>
        <v/>
      </c>
      <c r="E36" s="521" t="str">
        <f>IF('1. Artikeldata Grund'!D35="","",'1. Artikeldata Grund'!D35)</f>
        <v/>
      </c>
      <c r="F36" s="523" t="str">
        <f>'2. Artikeldata Utökad'!H35</f>
        <v xml:space="preserve">  Välj…</v>
      </c>
      <c r="G36" s="522"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2"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2"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2" t="str" cm="1">
        <f t="array" ref="J36">IFERROR(SUBSTITUTE(_xlfn.ARRAYTOTEXT(_xlfn._xlws.FILTER(G36:I36,G36:I36&lt;&gt;""))," ",""),"")</f>
        <v/>
      </c>
      <c r="K36" s="522" t="str">
        <f>IF('2. Artikeldata Utökad'!M35="Ja","Nordisk","")</f>
        <v/>
      </c>
      <c r="L36" s="522" t="str">
        <f>IF('2. Artikeldata Utökad'!N35="Ja","Miljoforpackad","")</f>
        <v/>
      </c>
      <c r="M36" s="522" t="str">
        <f t="shared" si="1"/>
        <v/>
      </c>
      <c r="N36" s="522" t="str">
        <f t="shared" si="0"/>
        <v/>
      </c>
      <c r="O36" s="522" t="str">
        <f t="shared" si="2"/>
        <v/>
      </c>
      <c r="P36" s="522" t="str">
        <f t="shared" si="3"/>
        <v/>
      </c>
      <c r="Q36" s="522" t="str">
        <f t="shared" si="4"/>
        <v/>
      </c>
      <c r="R36" s="522" t="str" cm="1">
        <f t="array" ref="R36">IFERROR(SUBSTITUTE(_xlfn.ARRAYTOTEXT(_xlfn._xlws.FILTER(K36:Q36,K36:Q36&lt;&gt;""))," ",""),"")</f>
        <v/>
      </c>
      <c r="S36" s="367"/>
      <c r="T36" s="368"/>
      <c r="U36" s="368"/>
      <c r="V36" s="368"/>
      <c r="W36" s="368"/>
      <c r="X36" s="368"/>
      <c r="Y36" s="368"/>
      <c r="Z36" s="368"/>
      <c r="AA36" s="368"/>
      <c r="AB36" s="368"/>
      <c r="AC36" s="368"/>
      <c r="AD36" s="368"/>
      <c r="AE36" s="368"/>
      <c r="AF36" s="368"/>
      <c r="AG36" s="368"/>
      <c r="AH36" s="368"/>
      <c r="AI36" s="368"/>
      <c r="AJ36" s="368" t="s">
        <v>30</v>
      </c>
      <c r="AK36" s="368" t="s">
        <v>30</v>
      </c>
      <c r="AL36" s="368"/>
      <c r="AM36" s="367"/>
      <c r="AN36" s="368"/>
      <c r="AO36" s="368"/>
      <c r="AP36" s="368" t="s">
        <v>30</v>
      </c>
      <c r="AQ36" s="368"/>
      <c r="AR36" s="368"/>
      <c r="AS36" s="368"/>
      <c r="AT36" s="368"/>
      <c r="AU36" s="368"/>
      <c r="AV36" s="506"/>
      <c r="AW36" s="395" t="s">
        <v>198</v>
      </c>
      <c r="AX36" s="82" t="s">
        <v>30</v>
      </c>
      <c r="AY36" s="82" t="s">
        <v>30</v>
      </c>
      <c r="AZ36" s="508"/>
      <c r="BA36" s="654"/>
      <c r="BB36" s="82"/>
      <c r="BC36" s="82"/>
      <c r="BD36" s="82"/>
      <c r="BE36" s="82"/>
      <c r="BF36" s="82"/>
      <c r="BG36" s="510"/>
      <c r="BH36" s="396" t="s">
        <v>198</v>
      </c>
      <c r="BI36" s="82" t="s">
        <v>30</v>
      </c>
    </row>
    <row r="37" spans="1:61" x14ac:dyDescent="0.25">
      <c r="A37" s="100">
        <v>32</v>
      </c>
      <c r="B37" s="519">
        <f>'APH KIC KIA PC'!D36</f>
        <v>0</v>
      </c>
      <c r="C37" s="519" t="str">
        <f>'APH KIC KIA PC'!I36</f>
        <v>Välj…</v>
      </c>
      <c r="D37" s="520" t="str">
        <f>IF('1. Artikeldata Grund'!$E36="","",'1. Artikeldata Grund'!$E36)</f>
        <v/>
      </c>
      <c r="E37" s="521" t="str">
        <f>IF('1. Artikeldata Grund'!D36="","",'1. Artikeldata Grund'!D36)</f>
        <v/>
      </c>
      <c r="F37" s="523" t="str">
        <f>'2. Artikeldata Utökad'!H36</f>
        <v xml:space="preserve">  Välj…</v>
      </c>
      <c r="G37" s="522"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2"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2"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2" t="str" cm="1">
        <f t="array" ref="J37">IFERROR(SUBSTITUTE(_xlfn.ARRAYTOTEXT(_xlfn._xlws.FILTER(G37:I37,G37:I37&lt;&gt;""))," ",""),"")</f>
        <v/>
      </c>
      <c r="K37" s="522" t="str">
        <f>IF('2. Artikeldata Utökad'!M36="Ja","Nordisk","")</f>
        <v/>
      </c>
      <c r="L37" s="522" t="str">
        <f>IF('2. Artikeldata Utökad'!N36="Ja","Miljoforpackad","")</f>
        <v/>
      </c>
      <c r="M37" s="522" t="str">
        <f t="shared" si="1"/>
        <v/>
      </c>
      <c r="N37" s="522" t="str">
        <f t="shared" si="0"/>
        <v/>
      </c>
      <c r="O37" s="522" t="str">
        <f t="shared" si="2"/>
        <v/>
      </c>
      <c r="P37" s="522" t="str">
        <f t="shared" si="3"/>
        <v/>
      </c>
      <c r="Q37" s="522" t="str">
        <f t="shared" si="4"/>
        <v/>
      </c>
      <c r="R37" s="522" t="str" cm="1">
        <f t="array" ref="R37">IFERROR(SUBSTITUTE(_xlfn.ARRAYTOTEXT(_xlfn._xlws.FILTER(K37:Q37,K37:Q37&lt;&gt;""))," ",""),"")</f>
        <v/>
      </c>
      <c r="S37" s="367"/>
      <c r="T37" s="368"/>
      <c r="U37" s="368"/>
      <c r="V37" s="368"/>
      <c r="W37" s="368"/>
      <c r="X37" s="368"/>
      <c r="Y37" s="368"/>
      <c r="Z37" s="368"/>
      <c r="AA37" s="368"/>
      <c r="AB37" s="368"/>
      <c r="AC37" s="368"/>
      <c r="AD37" s="368"/>
      <c r="AE37" s="368"/>
      <c r="AF37" s="368"/>
      <c r="AG37" s="368"/>
      <c r="AH37" s="368"/>
      <c r="AI37" s="368"/>
      <c r="AJ37" s="368" t="s">
        <v>30</v>
      </c>
      <c r="AK37" s="368" t="s">
        <v>30</v>
      </c>
      <c r="AL37" s="368"/>
      <c r="AM37" s="367"/>
      <c r="AN37" s="368"/>
      <c r="AO37" s="368"/>
      <c r="AP37" s="368" t="s">
        <v>30</v>
      </c>
      <c r="AQ37" s="368"/>
      <c r="AR37" s="368"/>
      <c r="AS37" s="368"/>
      <c r="AT37" s="368"/>
      <c r="AU37" s="368"/>
      <c r="AV37" s="506"/>
      <c r="AW37" s="395" t="s">
        <v>198</v>
      </c>
      <c r="AX37" s="82" t="s">
        <v>30</v>
      </c>
      <c r="AY37" s="82" t="s">
        <v>30</v>
      </c>
      <c r="AZ37" s="508"/>
      <c r="BA37" s="654"/>
      <c r="BB37" s="82"/>
      <c r="BC37" s="82"/>
      <c r="BD37" s="82"/>
      <c r="BE37" s="82"/>
      <c r="BF37" s="82"/>
      <c r="BG37" s="510"/>
      <c r="BH37" s="396" t="s">
        <v>198</v>
      </c>
      <c r="BI37" s="82" t="s">
        <v>30</v>
      </c>
    </row>
    <row r="38" spans="1:61" x14ac:dyDescent="0.25">
      <c r="A38" s="100">
        <v>33</v>
      </c>
      <c r="B38" s="519">
        <f>'APH KIC KIA PC'!D37</f>
        <v>0</v>
      </c>
      <c r="C38" s="519" t="str">
        <f>'APH KIC KIA PC'!I37</f>
        <v>Välj…</v>
      </c>
      <c r="D38" s="520" t="str">
        <f>IF('1. Artikeldata Grund'!$E37="","",'1. Artikeldata Grund'!$E37)</f>
        <v/>
      </c>
      <c r="E38" s="521" t="str">
        <f>IF('1. Artikeldata Grund'!D37="","",'1. Artikeldata Grund'!D37)</f>
        <v/>
      </c>
      <c r="F38" s="523" t="str">
        <f>'2. Artikeldata Utökad'!H37</f>
        <v xml:space="preserve">  Välj…</v>
      </c>
      <c r="G38" s="522"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2"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2"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2" t="str" cm="1">
        <f t="array" ref="J38">IFERROR(SUBSTITUTE(_xlfn.ARRAYTOTEXT(_xlfn._xlws.FILTER(G38:I38,G38:I38&lt;&gt;""))," ",""),"")</f>
        <v/>
      </c>
      <c r="K38" s="522" t="str">
        <f>IF('2. Artikeldata Utökad'!M37="Ja","Nordisk","")</f>
        <v/>
      </c>
      <c r="L38" s="522" t="str">
        <f>IF('2. Artikeldata Utökad'!N37="Ja","Miljoforpackad","")</f>
        <v/>
      </c>
      <c r="M38" s="522" t="str">
        <f t="shared" si="1"/>
        <v/>
      </c>
      <c r="N38" s="522" t="str">
        <f t="shared" ref="N38:N69" si="5">IF(OR(G38="Vegansociety",G38="Imvegan",G38="Certifiedvegan",H38="Vegansociety",H38="Imvegan",H38="Certifiedvegan",I38="Vegansociety",I38="Imvegan",I38="Certifiedvegan",AP38="Vegansk"),"Vegansk","")</f>
        <v/>
      </c>
      <c r="O38" s="522" t="str">
        <f t="shared" si="2"/>
        <v/>
      </c>
      <c r="P38" s="522" t="str">
        <f t="shared" si="3"/>
        <v/>
      </c>
      <c r="Q38" s="522" t="str">
        <f t="shared" si="4"/>
        <v/>
      </c>
      <c r="R38" s="522" t="str" cm="1">
        <f t="array" ref="R38">IFERROR(SUBSTITUTE(_xlfn.ARRAYTOTEXT(_xlfn._xlws.FILTER(K38:Q38,K38:Q38&lt;&gt;""))," ",""),"")</f>
        <v/>
      </c>
      <c r="S38" s="367"/>
      <c r="T38" s="368"/>
      <c r="U38" s="368"/>
      <c r="V38" s="368"/>
      <c r="W38" s="368"/>
      <c r="X38" s="368"/>
      <c r="Y38" s="368"/>
      <c r="Z38" s="368"/>
      <c r="AA38" s="368"/>
      <c r="AB38" s="368"/>
      <c r="AC38" s="368"/>
      <c r="AD38" s="368"/>
      <c r="AE38" s="368"/>
      <c r="AF38" s="368"/>
      <c r="AG38" s="368"/>
      <c r="AH38" s="368"/>
      <c r="AI38" s="368"/>
      <c r="AJ38" s="368" t="s">
        <v>30</v>
      </c>
      <c r="AK38" s="368" t="s">
        <v>30</v>
      </c>
      <c r="AL38" s="368"/>
      <c r="AM38" s="367"/>
      <c r="AN38" s="368"/>
      <c r="AO38" s="368"/>
      <c r="AP38" s="368" t="s">
        <v>30</v>
      </c>
      <c r="AQ38" s="368"/>
      <c r="AR38" s="368"/>
      <c r="AS38" s="368"/>
      <c r="AT38" s="368"/>
      <c r="AU38" s="368"/>
      <c r="AV38" s="506"/>
      <c r="AW38" s="395" t="s">
        <v>198</v>
      </c>
      <c r="AX38" s="82" t="s">
        <v>30</v>
      </c>
      <c r="AY38" s="82" t="s">
        <v>30</v>
      </c>
      <c r="AZ38" s="508"/>
      <c r="BA38" s="654"/>
      <c r="BB38" s="82"/>
      <c r="BC38" s="82"/>
      <c r="BD38" s="82"/>
      <c r="BE38" s="82"/>
      <c r="BF38" s="82"/>
      <c r="BG38" s="510"/>
      <c r="BH38" s="396" t="s">
        <v>198</v>
      </c>
      <c r="BI38" s="82" t="s">
        <v>30</v>
      </c>
    </row>
    <row r="39" spans="1:61" x14ac:dyDescent="0.25">
      <c r="A39" s="100">
        <v>34</v>
      </c>
      <c r="B39" s="519">
        <f>'APH KIC KIA PC'!D38</f>
        <v>0</v>
      </c>
      <c r="C39" s="519" t="str">
        <f>'APH KIC KIA PC'!I38</f>
        <v>Välj…</v>
      </c>
      <c r="D39" s="520" t="str">
        <f>IF('1. Artikeldata Grund'!$E38="","",'1. Artikeldata Grund'!$E38)</f>
        <v/>
      </c>
      <c r="E39" s="521" t="str">
        <f>IF('1. Artikeldata Grund'!D38="","",'1. Artikeldata Grund'!D38)</f>
        <v/>
      </c>
      <c r="F39" s="523" t="str">
        <f>'2. Artikeldata Utökad'!H38</f>
        <v xml:space="preserve">  Välj…</v>
      </c>
      <c r="G39" s="522"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2"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2"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2" t="str" cm="1">
        <f t="array" ref="J39">IFERROR(SUBSTITUTE(_xlfn.ARRAYTOTEXT(_xlfn._xlws.FILTER(G39:I39,G39:I39&lt;&gt;""))," ",""),"")</f>
        <v/>
      </c>
      <c r="K39" s="522" t="str">
        <f>IF('2. Artikeldata Utökad'!M38="Ja","Nordisk","")</f>
        <v/>
      </c>
      <c r="L39" s="522" t="str">
        <f>IF('2. Artikeldata Utökad'!N38="Ja","Miljoforpackad","")</f>
        <v/>
      </c>
      <c r="M39" s="522" t="str">
        <f t="shared" si="1"/>
        <v/>
      </c>
      <c r="N39" s="522" t="str">
        <f t="shared" si="5"/>
        <v/>
      </c>
      <c r="O39" s="522" t="str">
        <f t="shared" si="2"/>
        <v/>
      </c>
      <c r="P39" s="522" t="str">
        <f t="shared" si="3"/>
        <v/>
      </c>
      <c r="Q39" s="522" t="str">
        <f t="shared" si="4"/>
        <v/>
      </c>
      <c r="R39" s="522" t="str" cm="1">
        <f t="array" ref="R39">IFERROR(SUBSTITUTE(_xlfn.ARRAYTOTEXT(_xlfn._xlws.FILTER(K39:Q39,K39:Q39&lt;&gt;""))," ",""),"")</f>
        <v/>
      </c>
      <c r="S39" s="367"/>
      <c r="T39" s="368"/>
      <c r="U39" s="368"/>
      <c r="V39" s="368"/>
      <c r="W39" s="368"/>
      <c r="X39" s="368"/>
      <c r="Y39" s="368"/>
      <c r="Z39" s="368"/>
      <c r="AA39" s="368"/>
      <c r="AB39" s="368"/>
      <c r="AC39" s="368"/>
      <c r="AD39" s="368"/>
      <c r="AE39" s="368"/>
      <c r="AF39" s="368"/>
      <c r="AG39" s="368"/>
      <c r="AH39" s="368"/>
      <c r="AI39" s="368"/>
      <c r="AJ39" s="368" t="s">
        <v>30</v>
      </c>
      <c r="AK39" s="368" t="s">
        <v>30</v>
      </c>
      <c r="AL39" s="368"/>
      <c r="AM39" s="367"/>
      <c r="AN39" s="368"/>
      <c r="AO39" s="368"/>
      <c r="AP39" s="368" t="s">
        <v>30</v>
      </c>
      <c r="AQ39" s="368"/>
      <c r="AR39" s="368"/>
      <c r="AS39" s="368"/>
      <c r="AT39" s="368"/>
      <c r="AU39" s="368"/>
      <c r="AV39" s="506"/>
      <c r="AW39" s="395" t="s">
        <v>198</v>
      </c>
      <c r="AX39" s="82" t="s">
        <v>30</v>
      </c>
      <c r="AY39" s="82" t="s">
        <v>30</v>
      </c>
      <c r="AZ39" s="508"/>
      <c r="BA39" s="654"/>
      <c r="BB39" s="82"/>
      <c r="BC39" s="82"/>
      <c r="BD39" s="82"/>
      <c r="BE39" s="82"/>
      <c r="BF39" s="82"/>
      <c r="BG39" s="510"/>
      <c r="BH39" s="396" t="s">
        <v>198</v>
      </c>
      <c r="BI39" s="82" t="s">
        <v>30</v>
      </c>
    </row>
    <row r="40" spans="1:61" x14ac:dyDescent="0.25">
      <c r="A40" s="100">
        <v>35</v>
      </c>
      <c r="B40" s="519">
        <f>'APH KIC KIA PC'!D39</f>
        <v>0</v>
      </c>
      <c r="C40" s="519" t="str">
        <f>'APH KIC KIA PC'!I39</f>
        <v>Välj…</v>
      </c>
      <c r="D40" s="520" t="str">
        <f>IF('1. Artikeldata Grund'!$E39="","",'1. Artikeldata Grund'!$E39)</f>
        <v/>
      </c>
      <c r="E40" s="521" t="str">
        <f>IF('1. Artikeldata Grund'!D39="","",'1. Artikeldata Grund'!D39)</f>
        <v/>
      </c>
      <c r="F40" s="523" t="str">
        <f>'2. Artikeldata Utökad'!H39</f>
        <v xml:space="preserve">  Välj…</v>
      </c>
      <c r="G40" s="522"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2"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2"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2" t="str" cm="1">
        <f t="array" ref="J40">IFERROR(SUBSTITUTE(_xlfn.ARRAYTOTEXT(_xlfn._xlws.FILTER(G40:I40,G40:I40&lt;&gt;""))," ",""),"")</f>
        <v/>
      </c>
      <c r="K40" s="522" t="str">
        <f>IF('2. Artikeldata Utökad'!M39="Ja","Nordisk","")</f>
        <v/>
      </c>
      <c r="L40" s="522" t="str">
        <f>IF('2. Artikeldata Utökad'!N39="Ja","Miljoforpackad","")</f>
        <v/>
      </c>
      <c r="M40" s="522" t="str">
        <f t="shared" si="1"/>
        <v/>
      </c>
      <c r="N40" s="522" t="str">
        <f t="shared" si="5"/>
        <v/>
      </c>
      <c r="O40" s="522" t="str">
        <f t="shared" si="2"/>
        <v/>
      </c>
      <c r="P40" s="522" t="str">
        <f t="shared" si="3"/>
        <v/>
      </c>
      <c r="Q40" s="522" t="str">
        <f t="shared" si="4"/>
        <v/>
      </c>
      <c r="R40" s="522" t="str" cm="1">
        <f t="array" ref="R40">IFERROR(SUBSTITUTE(_xlfn.ARRAYTOTEXT(_xlfn._xlws.FILTER(K40:Q40,K40:Q40&lt;&gt;""))," ",""),"")</f>
        <v/>
      </c>
      <c r="S40" s="367"/>
      <c r="T40" s="368"/>
      <c r="U40" s="368"/>
      <c r="V40" s="368"/>
      <c r="W40" s="368"/>
      <c r="X40" s="368"/>
      <c r="Y40" s="368"/>
      <c r="Z40" s="368"/>
      <c r="AA40" s="368"/>
      <c r="AB40" s="368"/>
      <c r="AC40" s="368"/>
      <c r="AD40" s="368"/>
      <c r="AE40" s="368"/>
      <c r="AF40" s="368"/>
      <c r="AG40" s="368"/>
      <c r="AH40" s="368"/>
      <c r="AI40" s="368"/>
      <c r="AJ40" s="368" t="s">
        <v>30</v>
      </c>
      <c r="AK40" s="368" t="s">
        <v>30</v>
      </c>
      <c r="AL40" s="368"/>
      <c r="AM40" s="367"/>
      <c r="AN40" s="368"/>
      <c r="AO40" s="368"/>
      <c r="AP40" s="368" t="s">
        <v>30</v>
      </c>
      <c r="AQ40" s="368"/>
      <c r="AR40" s="368"/>
      <c r="AS40" s="368"/>
      <c r="AT40" s="368"/>
      <c r="AU40" s="368"/>
      <c r="AV40" s="506"/>
      <c r="AW40" s="395" t="s">
        <v>198</v>
      </c>
      <c r="AX40" s="82" t="s">
        <v>30</v>
      </c>
      <c r="AY40" s="82" t="s">
        <v>30</v>
      </c>
      <c r="AZ40" s="508"/>
      <c r="BA40" s="654"/>
      <c r="BB40" s="82"/>
      <c r="BC40" s="82"/>
      <c r="BD40" s="82"/>
      <c r="BE40" s="82"/>
      <c r="BF40" s="82"/>
      <c r="BG40" s="510"/>
      <c r="BH40" s="396" t="s">
        <v>198</v>
      </c>
      <c r="BI40" s="82" t="s">
        <v>30</v>
      </c>
    </row>
    <row r="41" spans="1:61" x14ac:dyDescent="0.25">
      <c r="A41" s="100">
        <v>36</v>
      </c>
      <c r="B41" s="519">
        <f>'APH KIC KIA PC'!D40</f>
        <v>0</v>
      </c>
      <c r="C41" s="519" t="str">
        <f>'APH KIC KIA PC'!I40</f>
        <v>Välj…</v>
      </c>
      <c r="D41" s="520" t="str">
        <f>IF('1. Artikeldata Grund'!$E40="","",'1. Artikeldata Grund'!$E40)</f>
        <v/>
      </c>
      <c r="E41" s="521" t="str">
        <f>IF('1. Artikeldata Grund'!D40="","",'1. Artikeldata Grund'!D40)</f>
        <v/>
      </c>
      <c r="F41" s="523" t="str">
        <f>'2. Artikeldata Utökad'!H40</f>
        <v xml:space="preserve">  Välj…</v>
      </c>
      <c r="G41" s="522"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2"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2"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2" t="str" cm="1">
        <f t="array" ref="J41">IFERROR(SUBSTITUTE(_xlfn.ARRAYTOTEXT(_xlfn._xlws.FILTER(G41:I41,G41:I41&lt;&gt;""))," ",""),"")</f>
        <v/>
      </c>
      <c r="K41" s="522" t="str">
        <f>IF('2. Artikeldata Utökad'!M40="Ja","Nordisk","")</f>
        <v/>
      </c>
      <c r="L41" s="522" t="str">
        <f>IF('2. Artikeldata Utökad'!N40="Ja","Miljoforpackad","")</f>
        <v/>
      </c>
      <c r="M41" s="522" t="str">
        <f t="shared" si="1"/>
        <v/>
      </c>
      <c r="N41" s="522" t="str">
        <f t="shared" si="5"/>
        <v/>
      </c>
      <c r="O41" s="522" t="str">
        <f t="shared" si="2"/>
        <v/>
      </c>
      <c r="P41" s="522" t="str">
        <f t="shared" si="3"/>
        <v/>
      </c>
      <c r="Q41" s="522" t="str">
        <f t="shared" si="4"/>
        <v/>
      </c>
      <c r="R41" s="522" t="str" cm="1">
        <f t="array" ref="R41">IFERROR(SUBSTITUTE(_xlfn.ARRAYTOTEXT(_xlfn._xlws.FILTER(K41:Q41,K41:Q41&lt;&gt;""))," ",""),"")</f>
        <v/>
      </c>
      <c r="S41" s="367"/>
      <c r="T41" s="368"/>
      <c r="U41" s="368"/>
      <c r="V41" s="368"/>
      <c r="W41" s="368"/>
      <c r="X41" s="368"/>
      <c r="Y41" s="368"/>
      <c r="Z41" s="368"/>
      <c r="AA41" s="368"/>
      <c r="AB41" s="368"/>
      <c r="AC41" s="368"/>
      <c r="AD41" s="368"/>
      <c r="AE41" s="368"/>
      <c r="AF41" s="368"/>
      <c r="AG41" s="368"/>
      <c r="AH41" s="368"/>
      <c r="AI41" s="368"/>
      <c r="AJ41" s="368" t="s">
        <v>30</v>
      </c>
      <c r="AK41" s="368" t="s">
        <v>30</v>
      </c>
      <c r="AL41" s="368"/>
      <c r="AM41" s="367"/>
      <c r="AN41" s="368"/>
      <c r="AO41" s="368"/>
      <c r="AP41" s="368" t="s">
        <v>30</v>
      </c>
      <c r="AQ41" s="368"/>
      <c r="AR41" s="368"/>
      <c r="AS41" s="368"/>
      <c r="AT41" s="368"/>
      <c r="AU41" s="368"/>
      <c r="AV41" s="506"/>
      <c r="AW41" s="395" t="s">
        <v>198</v>
      </c>
      <c r="AX41" s="82" t="s">
        <v>30</v>
      </c>
      <c r="AY41" s="82" t="s">
        <v>30</v>
      </c>
      <c r="AZ41" s="508"/>
      <c r="BA41" s="654"/>
      <c r="BB41" s="82"/>
      <c r="BC41" s="82"/>
      <c r="BD41" s="82"/>
      <c r="BE41" s="82"/>
      <c r="BF41" s="82"/>
      <c r="BG41" s="510"/>
      <c r="BH41" s="396" t="s">
        <v>198</v>
      </c>
      <c r="BI41" s="82" t="s">
        <v>30</v>
      </c>
    </row>
    <row r="42" spans="1:61" x14ac:dyDescent="0.25">
      <c r="A42" s="100">
        <v>37</v>
      </c>
      <c r="B42" s="519">
        <f>'APH KIC KIA PC'!D41</f>
        <v>0</v>
      </c>
      <c r="C42" s="519" t="str">
        <f>'APH KIC KIA PC'!I41</f>
        <v>Välj…</v>
      </c>
      <c r="D42" s="520" t="str">
        <f>IF('1. Artikeldata Grund'!$E41="","",'1. Artikeldata Grund'!$E41)</f>
        <v/>
      </c>
      <c r="E42" s="521" t="str">
        <f>IF('1. Artikeldata Grund'!D41="","",'1. Artikeldata Grund'!D41)</f>
        <v/>
      </c>
      <c r="F42" s="523" t="str">
        <f>'2. Artikeldata Utökad'!H41</f>
        <v xml:space="preserve">  Välj…</v>
      </c>
      <c r="G42" s="522"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2"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2"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2" t="str" cm="1">
        <f t="array" ref="J42">IFERROR(SUBSTITUTE(_xlfn.ARRAYTOTEXT(_xlfn._xlws.FILTER(G42:I42,G42:I42&lt;&gt;""))," ",""),"")</f>
        <v/>
      </c>
      <c r="K42" s="522" t="str">
        <f>IF('2. Artikeldata Utökad'!M41="Ja","Nordisk","")</f>
        <v/>
      </c>
      <c r="L42" s="522" t="str">
        <f>IF('2. Artikeldata Utökad'!N41="Ja","Miljoforpackad","")</f>
        <v/>
      </c>
      <c r="M42" s="522" t="str">
        <f t="shared" si="1"/>
        <v/>
      </c>
      <c r="N42" s="522" t="str">
        <f t="shared" si="5"/>
        <v/>
      </c>
      <c r="O42" s="522" t="str">
        <f t="shared" si="2"/>
        <v/>
      </c>
      <c r="P42" s="522" t="str">
        <f t="shared" si="3"/>
        <v/>
      </c>
      <c r="Q42" s="522" t="str">
        <f t="shared" si="4"/>
        <v/>
      </c>
      <c r="R42" s="522" t="str" cm="1">
        <f t="array" ref="R42">IFERROR(SUBSTITUTE(_xlfn.ARRAYTOTEXT(_xlfn._xlws.FILTER(K42:Q42,K42:Q42&lt;&gt;""))," ",""),"")</f>
        <v/>
      </c>
      <c r="S42" s="367"/>
      <c r="T42" s="368"/>
      <c r="U42" s="368"/>
      <c r="V42" s="368"/>
      <c r="W42" s="368"/>
      <c r="X42" s="368"/>
      <c r="Y42" s="368"/>
      <c r="Z42" s="368"/>
      <c r="AA42" s="368"/>
      <c r="AB42" s="368"/>
      <c r="AC42" s="368"/>
      <c r="AD42" s="368"/>
      <c r="AE42" s="368"/>
      <c r="AF42" s="368"/>
      <c r="AG42" s="368"/>
      <c r="AH42" s="368"/>
      <c r="AI42" s="368"/>
      <c r="AJ42" s="368" t="s">
        <v>30</v>
      </c>
      <c r="AK42" s="368" t="s">
        <v>30</v>
      </c>
      <c r="AL42" s="368"/>
      <c r="AM42" s="367"/>
      <c r="AN42" s="368"/>
      <c r="AO42" s="368"/>
      <c r="AP42" s="368" t="s">
        <v>30</v>
      </c>
      <c r="AQ42" s="368"/>
      <c r="AR42" s="368"/>
      <c r="AS42" s="368"/>
      <c r="AT42" s="368"/>
      <c r="AU42" s="368"/>
      <c r="AV42" s="506"/>
      <c r="AW42" s="395" t="s">
        <v>198</v>
      </c>
      <c r="AX42" s="82" t="s">
        <v>30</v>
      </c>
      <c r="AY42" s="82" t="s">
        <v>30</v>
      </c>
      <c r="AZ42" s="508"/>
      <c r="BA42" s="654"/>
      <c r="BB42" s="82"/>
      <c r="BC42" s="82"/>
      <c r="BD42" s="82"/>
      <c r="BE42" s="82"/>
      <c r="BF42" s="82"/>
      <c r="BG42" s="510"/>
      <c r="BH42" s="396" t="s">
        <v>198</v>
      </c>
      <c r="BI42" s="82" t="s">
        <v>30</v>
      </c>
    </row>
    <row r="43" spans="1:61" x14ac:dyDescent="0.25">
      <c r="A43" s="100">
        <v>38</v>
      </c>
      <c r="B43" s="519">
        <f>'APH KIC KIA PC'!D42</f>
        <v>0</v>
      </c>
      <c r="C43" s="519" t="str">
        <f>'APH KIC KIA PC'!I42</f>
        <v>Välj…</v>
      </c>
      <c r="D43" s="520" t="str">
        <f>IF('1. Artikeldata Grund'!$E42="","",'1. Artikeldata Grund'!$E42)</f>
        <v/>
      </c>
      <c r="E43" s="521" t="str">
        <f>IF('1. Artikeldata Grund'!D42="","",'1. Artikeldata Grund'!D42)</f>
        <v/>
      </c>
      <c r="F43" s="523" t="str">
        <f>'2. Artikeldata Utökad'!H42</f>
        <v xml:space="preserve">  Välj…</v>
      </c>
      <c r="G43" s="522"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2"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2"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2" t="str" cm="1">
        <f t="array" ref="J43">IFERROR(SUBSTITUTE(_xlfn.ARRAYTOTEXT(_xlfn._xlws.FILTER(G43:I43,G43:I43&lt;&gt;""))," ",""),"")</f>
        <v/>
      </c>
      <c r="K43" s="522" t="str">
        <f>IF('2. Artikeldata Utökad'!M42="Ja","Nordisk","")</f>
        <v/>
      </c>
      <c r="L43" s="522" t="str">
        <f>IF('2. Artikeldata Utökad'!N42="Ja","Miljoforpackad","")</f>
        <v/>
      </c>
      <c r="M43" s="522" t="str">
        <f t="shared" si="1"/>
        <v/>
      </c>
      <c r="N43" s="522" t="str">
        <f t="shared" si="5"/>
        <v/>
      </c>
      <c r="O43" s="522" t="str">
        <f t="shared" si="2"/>
        <v/>
      </c>
      <c r="P43" s="522" t="str">
        <f t="shared" si="3"/>
        <v/>
      </c>
      <c r="Q43" s="522" t="str">
        <f t="shared" si="4"/>
        <v/>
      </c>
      <c r="R43" s="522" t="str" cm="1">
        <f t="array" ref="R43">IFERROR(SUBSTITUTE(_xlfn.ARRAYTOTEXT(_xlfn._xlws.FILTER(K43:Q43,K43:Q43&lt;&gt;""))," ",""),"")</f>
        <v/>
      </c>
      <c r="S43" s="367"/>
      <c r="T43" s="368"/>
      <c r="U43" s="368"/>
      <c r="V43" s="368"/>
      <c r="W43" s="368"/>
      <c r="X43" s="368"/>
      <c r="Y43" s="368"/>
      <c r="Z43" s="368"/>
      <c r="AA43" s="368"/>
      <c r="AB43" s="368"/>
      <c r="AC43" s="368"/>
      <c r="AD43" s="368"/>
      <c r="AE43" s="368"/>
      <c r="AF43" s="368"/>
      <c r="AG43" s="368"/>
      <c r="AH43" s="368"/>
      <c r="AI43" s="368"/>
      <c r="AJ43" s="368" t="s">
        <v>30</v>
      </c>
      <c r="AK43" s="368" t="s">
        <v>30</v>
      </c>
      <c r="AL43" s="368"/>
      <c r="AM43" s="367"/>
      <c r="AN43" s="368"/>
      <c r="AO43" s="368"/>
      <c r="AP43" s="368" t="s">
        <v>30</v>
      </c>
      <c r="AQ43" s="368"/>
      <c r="AR43" s="368"/>
      <c r="AS43" s="368"/>
      <c r="AT43" s="368"/>
      <c r="AU43" s="368"/>
      <c r="AV43" s="506"/>
      <c r="AW43" s="395" t="s">
        <v>198</v>
      </c>
      <c r="AX43" s="82" t="s">
        <v>30</v>
      </c>
      <c r="AY43" s="82" t="s">
        <v>30</v>
      </c>
      <c r="AZ43" s="508"/>
      <c r="BA43" s="654"/>
      <c r="BB43" s="82"/>
      <c r="BC43" s="82"/>
      <c r="BD43" s="82"/>
      <c r="BE43" s="82"/>
      <c r="BF43" s="82"/>
      <c r="BG43" s="510"/>
      <c r="BH43" s="396" t="s">
        <v>198</v>
      </c>
      <c r="BI43" s="82" t="s">
        <v>30</v>
      </c>
    </row>
    <row r="44" spans="1:61" x14ac:dyDescent="0.25">
      <c r="A44" s="100">
        <v>39</v>
      </c>
      <c r="B44" s="519">
        <f>'APH KIC KIA PC'!D43</f>
        <v>0</v>
      </c>
      <c r="C44" s="519" t="str">
        <f>'APH KIC KIA PC'!I43</f>
        <v>Välj…</v>
      </c>
      <c r="D44" s="520" t="str">
        <f>IF('1. Artikeldata Grund'!$E43="","",'1. Artikeldata Grund'!$E43)</f>
        <v/>
      </c>
      <c r="E44" s="521" t="str">
        <f>IF('1. Artikeldata Grund'!D43="","",'1. Artikeldata Grund'!D43)</f>
        <v/>
      </c>
      <c r="F44" s="523" t="str">
        <f>'2. Artikeldata Utökad'!H43</f>
        <v xml:space="preserve">  Välj…</v>
      </c>
      <c r="G44" s="522"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2"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2"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2" t="str" cm="1">
        <f t="array" ref="J44">IFERROR(SUBSTITUTE(_xlfn.ARRAYTOTEXT(_xlfn._xlws.FILTER(G44:I44,G44:I44&lt;&gt;""))," ",""),"")</f>
        <v/>
      </c>
      <c r="K44" s="522" t="str">
        <f>IF('2. Artikeldata Utökad'!M43="Ja","Nordisk","")</f>
        <v/>
      </c>
      <c r="L44" s="522" t="str">
        <f>IF('2. Artikeldata Utökad'!N43="Ja","Miljoforpackad","")</f>
        <v/>
      </c>
      <c r="M44" s="522" t="str">
        <f t="shared" si="1"/>
        <v/>
      </c>
      <c r="N44" s="522" t="str">
        <f t="shared" si="5"/>
        <v/>
      </c>
      <c r="O44" s="522" t="str">
        <f t="shared" si="2"/>
        <v/>
      </c>
      <c r="P44" s="522" t="str">
        <f t="shared" si="3"/>
        <v/>
      </c>
      <c r="Q44" s="522" t="str">
        <f t="shared" si="4"/>
        <v/>
      </c>
      <c r="R44" s="522" t="str" cm="1">
        <f t="array" ref="R44">IFERROR(SUBSTITUTE(_xlfn.ARRAYTOTEXT(_xlfn._xlws.FILTER(K44:Q44,K44:Q44&lt;&gt;""))," ",""),"")</f>
        <v/>
      </c>
      <c r="S44" s="367"/>
      <c r="T44" s="368"/>
      <c r="U44" s="368"/>
      <c r="V44" s="368"/>
      <c r="W44" s="368"/>
      <c r="X44" s="368"/>
      <c r="Y44" s="368"/>
      <c r="Z44" s="368"/>
      <c r="AA44" s="368"/>
      <c r="AB44" s="368"/>
      <c r="AC44" s="368"/>
      <c r="AD44" s="368"/>
      <c r="AE44" s="368"/>
      <c r="AF44" s="368"/>
      <c r="AG44" s="368"/>
      <c r="AH44" s="368"/>
      <c r="AI44" s="368"/>
      <c r="AJ44" s="368" t="s">
        <v>30</v>
      </c>
      <c r="AK44" s="368" t="s">
        <v>30</v>
      </c>
      <c r="AL44" s="368"/>
      <c r="AM44" s="367"/>
      <c r="AN44" s="368"/>
      <c r="AO44" s="368"/>
      <c r="AP44" s="368" t="s">
        <v>30</v>
      </c>
      <c r="AQ44" s="368"/>
      <c r="AR44" s="368"/>
      <c r="AS44" s="368"/>
      <c r="AT44" s="368"/>
      <c r="AU44" s="368"/>
      <c r="AV44" s="506"/>
      <c r="AW44" s="395" t="s">
        <v>198</v>
      </c>
      <c r="AX44" s="82" t="s">
        <v>30</v>
      </c>
      <c r="AY44" s="82" t="s">
        <v>30</v>
      </c>
      <c r="AZ44" s="508"/>
      <c r="BA44" s="654"/>
      <c r="BB44" s="82"/>
      <c r="BC44" s="82"/>
      <c r="BD44" s="82"/>
      <c r="BE44" s="82"/>
      <c r="BF44" s="82"/>
      <c r="BG44" s="510"/>
      <c r="BH44" s="396" t="s">
        <v>198</v>
      </c>
      <c r="BI44" s="82" t="s">
        <v>30</v>
      </c>
    </row>
    <row r="45" spans="1:61" x14ac:dyDescent="0.25">
      <c r="A45" s="100">
        <v>40</v>
      </c>
      <c r="B45" s="519">
        <f>'APH KIC KIA PC'!D44</f>
        <v>0</v>
      </c>
      <c r="C45" s="519" t="str">
        <f>'APH KIC KIA PC'!I44</f>
        <v>Välj…</v>
      </c>
      <c r="D45" s="520" t="str">
        <f>IF('1. Artikeldata Grund'!$E44="","",'1. Artikeldata Grund'!$E44)</f>
        <v/>
      </c>
      <c r="E45" s="521" t="str">
        <f>IF('1. Artikeldata Grund'!D44="","",'1. Artikeldata Grund'!D44)</f>
        <v/>
      </c>
      <c r="F45" s="523" t="str">
        <f>'2. Artikeldata Utökad'!H44</f>
        <v xml:space="preserve">  Välj…</v>
      </c>
      <c r="G45" s="522"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2"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2"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2" t="str" cm="1">
        <f t="array" ref="J45">IFERROR(SUBSTITUTE(_xlfn.ARRAYTOTEXT(_xlfn._xlws.FILTER(G45:I45,G45:I45&lt;&gt;""))," ",""),"")</f>
        <v/>
      </c>
      <c r="K45" s="522" t="str">
        <f>IF('2. Artikeldata Utökad'!M44="Ja","Nordisk","")</f>
        <v/>
      </c>
      <c r="L45" s="522" t="str">
        <f>IF('2. Artikeldata Utökad'!N44="Ja","Miljoforpackad","")</f>
        <v/>
      </c>
      <c r="M45" s="522" t="str">
        <f t="shared" si="1"/>
        <v/>
      </c>
      <c r="N45" s="522" t="str">
        <f t="shared" si="5"/>
        <v/>
      </c>
      <c r="O45" s="522" t="str">
        <f t="shared" si="2"/>
        <v/>
      </c>
      <c r="P45" s="522" t="str">
        <f t="shared" si="3"/>
        <v/>
      </c>
      <c r="Q45" s="522" t="str">
        <f t="shared" si="4"/>
        <v/>
      </c>
      <c r="R45" s="522" t="str" cm="1">
        <f t="array" ref="R45">IFERROR(SUBSTITUTE(_xlfn.ARRAYTOTEXT(_xlfn._xlws.FILTER(K45:Q45,K45:Q45&lt;&gt;""))," ",""),"")</f>
        <v/>
      </c>
      <c r="S45" s="367"/>
      <c r="T45" s="368"/>
      <c r="U45" s="368"/>
      <c r="V45" s="368"/>
      <c r="W45" s="368"/>
      <c r="X45" s="368"/>
      <c r="Y45" s="368"/>
      <c r="Z45" s="368"/>
      <c r="AA45" s="368"/>
      <c r="AB45" s="368"/>
      <c r="AC45" s="368"/>
      <c r="AD45" s="368"/>
      <c r="AE45" s="368"/>
      <c r="AF45" s="368"/>
      <c r="AG45" s="368"/>
      <c r="AH45" s="368"/>
      <c r="AI45" s="368"/>
      <c r="AJ45" s="368" t="s">
        <v>30</v>
      </c>
      <c r="AK45" s="368" t="s">
        <v>30</v>
      </c>
      <c r="AL45" s="368"/>
      <c r="AM45" s="367"/>
      <c r="AN45" s="368"/>
      <c r="AO45" s="368"/>
      <c r="AP45" s="368" t="s">
        <v>30</v>
      </c>
      <c r="AQ45" s="368"/>
      <c r="AR45" s="368"/>
      <c r="AS45" s="368"/>
      <c r="AT45" s="368"/>
      <c r="AU45" s="368"/>
      <c r="AV45" s="506"/>
      <c r="AW45" s="395" t="s">
        <v>198</v>
      </c>
      <c r="AX45" s="82" t="s">
        <v>30</v>
      </c>
      <c r="AY45" s="82" t="s">
        <v>30</v>
      </c>
      <c r="AZ45" s="508"/>
      <c r="BA45" s="654"/>
      <c r="BB45" s="82"/>
      <c r="BC45" s="82"/>
      <c r="BD45" s="82"/>
      <c r="BE45" s="82"/>
      <c r="BF45" s="82"/>
      <c r="BG45" s="510"/>
      <c r="BH45" s="396" t="s">
        <v>198</v>
      </c>
      <c r="BI45" s="82" t="s">
        <v>30</v>
      </c>
    </row>
    <row r="46" spans="1:61" x14ac:dyDescent="0.25">
      <c r="A46" s="100">
        <v>41</v>
      </c>
      <c r="B46" s="519">
        <f>'APH KIC KIA PC'!D45</f>
        <v>0</v>
      </c>
      <c r="C46" s="519" t="str">
        <f>'APH KIC KIA PC'!I45</f>
        <v>Välj…</v>
      </c>
      <c r="D46" s="520" t="str">
        <f>IF('1. Artikeldata Grund'!$E45="","",'1. Artikeldata Grund'!$E45)</f>
        <v/>
      </c>
      <c r="E46" s="521" t="str">
        <f>IF('1. Artikeldata Grund'!D45="","",'1. Artikeldata Grund'!D45)</f>
        <v/>
      </c>
      <c r="F46" s="523" t="str">
        <f>'2. Artikeldata Utökad'!H45</f>
        <v xml:space="preserve">  Välj…</v>
      </c>
      <c r="G46" s="522"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2"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2"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2" t="str" cm="1">
        <f t="array" ref="J46">IFERROR(SUBSTITUTE(_xlfn.ARRAYTOTEXT(_xlfn._xlws.FILTER(G46:I46,G46:I46&lt;&gt;""))," ",""),"")</f>
        <v/>
      </c>
      <c r="K46" s="522" t="str">
        <f>IF('2. Artikeldata Utökad'!M45="Ja","Nordisk","")</f>
        <v/>
      </c>
      <c r="L46" s="522" t="str">
        <f>IF('2. Artikeldata Utökad'!N45="Ja","Miljoforpackad","")</f>
        <v/>
      </c>
      <c r="M46" s="522" t="str">
        <f t="shared" si="1"/>
        <v/>
      </c>
      <c r="N46" s="522" t="str">
        <f t="shared" si="5"/>
        <v/>
      </c>
      <c r="O46" s="522" t="str">
        <f t="shared" si="2"/>
        <v/>
      </c>
      <c r="P46" s="522" t="str">
        <f t="shared" si="3"/>
        <v/>
      </c>
      <c r="Q46" s="522" t="str">
        <f t="shared" si="4"/>
        <v/>
      </c>
      <c r="R46" s="522" t="str" cm="1">
        <f t="array" ref="R46">IFERROR(SUBSTITUTE(_xlfn.ARRAYTOTEXT(_xlfn._xlws.FILTER(K46:Q46,K46:Q46&lt;&gt;""))," ",""),"")</f>
        <v/>
      </c>
      <c r="S46" s="367"/>
      <c r="T46" s="368"/>
      <c r="U46" s="368"/>
      <c r="V46" s="368"/>
      <c r="W46" s="368"/>
      <c r="X46" s="368"/>
      <c r="Y46" s="368"/>
      <c r="Z46" s="368"/>
      <c r="AA46" s="368"/>
      <c r="AB46" s="368"/>
      <c r="AC46" s="368"/>
      <c r="AD46" s="368"/>
      <c r="AE46" s="368"/>
      <c r="AF46" s="368"/>
      <c r="AG46" s="368"/>
      <c r="AH46" s="368"/>
      <c r="AI46" s="368"/>
      <c r="AJ46" s="368" t="s">
        <v>30</v>
      </c>
      <c r="AK46" s="368" t="s">
        <v>30</v>
      </c>
      <c r="AL46" s="368"/>
      <c r="AM46" s="367"/>
      <c r="AN46" s="368"/>
      <c r="AO46" s="368"/>
      <c r="AP46" s="368" t="s">
        <v>30</v>
      </c>
      <c r="AQ46" s="368"/>
      <c r="AR46" s="368"/>
      <c r="AS46" s="368"/>
      <c r="AT46" s="368"/>
      <c r="AU46" s="368"/>
      <c r="AV46" s="506"/>
      <c r="AW46" s="395" t="s">
        <v>198</v>
      </c>
      <c r="AX46" s="82" t="s">
        <v>30</v>
      </c>
      <c r="AY46" s="82" t="s">
        <v>30</v>
      </c>
      <c r="AZ46" s="508"/>
      <c r="BA46" s="654"/>
      <c r="BB46" s="82"/>
      <c r="BC46" s="82"/>
      <c r="BD46" s="82"/>
      <c r="BE46" s="82"/>
      <c r="BF46" s="82"/>
      <c r="BG46" s="510"/>
      <c r="BH46" s="396" t="s">
        <v>198</v>
      </c>
      <c r="BI46" s="82" t="s">
        <v>30</v>
      </c>
    </row>
    <row r="47" spans="1:61" x14ac:dyDescent="0.25">
      <c r="A47" s="100">
        <v>42</v>
      </c>
      <c r="B47" s="519">
        <f>'APH KIC KIA PC'!D46</f>
        <v>0</v>
      </c>
      <c r="C47" s="519" t="str">
        <f>'APH KIC KIA PC'!I46</f>
        <v>Välj…</v>
      </c>
      <c r="D47" s="520" t="str">
        <f>IF('1. Artikeldata Grund'!$E46="","",'1. Artikeldata Grund'!$E46)</f>
        <v/>
      </c>
      <c r="E47" s="521" t="str">
        <f>IF('1. Artikeldata Grund'!D46="","",'1. Artikeldata Grund'!D46)</f>
        <v/>
      </c>
      <c r="F47" s="523" t="str">
        <f>'2. Artikeldata Utökad'!H46</f>
        <v xml:space="preserve">  Välj…</v>
      </c>
      <c r="G47" s="522"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2"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2"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2" t="str" cm="1">
        <f t="array" ref="J47">IFERROR(SUBSTITUTE(_xlfn.ARRAYTOTEXT(_xlfn._xlws.FILTER(G47:I47,G47:I47&lt;&gt;""))," ",""),"")</f>
        <v/>
      </c>
      <c r="K47" s="522" t="str">
        <f>IF('2. Artikeldata Utökad'!M46="Ja","Nordisk","")</f>
        <v/>
      </c>
      <c r="L47" s="522" t="str">
        <f>IF('2. Artikeldata Utökad'!N46="Ja","Miljoforpackad","")</f>
        <v/>
      </c>
      <c r="M47" s="522" t="str">
        <f t="shared" si="1"/>
        <v/>
      </c>
      <c r="N47" s="522" t="str">
        <f t="shared" si="5"/>
        <v/>
      </c>
      <c r="O47" s="522" t="str">
        <f t="shared" si="2"/>
        <v/>
      </c>
      <c r="P47" s="522" t="str">
        <f t="shared" si="3"/>
        <v/>
      </c>
      <c r="Q47" s="522" t="str">
        <f t="shared" si="4"/>
        <v/>
      </c>
      <c r="R47" s="522" t="str" cm="1">
        <f t="array" ref="R47">IFERROR(SUBSTITUTE(_xlfn.ARRAYTOTEXT(_xlfn._xlws.FILTER(K47:Q47,K47:Q47&lt;&gt;""))," ",""),"")</f>
        <v/>
      </c>
      <c r="S47" s="367"/>
      <c r="T47" s="368"/>
      <c r="U47" s="368"/>
      <c r="V47" s="368"/>
      <c r="W47" s="368"/>
      <c r="X47" s="368"/>
      <c r="Y47" s="368"/>
      <c r="Z47" s="368"/>
      <c r="AA47" s="368"/>
      <c r="AB47" s="368"/>
      <c r="AC47" s="368"/>
      <c r="AD47" s="368"/>
      <c r="AE47" s="368"/>
      <c r="AF47" s="368"/>
      <c r="AG47" s="368"/>
      <c r="AH47" s="368"/>
      <c r="AI47" s="368"/>
      <c r="AJ47" s="368" t="s">
        <v>30</v>
      </c>
      <c r="AK47" s="368" t="s">
        <v>30</v>
      </c>
      <c r="AL47" s="368"/>
      <c r="AM47" s="367"/>
      <c r="AN47" s="368"/>
      <c r="AO47" s="368"/>
      <c r="AP47" s="368" t="s">
        <v>30</v>
      </c>
      <c r="AQ47" s="368"/>
      <c r="AR47" s="368"/>
      <c r="AS47" s="368"/>
      <c r="AT47" s="368"/>
      <c r="AU47" s="368"/>
      <c r="AV47" s="506"/>
      <c r="AW47" s="395" t="s">
        <v>198</v>
      </c>
      <c r="AX47" s="82" t="s">
        <v>30</v>
      </c>
      <c r="AY47" s="82" t="s">
        <v>30</v>
      </c>
      <c r="AZ47" s="508"/>
      <c r="BA47" s="654"/>
      <c r="BB47" s="82"/>
      <c r="BC47" s="82"/>
      <c r="BD47" s="82"/>
      <c r="BE47" s="82"/>
      <c r="BF47" s="82"/>
      <c r="BG47" s="510"/>
      <c r="BH47" s="396" t="s">
        <v>198</v>
      </c>
      <c r="BI47" s="82" t="s">
        <v>30</v>
      </c>
    </row>
    <row r="48" spans="1:61" x14ac:dyDescent="0.25">
      <c r="A48" s="100">
        <v>43</v>
      </c>
      <c r="B48" s="519">
        <f>'APH KIC KIA PC'!D47</f>
        <v>0</v>
      </c>
      <c r="C48" s="519" t="str">
        <f>'APH KIC KIA PC'!I47</f>
        <v>Välj…</v>
      </c>
      <c r="D48" s="520" t="str">
        <f>IF('1. Artikeldata Grund'!$E47="","",'1. Artikeldata Grund'!$E47)</f>
        <v/>
      </c>
      <c r="E48" s="521" t="str">
        <f>IF('1. Artikeldata Grund'!D47="","",'1. Artikeldata Grund'!D47)</f>
        <v/>
      </c>
      <c r="F48" s="523" t="str">
        <f>'2. Artikeldata Utökad'!H47</f>
        <v xml:space="preserve">  Välj…</v>
      </c>
      <c r="G48" s="522"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2"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2"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2" t="str" cm="1">
        <f t="array" ref="J48">IFERROR(SUBSTITUTE(_xlfn.ARRAYTOTEXT(_xlfn._xlws.FILTER(G48:I48,G48:I48&lt;&gt;""))," ",""),"")</f>
        <v/>
      </c>
      <c r="K48" s="522" t="str">
        <f>IF('2. Artikeldata Utökad'!M47="Ja","Nordisk","")</f>
        <v/>
      </c>
      <c r="L48" s="522" t="str">
        <f>IF('2. Artikeldata Utökad'!N47="Ja","Miljoforpackad","")</f>
        <v/>
      </c>
      <c r="M48" s="522" t="str">
        <f t="shared" si="1"/>
        <v/>
      </c>
      <c r="N48" s="522" t="str">
        <f t="shared" si="5"/>
        <v/>
      </c>
      <c r="O48" s="522" t="str">
        <f t="shared" si="2"/>
        <v/>
      </c>
      <c r="P48" s="522" t="str">
        <f t="shared" si="3"/>
        <v/>
      </c>
      <c r="Q48" s="522" t="str">
        <f t="shared" si="4"/>
        <v/>
      </c>
      <c r="R48" s="522" t="str" cm="1">
        <f t="array" ref="R48">IFERROR(SUBSTITUTE(_xlfn.ARRAYTOTEXT(_xlfn._xlws.FILTER(K48:Q48,K48:Q48&lt;&gt;""))," ",""),"")</f>
        <v/>
      </c>
      <c r="S48" s="367"/>
      <c r="T48" s="368"/>
      <c r="U48" s="368"/>
      <c r="V48" s="368"/>
      <c r="W48" s="368"/>
      <c r="X48" s="368"/>
      <c r="Y48" s="368"/>
      <c r="Z48" s="368"/>
      <c r="AA48" s="368"/>
      <c r="AB48" s="368"/>
      <c r="AC48" s="368"/>
      <c r="AD48" s="368"/>
      <c r="AE48" s="368"/>
      <c r="AF48" s="368"/>
      <c r="AG48" s="368"/>
      <c r="AH48" s="368"/>
      <c r="AI48" s="368"/>
      <c r="AJ48" s="368" t="s">
        <v>30</v>
      </c>
      <c r="AK48" s="368" t="s">
        <v>30</v>
      </c>
      <c r="AL48" s="368"/>
      <c r="AM48" s="367"/>
      <c r="AN48" s="368"/>
      <c r="AO48" s="368"/>
      <c r="AP48" s="368" t="s">
        <v>30</v>
      </c>
      <c r="AQ48" s="368"/>
      <c r="AR48" s="368"/>
      <c r="AS48" s="368"/>
      <c r="AT48" s="368"/>
      <c r="AU48" s="368"/>
      <c r="AV48" s="506"/>
      <c r="AW48" s="395" t="s">
        <v>198</v>
      </c>
      <c r="AX48" s="82" t="s">
        <v>30</v>
      </c>
      <c r="AY48" s="82" t="s">
        <v>30</v>
      </c>
      <c r="AZ48" s="508"/>
      <c r="BA48" s="654"/>
      <c r="BB48" s="82"/>
      <c r="BC48" s="82"/>
      <c r="BD48" s="82"/>
      <c r="BE48" s="82"/>
      <c r="BF48" s="82"/>
      <c r="BG48" s="510"/>
      <c r="BH48" s="396" t="s">
        <v>198</v>
      </c>
      <c r="BI48" s="82" t="s">
        <v>30</v>
      </c>
    </row>
    <row r="49" spans="1:61" x14ac:dyDescent="0.25">
      <c r="A49" s="100">
        <v>44</v>
      </c>
      <c r="B49" s="519">
        <f>'APH KIC KIA PC'!D48</f>
        <v>0</v>
      </c>
      <c r="C49" s="519" t="str">
        <f>'APH KIC KIA PC'!I48</f>
        <v>Välj…</v>
      </c>
      <c r="D49" s="520" t="str">
        <f>IF('1. Artikeldata Grund'!$E48="","",'1. Artikeldata Grund'!$E48)</f>
        <v/>
      </c>
      <c r="E49" s="521" t="str">
        <f>IF('1. Artikeldata Grund'!D48="","",'1. Artikeldata Grund'!D48)</f>
        <v/>
      </c>
      <c r="F49" s="523" t="str">
        <f>'2. Artikeldata Utökad'!H48</f>
        <v xml:space="preserve">  Välj…</v>
      </c>
      <c r="G49" s="522"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2"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2"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2" t="str" cm="1">
        <f t="array" ref="J49">IFERROR(SUBSTITUTE(_xlfn.ARRAYTOTEXT(_xlfn._xlws.FILTER(G49:I49,G49:I49&lt;&gt;""))," ",""),"")</f>
        <v/>
      </c>
      <c r="K49" s="522" t="str">
        <f>IF('2. Artikeldata Utökad'!M48="Ja","Nordisk","")</f>
        <v/>
      </c>
      <c r="L49" s="522" t="str">
        <f>IF('2. Artikeldata Utökad'!N48="Ja","Miljoforpackad","")</f>
        <v/>
      </c>
      <c r="M49" s="522" t="str">
        <f t="shared" si="1"/>
        <v/>
      </c>
      <c r="N49" s="522" t="str">
        <f t="shared" si="5"/>
        <v/>
      </c>
      <c r="O49" s="522" t="str">
        <f t="shared" si="2"/>
        <v/>
      </c>
      <c r="P49" s="522" t="str">
        <f t="shared" si="3"/>
        <v/>
      </c>
      <c r="Q49" s="522" t="str">
        <f t="shared" si="4"/>
        <v/>
      </c>
      <c r="R49" s="522" t="str" cm="1">
        <f t="array" ref="R49">IFERROR(SUBSTITUTE(_xlfn.ARRAYTOTEXT(_xlfn._xlws.FILTER(K49:Q49,K49:Q49&lt;&gt;""))," ",""),"")</f>
        <v/>
      </c>
      <c r="S49" s="367"/>
      <c r="T49" s="368"/>
      <c r="U49" s="368"/>
      <c r="V49" s="368"/>
      <c r="W49" s="368"/>
      <c r="X49" s="368"/>
      <c r="Y49" s="368"/>
      <c r="Z49" s="368"/>
      <c r="AA49" s="368"/>
      <c r="AB49" s="368"/>
      <c r="AC49" s="368"/>
      <c r="AD49" s="368"/>
      <c r="AE49" s="368"/>
      <c r="AF49" s="368"/>
      <c r="AG49" s="368"/>
      <c r="AH49" s="368"/>
      <c r="AI49" s="368"/>
      <c r="AJ49" s="368" t="s">
        <v>30</v>
      </c>
      <c r="AK49" s="368" t="s">
        <v>30</v>
      </c>
      <c r="AL49" s="368"/>
      <c r="AM49" s="367"/>
      <c r="AN49" s="368"/>
      <c r="AO49" s="368"/>
      <c r="AP49" s="368" t="s">
        <v>30</v>
      </c>
      <c r="AQ49" s="368"/>
      <c r="AR49" s="368"/>
      <c r="AS49" s="368"/>
      <c r="AT49" s="368"/>
      <c r="AU49" s="368"/>
      <c r="AV49" s="506"/>
      <c r="AW49" s="395" t="s">
        <v>198</v>
      </c>
      <c r="AX49" s="82" t="s">
        <v>30</v>
      </c>
      <c r="AY49" s="82" t="s">
        <v>30</v>
      </c>
      <c r="AZ49" s="508"/>
      <c r="BA49" s="654"/>
      <c r="BB49" s="82"/>
      <c r="BC49" s="82"/>
      <c r="BD49" s="82"/>
      <c r="BE49" s="82"/>
      <c r="BF49" s="82"/>
      <c r="BG49" s="510"/>
      <c r="BH49" s="396" t="s">
        <v>198</v>
      </c>
      <c r="BI49" s="82" t="s">
        <v>30</v>
      </c>
    </row>
    <row r="50" spans="1:61" x14ac:dyDescent="0.25">
      <c r="A50" s="100">
        <v>45</v>
      </c>
      <c r="B50" s="519">
        <f>'APH KIC KIA PC'!D49</f>
        <v>0</v>
      </c>
      <c r="C50" s="519" t="str">
        <f>'APH KIC KIA PC'!I49</f>
        <v>Välj…</v>
      </c>
      <c r="D50" s="520" t="str">
        <f>IF('1. Artikeldata Grund'!$E49="","",'1. Artikeldata Grund'!$E49)</f>
        <v/>
      </c>
      <c r="E50" s="521" t="str">
        <f>IF('1. Artikeldata Grund'!D49="","",'1. Artikeldata Grund'!D49)</f>
        <v/>
      </c>
      <c r="F50" s="523" t="str">
        <f>'2. Artikeldata Utökad'!H49</f>
        <v xml:space="preserve">  Välj…</v>
      </c>
      <c r="G50" s="522"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2"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2"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2" t="str" cm="1">
        <f t="array" ref="J50">IFERROR(SUBSTITUTE(_xlfn.ARRAYTOTEXT(_xlfn._xlws.FILTER(G50:I50,G50:I50&lt;&gt;""))," ",""),"")</f>
        <v/>
      </c>
      <c r="K50" s="522" t="str">
        <f>IF('2. Artikeldata Utökad'!M49="Ja","Nordisk","")</f>
        <v/>
      </c>
      <c r="L50" s="522" t="str">
        <f>IF('2. Artikeldata Utökad'!N49="Ja","Miljoforpackad","")</f>
        <v/>
      </c>
      <c r="M50" s="522" t="str">
        <f t="shared" si="1"/>
        <v/>
      </c>
      <c r="N50" s="522" t="str">
        <f t="shared" si="5"/>
        <v/>
      </c>
      <c r="O50" s="522" t="str">
        <f t="shared" si="2"/>
        <v/>
      </c>
      <c r="P50" s="522" t="str">
        <f t="shared" si="3"/>
        <v/>
      </c>
      <c r="Q50" s="522" t="str">
        <f t="shared" si="4"/>
        <v/>
      </c>
      <c r="R50" s="522" t="str" cm="1">
        <f t="array" ref="R50">IFERROR(SUBSTITUTE(_xlfn.ARRAYTOTEXT(_xlfn._xlws.FILTER(K50:Q50,K50:Q50&lt;&gt;""))," ",""),"")</f>
        <v/>
      </c>
      <c r="S50" s="367"/>
      <c r="T50" s="368"/>
      <c r="U50" s="368"/>
      <c r="V50" s="368"/>
      <c r="W50" s="368"/>
      <c r="X50" s="368"/>
      <c r="Y50" s="368"/>
      <c r="Z50" s="368"/>
      <c r="AA50" s="368"/>
      <c r="AB50" s="368"/>
      <c r="AC50" s="368"/>
      <c r="AD50" s="368"/>
      <c r="AE50" s="368"/>
      <c r="AF50" s="368"/>
      <c r="AG50" s="368"/>
      <c r="AH50" s="368"/>
      <c r="AI50" s="368"/>
      <c r="AJ50" s="368" t="s">
        <v>30</v>
      </c>
      <c r="AK50" s="368" t="s">
        <v>30</v>
      </c>
      <c r="AL50" s="368"/>
      <c r="AM50" s="367"/>
      <c r="AN50" s="368"/>
      <c r="AO50" s="368"/>
      <c r="AP50" s="368" t="s">
        <v>30</v>
      </c>
      <c r="AQ50" s="368"/>
      <c r="AR50" s="368"/>
      <c r="AS50" s="368"/>
      <c r="AT50" s="368"/>
      <c r="AU50" s="368"/>
      <c r="AV50" s="506"/>
      <c r="AW50" s="395" t="s">
        <v>198</v>
      </c>
      <c r="AX50" s="82" t="s">
        <v>30</v>
      </c>
      <c r="AY50" s="82" t="s">
        <v>30</v>
      </c>
      <c r="AZ50" s="508"/>
      <c r="BA50" s="654"/>
      <c r="BB50" s="82"/>
      <c r="BC50" s="82"/>
      <c r="BD50" s="82"/>
      <c r="BE50" s="82"/>
      <c r="BF50" s="82"/>
      <c r="BG50" s="510"/>
      <c r="BH50" s="396" t="s">
        <v>198</v>
      </c>
      <c r="BI50" s="82" t="s">
        <v>30</v>
      </c>
    </row>
    <row r="51" spans="1:61" x14ac:dyDescent="0.25">
      <c r="A51" s="100">
        <v>46</v>
      </c>
      <c r="B51" s="519">
        <f>'APH KIC KIA PC'!D50</f>
        <v>0</v>
      </c>
      <c r="C51" s="519" t="str">
        <f>'APH KIC KIA PC'!I50</f>
        <v>Välj…</v>
      </c>
      <c r="D51" s="520" t="str">
        <f>IF('1. Artikeldata Grund'!$E50="","",'1. Artikeldata Grund'!$E50)</f>
        <v/>
      </c>
      <c r="E51" s="521" t="str">
        <f>IF('1. Artikeldata Grund'!D50="","",'1. Artikeldata Grund'!D50)</f>
        <v/>
      </c>
      <c r="F51" s="523" t="str">
        <f>'2. Artikeldata Utökad'!H50</f>
        <v xml:space="preserve">  Välj…</v>
      </c>
      <c r="G51" s="522"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2"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2"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2" t="str" cm="1">
        <f t="array" ref="J51">IFERROR(SUBSTITUTE(_xlfn.ARRAYTOTEXT(_xlfn._xlws.FILTER(G51:I51,G51:I51&lt;&gt;""))," ",""),"")</f>
        <v/>
      </c>
      <c r="K51" s="522" t="str">
        <f>IF('2. Artikeldata Utökad'!M50="Ja","Nordisk","")</f>
        <v/>
      </c>
      <c r="L51" s="522" t="str">
        <f>IF('2. Artikeldata Utökad'!N50="Ja","Miljoforpackad","")</f>
        <v/>
      </c>
      <c r="M51" s="522" t="str">
        <f t="shared" si="1"/>
        <v/>
      </c>
      <c r="N51" s="522" t="str">
        <f t="shared" si="5"/>
        <v/>
      </c>
      <c r="O51" s="522" t="str">
        <f t="shared" si="2"/>
        <v/>
      </c>
      <c r="P51" s="522" t="str">
        <f t="shared" si="3"/>
        <v/>
      </c>
      <c r="Q51" s="522" t="str">
        <f t="shared" si="4"/>
        <v/>
      </c>
      <c r="R51" s="522" t="str" cm="1">
        <f t="array" ref="R51">IFERROR(SUBSTITUTE(_xlfn.ARRAYTOTEXT(_xlfn._xlws.FILTER(K51:Q51,K51:Q51&lt;&gt;""))," ",""),"")</f>
        <v/>
      </c>
      <c r="S51" s="367"/>
      <c r="T51" s="368"/>
      <c r="U51" s="368"/>
      <c r="V51" s="368"/>
      <c r="W51" s="368"/>
      <c r="X51" s="368"/>
      <c r="Y51" s="368"/>
      <c r="Z51" s="368"/>
      <c r="AA51" s="368"/>
      <c r="AB51" s="368"/>
      <c r="AC51" s="368"/>
      <c r="AD51" s="368"/>
      <c r="AE51" s="368"/>
      <c r="AF51" s="368"/>
      <c r="AG51" s="368"/>
      <c r="AH51" s="368"/>
      <c r="AI51" s="368"/>
      <c r="AJ51" s="368" t="s">
        <v>30</v>
      </c>
      <c r="AK51" s="368" t="s">
        <v>30</v>
      </c>
      <c r="AL51" s="368"/>
      <c r="AM51" s="367"/>
      <c r="AN51" s="368"/>
      <c r="AO51" s="368"/>
      <c r="AP51" s="368" t="s">
        <v>30</v>
      </c>
      <c r="AQ51" s="368"/>
      <c r="AR51" s="368"/>
      <c r="AS51" s="368"/>
      <c r="AT51" s="368"/>
      <c r="AU51" s="368"/>
      <c r="AV51" s="506"/>
      <c r="AW51" s="395" t="s">
        <v>198</v>
      </c>
      <c r="AX51" s="82" t="s">
        <v>30</v>
      </c>
      <c r="AY51" s="82" t="s">
        <v>30</v>
      </c>
      <c r="AZ51" s="508"/>
      <c r="BA51" s="654"/>
      <c r="BB51" s="82"/>
      <c r="BC51" s="82"/>
      <c r="BD51" s="82"/>
      <c r="BE51" s="82"/>
      <c r="BF51" s="82"/>
      <c r="BG51" s="510"/>
      <c r="BH51" s="396" t="s">
        <v>198</v>
      </c>
      <c r="BI51" s="82" t="s">
        <v>30</v>
      </c>
    </row>
    <row r="52" spans="1:61" x14ac:dyDescent="0.25">
      <c r="A52" s="100">
        <v>47</v>
      </c>
      <c r="B52" s="519">
        <f>'APH KIC KIA PC'!D51</f>
        <v>0</v>
      </c>
      <c r="C52" s="519" t="str">
        <f>'APH KIC KIA PC'!I51</f>
        <v>Välj…</v>
      </c>
      <c r="D52" s="520" t="str">
        <f>IF('1. Artikeldata Grund'!$E51="","",'1. Artikeldata Grund'!$E51)</f>
        <v/>
      </c>
      <c r="E52" s="521" t="str">
        <f>IF('1. Artikeldata Grund'!D51="","",'1. Artikeldata Grund'!D51)</f>
        <v/>
      </c>
      <c r="F52" s="523" t="str">
        <f>'2. Artikeldata Utökad'!H51</f>
        <v xml:space="preserve">  Välj…</v>
      </c>
      <c r="G52" s="522"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2"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2"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2" t="str" cm="1">
        <f t="array" ref="J52">IFERROR(SUBSTITUTE(_xlfn.ARRAYTOTEXT(_xlfn._xlws.FILTER(G52:I52,G52:I52&lt;&gt;""))," ",""),"")</f>
        <v/>
      </c>
      <c r="K52" s="522" t="str">
        <f>IF('2. Artikeldata Utökad'!M51="Ja","Nordisk","")</f>
        <v/>
      </c>
      <c r="L52" s="522" t="str">
        <f>IF('2. Artikeldata Utökad'!N51="Ja","Miljoforpackad","")</f>
        <v/>
      </c>
      <c r="M52" s="522" t="str">
        <f t="shared" si="1"/>
        <v/>
      </c>
      <c r="N52" s="522" t="str">
        <f t="shared" si="5"/>
        <v/>
      </c>
      <c r="O52" s="522" t="str">
        <f t="shared" si="2"/>
        <v/>
      </c>
      <c r="P52" s="522" t="str">
        <f t="shared" si="3"/>
        <v/>
      </c>
      <c r="Q52" s="522" t="str">
        <f t="shared" si="4"/>
        <v/>
      </c>
      <c r="R52" s="522" t="str" cm="1">
        <f t="array" ref="R52">IFERROR(SUBSTITUTE(_xlfn.ARRAYTOTEXT(_xlfn._xlws.FILTER(K52:Q52,K52:Q52&lt;&gt;""))," ",""),"")</f>
        <v/>
      </c>
      <c r="S52" s="367"/>
      <c r="T52" s="368"/>
      <c r="U52" s="368"/>
      <c r="V52" s="368"/>
      <c r="W52" s="368"/>
      <c r="X52" s="368"/>
      <c r="Y52" s="368"/>
      <c r="Z52" s="368"/>
      <c r="AA52" s="368"/>
      <c r="AB52" s="368"/>
      <c r="AC52" s="368"/>
      <c r="AD52" s="368"/>
      <c r="AE52" s="368"/>
      <c r="AF52" s="368"/>
      <c r="AG52" s="368"/>
      <c r="AH52" s="368"/>
      <c r="AI52" s="368"/>
      <c r="AJ52" s="368" t="s">
        <v>30</v>
      </c>
      <c r="AK52" s="368" t="s">
        <v>30</v>
      </c>
      <c r="AL52" s="368"/>
      <c r="AM52" s="367"/>
      <c r="AN52" s="368"/>
      <c r="AO52" s="368"/>
      <c r="AP52" s="368" t="s">
        <v>30</v>
      </c>
      <c r="AQ52" s="368"/>
      <c r="AR52" s="368"/>
      <c r="AS52" s="368"/>
      <c r="AT52" s="368"/>
      <c r="AU52" s="368"/>
      <c r="AV52" s="506"/>
      <c r="AW52" s="395" t="s">
        <v>198</v>
      </c>
      <c r="AX52" s="82" t="s">
        <v>30</v>
      </c>
      <c r="AY52" s="82" t="s">
        <v>30</v>
      </c>
      <c r="AZ52" s="508"/>
      <c r="BA52" s="654"/>
      <c r="BB52" s="82"/>
      <c r="BC52" s="82"/>
      <c r="BD52" s="82"/>
      <c r="BE52" s="82"/>
      <c r="BF52" s="82"/>
      <c r="BG52" s="510"/>
      <c r="BH52" s="396" t="s">
        <v>198</v>
      </c>
      <c r="BI52" s="82" t="s">
        <v>30</v>
      </c>
    </row>
    <row r="53" spans="1:61" x14ac:dyDescent="0.25">
      <c r="A53" s="100">
        <v>48</v>
      </c>
      <c r="B53" s="519">
        <f>'APH KIC KIA PC'!D52</f>
        <v>0</v>
      </c>
      <c r="C53" s="519" t="str">
        <f>'APH KIC KIA PC'!I52</f>
        <v>Välj…</v>
      </c>
      <c r="D53" s="520" t="str">
        <f>IF('1. Artikeldata Grund'!$E52="","",'1. Artikeldata Grund'!$E52)</f>
        <v/>
      </c>
      <c r="E53" s="521" t="str">
        <f>IF('1. Artikeldata Grund'!D52="","",'1. Artikeldata Grund'!D52)</f>
        <v/>
      </c>
      <c r="F53" s="523" t="str">
        <f>'2. Artikeldata Utökad'!H52</f>
        <v xml:space="preserve">  Välj…</v>
      </c>
      <c r="G53" s="522"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2"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2"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2" t="str" cm="1">
        <f t="array" ref="J53">IFERROR(SUBSTITUTE(_xlfn.ARRAYTOTEXT(_xlfn._xlws.FILTER(G53:I53,G53:I53&lt;&gt;""))," ",""),"")</f>
        <v/>
      </c>
      <c r="K53" s="522" t="str">
        <f>IF('2. Artikeldata Utökad'!M52="Ja","Nordisk","")</f>
        <v/>
      </c>
      <c r="L53" s="522" t="str">
        <f>IF('2. Artikeldata Utökad'!N52="Ja","Miljoforpackad","")</f>
        <v/>
      </c>
      <c r="M53" s="522" t="str">
        <f t="shared" si="1"/>
        <v/>
      </c>
      <c r="N53" s="522" t="str">
        <f t="shared" si="5"/>
        <v/>
      </c>
      <c r="O53" s="522" t="str">
        <f t="shared" si="2"/>
        <v/>
      </c>
      <c r="P53" s="522" t="str">
        <f t="shared" si="3"/>
        <v/>
      </c>
      <c r="Q53" s="522" t="str">
        <f t="shared" si="4"/>
        <v/>
      </c>
      <c r="R53" s="522" t="str" cm="1">
        <f t="array" ref="R53">IFERROR(SUBSTITUTE(_xlfn.ARRAYTOTEXT(_xlfn._xlws.FILTER(K53:Q53,K53:Q53&lt;&gt;""))," ",""),"")</f>
        <v/>
      </c>
      <c r="S53" s="367"/>
      <c r="T53" s="368"/>
      <c r="U53" s="368"/>
      <c r="V53" s="368"/>
      <c r="W53" s="368"/>
      <c r="X53" s="368"/>
      <c r="Y53" s="368"/>
      <c r="Z53" s="368"/>
      <c r="AA53" s="368"/>
      <c r="AB53" s="368"/>
      <c r="AC53" s="368"/>
      <c r="AD53" s="368"/>
      <c r="AE53" s="368"/>
      <c r="AF53" s="368"/>
      <c r="AG53" s="368"/>
      <c r="AH53" s="368"/>
      <c r="AI53" s="368"/>
      <c r="AJ53" s="368" t="s">
        <v>30</v>
      </c>
      <c r="AK53" s="368" t="s">
        <v>30</v>
      </c>
      <c r="AL53" s="368"/>
      <c r="AM53" s="367"/>
      <c r="AN53" s="368"/>
      <c r="AO53" s="368"/>
      <c r="AP53" s="368" t="s">
        <v>30</v>
      </c>
      <c r="AQ53" s="368"/>
      <c r="AR53" s="368"/>
      <c r="AS53" s="368"/>
      <c r="AT53" s="368"/>
      <c r="AU53" s="368"/>
      <c r="AV53" s="506"/>
      <c r="AW53" s="395" t="s">
        <v>198</v>
      </c>
      <c r="AX53" s="82" t="s">
        <v>30</v>
      </c>
      <c r="AY53" s="82" t="s">
        <v>30</v>
      </c>
      <c r="AZ53" s="508"/>
      <c r="BA53" s="654"/>
      <c r="BB53" s="82"/>
      <c r="BC53" s="82"/>
      <c r="BD53" s="82"/>
      <c r="BE53" s="82"/>
      <c r="BF53" s="82"/>
      <c r="BG53" s="510"/>
      <c r="BH53" s="396" t="s">
        <v>198</v>
      </c>
      <c r="BI53" s="82" t="s">
        <v>30</v>
      </c>
    </row>
    <row r="54" spans="1:61" x14ac:dyDescent="0.25">
      <c r="A54" s="100">
        <v>49</v>
      </c>
      <c r="B54" s="519">
        <f>'APH KIC KIA PC'!D53</f>
        <v>0</v>
      </c>
      <c r="C54" s="519" t="str">
        <f>'APH KIC KIA PC'!I53</f>
        <v>Välj…</v>
      </c>
      <c r="D54" s="520" t="str">
        <f>IF('1. Artikeldata Grund'!$E53="","",'1. Artikeldata Grund'!$E53)</f>
        <v/>
      </c>
      <c r="E54" s="521" t="str">
        <f>IF('1. Artikeldata Grund'!D53="","",'1. Artikeldata Grund'!D53)</f>
        <v/>
      </c>
      <c r="F54" s="523" t="str">
        <f>'2. Artikeldata Utökad'!H53</f>
        <v xml:space="preserve">  Välj…</v>
      </c>
      <c r="G54" s="522"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2"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2"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2" t="str" cm="1">
        <f t="array" ref="J54">IFERROR(SUBSTITUTE(_xlfn.ARRAYTOTEXT(_xlfn._xlws.FILTER(G54:I54,G54:I54&lt;&gt;""))," ",""),"")</f>
        <v/>
      </c>
      <c r="K54" s="522" t="str">
        <f>IF('2. Artikeldata Utökad'!M53="Ja","Nordisk","")</f>
        <v/>
      </c>
      <c r="L54" s="522" t="str">
        <f>IF('2. Artikeldata Utökad'!N53="Ja","Miljoforpackad","")</f>
        <v/>
      </c>
      <c r="M54" s="522" t="str">
        <f t="shared" si="1"/>
        <v/>
      </c>
      <c r="N54" s="522" t="str">
        <f t="shared" si="5"/>
        <v/>
      </c>
      <c r="O54" s="522" t="str">
        <f t="shared" si="2"/>
        <v/>
      </c>
      <c r="P54" s="522" t="str">
        <f t="shared" si="3"/>
        <v/>
      </c>
      <c r="Q54" s="522" t="str">
        <f t="shared" si="4"/>
        <v/>
      </c>
      <c r="R54" s="522" t="str" cm="1">
        <f t="array" ref="R54">IFERROR(SUBSTITUTE(_xlfn.ARRAYTOTEXT(_xlfn._xlws.FILTER(K54:Q54,K54:Q54&lt;&gt;""))," ",""),"")</f>
        <v/>
      </c>
      <c r="S54" s="367"/>
      <c r="T54" s="368"/>
      <c r="U54" s="368"/>
      <c r="V54" s="368"/>
      <c r="W54" s="368"/>
      <c r="X54" s="368"/>
      <c r="Y54" s="368"/>
      <c r="Z54" s="368"/>
      <c r="AA54" s="368"/>
      <c r="AB54" s="368"/>
      <c r="AC54" s="368"/>
      <c r="AD54" s="368"/>
      <c r="AE54" s="368"/>
      <c r="AF54" s="368"/>
      <c r="AG54" s="368"/>
      <c r="AH54" s="368"/>
      <c r="AI54" s="368"/>
      <c r="AJ54" s="368" t="s">
        <v>30</v>
      </c>
      <c r="AK54" s="368" t="s">
        <v>30</v>
      </c>
      <c r="AL54" s="368"/>
      <c r="AM54" s="367"/>
      <c r="AN54" s="368"/>
      <c r="AO54" s="368"/>
      <c r="AP54" s="368" t="s">
        <v>30</v>
      </c>
      <c r="AQ54" s="368"/>
      <c r="AR54" s="368"/>
      <c r="AS54" s="368"/>
      <c r="AT54" s="368"/>
      <c r="AU54" s="368"/>
      <c r="AV54" s="506"/>
      <c r="AW54" s="395" t="s">
        <v>198</v>
      </c>
      <c r="AX54" s="82" t="s">
        <v>30</v>
      </c>
      <c r="AY54" s="82" t="s">
        <v>30</v>
      </c>
      <c r="AZ54" s="508"/>
      <c r="BA54" s="654"/>
      <c r="BB54" s="82"/>
      <c r="BC54" s="82"/>
      <c r="BD54" s="82"/>
      <c r="BE54" s="82"/>
      <c r="BF54" s="82"/>
      <c r="BG54" s="510"/>
      <c r="BH54" s="396" t="s">
        <v>198</v>
      </c>
      <c r="BI54" s="82" t="s">
        <v>30</v>
      </c>
    </row>
    <row r="55" spans="1:61" x14ac:dyDescent="0.25">
      <c r="A55" s="100">
        <v>50</v>
      </c>
      <c r="B55" s="519">
        <f>'APH KIC KIA PC'!D54</f>
        <v>0</v>
      </c>
      <c r="C55" s="519" t="str">
        <f>'APH KIC KIA PC'!I54</f>
        <v>Välj…</v>
      </c>
      <c r="D55" s="520" t="str">
        <f>IF('1. Artikeldata Grund'!$E54="","",'1. Artikeldata Grund'!$E54)</f>
        <v/>
      </c>
      <c r="E55" s="521" t="str">
        <f>IF('1. Artikeldata Grund'!D54="","",'1. Artikeldata Grund'!D54)</f>
        <v/>
      </c>
      <c r="F55" s="523" t="str">
        <f>'2. Artikeldata Utökad'!H54</f>
        <v xml:space="preserve">  Välj…</v>
      </c>
      <c r="G55" s="522"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2"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2"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2" t="str" cm="1">
        <f t="array" ref="J55">IFERROR(SUBSTITUTE(_xlfn.ARRAYTOTEXT(_xlfn._xlws.FILTER(G55:I55,G55:I55&lt;&gt;""))," ",""),"")</f>
        <v/>
      </c>
      <c r="K55" s="522" t="str">
        <f>IF('2. Artikeldata Utökad'!M54="Ja","Nordisk","")</f>
        <v/>
      </c>
      <c r="L55" s="522" t="str">
        <f>IF('2. Artikeldata Utökad'!N54="Ja","Miljoforpackad","")</f>
        <v/>
      </c>
      <c r="M55" s="522" t="str">
        <f t="shared" si="1"/>
        <v/>
      </c>
      <c r="N55" s="522" t="str">
        <f t="shared" si="5"/>
        <v/>
      </c>
      <c r="O55" s="522" t="str">
        <f t="shared" si="2"/>
        <v/>
      </c>
      <c r="P55" s="522" t="str">
        <f t="shared" si="3"/>
        <v/>
      </c>
      <c r="Q55" s="522" t="str">
        <f t="shared" si="4"/>
        <v/>
      </c>
      <c r="R55" s="522" t="str" cm="1">
        <f t="array" ref="R55">IFERROR(SUBSTITUTE(_xlfn.ARRAYTOTEXT(_xlfn._xlws.FILTER(K55:Q55,K55:Q55&lt;&gt;""))," ",""),"")</f>
        <v/>
      </c>
      <c r="S55" s="367"/>
      <c r="T55" s="368"/>
      <c r="U55" s="368"/>
      <c r="V55" s="368"/>
      <c r="W55" s="368"/>
      <c r="X55" s="368"/>
      <c r="Y55" s="368"/>
      <c r="Z55" s="368"/>
      <c r="AA55" s="368"/>
      <c r="AB55" s="368"/>
      <c r="AC55" s="368"/>
      <c r="AD55" s="368"/>
      <c r="AE55" s="368"/>
      <c r="AF55" s="368"/>
      <c r="AG55" s="368"/>
      <c r="AH55" s="368"/>
      <c r="AI55" s="368"/>
      <c r="AJ55" s="368" t="s">
        <v>30</v>
      </c>
      <c r="AK55" s="368" t="s">
        <v>30</v>
      </c>
      <c r="AL55" s="368"/>
      <c r="AM55" s="367"/>
      <c r="AN55" s="368"/>
      <c r="AO55" s="368"/>
      <c r="AP55" s="368" t="s">
        <v>30</v>
      </c>
      <c r="AQ55" s="368"/>
      <c r="AR55" s="368"/>
      <c r="AS55" s="368"/>
      <c r="AT55" s="368"/>
      <c r="AU55" s="368"/>
      <c r="AV55" s="506"/>
      <c r="AW55" s="395" t="s">
        <v>198</v>
      </c>
      <c r="AX55" s="82" t="s">
        <v>30</v>
      </c>
      <c r="AY55" s="82" t="s">
        <v>30</v>
      </c>
      <c r="AZ55" s="508"/>
      <c r="BA55" s="654"/>
      <c r="BB55" s="82"/>
      <c r="BC55" s="82"/>
      <c r="BD55" s="82"/>
      <c r="BE55" s="82"/>
      <c r="BF55" s="82"/>
      <c r="BG55" s="510"/>
      <c r="BH55" s="396" t="s">
        <v>198</v>
      </c>
      <c r="BI55" s="82" t="s">
        <v>30</v>
      </c>
    </row>
    <row r="56" spans="1:61" x14ac:dyDescent="0.25">
      <c r="A56" s="100">
        <v>51</v>
      </c>
      <c r="B56" s="519">
        <f>'APH KIC KIA PC'!D55</f>
        <v>0</v>
      </c>
      <c r="C56" s="519" t="str">
        <f>'APH KIC KIA PC'!I55</f>
        <v>Välj…</v>
      </c>
      <c r="D56" s="520" t="str">
        <f>IF('1. Artikeldata Grund'!$E55="","",'1. Artikeldata Grund'!$E55)</f>
        <v/>
      </c>
      <c r="E56" s="521" t="str">
        <f>IF('1. Artikeldata Grund'!D55="","",'1. Artikeldata Grund'!D55)</f>
        <v/>
      </c>
      <c r="F56" s="523" t="str">
        <f>'2. Artikeldata Utökad'!H55</f>
        <v xml:space="preserve">  Välj…</v>
      </c>
      <c r="G56" s="522"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2"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2"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2" t="str" cm="1">
        <f t="array" ref="J56">IFERROR(SUBSTITUTE(_xlfn.ARRAYTOTEXT(_xlfn._xlws.FILTER(G56:I56,G56:I56&lt;&gt;""))," ",""),"")</f>
        <v/>
      </c>
      <c r="K56" s="522" t="str">
        <f>IF('2. Artikeldata Utökad'!M55="Ja","Nordisk","")</f>
        <v/>
      </c>
      <c r="L56" s="522" t="str">
        <f>IF('2. Artikeldata Utökad'!N55="Ja","Miljoforpackad","")</f>
        <v/>
      </c>
      <c r="M56" s="522" t="str">
        <f t="shared" si="1"/>
        <v/>
      </c>
      <c r="N56" s="522" t="str">
        <f t="shared" si="5"/>
        <v/>
      </c>
      <c r="O56" s="522" t="str">
        <f t="shared" si="2"/>
        <v/>
      </c>
      <c r="P56" s="522" t="str">
        <f t="shared" si="3"/>
        <v/>
      </c>
      <c r="Q56" s="522" t="str">
        <f t="shared" si="4"/>
        <v/>
      </c>
      <c r="R56" s="522" t="str" cm="1">
        <f t="array" ref="R56">IFERROR(SUBSTITUTE(_xlfn.ARRAYTOTEXT(_xlfn._xlws.FILTER(K56:Q56,K56:Q56&lt;&gt;""))," ",""),"")</f>
        <v/>
      </c>
      <c r="S56" s="367"/>
      <c r="T56" s="368"/>
      <c r="U56" s="368"/>
      <c r="V56" s="368"/>
      <c r="W56" s="368"/>
      <c r="X56" s="368"/>
      <c r="Y56" s="368"/>
      <c r="Z56" s="368"/>
      <c r="AA56" s="368"/>
      <c r="AB56" s="368"/>
      <c r="AC56" s="368"/>
      <c r="AD56" s="368"/>
      <c r="AE56" s="368"/>
      <c r="AF56" s="368"/>
      <c r="AG56" s="368"/>
      <c r="AH56" s="368"/>
      <c r="AI56" s="368"/>
      <c r="AJ56" s="368" t="s">
        <v>30</v>
      </c>
      <c r="AK56" s="368" t="s">
        <v>30</v>
      </c>
      <c r="AL56" s="368"/>
      <c r="AM56" s="367"/>
      <c r="AN56" s="368"/>
      <c r="AO56" s="368"/>
      <c r="AP56" s="368" t="s">
        <v>30</v>
      </c>
      <c r="AQ56" s="368"/>
      <c r="AR56" s="368"/>
      <c r="AS56" s="368"/>
      <c r="AT56" s="368"/>
      <c r="AU56" s="368"/>
      <c r="AV56" s="506"/>
      <c r="AW56" s="395" t="s">
        <v>198</v>
      </c>
      <c r="AX56" s="82" t="s">
        <v>30</v>
      </c>
      <c r="AY56" s="82" t="s">
        <v>30</v>
      </c>
      <c r="AZ56" s="508"/>
      <c r="BA56" s="654"/>
      <c r="BB56" s="82"/>
      <c r="BC56" s="82"/>
      <c r="BD56" s="82"/>
      <c r="BE56" s="82"/>
      <c r="BF56" s="82"/>
      <c r="BG56" s="510"/>
      <c r="BH56" s="396" t="s">
        <v>198</v>
      </c>
      <c r="BI56" s="82" t="s">
        <v>30</v>
      </c>
    </row>
    <row r="57" spans="1:61" x14ac:dyDescent="0.25">
      <c r="A57" s="100">
        <v>52</v>
      </c>
      <c r="B57" s="519">
        <f>'APH KIC KIA PC'!D56</f>
        <v>0</v>
      </c>
      <c r="C57" s="519" t="str">
        <f>'APH KIC KIA PC'!I56</f>
        <v>Välj…</v>
      </c>
      <c r="D57" s="520" t="str">
        <f>IF('1. Artikeldata Grund'!$E56="","",'1. Artikeldata Grund'!$E56)</f>
        <v/>
      </c>
      <c r="E57" s="521" t="str">
        <f>IF('1. Artikeldata Grund'!D56="","",'1. Artikeldata Grund'!D56)</f>
        <v/>
      </c>
      <c r="F57" s="523" t="str">
        <f>'2. Artikeldata Utökad'!H56</f>
        <v xml:space="preserve">  Välj…</v>
      </c>
      <c r="G57" s="522"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2"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2"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2" t="str" cm="1">
        <f t="array" ref="J57">IFERROR(SUBSTITUTE(_xlfn.ARRAYTOTEXT(_xlfn._xlws.FILTER(G57:I57,G57:I57&lt;&gt;""))," ",""),"")</f>
        <v/>
      </c>
      <c r="K57" s="522" t="str">
        <f>IF('2. Artikeldata Utökad'!M56="Ja","Nordisk","")</f>
        <v/>
      </c>
      <c r="L57" s="522" t="str">
        <f>IF('2. Artikeldata Utökad'!N56="Ja","Miljoforpackad","")</f>
        <v/>
      </c>
      <c r="M57" s="522" t="str">
        <f t="shared" si="1"/>
        <v/>
      </c>
      <c r="N57" s="522" t="str">
        <f t="shared" si="5"/>
        <v/>
      </c>
      <c r="O57" s="522" t="str">
        <f t="shared" si="2"/>
        <v/>
      </c>
      <c r="P57" s="522" t="str">
        <f t="shared" si="3"/>
        <v/>
      </c>
      <c r="Q57" s="522" t="str">
        <f t="shared" si="4"/>
        <v/>
      </c>
      <c r="R57" s="522" t="str" cm="1">
        <f t="array" ref="R57">IFERROR(SUBSTITUTE(_xlfn.ARRAYTOTEXT(_xlfn._xlws.FILTER(K57:Q57,K57:Q57&lt;&gt;""))," ",""),"")</f>
        <v/>
      </c>
      <c r="S57" s="367"/>
      <c r="T57" s="368"/>
      <c r="U57" s="368"/>
      <c r="V57" s="368"/>
      <c r="W57" s="368"/>
      <c r="X57" s="368"/>
      <c r="Y57" s="368"/>
      <c r="Z57" s="368"/>
      <c r="AA57" s="368"/>
      <c r="AB57" s="368"/>
      <c r="AC57" s="368"/>
      <c r="AD57" s="368"/>
      <c r="AE57" s="368"/>
      <c r="AF57" s="368"/>
      <c r="AG57" s="368"/>
      <c r="AH57" s="368"/>
      <c r="AI57" s="368"/>
      <c r="AJ57" s="368" t="s">
        <v>30</v>
      </c>
      <c r="AK57" s="368" t="s">
        <v>30</v>
      </c>
      <c r="AL57" s="368"/>
      <c r="AM57" s="367"/>
      <c r="AN57" s="368"/>
      <c r="AO57" s="368"/>
      <c r="AP57" s="368" t="s">
        <v>30</v>
      </c>
      <c r="AQ57" s="368"/>
      <c r="AR57" s="368"/>
      <c r="AS57" s="368"/>
      <c r="AT57" s="368"/>
      <c r="AU57" s="368"/>
      <c r="AV57" s="506"/>
      <c r="AW57" s="395" t="s">
        <v>198</v>
      </c>
      <c r="AX57" s="82" t="s">
        <v>30</v>
      </c>
      <c r="AY57" s="82" t="s">
        <v>30</v>
      </c>
      <c r="AZ57" s="508"/>
      <c r="BA57" s="654"/>
      <c r="BB57" s="82"/>
      <c r="BC57" s="82"/>
      <c r="BD57" s="82"/>
      <c r="BE57" s="82"/>
      <c r="BF57" s="82"/>
      <c r="BG57" s="510"/>
      <c r="BH57" s="396" t="s">
        <v>198</v>
      </c>
      <c r="BI57" s="82" t="s">
        <v>30</v>
      </c>
    </row>
    <row r="58" spans="1:61" x14ac:dyDescent="0.25">
      <c r="A58" s="100">
        <v>53</v>
      </c>
      <c r="B58" s="519">
        <f>'APH KIC KIA PC'!D57</f>
        <v>0</v>
      </c>
      <c r="C58" s="519" t="str">
        <f>'APH KIC KIA PC'!I57</f>
        <v>Välj…</v>
      </c>
      <c r="D58" s="520" t="str">
        <f>IF('1. Artikeldata Grund'!$E57="","",'1. Artikeldata Grund'!$E57)</f>
        <v/>
      </c>
      <c r="E58" s="521" t="str">
        <f>IF('1. Artikeldata Grund'!D57="","",'1. Artikeldata Grund'!D57)</f>
        <v/>
      </c>
      <c r="F58" s="523" t="str">
        <f>'2. Artikeldata Utökad'!H57</f>
        <v xml:space="preserve">  Välj…</v>
      </c>
      <c r="G58" s="522"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2"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2"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2" t="str" cm="1">
        <f t="array" ref="J58">IFERROR(SUBSTITUTE(_xlfn.ARRAYTOTEXT(_xlfn._xlws.FILTER(G58:I58,G58:I58&lt;&gt;""))," ",""),"")</f>
        <v/>
      </c>
      <c r="K58" s="522" t="str">
        <f>IF('2. Artikeldata Utökad'!M57="Ja","Nordisk","")</f>
        <v/>
      </c>
      <c r="L58" s="522" t="str">
        <f>IF('2. Artikeldata Utökad'!N57="Ja","Miljoforpackad","")</f>
        <v/>
      </c>
      <c r="M58" s="522" t="str">
        <f t="shared" si="1"/>
        <v/>
      </c>
      <c r="N58" s="522" t="str">
        <f t="shared" si="5"/>
        <v/>
      </c>
      <c r="O58" s="522" t="str">
        <f t="shared" si="2"/>
        <v/>
      </c>
      <c r="P58" s="522" t="str">
        <f t="shared" si="3"/>
        <v/>
      </c>
      <c r="Q58" s="522" t="str">
        <f t="shared" si="4"/>
        <v/>
      </c>
      <c r="R58" s="522" t="str" cm="1">
        <f t="array" ref="R58">IFERROR(SUBSTITUTE(_xlfn.ARRAYTOTEXT(_xlfn._xlws.FILTER(K58:Q58,K58:Q58&lt;&gt;""))," ",""),"")</f>
        <v/>
      </c>
      <c r="S58" s="367"/>
      <c r="T58" s="368"/>
      <c r="U58" s="368"/>
      <c r="V58" s="368"/>
      <c r="W58" s="368"/>
      <c r="X58" s="368"/>
      <c r="Y58" s="368"/>
      <c r="Z58" s="368"/>
      <c r="AA58" s="368"/>
      <c r="AB58" s="368"/>
      <c r="AC58" s="368"/>
      <c r="AD58" s="368"/>
      <c r="AE58" s="368"/>
      <c r="AF58" s="368"/>
      <c r="AG58" s="368"/>
      <c r="AH58" s="368"/>
      <c r="AI58" s="368"/>
      <c r="AJ58" s="368" t="s">
        <v>30</v>
      </c>
      <c r="AK58" s="368" t="s">
        <v>30</v>
      </c>
      <c r="AL58" s="368"/>
      <c r="AM58" s="367"/>
      <c r="AN58" s="368"/>
      <c r="AO58" s="368"/>
      <c r="AP58" s="368" t="s">
        <v>30</v>
      </c>
      <c r="AQ58" s="368"/>
      <c r="AR58" s="368"/>
      <c r="AS58" s="368"/>
      <c r="AT58" s="368"/>
      <c r="AU58" s="368"/>
      <c r="AV58" s="506"/>
      <c r="AW58" s="395" t="s">
        <v>198</v>
      </c>
      <c r="AX58" s="82" t="s">
        <v>30</v>
      </c>
      <c r="AY58" s="82" t="s">
        <v>30</v>
      </c>
      <c r="AZ58" s="508"/>
      <c r="BA58" s="654"/>
      <c r="BB58" s="82"/>
      <c r="BC58" s="82"/>
      <c r="BD58" s="82"/>
      <c r="BE58" s="82"/>
      <c r="BF58" s="82"/>
      <c r="BG58" s="510"/>
      <c r="BH58" s="396" t="s">
        <v>198</v>
      </c>
      <c r="BI58" s="82" t="s">
        <v>30</v>
      </c>
    </row>
    <row r="59" spans="1:61" x14ac:dyDescent="0.25">
      <c r="A59" s="100">
        <v>54</v>
      </c>
      <c r="B59" s="519">
        <f>'APH KIC KIA PC'!D58</f>
        <v>0</v>
      </c>
      <c r="C59" s="519" t="str">
        <f>'APH KIC KIA PC'!I58</f>
        <v>Välj…</v>
      </c>
      <c r="D59" s="520" t="str">
        <f>IF('1. Artikeldata Grund'!$E58="","",'1. Artikeldata Grund'!$E58)</f>
        <v/>
      </c>
      <c r="E59" s="521" t="str">
        <f>IF('1. Artikeldata Grund'!D58="","",'1. Artikeldata Grund'!D58)</f>
        <v/>
      </c>
      <c r="F59" s="523" t="str">
        <f>'2. Artikeldata Utökad'!H58</f>
        <v xml:space="preserve">  Välj…</v>
      </c>
      <c r="G59" s="522"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2"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2"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2" t="str" cm="1">
        <f t="array" ref="J59">IFERROR(SUBSTITUTE(_xlfn.ARRAYTOTEXT(_xlfn._xlws.FILTER(G59:I59,G59:I59&lt;&gt;""))," ",""),"")</f>
        <v/>
      </c>
      <c r="K59" s="522" t="str">
        <f>IF('2. Artikeldata Utökad'!M58="Ja","Nordisk","")</f>
        <v/>
      </c>
      <c r="L59" s="522" t="str">
        <f>IF('2. Artikeldata Utökad'!N58="Ja","Miljoforpackad","")</f>
        <v/>
      </c>
      <c r="M59" s="522" t="str">
        <f t="shared" si="1"/>
        <v/>
      </c>
      <c r="N59" s="522" t="str">
        <f t="shared" si="5"/>
        <v/>
      </c>
      <c r="O59" s="522" t="str">
        <f t="shared" si="2"/>
        <v/>
      </c>
      <c r="P59" s="522" t="str">
        <f t="shared" si="3"/>
        <v/>
      </c>
      <c r="Q59" s="522" t="str">
        <f t="shared" si="4"/>
        <v/>
      </c>
      <c r="R59" s="522" t="str" cm="1">
        <f t="array" ref="R59">IFERROR(SUBSTITUTE(_xlfn.ARRAYTOTEXT(_xlfn._xlws.FILTER(K59:Q59,K59:Q59&lt;&gt;""))," ",""),"")</f>
        <v/>
      </c>
      <c r="S59" s="367"/>
      <c r="T59" s="368"/>
      <c r="U59" s="368"/>
      <c r="V59" s="368"/>
      <c r="W59" s="368"/>
      <c r="X59" s="368"/>
      <c r="Y59" s="368"/>
      <c r="Z59" s="368"/>
      <c r="AA59" s="368"/>
      <c r="AB59" s="368"/>
      <c r="AC59" s="368"/>
      <c r="AD59" s="368"/>
      <c r="AE59" s="368"/>
      <c r="AF59" s="368"/>
      <c r="AG59" s="368"/>
      <c r="AH59" s="368"/>
      <c r="AI59" s="368"/>
      <c r="AJ59" s="368" t="s">
        <v>30</v>
      </c>
      <c r="AK59" s="368" t="s">
        <v>30</v>
      </c>
      <c r="AL59" s="368"/>
      <c r="AM59" s="367"/>
      <c r="AN59" s="368"/>
      <c r="AO59" s="368"/>
      <c r="AP59" s="368" t="s">
        <v>30</v>
      </c>
      <c r="AQ59" s="368"/>
      <c r="AR59" s="368"/>
      <c r="AS59" s="368"/>
      <c r="AT59" s="368"/>
      <c r="AU59" s="368"/>
      <c r="AV59" s="506"/>
      <c r="AW59" s="395" t="s">
        <v>198</v>
      </c>
      <c r="AX59" s="82" t="s">
        <v>30</v>
      </c>
      <c r="AY59" s="82" t="s">
        <v>30</v>
      </c>
      <c r="AZ59" s="508"/>
      <c r="BA59" s="654"/>
      <c r="BB59" s="82"/>
      <c r="BC59" s="82"/>
      <c r="BD59" s="82"/>
      <c r="BE59" s="82"/>
      <c r="BF59" s="82"/>
      <c r="BG59" s="510"/>
      <c r="BH59" s="396" t="s">
        <v>198</v>
      </c>
      <c r="BI59" s="82" t="s">
        <v>30</v>
      </c>
    </row>
    <row r="60" spans="1:61" x14ac:dyDescent="0.25">
      <c r="A60" s="100">
        <v>55</v>
      </c>
      <c r="B60" s="519">
        <f>'APH KIC KIA PC'!D59</f>
        <v>0</v>
      </c>
      <c r="C60" s="519" t="str">
        <f>'APH KIC KIA PC'!I59</f>
        <v>Välj…</v>
      </c>
      <c r="D60" s="520" t="str">
        <f>IF('1. Artikeldata Grund'!$E59="","",'1. Artikeldata Grund'!$E59)</f>
        <v/>
      </c>
      <c r="E60" s="521" t="str">
        <f>IF('1. Artikeldata Grund'!D59="","",'1. Artikeldata Grund'!D59)</f>
        <v/>
      </c>
      <c r="F60" s="523" t="str">
        <f>'2. Artikeldata Utökad'!H59</f>
        <v xml:space="preserve">  Välj…</v>
      </c>
      <c r="G60" s="522"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2"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2"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2" t="str" cm="1">
        <f t="array" ref="J60">IFERROR(SUBSTITUTE(_xlfn.ARRAYTOTEXT(_xlfn._xlws.FILTER(G60:I60,G60:I60&lt;&gt;""))," ",""),"")</f>
        <v/>
      </c>
      <c r="K60" s="522" t="str">
        <f>IF('2. Artikeldata Utökad'!M59="Ja","Nordisk","")</f>
        <v/>
      </c>
      <c r="L60" s="522" t="str">
        <f>IF('2. Artikeldata Utökad'!N59="Ja","Miljoforpackad","")</f>
        <v/>
      </c>
      <c r="M60" s="522" t="str">
        <f t="shared" si="1"/>
        <v/>
      </c>
      <c r="N60" s="522" t="str">
        <f t="shared" si="5"/>
        <v/>
      </c>
      <c r="O60" s="522" t="str">
        <f t="shared" si="2"/>
        <v/>
      </c>
      <c r="P60" s="522" t="str">
        <f t="shared" si="3"/>
        <v/>
      </c>
      <c r="Q60" s="522" t="str">
        <f t="shared" si="4"/>
        <v/>
      </c>
      <c r="R60" s="522" t="str" cm="1">
        <f t="array" ref="R60">IFERROR(SUBSTITUTE(_xlfn.ARRAYTOTEXT(_xlfn._xlws.FILTER(K60:Q60,K60:Q60&lt;&gt;""))," ",""),"")</f>
        <v/>
      </c>
      <c r="S60" s="367"/>
      <c r="T60" s="368"/>
      <c r="U60" s="368"/>
      <c r="V60" s="368"/>
      <c r="W60" s="368"/>
      <c r="X60" s="368"/>
      <c r="Y60" s="368"/>
      <c r="Z60" s="368"/>
      <c r="AA60" s="368"/>
      <c r="AB60" s="368"/>
      <c r="AC60" s="368"/>
      <c r="AD60" s="368"/>
      <c r="AE60" s="368"/>
      <c r="AF60" s="368"/>
      <c r="AG60" s="368"/>
      <c r="AH60" s="368"/>
      <c r="AI60" s="368"/>
      <c r="AJ60" s="368" t="s">
        <v>30</v>
      </c>
      <c r="AK60" s="368" t="s">
        <v>30</v>
      </c>
      <c r="AL60" s="368"/>
      <c r="AM60" s="367"/>
      <c r="AN60" s="368"/>
      <c r="AO60" s="368"/>
      <c r="AP60" s="368" t="s">
        <v>30</v>
      </c>
      <c r="AQ60" s="368"/>
      <c r="AR60" s="368"/>
      <c r="AS60" s="368"/>
      <c r="AT60" s="368"/>
      <c r="AU60" s="368"/>
      <c r="AV60" s="506"/>
      <c r="AW60" s="395" t="s">
        <v>198</v>
      </c>
      <c r="AX60" s="82" t="s">
        <v>30</v>
      </c>
      <c r="AY60" s="82" t="s">
        <v>30</v>
      </c>
      <c r="AZ60" s="508"/>
      <c r="BA60" s="654"/>
      <c r="BB60" s="82"/>
      <c r="BC60" s="82"/>
      <c r="BD60" s="82"/>
      <c r="BE60" s="82"/>
      <c r="BF60" s="82"/>
      <c r="BG60" s="510"/>
      <c r="BH60" s="396" t="s">
        <v>198</v>
      </c>
      <c r="BI60" s="82" t="s">
        <v>30</v>
      </c>
    </row>
    <row r="61" spans="1:61" x14ac:dyDescent="0.25">
      <c r="A61" s="100">
        <v>56</v>
      </c>
      <c r="B61" s="519">
        <f>'APH KIC KIA PC'!D60</f>
        <v>0</v>
      </c>
      <c r="C61" s="519" t="str">
        <f>'APH KIC KIA PC'!I60</f>
        <v>Välj…</v>
      </c>
      <c r="D61" s="520" t="str">
        <f>IF('1. Artikeldata Grund'!$E60="","",'1. Artikeldata Grund'!$E60)</f>
        <v/>
      </c>
      <c r="E61" s="521" t="str">
        <f>IF('1. Artikeldata Grund'!D60="","",'1. Artikeldata Grund'!D60)</f>
        <v/>
      </c>
      <c r="F61" s="523" t="str">
        <f>'2. Artikeldata Utökad'!H60</f>
        <v xml:space="preserve">  Välj…</v>
      </c>
      <c r="G61" s="522"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2"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2"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2" t="str" cm="1">
        <f t="array" ref="J61">IFERROR(SUBSTITUTE(_xlfn.ARRAYTOTEXT(_xlfn._xlws.FILTER(G61:I61,G61:I61&lt;&gt;""))," ",""),"")</f>
        <v/>
      </c>
      <c r="K61" s="522" t="str">
        <f>IF('2. Artikeldata Utökad'!M60="Ja","Nordisk","")</f>
        <v/>
      </c>
      <c r="L61" s="522" t="str">
        <f>IF('2. Artikeldata Utökad'!N60="Ja","Miljoforpackad","")</f>
        <v/>
      </c>
      <c r="M61" s="522" t="str">
        <f t="shared" si="1"/>
        <v/>
      </c>
      <c r="N61" s="522" t="str">
        <f t="shared" si="5"/>
        <v/>
      </c>
      <c r="O61" s="522" t="str">
        <f t="shared" si="2"/>
        <v/>
      </c>
      <c r="P61" s="522" t="str">
        <f t="shared" si="3"/>
        <v/>
      </c>
      <c r="Q61" s="522" t="str">
        <f t="shared" si="4"/>
        <v/>
      </c>
      <c r="R61" s="522" t="str" cm="1">
        <f t="array" ref="R61">IFERROR(SUBSTITUTE(_xlfn.ARRAYTOTEXT(_xlfn._xlws.FILTER(K61:Q61,K61:Q61&lt;&gt;""))," ",""),"")</f>
        <v/>
      </c>
      <c r="S61" s="367"/>
      <c r="T61" s="368"/>
      <c r="U61" s="368"/>
      <c r="V61" s="368"/>
      <c r="W61" s="368"/>
      <c r="X61" s="368"/>
      <c r="Y61" s="368"/>
      <c r="Z61" s="368"/>
      <c r="AA61" s="368"/>
      <c r="AB61" s="368"/>
      <c r="AC61" s="368"/>
      <c r="AD61" s="368"/>
      <c r="AE61" s="368"/>
      <c r="AF61" s="368"/>
      <c r="AG61" s="368"/>
      <c r="AH61" s="368"/>
      <c r="AI61" s="368"/>
      <c r="AJ61" s="368" t="s">
        <v>30</v>
      </c>
      <c r="AK61" s="368" t="s">
        <v>30</v>
      </c>
      <c r="AL61" s="368"/>
      <c r="AM61" s="367"/>
      <c r="AN61" s="368"/>
      <c r="AO61" s="368"/>
      <c r="AP61" s="368" t="s">
        <v>30</v>
      </c>
      <c r="AQ61" s="368"/>
      <c r="AR61" s="368"/>
      <c r="AS61" s="368"/>
      <c r="AT61" s="368"/>
      <c r="AU61" s="368"/>
      <c r="AV61" s="506"/>
      <c r="AW61" s="395" t="s">
        <v>198</v>
      </c>
      <c r="AX61" s="82" t="s">
        <v>30</v>
      </c>
      <c r="AY61" s="82" t="s">
        <v>30</v>
      </c>
      <c r="AZ61" s="508"/>
      <c r="BA61" s="654"/>
      <c r="BB61" s="82"/>
      <c r="BC61" s="82"/>
      <c r="BD61" s="82"/>
      <c r="BE61" s="82"/>
      <c r="BF61" s="82"/>
      <c r="BG61" s="510"/>
      <c r="BH61" s="396" t="s">
        <v>198</v>
      </c>
      <c r="BI61" s="82" t="s">
        <v>30</v>
      </c>
    </row>
    <row r="62" spans="1:61" x14ac:dyDescent="0.25">
      <c r="A62" s="100">
        <v>57</v>
      </c>
      <c r="B62" s="519">
        <f>'APH KIC KIA PC'!D61</f>
        <v>0</v>
      </c>
      <c r="C62" s="519" t="str">
        <f>'APH KIC KIA PC'!I61</f>
        <v>Välj…</v>
      </c>
      <c r="D62" s="520" t="str">
        <f>IF('1. Artikeldata Grund'!$E61="","",'1. Artikeldata Grund'!$E61)</f>
        <v/>
      </c>
      <c r="E62" s="521" t="str">
        <f>IF('1. Artikeldata Grund'!D61="","",'1. Artikeldata Grund'!D61)</f>
        <v/>
      </c>
      <c r="F62" s="523" t="str">
        <f>'2. Artikeldata Utökad'!H61</f>
        <v xml:space="preserve">  Välj…</v>
      </c>
      <c r="G62" s="522"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2"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2"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2" t="str" cm="1">
        <f t="array" ref="J62">IFERROR(SUBSTITUTE(_xlfn.ARRAYTOTEXT(_xlfn._xlws.FILTER(G62:I62,G62:I62&lt;&gt;""))," ",""),"")</f>
        <v/>
      </c>
      <c r="K62" s="522" t="str">
        <f>IF('2. Artikeldata Utökad'!M61="Ja","Nordisk","")</f>
        <v/>
      </c>
      <c r="L62" s="522" t="str">
        <f>IF('2. Artikeldata Utökad'!N61="Ja","Miljoforpackad","")</f>
        <v/>
      </c>
      <c r="M62" s="522" t="str">
        <f t="shared" si="1"/>
        <v/>
      </c>
      <c r="N62" s="522" t="str">
        <f t="shared" si="5"/>
        <v/>
      </c>
      <c r="O62" s="522" t="str">
        <f t="shared" si="2"/>
        <v/>
      </c>
      <c r="P62" s="522" t="str">
        <f t="shared" si="3"/>
        <v/>
      </c>
      <c r="Q62" s="522" t="str">
        <f t="shared" si="4"/>
        <v/>
      </c>
      <c r="R62" s="522" t="str" cm="1">
        <f t="array" ref="R62">IFERROR(SUBSTITUTE(_xlfn.ARRAYTOTEXT(_xlfn._xlws.FILTER(K62:Q62,K62:Q62&lt;&gt;""))," ",""),"")</f>
        <v/>
      </c>
      <c r="S62" s="367"/>
      <c r="T62" s="368"/>
      <c r="U62" s="368"/>
      <c r="V62" s="368"/>
      <c r="W62" s="368"/>
      <c r="X62" s="368"/>
      <c r="Y62" s="368"/>
      <c r="Z62" s="368"/>
      <c r="AA62" s="368"/>
      <c r="AB62" s="368"/>
      <c r="AC62" s="368"/>
      <c r="AD62" s="368"/>
      <c r="AE62" s="368"/>
      <c r="AF62" s="368"/>
      <c r="AG62" s="368"/>
      <c r="AH62" s="368"/>
      <c r="AI62" s="368"/>
      <c r="AJ62" s="368" t="s">
        <v>30</v>
      </c>
      <c r="AK62" s="368" t="s">
        <v>30</v>
      </c>
      <c r="AL62" s="368"/>
      <c r="AM62" s="367"/>
      <c r="AN62" s="368"/>
      <c r="AO62" s="368"/>
      <c r="AP62" s="368" t="s">
        <v>30</v>
      </c>
      <c r="AQ62" s="368"/>
      <c r="AR62" s="368"/>
      <c r="AS62" s="368"/>
      <c r="AT62" s="368"/>
      <c r="AU62" s="368"/>
      <c r="AV62" s="506"/>
      <c r="AW62" s="395" t="s">
        <v>198</v>
      </c>
      <c r="AX62" s="82" t="s">
        <v>30</v>
      </c>
      <c r="AY62" s="82" t="s">
        <v>30</v>
      </c>
      <c r="AZ62" s="508"/>
      <c r="BA62" s="654"/>
      <c r="BB62" s="82"/>
      <c r="BC62" s="82"/>
      <c r="BD62" s="82"/>
      <c r="BE62" s="82"/>
      <c r="BF62" s="82"/>
      <c r="BG62" s="510"/>
      <c r="BH62" s="396" t="s">
        <v>198</v>
      </c>
      <c r="BI62" s="82" t="s">
        <v>30</v>
      </c>
    </row>
    <row r="63" spans="1:61" x14ac:dyDescent="0.25">
      <c r="A63" s="100">
        <v>58</v>
      </c>
      <c r="B63" s="519">
        <f>'APH KIC KIA PC'!D62</f>
        <v>0</v>
      </c>
      <c r="C63" s="519" t="str">
        <f>'APH KIC KIA PC'!I62</f>
        <v>Välj…</v>
      </c>
      <c r="D63" s="520" t="str">
        <f>IF('1. Artikeldata Grund'!$E62="","",'1. Artikeldata Grund'!$E62)</f>
        <v/>
      </c>
      <c r="E63" s="521" t="str">
        <f>IF('1. Artikeldata Grund'!D62="","",'1. Artikeldata Grund'!D62)</f>
        <v/>
      </c>
      <c r="F63" s="523" t="str">
        <f>'2. Artikeldata Utökad'!H62</f>
        <v xml:space="preserve">  Välj…</v>
      </c>
      <c r="G63" s="522"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2"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2"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2" t="str" cm="1">
        <f t="array" ref="J63">IFERROR(SUBSTITUTE(_xlfn.ARRAYTOTEXT(_xlfn._xlws.FILTER(G63:I63,G63:I63&lt;&gt;""))," ",""),"")</f>
        <v/>
      </c>
      <c r="K63" s="522" t="str">
        <f>IF('2. Artikeldata Utökad'!M62="Ja","Nordisk","")</f>
        <v/>
      </c>
      <c r="L63" s="522" t="str">
        <f>IF('2. Artikeldata Utökad'!N62="Ja","Miljoforpackad","")</f>
        <v/>
      </c>
      <c r="M63" s="522" t="str">
        <f t="shared" si="1"/>
        <v/>
      </c>
      <c r="N63" s="522" t="str">
        <f t="shared" si="5"/>
        <v/>
      </c>
      <c r="O63" s="522" t="str">
        <f t="shared" si="2"/>
        <v/>
      </c>
      <c r="P63" s="522" t="str">
        <f t="shared" si="3"/>
        <v/>
      </c>
      <c r="Q63" s="522" t="str">
        <f t="shared" si="4"/>
        <v/>
      </c>
      <c r="R63" s="522" t="str" cm="1">
        <f t="array" ref="R63">IFERROR(SUBSTITUTE(_xlfn.ARRAYTOTEXT(_xlfn._xlws.FILTER(K63:Q63,K63:Q63&lt;&gt;""))," ",""),"")</f>
        <v/>
      </c>
      <c r="S63" s="367"/>
      <c r="T63" s="368"/>
      <c r="U63" s="368"/>
      <c r="V63" s="368"/>
      <c r="W63" s="368"/>
      <c r="X63" s="368"/>
      <c r="Y63" s="368"/>
      <c r="Z63" s="368"/>
      <c r="AA63" s="368"/>
      <c r="AB63" s="368"/>
      <c r="AC63" s="368"/>
      <c r="AD63" s="368"/>
      <c r="AE63" s="368"/>
      <c r="AF63" s="368"/>
      <c r="AG63" s="368"/>
      <c r="AH63" s="368"/>
      <c r="AI63" s="368"/>
      <c r="AJ63" s="368" t="s">
        <v>30</v>
      </c>
      <c r="AK63" s="368" t="s">
        <v>30</v>
      </c>
      <c r="AL63" s="368"/>
      <c r="AM63" s="367"/>
      <c r="AN63" s="368"/>
      <c r="AO63" s="368"/>
      <c r="AP63" s="368" t="s">
        <v>30</v>
      </c>
      <c r="AQ63" s="368"/>
      <c r="AR63" s="368"/>
      <c r="AS63" s="368"/>
      <c r="AT63" s="368"/>
      <c r="AU63" s="368"/>
      <c r="AV63" s="506"/>
      <c r="AW63" s="395" t="s">
        <v>198</v>
      </c>
      <c r="AX63" s="82" t="s">
        <v>30</v>
      </c>
      <c r="AY63" s="82" t="s">
        <v>30</v>
      </c>
      <c r="AZ63" s="508"/>
      <c r="BA63" s="654"/>
      <c r="BB63" s="82"/>
      <c r="BC63" s="82"/>
      <c r="BD63" s="82"/>
      <c r="BE63" s="82"/>
      <c r="BF63" s="82"/>
      <c r="BG63" s="510"/>
      <c r="BH63" s="396" t="s">
        <v>198</v>
      </c>
      <c r="BI63" s="82" t="s">
        <v>30</v>
      </c>
    </row>
    <row r="64" spans="1:61" x14ac:dyDescent="0.25">
      <c r="A64" s="100">
        <v>59</v>
      </c>
      <c r="B64" s="519">
        <f>'APH KIC KIA PC'!D63</f>
        <v>0</v>
      </c>
      <c r="C64" s="519" t="str">
        <f>'APH KIC KIA PC'!I63</f>
        <v>Välj…</v>
      </c>
      <c r="D64" s="520" t="str">
        <f>IF('1. Artikeldata Grund'!$E63="","",'1. Artikeldata Grund'!$E63)</f>
        <v/>
      </c>
      <c r="E64" s="521" t="str">
        <f>IF('1. Artikeldata Grund'!D63="","",'1. Artikeldata Grund'!D63)</f>
        <v/>
      </c>
      <c r="F64" s="523" t="str">
        <f>'2. Artikeldata Utökad'!H63</f>
        <v xml:space="preserve">  Välj…</v>
      </c>
      <c r="G64" s="522"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2"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2"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2" t="str" cm="1">
        <f t="array" ref="J64">IFERROR(SUBSTITUTE(_xlfn.ARRAYTOTEXT(_xlfn._xlws.FILTER(G64:I64,G64:I64&lt;&gt;""))," ",""),"")</f>
        <v/>
      </c>
      <c r="K64" s="522" t="str">
        <f>IF('2. Artikeldata Utökad'!M63="Ja","Nordisk","")</f>
        <v/>
      </c>
      <c r="L64" s="522" t="str">
        <f>IF('2. Artikeldata Utökad'!N63="Ja","Miljoforpackad","")</f>
        <v/>
      </c>
      <c r="M64" s="522" t="str">
        <f t="shared" si="1"/>
        <v/>
      </c>
      <c r="N64" s="522" t="str">
        <f t="shared" si="5"/>
        <v/>
      </c>
      <c r="O64" s="522" t="str">
        <f t="shared" si="2"/>
        <v/>
      </c>
      <c r="P64" s="522" t="str">
        <f t="shared" si="3"/>
        <v/>
      </c>
      <c r="Q64" s="522" t="str">
        <f t="shared" si="4"/>
        <v/>
      </c>
      <c r="R64" s="522" t="str" cm="1">
        <f t="array" ref="R64">IFERROR(SUBSTITUTE(_xlfn.ARRAYTOTEXT(_xlfn._xlws.FILTER(K64:Q64,K64:Q64&lt;&gt;""))," ",""),"")</f>
        <v/>
      </c>
      <c r="S64" s="367"/>
      <c r="T64" s="368"/>
      <c r="U64" s="368"/>
      <c r="V64" s="368"/>
      <c r="W64" s="368"/>
      <c r="X64" s="368"/>
      <c r="Y64" s="368"/>
      <c r="Z64" s="368"/>
      <c r="AA64" s="368"/>
      <c r="AB64" s="368"/>
      <c r="AC64" s="368"/>
      <c r="AD64" s="368"/>
      <c r="AE64" s="368"/>
      <c r="AF64" s="368"/>
      <c r="AG64" s="368"/>
      <c r="AH64" s="368"/>
      <c r="AI64" s="368"/>
      <c r="AJ64" s="368" t="s">
        <v>30</v>
      </c>
      <c r="AK64" s="368" t="s">
        <v>30</v>
      </c>
      <c r="AL64" s="368"/>
      <c r="AM64" s="367"/>
      <c r="AN64" s="368"/>
      <c r="AO64" s="368"/>
      <c r="AP64" s="368" t="s">
        <v>30</v>
      </c>
      <c r="AQ64" s="368"/>
      <c r="AR64" s="368"/>
      <c r="AS64" s="368"/>
      <c r="AT64" s="368"/>
      <c r="AU64" s="368"/>
      <c r="AV64" s="506"/>
      <c r="AW64" s="395" t="s">
        <v>198</v>
      </c>
      <c r="AX64" s="82" t="s">
        <v>30</v>
      </c>
      <c r="AY64" s="82" t="s">
        <v>30</v>
      </c>
      <c r="AZ64" s="508"/>
      <c r="BA64" s="654"/>
      <c r="BB64" s="82"/>
      <c r="BC64" s="82"/>
      <c r="BD64" s="82"/>
      <c r="BE64" s="82"/>
      <c r="BF64" s="82"/>
      <c r="BG64" s="510"/>
      <c r="BH64" s="396" t="s">
        <v>198</v>
      </c>
      <c r="BI64" s="82" t="s">
        <v>30</v>
      </c>
    </row>
    <row r="65" spans="1:61" x14ac:dyDescent="0.25">
      <c r="A65" s="100">
        <v>60</v>
      </c>
      <c r="B65" s="519">
        <f>'APH KIC KIA PC'!D64</f>
        <v>0</v>
      </c>
      <c r="C65" s="519" t="str">
        <f>'APH KIC KIA PC'!I64</f>
        <v>Välj…</v>
      </c>
      <c r="D65" s="520" t="str">
        <f>IF('1. Artikeldata Grund'!$E64="","",'1. Artikeldata Grund'!$E64)</f>
        <v/>
      </c>
      <c r="E65" s="521" t="str">
        <f>IF('1. Artikeldata Grund'!D64="","",'1. Artikeldata Grund'!D64)</f>
        <v/>
      </c>
      <c r="F65" s="523" t="str">
        <f>'2. Artikeldata Utökad'!H64</f>
        <v xml:space="preserve">  Välj…</v>
      </c>
      <c r="G65" s="522"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2"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2"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2" t="str" cm="1">
        <f t="array" ref="J65">IFERROR(SUBSTITUTE(_xlfn.ARRAYTOTEXT(_xlfn._xlws.FILTER(G65:I65,G65:I65&lt;&gt;""))," ",""),"")</f>
        <v/>
      </c>
      <c r="K65" s="522" t="str">
        <f>IF('2. Artikeldata Utökad'!M64="Ja","Nordisk","")</f>
        <v/>
      </c>
      <c r="L65" s="522" t="str">
        <f>IF('2. Artikeldata Utökad'!N64="Ja","Miljoforpackad","")</f>
        <v/>
      </c>
      <c r="M65" s="522" t="str">
        <f t="shared" si="1"/>
        <v/>
      </c>
      <c r="N65" s="522" t="str">
        <f t="shared" si="5"/>
        <v/>
      </c>
      <c r="O65" s="522" t="str">
        <f t="shared" si="2"/>
        <v/>
      </c>
      <c r="P65" s="522" t="str">
        <f t="shared" si="3"/>
        <v/>
      </c>
      <c r="Q65" s="522" t="str">
        <f t="shared" si="4"/>
        <v/>
      </c>
      <c r="R65" s="522" t="str" cm="1">
        <f t="array" ref="R65">IFERROR(SUBSTITUTE(_xlfn.ARRAYTOTEXT(_xlfn._xlws.FILTER(K65:Q65,K65:Q65&lt;&gt;""))," ",""),"")</f>
        <v/>
      </c>
      <c r="S65" s="367"/>
      <c r="T65" s="368"/>
      <c r="U65" s="368"/>
      <c r="V65" s="368"/>
      <c r="W65" s="368"/>
      <c r="X65" s="368"/>
      <c r="Y65" s="368"/>
      <c r="Z65" s="368"/>
      <c r="AA65" s="368"/>
      <c r="AB65" s="368"/>
      <c r="AC65" s="368"/>
      <c r="AD65" s="368"/>
      <c r="AE65" s="368"/>
      <c r="AF65" s="368"/>
      <c r="AG65" s="368"/>
      <c r="AH65" s="368"/>
      <c r="AI65" s="368"/>
      <c r="AJ65" s="368" t="s">
        <v>30</v>
      </c>
      <c r="AK65" s="368" t="s">
        <v>30</v>
      </c>
      <c r="AL65" s="368"/>
      <c r="AM65" s="367"/>
      <c r="AN65" s="368"/>
      <c r="AO65" s="368"/>
      <c r="AP65" s="368" t="s">
        <v>30</v>
      </c>
      <c r="AQ65" s="368"/>
      <c r="AR65" s="368"/>
      <c r="AS65" s="368"/>
      <c r="AT65" s="368"/>
      <c r="AU65" s="368"/>
      <c r="AV65" s="506"/>
      <c r="AW65" s="395" t="s">
        <v>198</v>
      </c>
      <c r="AX65" s="82" t="s">
        <v>30</v>
      </c>
      <c r="AY65" s="82" t="s">
        <v>30</v>
      </c>
      <c r="AZ65" s="508"/>
      <c r="BA65" s="654"/>
      <c r="BB65" s="82"/>
      <c r="BC65" s="82"/>
      <c r="BD65" s="82"/>
      <c r="BE65" s="82"/>
      <c r="BF65" s="82"/>
      <c r="BG65" s="510"/>
      <c r="BH65" s="396" t="s">
        <v>198</v>
      </c>
      <c r="BI65" s="82" t="s">
        <v>30</v>
      </c>
    </row>
    <row r="66" spans="1:61" x14ac:dyDescent="0.25">
      <c r="A66" s="100">
        <v>61</v>
      </c>
      <c r="B66" s="519">
        <f>'APH KIC KIA PC'!D65</f>
        <v>0</v>
      </c>
      <c r="C66" s="519" t="str">
        <f>'APH KIC KIA PC'!I65</f>
        <v>Välj…</v>
      </c>
      <c r="D66" s="520" t="str">
        <f>IF('1. Artikeldata Grund'!$E65="","",'1. Artikeldata Grund'!$E65)</f>
        <v/>
      </c>
      <c r="E66" s="521" t="str">
        <f>IF('1. Artikeldata Grund'!D65="","",'1. Artikeldata Grund'!D65)</f>
        <v/>
      </c>
      <c r="F66" s="523" t="str">
        <f>'2. Artikeldata Utökad'!H65</f>
        <v xml:space="preserve">  Välj…</v>
      </c>
      <c r="G66" s="522"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2"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2"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2" t="str" cm="1">
        <f t="array" ref="J66">IFERROR(SUBSTITUTE(_xlfn.ARRAYTOTEXT(_xlfn._xlws.FILTER(G66:I66,G66:I66&lt;&gt;""))," ",""),"")</f>
        <v/>
      </c>
      <c r="K66" s="522" t="str">
        <f>IF('2. Artikeldata Utökad'!M65="Ja","Nordisk","")</f>
        <v/>
      </c>
      <c r="L66" s="522" t="str">
        <f>IF('2. Artikeldata Utökad'!N65="Ja","Miljoforpackad","")</f>
        <v/>
      </c>
      <c r="M66" s="522" t="str">
        <f t="shared" si="1"/>
        <v/>
      </c>
      <c r="N66" s="522" t="str">
        <f t="shared" si="5"/>
        <v/>
      </c>
      <c r="O66" s="522" t="str">
        <f t="shared" si="2"/>
        <v/>
      </c>
      <c r="P66" s="522" t="str">
        <f t="shared" si="3"/>
        <v/>
      </c>
      <c r="Q66" s="522" t="str">
        <f t="shared" si="4"/>
        <v/>
      </c>
      <c r="R66" s="522" t="str" cm="1">
        <f t="array" ref="R66">IFERROR(SUBSTITUTE(_xlfn.ARRAYTOTEXT(_xlfn._xlws.FILTER(K66:Q66,K66:Q66&lt;&gt;""))," ",""),"")</f>
        <v/>
      </c>
      <c r="S66" s="367"/>
      <c r="T66" s="368"/>
      <c r="U66" s="368"/>
      <c r="V66" s="368"/>
      <c r="W66" s="368"/>
      <c r="X66" s="368"/>
      <c r="Y66" s="368"/>
      <c r="Z66" s="368"/>
      <c r="AA66" s="368"/>
      <c r="AB66" s="368"/>
      <c r="AC66" s="368"/>
      <c r="AD66" s="368"/>
      <c r="AE66" s="368"/>
      <c r="AF66" s="368"/>
      <c r="AG66" s="368"/>
      <c r="AH66" s="368"/>
      <c r="AI66" s="368"/>
      <c r="AJ66" s="368" t="s">
        <v>30</v>
      </c>
      <c r="AK66" s="368" t="s">
        <v>30</v>
      </c>
      <c r="AL66" s="368"/>
      <c r="AM66" s="367"/>
      <c r="AN66" s="368"/>
      <c r="AO66" s="368"/>
      <c r="AP66" s="368" t="s">
        <v>30</v>
      </c>
      <c r="AQ66" s="368"/>
      <c r="AR66" s="368"/>
      <c r="AS66" s="368"/>
      <c r="AT66" s="368"/>
      <c r="AU66" s="368"/>
      <c r="AV66" s="506"/>
      <c r="AW66" s="395" t="s">
        <v>198</v>
      </c>
      <c r="AX66" s="82" t="s">
        <v>30</v>
      </c>
      <c r="AY66" s="82" t="s">
        <v>30</v>
      </c>
      <c r="AZ66" s="508"/>
      <c r="BA66" s="654"/>
      <c r="BB66" s="82"/>
      <c r="BC66" s="82"/>
      <c r="BD66" s="82"/>
      <c r="BE66" s="82"/>
      <c r="BF66" s="82"/>
      <c r="BG66" s="510"/>
      <c r="BH66" s="396" t="s">
        <v>198</v>
      </c>
      <c r="BI66" s="82" t="s">
        <v>30</v>
      </c>
    </row>
    <row r="67" spans="1:61" x14ac:dyDescent="0.25">
      <c r="A67" s="100">
        <v>62</v>
      </c>
      <c r="B67" s="519">
        <f>'APH KIC KIA PC'!D66</f>
        <v>0</v>
      </c>
      <c r="C67" s="519" t="str">
        <f>'APH KIC KIA PC'!I66</f>
        <v>Välj…</v>
      </c>
      <c r="D67" s="520" t="str">
        <f>IF('1. Artikeldata Grund'!$E66="","",'1. Artikeldata Grund'!$E66)</f>
        <v/>
      </c>
      <c r="E67" s="521" t="str">
        <f>IF('1. Artikeldata Grund'!D66="","",'1. Artikeldata Grund'!D66)</f>
        <v/>
      </c>
      <c r="F67" s="523" t="str">
        <f>'2. Artikeldata Utökad'!H66</f>
        <v xml:space="preserve">  Välj…</v>
      </c>
      <c r="G67" s="522"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2"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2"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2" t="str" cm="1">
        <f t="array" ref="J67">IFERROR(SUBSTITUTE(_xlfn.ARRAYTOTEXT(_xlfn._xlws.FILTER(G67:I67,G67:I67&lt;&gt;""))," ",""),"")</f>
        <v/>
      </c>
      <c r="K67" s="522" t="str">
        <f>IF('2. Artikeldata Utökad'!M66="Ja","Nordisk","")</f>
        <v/>
      </c>
      <c r="L67" s="522" t="str">
        <f>IF('2. Artikeldata Utökad'!N66="Ja","Miljoforpackad","")</f>
        <v/>
      </c>
      <c r="M67" s="522" t="str">
        <f t="shared" si="1"/>
        <v/>
      </c>
      <c r="N67" s="522" t="str">
        <f t="shared" si="5"/>
        <v/>
      </c>
      <c r="O67" s="522" t="str">
        <f t="shared" si="2"/>
        <v/>
      </c>
      <c r="P67" s="522" t="str">
        <f t="shared" si="3"/>
        <v/>
      </c>
      <c r="Q67" s="522" t="str">
        <f t="shared" si="4"/>
        <v/>
      </c>
      <c r="R67" s="522" t="str" cm="1">
        <f t="array" ref="R67">IFERROR(SUBSTITUTE(_xlfn.ARRAYTOTEXT(_xlfn._xlws.FILTER(K67:Q67,K67:Q67&lt;&gt;""))," ",""),"")</f>
        <v/>
      </c>
      <c r="S67" s="367"/>
      <c r="T67" s="368"/>
      <c r="U67" s="368"/>
      <c r="V67" s="368"/>
      <c r="W67" s="368"/>
      <c r="X67" s="368"/>
      <c r="Y67" s="368"/>
      <c r="Z67" s="368"/>
      <c r="AA67" s="368"/>
      <c r="AB67" s="368"/>
      <c r="AC67" s="368"/>
      <c r="AD67" s="368"/>
      <c r="AE67" s="368"/>
      <c r="AF67" s="368"/>
      <c r="AG67" s="368"/>
      <c r="AH67" s="368"/>
      <c r="AI67" s="368"/>
      <c r="AJ67" s="368" t="s">
        <v>30</v>
      </c>
      <c r="AK67" s="368" t="s">
        <v>30</v>
      </c>
      <c r="AL67" s="368"/>
      <c r="AM67" s="367"/>
      <c r="AN67" s="368"/>
      <c r="AO67" s="368"/>
      <c r="AP67" s="368" t="s">
        <v>30</v>
      </c>
      <c r="AQ67" s="368"/>
      <c r="AR67" s="368"/>
      <c r="AS67" s="368"/>
      <c r="AT67" s="368"/>
      <c r="AU67" s="368"/>
      <c r="AV67" s="506"/>
      <c r="AW67" s="395" t="s">
        <v>198</v>
      </c>
      <c r="AX67" s="82" t="s">
        <v>30</v>
      </c>
      <c r="AY67" s="82" t="s">
        <v>30</v>
      </c>
      <c r="AZ67" s="508"/>
      <c r="BA67" s="654"/>
      <c r="BB67" s="82"/>
      <c r="BC67" s="82"/>
      <c r="BD67" s="82"/>
      <c r="BE67" s="82"/>
      <c r="BF67" s="82"/>
      <c r="BG67" s="510"/>
      <c r="BH67" s="396" t="s">
        <v>198</v>
      </c>
      <c r="BI67" s="82" t="s">
        <v>30</v>
      </c>
    </row>
    <row r="68" spans="1:61" x14ac:dyDescent="0.25">
      <c r="A68" s="100">
        <v>63</v>
      </c>
      <c r="B68" s="519">
        <f>'APH KIC KIA PC'!D67</f>
        <v>0</v>
      </c>
      <c r="C68" s="519" t="str">
        <f>'APH KIC KIA PC'!I67</f>
        <v>Välj…</v>
      </c>
      <c r="D68" s="520" t="str">
        <f>IF('1. Artikeldata Grund'!$E67="","",'1. Artikeldata Grund'!$E67)</f>
        <v/>
      </c>
      <c r="E68" s="521" t="str">
        <f>IF('1. Artikeldata Grund'!D67="","",'1. Artikeldata Grund'!D67)</f>
        <v/>
      </c>
      <c r="F68" s="523" t="str">
        <f>'2. Artikeldata Utökad'!H67</f>
        <v xml:space="preserve">  Välj…</v>
      </c>
      <c r="G68" s="522"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2"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2"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2" t="str" cm="1">
        <f t="array" ref="J68">IFERROR(SUBSTITUTE(_xlfn.ARRAYTOTEXT(_xlfn._xlws.FILTER(G68:I68,G68:I68&lt;&gt;""))," ",""),"")</f>
        <v/>
      </c>
      <c r="K68" s="522" t="str">
        <f>IF('2. Artikeldata Utökad'!M67="Ja","Nordisk","")</f>
        <v/>
      </c>
      <c r="L68" s="522" t="str">
        <f>IF('2. Artikeldata Utökad'!N67="Ja","Miljoforpackad","")</f>
        <v/>
      </c>
      <c r="M68" s="522" t="str">
        <f t="shared" si="1"/>
        <v/>
      </c>
      <c r="N68" s="522" t="str">
        <f t="shared" si="5"/>
        <v/>
      </c>
      <c r="O68" s="522" t="str">
        <f t="shared" si="2"/>
        <v/>
      </c>
      <c r="P68" s="522" t="str">
        <f t="shared" si="3"/>
        <v/>
      </c>
      <c r="Q68" s="522" t="str">
        <f t="shared" si="4"/>
        <v/>
      </c>
      <c r="R68" s="522" t="str" cm="1">
        <f t="array" ref="R68">IFERROR(SUBSTITUTE(_xlfn.ARRAYTOTEXT(_xlfn._xlws.FILTER(K68:Q68,K68:Q68&lt;&gt;""))," ",""),"")</f>
        <v/>
      </c>
      <c r="S68" s="367"/>
      <c r="T68" s="368"/>
      <c r="U68" s="368"/>
      <c r="V68" s="368"/>
      <c r="W68" s="368"/>
      <c r="X68" s="368"/>
      <c r="Y68" s="368"/>
      <c r="Z68" s="368"/>
      <c r="AA68" s="368"/>
      <c r="AB68" s="368"/>
      <c r="AC68" s="368"/>
      <c r="AD68" s="368"/>
      <c r="AE68" s="368"/>
      <c r="AF68" s="368"/>
      <c r="AG68" s="368"/>
      <c r="AH68" s="368"/>
      <c r="AI68" s="368"/>
      <c r="AJ68" s="368" t="s">
        <v>30</v>
      </c>
      <c r="AK68" s="368" t="s">
        <v>30</v>
      </c>
      <c r="AL68" s="368"/>
      <c r="AM68" s="367"/>
      <c r="AN68" s="368"/>
      <c r="AO68" s="368"/>
      <c r="AP68" s="368" t="s">
        <v>30</v>
      </c>
      <c r="AQ68" s="368"/>
      <c r="AR68" s="368"/>
      <c r="AS68" s="368"/>
      <c r="AT68" s="368"/>
      <c r="AU68" s="368"/>
      <c r="AV68" s="506"/>
      <c r="AW68" s="395" t="s">
        <v>198</v>
      </c>
      <c r="AX68" s="82" t="s">
        <v>30</v>
      </c>
      <c r="AY68" s="82" t="s">
        <v>30</v>
      </c>
      <c r="AZ68" s="508"/>
      <c r="BA68" s="654"/>
      <c r="BB68" s="82"/>
      <c r="BC68" s="82"/>
      <c r="BD68" s="82"/>
      <c r="BE68" s="82"/>
      <c r="BF68" s="82"/>
      <c r="BG68" s="510"/>
      <c r="BH68" s="396" t="s">
        <v>198</v>
      </c>
      <c r="BI68" s="82" t="s">
        <v>30</v>
      </c>
    </row>
    <row r="69" spans="1:61" x14ac:dyDescent="0.25">
      <c r="A69" s="100">
        <v>64</v>
      </c>
      <c r="B69" s="519">
        <f>'APH KIC KIA PC'!D68</f>
        <v>0</v>
      </c>
      <c r="C69" s="519" t="str">
        <f>'APH KIC KIA PC'!I68</f>
        <v>Välj…</v>
      </c>
      <c r="D69" s="520" t="str">
        <f>IF('1. Artikeldata Grund'!$E68="","",'1. Artikeldata Grund'!$E68)</f>
        <v/>
      </c>
      <c r="E69" s="521" t="str">
        <f>IF('1. Artikeldata Grund'!D68="","",'1. Artikeldata Grund'!D68)</f>
        <v/>
      </c>
      <c r="F69" s="523" t="str">
        <f>'2. Artikeldata Utökad'!H68</f>
        <v xml:space="preserve">  Välj…</v>
      </c>
      <c r="G69" s="522"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2"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2"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2" t="str" cm="1">
        <f t="array" ref="J69">IFERROR(SUBSTITUTE(_xlfn.ARRAYTOTEXT(_xlfn._xlws.FILTER(G69:I69,G69:I69&lt;&gt;""))," ",""),"")</f>
        <v/>
      </c>
      <c r="K69" s="522" t="str">
        <f>IF('2. Artikeldata Utökad'!M68="Ja","Nordisk","")</f>
        <v/>
      </c>
      <c r="L69" s="522" t="str">
        <f>IF('2. Artikeldata Utökad'!N68="Ja","Miljoforpackad","")</f>
        <v/>
      </c>
      <c r="M69" s="522" t="str">
        <f t="shared" si="1"/>
        <v/>
      </c>
      <c r="N69" s="522" t="str">
        <f t="shared" si="5"/>
        <v/>
      </c>
      <c r="O69" s="522" t="str">
        <f t="shared" si="2"/>
        <v/>
      </c>
      <c r="P69" s="522" t="str">
        <f t="shared" si="3"/>
        <v/>
      </c>
      <c r="Q69" s="522" t="str">
        <f t="shared" si="4"/>
        <v/>
      </c>
      <c r="R69" s="522" t="str" cm="1">
        <f t="array" ref="R69">IFERROR(SUBSTITUTE(_xlfn.ARRAYTOTEXT(_xlfn._xlws.FILTER(K69:Q69,K69:Q69&lt;&gt;""))," ",""),"")</f>
        <v/>
      </c>
      <c r="S69" s="367"/>
      <c r="T69" s="368"/>
      <c r="U69" s="368"/>
      <c r="V69" s="368"/>
      <c r="W69" s="368"/>
      <c r="X69" s="368"/>
      <c r="Y69" s="368"/>
      <c r="Z69" s="368"/>
      <c r="AA69" s="368"/>
      <c r="AB69" s="368"/>
      <c r="AC69" s="368"/>
      <c r="AD69" s="368"/>
      <c r="AE69" s="368"/>
      <c r="AF69" s="368"/>
      <c r="AG69" s="368"/>
      <c r="AH69" s="368"/>
      <c r="AI69" s="368"/>
      <c r="AJ69" s="368" t="s">
        <v>30</v>
      </c>
      <c r="AK69" s="368" t="s">
        <v>30</v>
      </c>
      <c r="AL69" s="368"/>
      <c r="AM69" s="367"/>
      <c r="AN69" s="368"/>
      <c r="AO69" s="368"/>
      <c r="AP69" s="368" t="s">
        <v>30</v>
      </c>
      <c r="AQ69" s="368"/>
      <c r="AR69" s="368"/>
      <c r="AS69" s="368"/>
      <c r="AT69" s="368"/>
      <c r="AU69" s="368"/>
      <c r="AV69" s="506"/>
      <c r="AW69" s="395" t="s">
        <v>198</v>
      </c>
      <c r="AX69" s="82" t="s">
        <v>30</v>
      </c>
      <c r="AY69" s="82" t="s">
        <v>30</v>
      </c>
      <c r="AZ69" s="508"/>
      <c r="BA69" s="654"/>
      <c r="BB69" s="82"/>
      <c r="BC69" s="82"/>
      <c r="BD69" s="82"/>
      <c r="BE69" s="82"/>
      <c r="BF69" s="82"/>
      <c r="BG69" s="510"/>
      <c r="BH69" s="396" t="s">
        <v>198</v>
      </c>
      <c r="BI69" s="82" t="s">
        <v>30</v>
      </c>
    </row>
    <row r="70" spans="1:61" x14ac:dyDescent="0.25">
      <c r="A70" s="100">
        <v>65</v>
      </c>
      <c r="B70" s="519">
        <f>'APH KIC KIA PC'!D69</f>
        <v>0</v>
      </c>
      <c r="C70" s="519" t="str">
        <f>'APH KIC KIA PC'!I69</f>
        <v>Välj…</v>
      </c>
      <c r="D70" s="520" t="str">
        <f>IF('1. Artikeldata Grund'!$E69="","",'1. Artikeldata Grund'!$E69)</f>
        <v/>
      </c>
      <c r="E70" s="521" t="str">
        <f>IF('1. Artikeldata Grund'!D69="","",'1. Artikeldata Grund'!D69)</f>
        <v/>
      </c>
      <c r="F70" s="523" t="str">
        <f>'2. Artikeldata Utökad'!H69</f>
        <v xml:space="preserve">  Välj…</v>
      </c>
      <c r="G70" s="522"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2"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2"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2" t="str" cm="1">
        <f t="array" ref="J70">IFERROR(SUBSTITUTE(_xlfn.ARRAYTOTEXT(_xlfn._xlws.FILTER(G70:I70,G70:I70&lt;&gt;""))," ",""),"")</f>
        <v/>
      </c>
      <c r="K70" s="522" t="str">
        <f>IF('2. Artikeldata Utökad'!M69="Ja","Nordisk","")</f>
        <v/>
      </c>
      <c r="L70" s="522" t="str">
        <f>IF('2. Artikeldata Utökad'!N69="Ja","Miljoforpackad","")</f>
        <v/>
      </c>
      <c r="M70" s="522" t="str">
        <f t="shared" si="1"/>
        <v/>
      </c>
      <c r="N70" s="522" t="str">
        <f t="shared" ref="N70:N101" si="6">IF(OR(G70="Vegansociety",G70="Imvegan",G70="Certifiedvegan",H70="Vegansociety",H70="Imvegan",H70="Certifiedvegan",I70="Vegansociety",I70="Imvegan",I70="Certifiedvegan",AP70="Vegansk"),"Vegansk","")</f>
        <v/>
      </c>
      <c r="O70" s="522" t="str">
        <f t="shared" si="2"/>
        <v/>
      </c>
      <c r="P70" s="522" t="str">
        <f t="shared" si="3"/>
        <v/>
      </c>
      <c r="Q70" s="522" t="str">
        <f t="shared" si="4"/>
        <v/>
      </c>
      <c r="R70" s="522" t="str" cm="1">
        <f t="array" ref="R70">IFERROR(SUBSTITUTE(_xlfn.ARRAYTOTEXT(_xlfn._xlws.FILTER(K70:Q70,K70:Q70&lt;&gt;""))," ",""),"")</f>
        <v/>
      </c>
      <c r="S70" s="367"/>
      <c r="T70" s="368"/>
      <c r="U70" s="368"/>
      <c r="V70" s="368"/>
      <c r="W70" s="368"/>
      <c r="X70" s="368"/>
      <c r="Y70" s="368"/>
      <c r="Z70" s="368"/>
      <c r="AA70" s="368"/>
      <c r="AB70" s="368"/>
      <c r="AC70" s="368"/>
      <c r="AD70" s="368"/>
      <c r="AE70" s="368"/>
      <c r="AF70" s="368"/>
      <c r="AG70" s="368"/>
      <c r="AH70" s="368"/>
      <c r="AI70" s="368"/>
      <c r="AJ70" s="368" t="s">
        <v>30</v>
      </c>
      <c r="AK70" s="368" t="s">
        <v>30</v>
      </c>
      <c r="AL70" s="368"/>
      <c r="AM70" s="367"/>
      <c r="AN70" s="368"/>
      <c r="AO70" s="368"/>
      <c r="AP70" s="368" t="s">
        <v>30</v>
      </c>
      <c r="AQ70" s="368"/>
      <c r="AR70" s="368"/>
      <c r="AS70" s="368"/>
      <c r="AT70" s="368"/>
      <c r="AU70" s="368"/>
      <c r="AV70" s="506"/>
      <c r="AW70" s="395" t="s">
        <v>198</v>
      </c>
      <c r="AX70" s="82" t="s">
        <v>30</v>
      </c>
      <c r="AY70" s="82" t="s">
        <v>30</v>
      </c>
      <c r="AZ70" s="508"/>
      <c r="BA70" s="654"/>
      <c r="BB70" s="82"/>
      <c r="BC70" s="82"/>
      <c r="BD70" s="82"/>
      <c r="BE70" s="82"/>
      <c r="BF70" s="82"/>
      <c r="BG70" s="510"/>
      <c r="BH70" s="396" t="s">
        <v>198</v>
      </c>
      <c r="BI70" s="82" t="s">
        <v>30</v>
      </c>
    </row>
    <row r="71" spans="1:61" x14ac:dyDescent="0.25">
      <c r="A71" s="100">
        <v>66</v>
      </c>
      <c r="B71" s="519">
        <f>'APH KIC KIA PC'!D70</f>
        <v>0</v>
      </c>
      <c r="C71" s="519" t="str">
        <f>'APH KIC KIA PC'!I70</f>
        <v>Välj…</v>
      </c>
      <c r="D71" s="520" t="str">
        <f>IF('1. Artikeldata Grund'!$E70="","",'1. Artikeldata Grund'!$E70)</f>
        <v/>
      </c>
      <c r="E71" s="521" t="str">
        <f>IF('1. Artikeldata Grund'!D70="","",'1. Artikeldata Grund'!D70)</f>
        <v/>
      </c>
      <c r="F71" s="523" t="str">
        <f>'2. Artikeldata Utökad'!H70</f>
        <v xml:space="preserve">  Välj…</v>
      </c>
      <c r="G71" s="522"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2"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2"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2" t="str" cm="1">
        <f t="array" ref="J71">IFERROR(SUBSTITUTE(_xlfn.ARRAYTOTEXT(_xlfn._xlws.FILTER(G71:I71,G71:I71&lt;&gt;""))," ",""),"")</f>
        <v/>
      </c>
      <c r="K71" s="522" t="str">
        <f>IF('2. Artikeldata Utökad'!M70="Ja","Nordisk","")</f>
        <v/>
      </c>
      <c r="L71" s="522" t="str">
        <f>IF('2. Artikeldata Utökad'!N70="Ja","Miljoforpackad","")</f>
        <v/>
      </c>
      <c r="M71" s="522" t="str">
        <f t="shared" ref="M71:M134" si="7">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2" t="str">
        <f t="shared" si="6"/>
        <v/>
      </c>
      <c r="O71" s="522" t="str">
        <f t="shared" ref="O71:O134" si="8">IF(OR(G71="fairtrade",G71="UTZ",G71="Rainforestalliance",G71="Fairforlife",H71="fairtrade",H71="UTZ",H71="Rainforestalliance",H71="Fairforlife",I71="fairtrade",I71="UTZ",I71="Rainforestalliance",I71="Fairforlife"),"Rattvisemarkt","")</f>
        <v/>
      </c>
      <c r="P71" s="522" t="str">
        <f t="shared" ref="P71:P134" si="9">IF(OR(G71="Asthmaallergynordic",G71="Astmaochallergiforbundet",H71="Asthmaallergynordic",H71="Astmaochallergiforbundet",I71="Asthmaallergynordic",I71="Astmaochallergiforbundet"),"Extramildformula","")</f>
        <v/>
      </c>
      <c r="Q71" s="522" t="str">
        <f t="shared" ref="Q71:Q134" si="10">IF(OR(G71="Svanen",G71="Bramiljoval",G71="EUEcolabel",H71="Svanen",H71="Bramiljoval",H71="EUEcolabel",I71="Svanen",I71="Bramiljoval",I71="EUEcolabel"),"Miljomarkt","")</f>
        <v/>
      </c>
      <c r="R71" s="522" t="str" cm="1">
        <f t="array" ref="R71">IFERROR(SUBSTITUTE(_xlfn.ARRAYTOTEXT(_xlfn._xlws.FILTER(K71:Q71,K71:Q71&lt;&gt;""))," ",""),"")</f>
        <v/>
      </c>
      <c r="S71" s="367"/>
      <c r="T71" s="368"/>
      <c r="U71" s="368"/>
      <c r="V71" s="368"/>
      <c r="W71" s="368"/>
      <c r="X71" s="368"/>
      <c r="Y71" s="368"/>
      <c r="Z71" s="368"/>
      <c r="AA71" s="368"/>
      <c r="AB71" s="368"/>
      <c r="AC71" s="368"/>
      <c r="AD71" s="368"/>
      <c r="AE71" s="368"/>
      <c r="AF71" s="368"/>
      <c r="AG71" s="368"/>
      <c r="AH71" s="368"/>
      <c r="AI71" s="368"/>
      <c r="AJ71" s="368" t="s">
        <v>30</v>
      </c>
      <c r="AK71" s="368" t="s">
        <v>30</v>
      </c>
      <c r="AL71" s="368"/>
      <c r="AM71" s="367"/>
      <c r="AN71" s="368"/>
      <c r="AO71" s="368"/>
      <c r="AP71" s="368" t="s">
        <v>30</v>
      </c>
      <c r="AQ71" s="368"/>
      <c r="AR71" s="368"/>
      <c r="AS71" s="368"/>
      <c r="AT71" s="368"/>
      <c r="AU71" s="368"/>
      <c r="AV71" s="506"/>
      <c r="AW71" s="395" t="s">
        <v>198</v>
      </c>
      <c r="AX71" s="82" t="s">
        <v>30</v>
      </c>
      <c r="AY71" s="82" t="s">
        <v>30</v>
      </c>
      <c r="AZ71" s="508"/>
      <c r="BA71" s="654"/>
      <c r="BB71" s="82"/>
      <c r="BC71" s="82"/>
      <c r="BD71" s="82"/>
      <c r="BE71" s="82"/>
      <c r="BF71" s="82"/>
      <c r="BG71" s="510"/>
      <c r="BH71" s="396" t="s">
        <v>198</v>
      </c>
      <c r="BI71" s="82" t="s">
        <v>30</v>
      </c>
    </row>
    <row r="72" spans="1:61" x14ac:dyDescent="0.25">
      <c r="A72" s="100">
        <v>67</v>
      </c>
      <c r="B72" s="519">
        <f>'APH KIC KIA PC'!D71</f>
        <v>0</v>
      </c>
      <c r="C72" s="519" t="str">
        <f>'APH KIC KIA PC'!I71</f>
        <v>Välj…</v>
      </c>
      <c r="D72" s="520" t="str">
        <f>IF('1. Artikeldata Grund'!$E71="","",'1. Artikeldata Grund'!$E71)</f>
        <v/>
      </c>
      <c r="E72" s="521" t="str">
        <f>IF('1. Artikeldata Grund'!D71="","",'1. Artikeldata Grund'!D71)</f>
        <v/>
      </c>
      <c r="F72" s="523" t="str">
        <f>'2. Artikeldata Utökad'!H71</f>
        <v xml:space="preserve">  Välj…</v>
      </c>
      <c r="G72" s="522"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2"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2"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2" t="str" cm="1">
        <f t="array" ref="J72">IFERROR(SUBSTITUTE(_xlfn.ARRAYTOTEXT(_xlfn._xlws.FILTER(G72:I72,G72:I72&lt;&gt;""))," ",""),"")</f>
        <v/>
      </c>
      <c r="K72" s="522" t="str">
        <f>IF('2. Artikeldata Utökad'!M71="Ja","Nordisk","")</f>
        <v/>
      </c>
      <c r="L72" s="522" t="str">
        <f>IF('2. Artikeldata Utökad'!N71="Ja","Miljoforpackad","")</f>
        <v/>
      </c>
      <c r="M72" s="522" t="str">
        <f t="shared" si="7"/>
        <v/>
      </c>
      <c r="N72" s="522" t="str">
        <f t="shared" si="6"/>
        <v/>
      </c>
      <c r="O72" s="522" t="str">
        <f t="shared" si="8"/>
        <v/>
      </c>
      <c r="P72" s="522" t="str">
        <f t="shared" si="9"/>
        <v/>
      </c>
      <c r="Q72" s="522" t="str">
        <f t="shared" si="10"/>
        <v/>
      </c>
      <c r="R72" s="522" t="str" cm="1">
        <f t="array" ref="R72">IFERROR(SUBSTITUTE(_xlfn.ARRAYTOTEXT(_xlfn._xlws.FILTER(K72:Q72,K72:Q72&lt;&gt;""))," ",""),"")</f>
        <v/>
      </c>
      <c r="S72" s="367"/>
      <c r="T72" s="368"/>
      <c r="U72" s="368"/>
      <c r="V72" s="368"/>
      <c r="W72" s="368"/>
      <c r="X72" s="368"/>
      <c r="Y72" s="368"/>
      <c r="Z72" s="368"/>
      <c r="AA72" s="368"/>
      <c r="AB72" s="368"/>
      <c r="AC72" s="368"/>
      <c r="AD72" s="368"/>
      <c r="AE72" s="368"/>
      <c r="AF72" s="368"/>
      <c r="AG72" s="368"/>
      <c r="AH72" s="368"/>
      <c r="AI72" s="368"/>
      <c r="AJ72" s="368" t="s">
        <v>30</v>
      </c>
      <c r="AK72" s="368" t="s">
        <v>30</v>
      </c>
      <c r="AL72" s="368"/>
      <c r="AM72" s="367"/>
      <c r="AN72" s="368"/>
      <c r="AO72" s="368"/>
      <c r="AP72" s="368" t="s">
        <v>30</v>
      </c>
      <c r="AQ72" s="368"/>
      <c r="AR72" s="368"/>
      <c r="AS72" s="368"/>
      <c r="AT72" s="368"/>
      <c r="AU72" s="368"/>
      <c r="AV72" s="506"/>
      <c r="AW72" s="395" t="s">
        <v>198</v>
      </c>
      <c r="AX72" s="82" t="s">
        <v>30</v>
      </c>
      <c r="AY72" s="82" t="s">
        <v>30</v>
      </c>
      <c r="AZ72" s="508"/>
      <c r="BA72" s="654"/>
      <c r="BB72" s="82"/>
      <c r="BC72" s="82"/>
      <c r="BD72" s="82"/>
      <c r="BE72" s="82"/>
      <c r="BF72" s="82"/>
      <c r="BG72" s="510"/>
      <c r="BH72" s="396" t="s">
        <v>198</v>
      </c>
      <c r="BI72" s="82" t="s">
        <v>30</v>
      </c>
    </row>
    <row r="73" spans="1:61" x14ac:dyDescent="0.25">
      <c r="A73" s="100">
        <v>68</v>
      </c>
      <c r="B73" s="519">
        <f>'APH KIC KIA PC'!D72</f>
        <v>0</v>
      </c>
      <c r="C73" s="519" t="str">
        <f>'APH KIC KIA PC'!I72</f>
        <v>Välj…</v>
      </c>
      <c r="D73" s="520" t="str">
        <f>IF('1. Artikeldata Grund'!$E72="","",'1. Artikeldata Grund'!$E72)</f>
        <v/>
      </c>
      <c r="E73" s="521" t="str">
        <f>IF('1. Artikeldata Grund'!D72="","",'1. Artikeldata Grund'!D72)</f>
        <v/>
      </c>
      <c r="F73" s="523" t="str">
        <f>'2. Artikeldata Utökad'!H72</f>
        <v xml:space="preserve">  Välj…</v>
      </c>
      <c r="G73" s="522"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2"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2"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2" t="str" cm="1">
        <f t="array" ref="J73">IFERROR(SUBSTITUTE(_xlfn.ARRAYTOTEXT(_xlfn._xlws.FILTER(G73:I73,G73:I73&lt;&gt;""))," ",""),"")</f>
        <v/>
      </c>
      <c r="K73" s="522" t="str">
        <f>IF('2. Artikeldata Utökad'!M72="Ja","Nordisk","")</f>
        <v/>
      </c>
      <c r="L73" s="522" t="str">
        <f>IF('2. Artikeldata Utökad'!N72="Ja","Miljoforpackad","")</f>
        <v/>
      </c>
      <c r="M73" s="522" t="str">
        <f t="shared" si="7"/>
        <v/>
      </c>
      <c r="N73" s="522" t="str">
        <f t="shared" si="6"/>
        <v/>
      </c>
      <c r="O73" s="522" t="str">
        <f t="shared" si="8"/>
        <v/>
      </c>
      <c r="P73" s="522" t="str">
        <f t="shared" si="9"/>
        <v/>
      </c>
      <c r="Q73" s="522" t="str">
        <f t="shared" si="10"/>
        <v/>
      </c>
      <c r="R73" s="522" t="str" cm="1">
        <f t="array" ref="R73">IFERROR(SUBSTITUTE(_xlfn.ARRAYTOTEXT(_xlfn._xlws.FILTER(K73:Q73,K73:Q73&lt;&gt;""))," ",""),"")</f>
        <v/>
      </c>
      <c r="S73" s="367"/>
      <c r="T73" s="368"/>
      <c r="U73" s="368"/>
      <c r="V73" s="368"/>
      <c r="W73" s="368"/>
      <c r="X73" s="368"/>
      <c r="Y73" s="368"/>
      <c r="Z73" s="368"/>
      <c r="AA73" s="368"/>
      <c r="AB73" s="368"/>
      <c r="AC73" s="368"/>
      <c r="AD73" s="368"/>
      <c r="AE73" s="368"/>
      <c r="AF73" s="368"/>
      <c r="AG73" s="368"/>
      <c r="AH73" s="368"/>
      <c r="AI73" s="368"/>
      <c r="AJ73" s="368" t="s">
        <v>30</v>
      </c>
      <c r="AK73" s="368" t="s">
        <v>30</v>
      </c>
      <c r="AL73" s="368"/>
      <c r="AM73" s="367"/>
      <c r="AN73" s="368"/>
      <c r="AO73" s="368"/>
      <c r="AP73" s="368" t="s">
        <v>30</v>
      </c>
      <c r="AQ73" s="368"/>
      <c r="AR73" s="368"/>
      <c r="AS73" s="368"/>
      <c r="AT73" s="368"/>
      <c r="AU73" s="368"/>
      <c r="AV73" s="506"/>
      <c r="AW73" s="395" t="s">
        <v>198</v>
      </c>
      <c r="AX73" s="82" t="s">
        <v>30</v>
      </c>
      <c r="AY73" s="82" t="s">
        <v>30</v>
      </c>
      <c r="AZ73" s="508"/>
      <c r="BA73" s="654"/>
      <c r="BB73" s="82"/>
      <c r="BC73" s="82"/>
      <c r="BD73" s="82"/>
      <c r="BE73" s="82"/>
      <c r="BF73" s="82"/>
      <c r="BG73" s="510"/>
      <c r="BH73" s="396" t="s">
        <v>198</v>
      </c>
      <c r="BI73" s="82" t="s">
        <v>30</v>
      </c>
    </row>
    <row r="74" spans="1:61" x14ac:dyDescent="0.25">
      <c r="A74" s="100">
        <v>69</v>
      </c>
      <c r="B74" s="519">
        <f>'APH KIC KIA PC'!D73</f>
        <v>0</v>
      </c>
      <c r="C74" s="519" t="str">
        <f>'APH KIC KIA PC'!I73</f>
        <v>Välj…</v>
      </c>
      <c r="D74" s="520" t="str">
        <f>IF('1. Artikeldata Grund'!$E73="","",'1. Artikeldata Grund'!$E73)</f>
        <v/>
      </c>
      <c r="E74" s="521" t="str">
        <f>IF('1. Artikeldata Grund'!D73="","",'1. Artikeldata Grund'!D73)</f>
        <v/>
      </c>
      <c r="F74" s="523" t="str">
        <f>'2. Artikeldata Utökad'!H73</f>
        <v xml:space="preserve">  Välj…</v>
      </c>
      <c r="G74" s="522"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2"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2"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2" t="str" cm="1">
        <f t="array" ref="J74">IFERROR(SUBSTITUTE(_xlfn.ARRAYTOTEXT(_xlfn._xlws.FILTER(G74:I74,G74:I74&lt;&gt;""))," ",""),"")</f>
        <v/>
      </c>
      <c r="K74" s="522" t="str">
        <f>IF('2. Artikeldata Utökad'!M73="Ja","Nordisk","")</f>
        <v/>
      </c>
      <c r="L74" s="522" t="str">
        <f>IF('2. Artikeldata Utökad'!N73="Ja","Miljoforpackad","")</f>
        <v/>
      </c>
      <c r="M74" s="522" t="str">
        <f t="shared" si="7"/>
        <v/>
      </c>
      <c r="N74" s="522" t="str">
        <f t="shared" si="6"/>
        <v/>
      </c>
      <c r="O74" s="522" t="str">
        <f t="shared" si="8"/>
        <v/>
      </c>
      <c r="P74" s="522" t="str">
        <f t="shared" si="9"/>
        <v/>
      </c>
      <c r="Q74" s="522" t="str">
        <f t="shared" si="10"/>
        <v/>
      </c>
      <c r="R74" s="522" t="str" cm="1">
        <f t="array" ref="R74">IFERROR(SUBSTITUTE(_xlfn.ARRAYTOTEXT(_xlfn._xlws.FILTER(K74:Q74,K74:Q74&lt;&gt;""))," ",""),"")</f>
        <v/>
      </c>
      <c r="S74" s="367"/>
      <c r="T74" s="368"/>
      <c r="U74" s="368"/>
      <c r="V74" s="368"/>
      <c r="W74" s="368"/>
      <c r="X74" s="368"/>
      <c r="Y74" s="368"/>
      <c r="Z74" s="368"/>
      <c r="AA74" s="368"/>
      <c r="AB74" s="368"/>
      <c r="AC74" s="368"/>
      <c r="AD74" s="368"/>
      <c r="AE74" s="368"/>
      <c r="AF74" s="368"/>
      <c r="AG74" s="368"/>
      <c r="AH74" s="368"/>
      <c r="AI74" s="368"/>
      <c r="AJ74" s="368" t="s">
        <v>30</v>
      </c>
      <c r="AK74" s="368" t="s">
        <v>30</v>
      </c>
      <c r="AL74" s="368"/>
      <c r="AM74" s="367"/>
      <c r="AN74" s="368"/>
      <c r="AO74" s="368"/>
      <c r="AP74" s="368" t="s">
        <v>30</v>
      </c>
      <c r="AQ74" s="368"/>
      <c r="AR74" s="368"/>
      <c r="AS74" s="368"/>
      <c r="AT74" s="368"/>
      <c r="AU74" s="368"/>
      <c r="AV74" s="506"/>
      <c r="AW74" s="395" t="s">
        <v>198</v>
      </c>
      <c r="AX74" s="82" t="s">
        <v>30</v>
      </c>
      <c r="AY74" s="82" t="s">
        <v>30</v>
      </c>
      <c r="AZ74" s="508"/>
      <c r="BA74" s="654"/>
      <c r="BB74" s="82"/>
      <c r="BC74" s="82"/>
      <c r="BD74" s="82"/>
      <c r="BE74" s="82"/>
      <c r="BF74" s="82"/>
      <c r="BG74" s="510"/>
      <c r="BH74" s="396" t="s">
        <v>198</v>
      </c>
      <c r="BI74" s="82" t="s">
        <v>30</v>
      </c>
    </row>
    <row r="75" spans="1:61" x14ac:dyDescent="0.25">
      <c r="A75" s="100">
        <v>70</v>
      </c>
      <c r="B75" s="519">
        <f>'APH KIC KIA PC'!D74</f>
        <v>0</v>
      </c>
      <c r="C75" s="519" t="str">
        <f>'APH KIC KIA PC'!I74</f>
        <v>Välj…</v>
      </c>
      <c r="D75" s="520" t="str">
        <f>IF('1. Artikeldata Grund'!$E74="","",'1. Artikeldata Grund'!$E74)</f>
        <v/>
      </c>
      <c r="E75" s="521" t="str">
        <f>IF('1. Artikeldata Grund'!D74="","",'1. Artikeldata Grund'!D74)</f>
        <v/>
      </c>
      <c r="F75" s="523" t="str">
        <f>'2. Artikeldata Utökad'!H74</f>
        <v xml:space="preserve">  Välj…</v>
      </c>
      <c r="G75" s="522"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2"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2"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2" t="str" cm="1">
        <f t="array" ref="J75">IFERROR(SUBSTITUTE(_xlfn.ARRAYTOTEXT(_xlfn._xlws.FILTER(G75:I75,G75:I75&lt;&gt;""))," ",""),"")</f>
        <v/>
      </c>
      <c r="K75" s="522" t="str">
        <f>IF('2. Artikeldata Utökad'!M74="Ja","Nordisk","")</f>
        <v/>
      </c>
      <c r="L75" s="522" t="str">
        <f>IF('2. Artikeldata Utökad'!N74="Ja","Miljoforpackad","")</f>
        <v/>
      </c>
      <c r="M75" s="522" t="str">
        <f t="shared" si="7"/>
        <v/>
      </c>
      <c r="N75" s="522" t="str">
        <f t="shared" si="6"/>
        <v/>
      </c>
      <c r="O75" s="522" t="str">
        <f t="shared" si="8"/>
        <v/>
      </c>
      <c r="P75" s="522" t="str">
        <f t="shared" si="9"/>
        <v/>
      </c>
      <c r="Q75" s="522" t="str">
        <f t="shared" si="10"/>
        <v/>
      </c>
      <c r="R75" s="522" t="str" cm="1">
        <f t="array" ref="R75">IFERROR(SUBSTITUTE(_xlfn.ARRAYTOTEXT(_xlfn._xlws.FILTER(K75:Q75,K75:Q75&lt;&gt;""))," ",""),"")</f>
        <v/>
      </c>
      <c r="S75" s="367"/>
      <c r="T75" s="368"/>
      <c r="U75" s="368"/>
      <c r="V75" s="368"/>
      <c r="W75" s="368"/>
      <c r="X75" s="368"/>
      <c r="Y75" s="368"/>
      <c r="Z75" s="368"/>
      <c r="AA75" s="368"/>
      <c r="AB75" s="368"/>
      <c r="AC75" s="368"/>
      <c r="AD75" s="368"/>
      <c r="AE75" s="368"/>
      <c r="AF75" s="368"/>
      <c r="AG75" s="368"/>
      <c r="AH75" s="368"/>
      <c r="AI75" s="368"/>
      <c r="AJ75" s="368" t="s">
        <v>30</v>
      </c>
      <c r="AK75" s="368" t="s">
        <v>30</v>
      </c>
      <c r="AL75" s="368"/>
      <c r="AM75" s="367"/>
      <c r="AN75" s="368"/>
      <c r="AO75" s="368"/>
      <c r="AP75" s="368" t="s">
        <v>30</v>
      </c>
      <c r="AQ75" s="368"/>
      <c r="AR75" s="368"/>
      <c r="AS75" s="368"/>
      <c r="AT75" s="368"/>
      <c r="AU75" s="368"/>
      <c r="AV75" s="506"/>
      <c r="AW75" s="395" t="s">
        <v>198</v>
      </c>
      <c r="AX75" s="82" t="s">
        <v>30</v>
      </c>
      <c r="AY75" s="82" t="s">
        <v>30</v>
      </c>
      <c r="AZ75" s="508"/>
      <c r="BA75" s="654"/>
      <c r="BB75" s="82"/>
      <c r="BC75" s="82"/>
      <c r="BD75" s="82"/>
      <c r="BE75" s="82"/>
      <c r="BF75" s="82"/>
      <c r="BG75" s="510"/>
      <c r="BH75" s="396" t="s">
        <v>198</v>
      </c>
      <c r="BI75" s="82" t="s">
        <v>30</v>
      </c>
    </row>
    <row r="76" spans="1:61" x14ac:dyDescent="0.25">
      <c r="A76" s="100">
        <v>71</v>
      </c>
      <c r="B76" s="519">
        <f>'APH KIC KIA PC'!D75</f>
        <v>0</v>
      </c>
      <c r="C76" s="519" t="str">
        <f>'APH KIC KIA PC'!I75</f>
        <v>Välj…</v>
      </c>
      <c r="D76" s="520" t="str">
        <f>IF('1. Artikeldata Grund'!$E75="","",'1. Artikeldata Grund'!$E75)</f>
        <v/>
      </c>
      <c r="E76" s="521" t="str">
        <f>IF('1. Artikeldata Grund'!D75="","",'1. Artikeldata Grund'!D75)</f>
        <v/>
      </c>
      <c r="F76" s="523" t="str">
        <f>'2. Artikeldata Utökad'!H75</f>
        <v xml:space="preserve">  Välj…</v>
      </c>
      <c r="G76" s="522"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2"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2"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2" t="str" cm="1">
        <f t="array" ref="J76">IFERROR(SUBSTITUTE(_xlfn.ARRAYTOTEXT(_xlfn._xlws.FILTER(G76:I76,G76:I76&lt;&gt;""))," ",""),"")</f>
        <v/>
      </c>
      <c r="K76" s="522" t="str">
        <f>IF('2. Artikeldata Utökad'!M75="Ja","Nordisk","")</f>
        <v/>
      </c>
      <c r="L76" s="522" t="str">
        <f>IF('2. Artikeldata Utökad'!N75="Ja","Miljoforpackad","")</f>
        <v/>
      </c>
      <c r="M76" s="522" t="str">
        <f t="shared" si="7"/>
        <v/>
      </c>
      <c r="N76" s="522" t="str">
        <f t="shared" si="6"/>
        <v/>
      </c>
      <c r="O76" s="522" t="str">
        <f t="shared" si="8"/>
        <v/>
      </c>
      <c r="P76" s="522" t="str">
        <f t="shared" si="9"/>
        <v/>
      </c>
      <c r="Q76" s="522" t="str">
        <f t="shared" si="10"/>
        <v/>
      </c>
      <c r="R76" s="522" t="str" cm="1">
        <f t="array" ref="R76">IFERROR(SUBSTITUTE(_xlfn.ARRAYTOTEXT(_xlfn._xlws.FILTER(K76:Q76,K76:Q76&lt;&gt;""))," ",""),"")</f>
        <v/>
      </c>
      <c r="S76" s="367"/>
      <c r="T76" s="368"/>
      <c r="U76" s="368"/>
      <c r="V76" s="368"/>
      <c r="W76" s="368"/>
      <c r="X76" s="368"/>
      <c r="Y76" s="368"/>
      <c r="Z76" s="368"/>
      <c r="AA76" s="368"/>
      <c r="AB76" s="368"/>
      <c r="AC76" s="368"/>
      <c r="AD76" s="368"/>
      <c r="AE76" s="368"/>
      <c r="AF76" s="368"/>
      <c r="AG76" s="368"/>
      <c r="AH76" s="368"/>
      <c r="AI76" s="368"/>
      <c r="AJ76" s="368" t="s">
        <v>30</v>
      </c>
      <c r="AK76" s="368" t="s">
        <v>30</v>
      </c>
      <c r="AL76" s="368"/>
      <c r="AM76" s="367"/>
      <c r="AN76" s="368"/>
      <c r="AO76" s="368"/>
      <c r="AP76" s="368" t="s">
        <v>30</v>
      </c>
      <c r="AQ76" s="368"/>
      <c r="AR76" s="368"/>
      <c r="AS76" s="368"/>
      <c r="AT76" s="368"/>
      <c r="AU76" s="368"/>
      <c r="AV76" s="506"/>
      <c r="AW76" s="395" t="s">
        <v>198</v>
      </c>
      <c r="AX76" s="82" t="s">
        <v>30</v>
      </c>
      <c r="AY76" s="82" t="s">
        <v>30</v>
      </c>
      <c r="AZ76" s="508"/>
      <c r="BA76" s="654"/>
      <c r="BB76" s="82"/>
      <c r="BC76" s="82"/>
      <c r="BD76" s="82"/>
      <c r="BE76" s="82"/>
      <c r="BF76" s="82"/>
      <c r="BG76" s="510"/>
      <c r="BH76" s="396" t="s">
        <v>198</v>
      </c>
      <c r="BI76" s="82" t="s">
        <v>30</v>
      </c>
    </row>
    <row r="77" spans="1:61" x14ac:dyDescent="0.25">
      <c r="A77" s="100">
        <v>72</v>
      </c>
      <c r="B77" s="519">
        <f>'APH KIC KIA PC'!D76</f>
        <v>0</v>
      </c>
      <c r="C77" s="519" t="str">
        <f>'APH KIC KIA PC'!I76</f>
        <v>Välj…</v>
      </c>
      <c r="D77" s="520" t="str">
        <f>IF('1. Artikeldata Grund'!$E76="","",'1. Artikeldata Grund'!$E76)</f>
        <v/>
      </c>
      <c r="E77" s="521" t="str">
        <f>IF('1. Artikeldata Grund'!D76="","",'1. Artikeldata Grund'!D76)</f>
        <v/>
      </c>
      <c r="F77" s="523" t="str">
        <f>'2. Artikeldata Utökad'!H76</f>
        <v xml:space="preserve">  Välj…</v>
      </c>
      <c r="G77" s="522"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2"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2"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2" t="str" cm="1">
        <f t="array" ref="J77">IFERROR(SUBSTITUTE(_xlfn.ARRAYTOTEXT(_xlfn._xlws.FILTER(G77:I77,G77:I77&lt;&gt;""))," ",""),"")</f>
        <v/>
      </c>
      <c r="K77" s="522" t="str">
        <f>IF('2. Artikeldata Utökad'!M76="Ja","Nordisk","")</f>
        <v/>
      </c>
      <c r="L77" s="522" t="str">
        <f>IF('2. Artikeldata Utökad'!N76="Ja","Miljoforpackad","")</f>
        <v/>
      </c>
      <c r="M77" s="522" t="str">
        <f t="shared" si="7"/>
        <v/>
      </c>
      <c r="N77" s="522" t="str">
        <f t="shared" si="6"/>
        <v/>
      </c>
      <c r="O77" s="522" t="str">
        <f t="shared" si="8"/>
        <v/>
      </c>
      <c r="P77" s="522" t="str">
        <f t="shared" si="9"/>
        <v/>
      </c>
      <c r="Q77" s="522" t="str">
        <f t="shared" si="10"/>
        <v/>
      </c>
      <c r="R77" s="522" t="str" cm="1">
        <f t="array" ref="R77">IFERROR(SUBSTITUTE(_xlfn.ARRAYTOTEXT(_xlfn._xlws.FILTER(K77:Q77,K77:Q77&lt;&gt;""))," ",""),"")</f>
        <v/>
      </c>
      <c r="S77" s="367"/>
      <c r="T77" s="368"/>
      <c r="U77" s="368"/>
      <c r="V77" s="368"/>
      <c r="W77" s="368"/>
      <c r="X77" s="368"/>
      <c r="Y77" s="368"/>
      <c r="Z77" s="368"/>
      <c r="AA77" s="368"/>
      <c r="AB77" s="368"/>
      <c r="AC77" s="368"/>
      <c r="AD77" s="368"/>
      <c r="AE77" s="368"/>
      <c r="AF77" s="368"/>
      <c r="AG77" s="368"/>
      <c r="AH77" s="368"/>
      <c r="AI77" s="368"/>
      <c r="AJ77" s="368" t="s">
        <v>30</v>
      </c>
      <c r="AK77" s="368" t="s">
        <v>30</v>
      </c>
      <c r="AL77" s="368"/>
      <c r="AM77" s="367"/>
      <c r="AN77" s="368"/>
      <c r="AO77" s="368"/>
      <c r="AP77" s="368" t="s">
        <v>30</v>
      </c>
      <c r="AQ77" s="368"/>
      <c r="AR77" s="368"/>
      <c r="AS77" s="368"/>
      <c r="AT77" s="368"/>
      <c r="AU77" s="368"/>
      <c r="AV77" s="506"/>
      <c r="AW77" s="395" t="s">
        <v>198</v>
      </c>
      <c r="AX77" s="82" t="s">
        <v>30</v>
      </c>
      <c r="AY77" s="82" t="s">
        <v>30</v>
      </c>
      <c r="AZ77" s="508"/>
      <c r="BA77" s="654"/>
      <c r="BB77" s="82"/>
      <c r="BC77" s="82"/>
      <c r="BD77" s="82"/>
      <c r="BE77" s="82"/>
      <c r="BF77" s="82"/>
      <c r="BG77" s="510"/>
      <c r="BH77" s="396" t="s">
        <v>198</v>
      </c>
      <c r="BI77" s="82" t="s">
        <v>30</v>
      </c>
    </row>
    <row r="78" spans="1:61" x14ac:dyDescent="0.25">
      <c r="A78" s="100">
        <v>73</v>
      </c>
      <c r="B78" s="519">
        <f>'APH KIC KIA PC'!D77</f>
        <v>0</v>
      </c>
      <c r="C78" s="519" t="str">
        <f>'APH KIC KIA PC'!I77</f>
        <v>Välj…</v>
      </c>
      <c r="D78" s="520" t="str">
        <f>IF('1. Artikeldata Grund'!$E77="","",'1. Artikeldata Grund'!$E77)</f>
        <v/>
      </c>
      <c r="E78" s="521" t="str">
        <f>IF('1. Artikeldata Grund'!D77="","",'1. Artikeldata Grund'!D77)</f>
        <v/>
      </c>
      <c r="F78" s="523" t="str">
        <f>'2. Artikeldata Utökad'!H77</f>
        <v xml:space="preserve">  Välj…</v>
      </c>
      <c r="G78" s="522"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2"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2"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2" t="str" cm="1">
        <f t="array" ref="J78">IFERROR(SUBSTITUTE(_xlfn.ARRAYTOTEXT(_xlfn._xlws.FILTER(G78:I78,G78:I78&lt;&gt;""))," ",""),"")</f>
        <v/>
      </c>
      <c r="K78" s="522" t="str">
        <f>IF('2. Artikeldata Utökad'!M77="Ja","Nordisk","")</f>
        <v/>
      </c>
      <c r="L78" s="522" t="str">
        <f>IF('2. Artikeldata Utökad'!N77="Ja","Miljoforpackad","")</f>
        <v/>
      </c>
      <c r="M78" s="522" t="str">
        <f t="shared" si="7"/>
        <v/>
      </c>
      <c r="N78" s="522" t="str">
        <f t="shared" si="6"/>
        <v/>
      </c>
      <c r="O78" s="522" t="str">
        <f t="shared" si="8"/>
        <v/>
      </c>
      <c r="P78" s="522" t="str">
        <f t="shared" si="9"/>
        <v/>
      </c>
      <c r="Q78" s="522" t="str">
        <f t="shared" si="10"/>
        <v/>
      </c>
      <c r="R78" s="522" t="str" cm="1">
        <f t="array" ref="R78">IFERROR(SUBSTITUTE(_xlfn.ARRAYTOTEXT(_xlfn._xlws.FILTER(K78:Q78,K78:Q78&lt;&gt;""))," ",""),"")</f>
        <v/>
      </c>
      <c r="S78" s="367"/>
      <c r="T78" s="368"/>
      <c r="U78" s="368"/>
      <c r="V78" s="368"/>
      <c r="W78" s="368"/>
      <c r="X78" s="368"/>
      <c r="Y78" s="368"/>
      <c r="Z78" s="368"/>
      <c r="AA78" s="368"/>
      <c r="AB78" s="368"/>
      <c r="AC78" s="368"/>
      <c r="AD78" s="368"/>
      <c r="AE78" s="368"/>
      <c r="AF78" s="368"/>
      <c r="AG78" s="368"/>
      <c r="AH78" s="368"/>
      <c r="AI78" s="368"/>
      <c r="AJ78" s="368" t="s">
        <v>30</v>
      </c>
      <c r="AK78" s="368" t="s">
        <v>30</v>
      </c>
      <c r="AL78" s="368"/>
      <c r="AM78" s="367"/>
      <c r="AN78" s="368"/>
      <c r="AO78" s="368"/>
      <c r="AP78" s="368" t="s">
        <v>30</v>
      </c>
      <c r="AQ78" s="368"/>
      <c r="AR78" s="368"/>
      <c r="AS78" s="368"/>
      <c r="AT78" s="368"/>
      <c r="AU78" s="368"/>
      <c r="AV78" s="506"/>
      <c r="AW78" s="395" t="s">
        <v>198</v>
      </c>
      <c r="AX78" s="82" t="s">
        <v>30</v>
      </c>
      <c r="AY78" s="82" t="s">
        <v>30</v>
      </c>
      <c r="AZ78" s="508"/>
      <c r="BA78" s="654"/>
      <c r="BB78" s="82"/>
      <c r="BC78" s="82"/>
      <c r="BD78" s="82"/>
      <c r="BE78" s="82"/>
      <c r="BF78" s="82"/>
      <c r="BG78" s="510"/>
      <c r="BH78" s="396" t="s">
        <v>198</v>
      </c>
      <c r="BI78" s="82" t="s">
        <v>30</v>
      </c>
    </row>
    <row r="79" spans="1:61" x14ac:dyDescent="0.25">
      <c r="A79" s="100">
        <v>74</v>
      </c>
      <c r="B79" s="519">
        <f>'APH KIC KIA PC'!D78</f>
        <v>0</v>
      </c>
      <c r="C79" s="519" t="str">
        <f>'APH KIC KIA PC'!I78</f>
        <v>Välj…</v>
      </c>
      <c r="D79" s="520" t="str">
        <f>IF('1. Artikeldata Grund'!$E78="","",'1. Artikeldata Grund'!$E78)</f>
        <v/>
      </c>
      <c r="E79" s="521" t="str">
        <f>IF('1. Artikeldata Grund'!D78="","",'1. Artikeldata Grund'!D78)</f>
        <v/>
      </c>
      <c r="F79" s="523" t="str">
        <f>'2. Artikeldata Utökad'!H78</f>
        <v xml:space="preserve">  Välj…</v>
      </c>
      <c r="G79" s="522"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2"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2"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2" t="str" cm="1">
        <f t="array" ref="J79">IFERROR(SUBSTITUTE(_xlfn.ARRAYTOTEXT(_xlfn._xlws.FILTER(G79:I79,G79:I79&lt;&gt;""))," ",""),"")</f>
        <v/>
      </c>
      <c r="K79" s="522" t="str">
        <f>IF('2. Artikeldata Utökad'!M78="Ja","Nordisk","")</f>
        <v/>
      </c>
      <c r="L79" s="522" t="str">
        <f>IF('2. Artikeldata Utökad'!N78="Ja","Miljoforpackad","")</f>
        <v/>
      </c>
      <c r="M79" s="522" t="str">
        <f t="shared" si="7"/>
        <v/>
      </c>
      <c r="N79" s="522" t="str">
        <f t="shared" si="6"/>
        <v/>
      </c>
      <c r="O79" s="522" t="str">
        <f t="shared" si="8"/>
        <v/>
      </c>
      <c r="P79" s="522" t="str">
        <f t="shared" si="9"/>
        <v/>
      </c>
      <c r="Q79" s="522" t="str">
        <f t="shared" si="10"/>
        <v/>
      </c>
      <c r="R79" s="522" t="str" cm="1">
        <f t="array" ref="R79">IFERROR(SUBSTITUTE(_xlfn.ARRAYTOTEXT(_xlfn._xlws.FILTER(K79:Q79,K79:Q79&lt;&gt;""))," ",""),"")</f>
        <v/>
      </c>
      <c r="S79" s="367"/>
      <c r="T79" s="368"/>
      <c r="U79" s="368"/>
      <c r="V79" s="368"/>
      <c r="W79" s="368"/>
      <c r="X79" s="368"/>
      <c r="Y79" s="368"/>
      <c r="Z79" s="368"/>
      <c r="AA79" s="368"/>
      <c r="AB79" s="368"/>
      <c r="AC79" s="368"/>
      <c r="AD79" s="368"/>
      <c r="AE79" s="368"/>
      <c r="AF79" s="368"/>
      <c r="AG79" s="368"/>
      <c r="AH79" s="368"/>
      <c r="AI79" s="368"/>
      <c r="AJ79" s="368" t="s">
        <v>30</v>
      </c>
      <c r="AK79" s="368" t="s">
        <v>30</v>
      </c>
      <c r="AL79" s="368"/>
      <c r="AM79" s="367"/>
      <c r="AN79" s="368"/>
      <c r="AO79" s="368"/>
      <c r="AP79" s="368" t="s">
        <v>30</v>
      </c>
      <c r="AQ79" s="368"/>
      <c r="AR79" s="368"/>
      <c r="AS79" s="368"/>
      <c r="AT79" s="368"/>
      <c r="AU79" s="368"/>
      <c r="AV79" s="506"/>
      <c r="AW79" s="395" t="s">
        <v>198</v>
      </c>
      <c r="AX79" s="82" t="s">
        <v>30</v>
      </c>
      <c r="AY79" s="82" t="s">
        <v>30</v>
      </c>
      <c r="AZ79" s="508"/>
      <c r="BA79" s="654"/>
      <c r="BB79" s="82"/>
      <c r="BC79" s="82"/>
      <c r="BD79" s="82"/>
      <c r="BE79" s="82"/>
      <c r="BF79" s="82"/>
      <c r="BG79" s="510"/>
      <c r="BH79" s="396" t="s">
        <v>198</v>
      </c>
      <c r="BI79" s="82" t="s">
        <v>30</v>
      </c>
    </row>
    <row r="80" spans="1:61" x14ac:dyDescent="0.25">
      <c r="A80" s="100">
        <v>75</v>
      </c>
      <c r="B80" s="519">
        <f>'APH KIC KIA PC'!D79</f>
        <v>0</v>
      </c>
      <c r="C80" s="519" t="str">
        <f>'APH KIC KIA PC'!I79</f>
        <v>Välj…</v>
      </c>
      <c r="D80" s="520" t="str">
        <f>IF('1. Artikeldata Grund'!$E79="","",'1. Artikeldata Grund'!$E79)</f>
        <v/>
      </c>
      <c r="E80" s="521" t="str">
        <f>IF('1. Artikeldata Grund'!D79="","",'1. Artikeldata Grund'!D79)</f>
        <v/>
      </c>
      <c r="F80" s="523" t="str">
        <f>'2. Artikeldata Utökad'!H79</f>
        <v xml:space="preserve">  Välj…</v>
      </c>
      <c r="G80" s="522"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2"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2"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2" t="str" cm="1">
        <f t="array" ref="J80">IFERROR(SUBSTITUTE(_xlfn.ARRAYTOTEXT(_xlfn._xlws.FILTER(G80:I80,G80:I80&lt;&gt;""))," ",""),"")</f>
        <v/>
      </c>
      <c r="K80" s="522" t="str">
        <f>IF('2. Artikeldata Utökad'!M79="Ja","Nordisk","")</f>
        <v/>
      </c>
      <c r="L80" s="522" t="str">
        <f>IF('2. Artikeldata Utökad'!N79="Ja","Miljoforpackad","")</f>
        <v/>
      </c>
      <c r="M80" s="522" t="str">
        <f t="shared" si="7"/>
        <v/>
      </c>
      <c r="N80" s="522" t="str">
        <f t="shared" si="6"/>
        <v/>
      </c>
      <c r="O80" s="522" t="str">
        <f t="shared" si="8"/>
        <v/>
      </c>
      <c r="P80" s="522" t="str">
        <f t="shared" si="9"/>
        <v/>
      </c>
      <c r="Q80" s="522" t="str">
        <f t="shared" si="10"/>
        <v/>
      </c>
      <c r="R80" s="522" t="str" cm="1">
        <f t="array" ref="R80">IFERROR(SUBSTITUTE(_xlfn.ARRAYTOTEXT(_xlfn._xlws.FILTER(K80:Q80,K80:Q80&lt;&gt;""))," ",""),"")</f>
        <v/>
      </c>
      <c r="S80" s="367"/>
      <c r="T80" s="368"/>
      <c r="U80" s="368"/>
      <c r="V80" s="368"/>
      <c r="W80" s="368"/>
      <c r="X80" s="368"/>
      <c r="Y80" s="368"/>
      <c r="Z80" s="368"/>
      <c r="AA80" s="368"/>
      <c r="AB80" s="368"/>
      <c r="AC80" s="368"/>
      <c r="AD80" s="368"/>
      <c r="AE80" s="368"/>
      <c r="AF80" s="368"/>
      <c r="AG80" s="368"/>
      <c r="AH80" s="368"/>
      <c r="AI80" s="368"/>
      <c r="AJ80" s="368" t="s">
        <v>30</v>
      </c>
      <c r="AK80" s="368" t="s">
        <v>30</v>
      </c>
      <c r="AL80" s="368"/>
      <c r="AM80" s="367"/>
      <c r="AN80" s="368"/>
      <c r="AO80" s="368"/>
      <c r="AP80" s="368" t="s">
        <v>30</v>
      </c>
      <c r="AQ80" s="368"/>
      <c r="AR80" s="368"/>
      <c r="AS80" s="368"/>
      <c r="AT80" s="368"/>
      <c r="AU80" s="368"/>
      <c r="AV80" s="506"/>
      <c r="AW80" s="395" t="s">
        <v>198</v>
      </c>
      <c r="AX80" s="82" t="s">
        <v>30</v>
      </c>
      <c r="AY80" s="82" t="s">
        <v>30</v>
      </c>
      <c r="AZ80" s="508"/>
      <c r="BA80" s="654"/>
      <c r="BB80" s="82"/>
      <c r="BC80" s="82"/>
      <c r="BD80" s="82"/>
      <c r="BE80" s="82"/>
      <c r="BF80" s="82"/>
      <c r="BG80" s="510"/>
      <c r="BH80" s="396" t="s">
        <v>198</v>
      </c>
      <c r="BI80" s="82" t="s">
        <v>30</v>
      </c>
    </row>
    <row r="81" spans="1:61" x14ac:dyDescent="0.25">
      <c r="A81" s="100">
        <v>76</v>
      </c>
      <c r="B81" s="519">
        <f>'APH KIC KIA PC'!D80</f>
        <v>0</v>
      </c>
      <c r="C81" s="519" t="str">
        <f>'APH KIC KIA PC'!I80</f>
        <v>Välj…</v>
      </c>
      <c r="D81" s="520" t="str">
        <f>IF('1. Artikeldata Grund'!$E80="","",'1. Artikeldata Grund'!$E80)</f>
        <v/>
      </c>
      <c r="E81" s="521" t="str">
        <f>IF('1. Artikeldata Grund'!D80="","",'1. Artikeldata Grund'!D80)</f>
        <v/>
      </c>
      <c r="F81" s="523" t="str">
        <f>'2. Artikeldata Utökad'!H80</f>
        <v xml:space="preserve">  Välj…</v>
      </c>
      <c r="G81" s="522"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2"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2"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2" t="str" cm="1">
        <f t="array" ref="J81">IFERROR(SUBSTITUTE(_xlfn.ARRAYTOTEXT(_xlfn._xlws.FILTER(G81:I81,G81:I81&lt;&gt;""))," ",""),"")</f>
        <v/>
      </c>
      <c r="K81" s="522" t="str">
        <f>IF('2. Artikeldata Utökad'!M80="Ja","Nordisk","")</f>
        <v/>
      </c>
      <c r="L81" s="522" t="str">
        <f>IF('2. Artikeldata Utökad'!N80="Ja","Miljoforpackad","")</f>
        <v/>
      </c>
      <c r="M81" s="522" t="str">
        <f t="shared" si="7"/>
        <v/>
      </c>
      <c r="N81" s="522" t="str">
        <f t="shared" si="6"/>
        <v/>
      </c>
      <c r="O81" s="522" t="str">
        <f t="shared" si="8"/>
        <v/>
      </c>
      <c r="P81" s="522" t="str">
        <f t="shared" si="9"/>
        <v/>
      </c>
      <c r="Q81" s="522" t="str">
        <f t="shared" si="10"/>
        <v/>
      </c>
      <c r="R81" s="522" t="str" cm="1">
        <f t="array" ref="R81">IFERROR(SUBSTITUTE(_xlfn.ARRAYTOTEXT(_xlfn._xlws.FILTER(K81:Q81,K81:Q81&lt;&gt;""))," ",""),"")</f>
        <v/>
      </c>
      <c r="S81" s="367"/>
      <c r="T81" s="368"/>
      <c r="U81" s="368"/>
      <c r="V81" s="368"/>
      <c r="W81" s="368"/>
      <c r="X81" s="368"/>
      <c r="Y81" s="368"/>
      <c r="Z81" s="368"/>
      <c r="AA81" s="368"/>
      <c r="AB81" s="368"/>
      <c r="AC81" s="368"/>
      <c r="AD81" s="368"/>
      <c r="AE81" s="368"/>
      <c r="AF81" s="368"/>
      <c r="AG81" s="368"/>
      <c r="AH81" s="368"/>
      <c r="AI81" s="368"/>
      <c r="AJ81" s="368" t="s">
        <v>30</v>
      </c>
      <c r="AK81" s="368" t="s">
        <v>30</v>
      </c>
      <c r="AL81" s="368"/>
      <c r="AM81" s="367"/>
      <c r="AN81" s="368"/>
      <c r="AO81" s="368"/>
      <c r="AP81" s="368" t="s">
        <v>30</v>
      </c>
      <c r="AQ81" s="368"/>
      <c r="AR81" s="368"/>
      <c r="AS81" s="368"/>
      <c r="AT81" s="368"/>
      <c r="AU81" s="368"/>
      <c r="AV81" s="506"/>
      <c r="AW81" s="395" t="s">
        <v>198</v>
      </c>
      <c r="AX81" s="82" t="s">
        <v>30</v>
      </c>
      <c r="AY81" s="82" t="s">
        <v>30</v>
      </c>
      <c r="AZ81" s="508"/>
      <c r="BA81" s="654"/>
      <c r="BB81" s="82"/>
      <c r="BC81" s="82"/>
      <c r="BD81" s="82"/>
      <c r="BE81" s="82"/>
      <c r="BF81" s="82"/>
      <c r="BG81" s="510"/>
      <c r="BH81" s="396" t="s">
        <v>198</v>
      </c>
      <c r="BI81" s="82" t="s">
        <v>30</v>
      </c>
    </row>
    <row r="82" spans="1:61" x14ac:dyDescent="0.25">
      <c r="A82" s="100">
        <v>77</v>
      </c>
      <c r="B82" s="519">
        <f>'APH KIC KIA PC'!D81</f>
        <v>0</v>
      </c>
      <c r="C82" s="519" t="str">
        <f>'APH KIC KIA PC'!I81</f>
        <v>Välj…</v>
      </c>
      <c r="D82" s="520" t="str">
        <f>IF('1. Artikeldata Grund'!$E81="","",'1. Artikeldata Grund'!$E81)</f>
        <v/>
      </c>
      <c r="E82" s="521" t="str">
        <f>IF('1. Artikeldata Grund'!D81="","",'1. Artikeldata Grund'!D81)</f>
        <v/>
      </c>
      <c r="F82" s="523" t="str">
        <f>'2. Artikeldata Utökad'!H81</f>
        <v xml:space="preserve">  Välj…</v>
      </c>
      <c r="G82" s="522"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2"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2"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2" t="str" cm="1">
        <f t="array" ref="J82">IFERROR(SUBSTITUTE(_xlfn.ARRAYTOTEXT(_xlfn._xlws.FILTER(G82:I82,G82:I82&lt;&gt;""))," ",""),"")</f>
        <v/>
      </c>
      <c r="K82" s="522" t="str">
        <f>IF('2. Artikeldata Utökad'!M81="Ja","Nordisk","")</f>
        <v/>
      </c>
      <c r="L82" s="522" t="str">
        <f>IF('2. Artikeldata Utökad'!N81="Ja","Miljoforpackad","")</f>
        <v/>
      </c>
      <c r="M82" s="522" t="str">
        <f t="shared" si="7"/>
        <v/>
      </c>
      <c r="N82" s="522" t="str">
        <f t="shared" si="6"/>
        <v/>
      </c>
      <c r="O82" s="522" t="str">
        <f t="shared" si="8"/>
        <v/>
      </c>
      <c r="P82" s="522" t="str">
        <f t="shared" si="9"/>
        <v/>
      </c>
      <c r="Q82" s="522" t="str">
        <f t="shared" si="10"/>
        <v/>
      </c>
      <c r="R82" s="522" t="str" cm="1">
        <f t="array" ref="R82">IFERROR(SUBSTITUTE(_xlfn.ARRAYTOTEXT(_xlfn._xlws.FILTER(K82:Q82,K82:Q82&lt;&gt;""))," ",""),"")</f>
        <v/>
      </c>
      <c r="S82" s="367"/>
      <c r="T82" s="368"/>
      <c r="U82" s="368"/>
      <c r="V82" s="368"/>
      <c r="W82" s="368"/>
      <c r="X82" s="368"/>
      <c r="Y82" s="368"/>
      <c r="Z82" s="368"/>
      <c r="AA82" s="368"/>
      <c r="AB82" s="368"/>
      <c r="AC82" s="368"/>
      <c r="AD82" s="368"/>
      <c r="AE82" s="368"/>
      <c r="AF82" s="368"/>
      <c r="AG82" s="368"/>
      <c r="AH82" s="368"/>
      <c r="AI82" s="368"/>
      <c r="AJ82" s="368" t="s">
        <v>30</v>
      </c>
      <c r="AK82" s="368" t="s">
        <v>30</v>
      </c>
      <c r="AL82" s="368"/>
      <c r="AM82" s="367"/>
      <c r="AN82" s="368"/>
      <c r="AO82" s="368"/>
      <c r="AP82" s="368" t="s">
        <v>30</v>
      </c>
      <c r="AQ82" s="368"/>
      <c r="AR82" s="368"/>
      <c r="AS82" s="368"/>
      <c r="AT82" s="368"/>
      <c r="AU82" s="368"/>
      <c r="AV82" s="506"/>
      <c r="AW82" s="395" t="s">
        <v>198</v>
      </c>
      <c r="AX82" s="82" t="s">
        <v>30</v>
      </c>
      <c r="AY82" s="82" t="s">
        <v>30</v>
      </c>
      <c r="AZ82" s="508"/>
      <c r="BA82" s="654"/>
      <c r="BB82" s="82"/>
      <c r="BC82" s="82"/>
      <c r="BD82" s="82"/>
      <c r="BE82" s="82"/>
      <c r="BF82" s="82"/>
      <c r="BG82" s="510"/>
      <c r="BH82" s="396" t="s">
        <v>198</v>
      </c>
      <c r="BI82" s="82" t="s">
        <v>30</v>
      </c>
    </row>
    <row r="83" spans="1:61" x14ac:dyDescent="0.25">
      <c r="A83" s="100">
        <v>78</v>
      </c>
      <c r="B83" s="519">
        <f>'APH KIC KIA PC'!D82</f>
        <v>0</v>
      </c>
      <c r="C83" s="519" t="str">
        <f>'APH KIC KIA PC'!I82</f>
        <v>Välj…</v>
      </c>
      <c r="D83" s="520" t="str">
        <f>IF('1. Artikeldata Grund'!$E82="","",'1. Artikeldata Grund'!$E82)</f>
        <v/>
      </c>
      <c r="E83" s="521" t="str">
        <f>IF('1. Artikeldata Grund'!D82="","",'1. Artikeldata Grund'!D82)</f>
        <v/>
      </c>
      <c r="F83" s="523" t="str">
        <f>'2. Artikeldata Utökad'!H82</f>
        <v xml:space="preserve">  Välj…</v>
      </c>
      <c r="G83" s="522"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2"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2"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2" t="str" cm="1">
        <f t="array" ref="J83">IFERROR(SUBSTITUTE(_xlfn.ARRAYTOTEXT(_xlfn._xlws.FILTER(G83:I83,G83:I83&lt;&gt;""))," ",""),"")</f>
        <v/>
      </c>
      <c r="K83" s="522" t="str">
        <f>IF('2. Artikeldata Utökad'!M82="Ja","Nordisk","")</f>
        <v/>
      </c>
      <c r="L83" s="522" t="str">
        <f>IF('2. Artikeldata Utökad'!N82="Ja","Miljoforpackad","")</f>
        <v/>
      </c>
      <c r="M83" s="522" t="str">
        <f t="shared" si="7"/>
        <v/>
      </c>
      <c r="N83" s="522" t="str">
        <f t="shared" si="6"/>
        <v/>
      </c>
      <c r="O83" s="522" t="str">
        <f t="shared" si="8"/>
        <v/>
      </c>
      <c r="P83" s="522" t="str">
        <f t="shared" si="9"/>
        <v/>
      </c>
      <c r="Q83" s="522" t="str">
        <f t="shared" si="10"/>
        <v/>
      </c>
      <c r="R83" s="522" t="str" cm="1">
        <f t="array" ref="R83">IFERROR(SUBSTITUTE(_xlfn.ARRAYTOTEXT(_xlfn._xlws.FILTER(K83:Q83,K83:Q83&lt;&gt;""))," ",""),"")</f>
        <v/>
      </c>
      <c r="S83" s="367"/>
      <c r="T83" s="368"/>
      <c r="U83" s="368"/>
      <c r="V83" s="368"/>
      <c r="W83" s="368"/>
      <c r="X83" s="368"/>
      <c r="Y83" s="368"/>
      <c r="Z83" s="368"/>
      <c r="AA83" s="368"/>
      <c r="AB83" s="368"/>
      <c r="AC83" s="368"/>
      <c r="AD83" s="368"/>
      <c r="AE83" s="368"/>
      <c r="AF83" s="368"/>
      <c r="AG83" s="368"/>
      <c r="AH83" s="368"/>
      <c r="AI83" s="368"/>
      <c r="AJ83" s="368" t="s">
        <v>30</v>
      </c>
      <c r="AK83" s="368" t="s">
        <v>30</v>
      </c>
      <c r="AL83" s="368"/>
      <c r="AM83" s="367"/>
      <c r="AN83" s="368"/>
      <c r="AO83" s="368"/>
      <c r="AP83" s="368" t="s">
        <v>30</v>
      </c>
      <c r="AQ83" s="368"/>
      <c r="AR83" s="368"/>
      <c r="AS83" s="368"/>
      <c r="AT83" s="368"/>
      <c r="AU83" s="368"/>
      <c r="AV83" s="506"/>
      <c r="AW83" s="395" t="s">
        <v>198</v>
      </c>
      <c r="AX83" s="82" t="s">
        <v>30</v>
      </c>
      <c r="AY83" s="82" t="s">
        <v>30</v>
      </c>
      <c r="AZ83" s="508"/>
      <c r="BA83" s="654"/>
      <c r="BB83" s="82"/>
      <c r="BC83" s="82"/>
      <c r="BD83" s="82"/>
      <c r="BE83" s="82"/>
      <c r="BF83" s="82"/>
      <c r="BG83" s="510"/>
      <c r="BH83" s="396" t="s">
        <v>198</v>
      </c>
      <c r="BI83" s="82" t="s">
        <v>30</v>
      </c>
    </row>
    <row r="84" spans="1:61" x14ac:dyDescent="0.25">
      <c r="A84" s="100">
        <v>79</v>
      </c>
      <c r="B84" s="519">
        <f>'APH KIC KIA PC'!D83</f>
        <v>0</v>
      </c>
      <c r="C84" s="519" t="str">
        <f>'APH KIC KIA PC'!I83</f>
        <v>Välj…</v>
      </c>
      <c r="D84" s="520" t="str">
        <f>IF('1. Artikeldata Grund'!$E83="","",'1. Artikeldata Grund'!$E83)</f>
        <v/>
      </c>
      <c r="E84" s="521" t="str">
        <f>IF('1. Artikeldata Grund'!D83="","",'1. Artikeldata Grund'!D83)</f>
        <v/>
      </c>
      <c r="F84" s="523" t="str">
        <f>'2. Artikeldata Utökad'!H83</f>
        <v xml:space="preserve">  Välj…</v>
      </c>
      <c r="G84" s="522"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2"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2"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2" t="str" cm="1">
        <f t="array" ref="J84">IFERROR(SUBSTITUTE(_xlfn.ARRAYTOTEXT(_xlfn._xlws.FILTER(G84:I84,G84:I84&lt;&gt;""))," ",""),"")</f>
        <v/>
      </c>
      <c r="K84" s="522" t="str">
        <f>IF('2. Artikeldata Utökad'!M83="Ja","Nordisk","")</f>
        <v/>
      </c>
      <c r="L84" s="522" t="str">
        <f>IF('2. Artikeldata Utökad'!N83="Ja","Miljoforpackad","")</f>
        <v/>
      </c>
      <c r="M84" s="522" t="str">
        <f t="shared" si="7"/>
        <v/>
      </c>
      <c r="N84" s="522" t="str">
        <f t="shared" si="6"/>
        <v/>
      </c>
      <c r="O84" s="522" t="str">
        <f t="shared" si="8"/>
        <v/>
      </c>
      <c r="P84" s="522" t="str">
        <f t="shared" si="9"/>
        <v/>
      </c>
      <c r="Q84" s="522" t="str">
        <f t="shared" si="10"/>
        <v/>
      </c>
      <c r="R84" s="522" t="str" cm="1">
        <f t="array" ref="R84">IFERROR(SUBSTITUTE(_xlfn.ARRAYTOTEXT(_xlfn._xlws.FILTER(K84:Q84,K84:Q84&lt;&gt;""))," ",""),"")</f>
        <v/>
      </c>
      <c r="S84" s="367"/>
      <c r="T84" s="368"/>
      <c r="U84" s="368"/>
      <c r="V84" s="368"/>
      <c r="W84" s="368"/>
      <c r="X84" s="368"/>
      <c r="Y84" s="368"/>
      <c r="Z84" s="368"/>
      <c r="AA84" s="368"/>
      <c r="AB84" s="368"/>
      <c r="AC84" s="368"/>
      <c r="AD84" s="368"/>
      <c r="AE84" s="368"/>
      <c r="AF84" s="368"/>
      <c r="AG84" s="368"/>
      <c r="AH84" s="368"/>
      <c r="AI84" s="368"/>
      <c r="AJ84" s="368" t="s">
        <v>30</v>
      </c>
      <c r="AK84" s="368" t="s">
        <v>30</v>
      </c>
      <c r="AL84" s="368"/>
      <c r="AM84" s="367"/>
      <c r="AN84" s="368"/>
      <c r="AO84" s="368"/>
      <c r="AP84" s="368" t="s">
        <v>30</v>
      </c>
      <c r="AQ84" s="368"/>
      <c r="AR84" s="368"/>
      <c r="AS84" s="368"/>
      <c r="AT84" s="368"/>
      <c r="AU84" s="368"/>
      <c r="AV84" s="506"/>
      <c r="AW84" s="395" t="s">
        <v>198</v>
      </c>
      <c r="AX84" s="82" t="s">
        <v>30</v>
      </c>
      <c r="AY84" s="82" t="s">
        <v>30</v>
      </c>
      <c r="AZ84" s="508"/>
      <c r="BA84" s="654"/>
      <c r="BB84" s="82"/>
      <c r="BC84" s="82"/>
      <c r="BD84" s="82"/>
      <c r="BE84" s="82"/>
      <c r="BF84" s="82"/>
      <c r="BG84" s="510"/>
      <c r="BH84" s="396" t="s">
        <v>198</v>
      </c>
      <c r="BI84" s="82" t="s">
        <v>30</v>
      </c>
    </row>
    <row r="85" spans="1:61" x14ac:dyDescent="0.25">
      <c r="A85" s="100">
        <v>80</v>
      </c>
      <c r="B85" s="519">
        <f>'APH KIC KIA PC'!D84</f>
        <v>0</v>
      </c>
      <c r="C85" s="519" t="str">
        <f>'APH KIC KIA PC'!I84</f>
        <v>Välj…</v>
      </c>
      <c r="D85" s="520" t="str">
        <f>IF('1. Artikeldata Grund'!$E84="","",'1. Artikeldata Grund'!$E84)</f>
        <v/>
      </c>
      <c r="E85" s="521" t="str">
        <f>IF('1. Artikeldata Grund'!D84="","",'1. Artikeldata Grund'!D84)</f>
        <v/>
      </c>
      <c r="F85" s="523" t="str">
        <f>'2. Artikeldata Utökad'!H84</f>
        <v xml:space="preserve">  Välj…</v>
      </c>
      <c r="G85" s="522"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2"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2"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2" t="str" cm="1">
        <f t="array" ref="J85">IFERROR(SUBSTITUTE(_xlfn.ARRAYTOTEXT(_xlfn._xlws.FILTER(G85:I85,G85:I85&lt;&gt;""))," ",""),"")</f>
        <v/>
      </c>
      <c r="K85" s="522" t="str">
        <f>IF('2. Artikeldata Utökad'!M84="Ja","Nordisk","")</f>
        <v/>
      </c>
      <c r="L85" s="522" t="str">
        <f>IF('2. Artikeldata Utökad'!N84="Ja","Miljoforpackad","")</f>
        <v/>
      </c>
      <c r="M85" s="522" t="str">
        <f t="shared" si="7"/>
        <v/>
      </c>
      <c r="N85" s="522" t="str">
        <f t="shared" si="6"/>
        <v/>
      </c>
      <c r="O85" s="522" t="str">
        <f t="shared" si="8"/>
        <v/>
      </c>
      <c r="P85" s="522" t="str">
        <f t="shared" si="9"/>
        <v/>
      </c>
      <c r="Q85" s="522" t="str">
        <f t="shared" si="10"/>
        <v/>
      </c>
      <c r="R85" s="522" t="str" cm="1">
        <f t="array" ref="R85">IFERROR(SUBSTITUTE(_xlfn.ARRAYTOTEXT(_xlfn._xlws.FILTER(K85:Q85,K85:Q85&lt;&gt;""))," ",""),"")</f>
        <v/>
      </c>
      <c r="S85" s="367"/>
      <c r="T85" s="368"/>
      <c r="U85" s="368"/>
      <c r="V85" s="368"/>
      <c r="W85" s="368"/>
      <c r="X85" s="368"/>
      <c r="Y85" s="368"/>
      <c r="Z85" s="368"/>
      <c r="AA85" s="368"/>
      <c r="AB85" s="368"/>
      <c r="AC85" s="368"/>
      <c r="AD85" s="368"/>
      <c r="AE85" s="368"/>
      <c r="AF85" s="368"/>
      <c r="AG85" s="368"/>
      <c r="AH85" s="368"/>
      <c r="AI85" s="368"/>
      <c r="AJ85" s="368" t="s">
        <v>30</v>
      </c>
      <c r="AK85" s="368" t="s">
        <v>30</v>
      </c>
      <c r="AL85" s="368"/>
      <c r="AM85" s="367"/>
      <c r="AN85" s="368"/>
      <c r="AO85" s="368"/>
      <c r="AP85" s="368" t="s">
        <v>30</v>
      </c>
      <c r="AQ85" s="368"/>
      <c r="AR85" s="368"/>
      <c r="AS85" s="368"/>
      <c r="AT85" s="368"/>
      <c r="AU85" s="368"/>
      <c r="AV85" s="506"/>
      <c r="AW85" s="395" t="s">
        <v>198</v>
      </c>
      <c r="AX85" s="82" t="s">
        <v>30</v>
      </c>
      <c r="AY85" s="82" t="s">
        <v>30</v>
      </c>
      <c r="AZ85" s="508"/>
      <c r="BA85" s="654"/>
      <c r="BB85" s="82"/>
      <c r="BC85" s="82"/>
      <c r="BD85" s="82"/>
      <c r="BE85" s="82"/>
      <c r="BF85" s="82"/>
      <c r="BG85" s="510"/>
      <c r="BH85" s="396" t="s">
        <v>198</v>
      </c>
      <c r="BI85" s="82" t="s">
        <v>30</v>
      </c>
    </row>
    <row r="86" spans="1:61" x14ac:dyDescent="0.25">
      <c r="A86" s="100">
        <v>81</v>
      </c>
      <c r="B86" s="519">
        <f>'APH KIC KIA PC'!D85</f>
        <v>0</v>
      </c>
      <c r="C86" s="519" t="str">
        <f>'APH KIC KIA PC'!I85</f>
        <v>Välj…</v>
      </c>
      <c r="D86" s="520" t="str">
        <f>IF('1. Artikeldata Grund'!$E85="","",'1. Artikeldata Grund'!$E85)</f>
        <v/>
      </c>
      <c r="E86" s="521" t="str">
        <f>IF('1. Artikeldata Grund'!D85="","",'1. Artikeldata Grund'!D85)</f>
        <v/>
      </c>
      <c r="F86" s="523" t="str">
        <f>'2. Artikeldata Utökad'!H85</f>
        <v xml:space="preserve">  Välj…</v>
      </c>
      <c r="G86" s="522"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2"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2"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2" t="str" cm="1">
        <f t="array" ref="J86">IFERROR(SUBSTITUTE(_xlfn.ARRAYTOTEXT(_xlfn._xlws.FILTER(G86:I86,G86:I86&lt;&gt;""))," ",""),"")</f>
        <v/>
      </c>
      <c r="K86" s="522" t="str">
        <f>IF('2. Artikeldata Utökad'!M85="Ja","Nordisk","")</f>
        <v/>
      </c>
      <c r="L86" s="522" t="str">
        <f>IF('2. Artikeldata Utökad'!N85="Ja","Miljoforpackad","")</f>
        <v/>
      </c>
      <c r="M86" s="522" t="str">
        <f t="shared" si="7"/>
        <v/>
      </c>
      <c r="N86" s="522" t="str">
        <f t="shared" si="6"/>
        <v/>
      </c>
      <c r="O86" s="522" t="str">
        <f t="shared" si="8"/>
        <v/>
      </c>
      <c r="P86" s="522" t="str">
        <f t="shared" si="9"/>
        <v/>
      </c>
      <c r="Q86" s="522" t="str">
        <f t="shared" si="10"/>
        <v/>
      </c>
      <c r="R86" s="522" t="str" cm="1">
        <f t="array" ref="R86">IFERROR(SUBSTITUTE(_xlfn.ARRAYTOTEXT(_xlfn._xlws.FILTER(K86:Q86,K86:Q86&lt;&gt;""))," ",""),"")</f>
        <v/>
      </c>
      <c r="S86" s="367"/>
      <c r="T86" s="368"/>
      <c r="U86" s="368"/>
      <c r="V86" s="368"/>
      <c r="W86" s="368"/>
      <c r="X86" s="368"/>
      <c r="Y86" s="368"/>
      <c r="Z86" s="368"/>
      <c r="AA86" s="368"/>
      <c r="AB86" s="368"/>
      <c r="AC86" s="368"/>
      <c r="AD86" s="368"/>
      <c r="AE86" s="368"/>
      <c r="AF86" s="368"/>
      <c r="AG86" s="368"/>
      <c r="AH86" s="368"/>
      <c r="AI86" s="368"/>
      <c r="AJ86" s="368" t="s">
        <v>30</v>
      </c>
      <c r="AK86" s="368" t="s">
        <v>30</v>
      </c>
      <c r="AL86" s="368"/>
      <c r="AM86" s="367"/>
      <c r="AN86" s="368"/>
      <c r="AO86" s="368"/>
      <c r="AP86" s="368" t="s">
        <v>30</v>
      </c>
      <c r="AQ86" s="368"/>
      <c r="AR86" s="368"/>
      <c r="AS86" s="368"/>
      <c r="AT86" s="368"/>
      <c r="AU86" s="368"/>
      <c r="AV86" s="506"/>
      <c r="AW86" s="395" t="s">
        <v>198</v>
      </c>
      <c r="AX86" s="82" t="s">
        <v>30</v>
      </c>
      <c r="AY86" s="82" t="s">
        <v>30</v>
      </c>
      <c r="AZ86" s="508"/>
      <c r="BA86" s="654"/>
      <c r="BB86" s="82"/>
      <c r="BC86" s="82"/>
      <c r="BD86" s="82"/>
      <c r="BE86" s="82"/>
      <c r="BF86" s="82"/>
      <c r="BG86" s="510"/>
      <c r="BH86" s="396" t="s">
        <v>198</v>
      </c>
      <c r="BI86" s="82" t="s">
        <v>30</v>
      </c>
    </row>
    <row r="87" spans="1:61" x14ac:dyDescent="0.25">
      <c r="A87" s="100">
        <v>82</v>
      </c>
      <c r="B87" s="519">
        <f>'APH KIC KIA PC'!D86</f>
        <v>0</v>
      </c>
      <c r="C87" s="519" t="str">
        <f>'APH KIC KIA PC'!I86</f>
        <v>Välj…</v>
      </c>
      <c r="D87" s="520" t="str">
        <f>IF('1. Artikeldata Grund'!$E86="","",'1. Artikeldata Grund'!$E86)</f>
        <v/>
      </c>
      <c r="E87" s="521" t="str">
        <f>IF('1. Artikeldata Grund'!D86="","",'1. Artikeldata Grund'!D86)</f>
        <v/>
      </c>
      <c r="F87" s="523" t="str">
        <f>'2. Artikeldata Utökad'!H86</f>
        <v xml:space="preserve">  Välj…</v>
      </c>
      <c r="G87" s="522"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2"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2"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2" t="str" cm="1">
        <f t="array" ref="J87">IFERROR(SUBSTITUTE(_xlfn.ARRAYTOTEXT(_xlfn._xlws.FILTER(G87:I87,G87:I87&lt;&gt;""))," ",""),"")</f>
        <v/>
      </c>
      <c r="K87" s="522" t="str">
        <f>IF('2. Artikeldata Utökad'!M86="Ja","Nordisk","")</f>
        <v/>
      </c>
      <c r="L87" s="522" t="str">
        <f>IF('2. Artikeldata Utökad'!N86="Ja","Miljoforpackad","")</f>
        <v/>
      </c>
      <c r="M87" s="522" t="str">
        <f t="shared" si="7"/>
        <v/>
      </c>
      <c r="N87" s="522" t="str">
        <f t="shared" si="6"/>
        <v/>
      </c>
      <c r="O87" s="522" t="str">
        <f t="shared" si="8"/>
        <v/>
      </c>
      <c r="P87" s="522" t="str">
        <f t="shared" si="9"/>
        <v/>
      </c>
      <c r="Q87" s="522" t="str">
        <f t="shared" si="10"/>
        <v/>
      </c>
      <c r="R87" s="522" t="str" cm="1">
        <f t="array" ref="R87">IFERROR(SUBSTITUTE(_xlfn.ARRAYTOTEXT(_xlfn._xlws.FILTER(K87:Q87,K87:Q87&lt;&gt;""))," ",""),"")</f>
        <v/>
      </c>
      <c r="S87" s="367"/>
      <c r="T87" s="368"/>
      <c r="U87" s="368"/>
      <c r="V87" s="368"/>
      <c r="W87" s="368"/>
      <c r="X87" s="368"/>
      <c r="Y87" s="368"/>
      <c r="Z87" s="368"/>
      <c r="AA87" s="368"/>
      <c r="AB87" s="368"/>
      <c r="AC87" s="368"/>
      <c r="AD87" s="368"/>
      <c r="AE87" s="368"/>
      <c r="AF87" s="368"/>
      <c r="AG87" s="368"/>
      <c r="AH87" s="368"/>
      <c r="AI87" s="368"/>
      <c r="AJ87" s="368" t="s">
        <v>30</v>
      </c>
      <c r="AK87" s="368" t="s">
        <v>30</v>
      </c>
      <c r="AL87" s="368"/>
      <c r="AM87" s="367"/>
      <c r="AN87" s="368"/>
      <c r="AO87" s="368"/>
      <c r="AP87" s="368" t="s">
        <v>30</v>
      </c>
      <c r="AQ87" s="368"/>
      <c r="AR87" s="368"/>
      <c r="AS87" s="368"/>
      <c r="AT87" s="368"/>
      <c r="AU87" s="368"/>
      <c r="AV87" s="506"/>
      <c r="AW87" s="395" t="s">
        <v>198</v>
      </c>
      <c r="AX87" s="82" t="s">
        <v>30</v>
      </c>
      <c r="AY87" s="82" t="s">
        <v>30</v>
      </c>
      <c r="AZ87" s="508"/>
      <c r="BA87" s="654"/>
      <c r="BB87" s="82"/>
      <c r="BC87" s="82"/>
      <c r="BD87" s="82"/>
      <c r="BE87" s="82"/>
      <c r="BF87" s="82"/>
      <c r="BG87" s="510"/>
      <c r="BH87" s="396" t="s">
        <v>198</v>
      </c>
      <c r="BI87" s="82" t="s">
        <v>30</v>
      </c>
    </row>
    <row r="88" spans="1:61" x14ac:dyDescent="0.25">
      <c r="A88" s="100">
        <v>83</v>
      </c>
      <c r="B88" s="519">
        <f>'APH KIC KIA PC'!D87</f>
        <v>0</v>
      </c>
      <c r="C88" s="519" t="str">
        <f>'APH KIC KIA PC'!I87</f>
        <v>Välj…</v>
      </c>
      <c r="D88" s="520" t="str">
        <f>IF('1. Artikeldata Grund'!$E87="","",'1. Artikeldata Grund'!$E87)</f>
        <v/>
      </c>
      <c r="E88" s="521" t="str">
        <f>IF('1. Artikeldata Grund'!D87="","",'1. Artikeldata Grund'!D87)</f>
        <v/>
      </c>
      <c r="F88" s="523" t="str">
        <f>'2. Artikeldata Utökad'!H87</f>
        <v xml:space="preserve">  Välj…</v>
      </c>
      <c r="G88" s="522"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2"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2"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2" t="str" cm="1">
        <f t="array" ref="J88">IFERROR(SUBSTITUTE(_xlfn.ARRAYTOTEXT(_xlfn._xlws.FILTER(G88:I88,G88:I88&lt;&gt;""))," ",""),"")</f>
        <v/>
      </c>
      <c r="K88" s="522" t="str">
        <f>IF('2. Artikeldata Utökad'!M87="Ja","Nordisk","")</f>
        <v/>
      </c>
      <c r="L88" s="522" t="str">
        <f>IF('2. Artikeldata Utökad'!N87="Ja","Miljoforpackad","")</f>
        <v/>
      </c>
      <c r="M88" s="522" t="str">
        <f t="shared" si="7"/>
        <v/>
      </c>
      <c r="N88" s="522" t="str">
        <f t="shared" si="6"/>
        <v/>
      </c>
      <c r="O88" s="522" t="str">
        <f t="shared" si="8"/>
        <v/>
      </c>
      <c r="P88" s="522" t="str">
        <f t="shared" si="9"/>
        <v/>
      </c>
      <c r="Q88" s="522" t="str">
        <f t="shared" si="10"/>
        <v/>
      </c>
      <c r="R88" s="522" t="str" cm="1">
        <f t="array" ref="R88">IFERROR(SUBSTITUTE(_xlfn.ARRAYTOTEXT(_xlfn._xlws.FILTER(K88:Q88,K88:Q88&lt;&gt;""))," ",""),"")</f>
        <v/>
      </c>
      <c r="S88" s="367"/>
      <c r="T88" s="368"/>
      <c r="U88" s="368"/>
      <c r="V88" s="368"/>
      <c r="W88" s="368"/>
      <c r="X88" s="368"/>
      <c r="Y88" s="368"/>
      <c r="Z88" s="368"/>
      <c r="AA88" s="368"/>
      <c r="AB88" s="368"/>
      <c r="AC88" s="368"/>
      <c r="AD88" s="368"/>
      <c r="AE88" s="368"/>
      <c r="AF88" s="368"/>
      <c r="AG88" s="368"/>
      <c r="AH88" s="368"/>
      <c r="AI88" s="368"/>
      <c r="AJ88" s="368" t="s">
        <v>30</v>
      </c>
      <c r="AK88" s="368" t="s">
        <v>30</v>
      </c>
      <c r="AL88" s="368"/>
      <c r="AM88" s="367"/>
      <c r="AN88" s="368"/>
      <c r="AO88" s="368"/>
      <c r="AP88" s="368" t="s">
        <v>30</v>
      </c>
      <c r="AQ88" s="368"/>
      <c r="AR88" s="368"/>
      <c r="AS88" s="368"/>
      <c r="AT88" s="368"/>
      <c r="AU88" s="368"/>
      <c r="AV88" s="506"/>
      <c r="AW88" s="395" t="s">
        <v>198</v>
      </c>
      <c r="AX88" s="82" t="s">
        <v>30</v>
      </c>
      <c r="AY88" s="82" t="s">
        <v>30</v>
      </c>
      <c r="AZ88" s="508"/>
      <c r="BA88" s="654"/>
      <c r="BB88" s="82"/>
      <c r="BC88" s="82"/>
      <c r="BD88" s="82"/>
      <c r="BE88" s="82"/>
      <c r="BF88" s="82"/>
      <c r="BG88" s="510"/>
      <c r="BH88" s="396" t="s">
        <v>198</v>
      </c>
      <c r="BI88" s="82" t="s">
        <v>30</v>
      </c>
    </row>
    <row r="89" spans="1:61" x14ac:dyDescent="0.25">
      <c r="A89" s="100">
        <v>84</v>
      </c>
      <c r="B89" s="519">
        <f>'APH KIC KIA PC'!D88</f>
        <v>0</v>
      </c>
      <c r="C89" s="519" t="str">
        <f>'APH KIC KIA PC'!I88</f>
        <v>Välj…</v>
      </c>
      <c r="D89" s="520" t="str">
        <f>IF('1. Artikeldata Grund'!$E88="","",'1. Artikeldata Grund'!$E88)</f>
        <v/>
      </c>
      <c r="E89" s="521" t="str">
        <f>IF('1. Artikeldata Grund'!D88="","",'1. Artikeldata Grund'!D88)</f>
        <v/>
      </c>
      <c r="F89" s="523" t="str">
        <f>'2. Artikeldata Utökad'!H88</f>
        <v xml:space="preserve">  Välj…</v>
      </c>
      <c r="G89" s="522"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2"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2"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2" t="str" cm="1">
        <f t="array" ref="J89">IFERROR(SUBSTITUTE(_xlfn.ARRAYTOTEXT(_xlfn._xlws.FILTER(G89:I89,G89:I89&lt;&gt;""))," ",""),"")</f>
        <v/>
      </c>
      <c r="K89" s="522" t="str">
        <f>IF('2. Artikeldata Utökad'!M88="Ja","Nordisk","")</f>
        <v/>
      </c>
      <c r="L89" s="522" t="str">
        <f>IF('2. Artikeldata Utökad'!N88="Ja","Miljoforpackad","")</f>
        <v/>
      </c>
      <c r="M89" s="522" t="str">
        <f t="shared" si="7"/>
        <v/>
      </c>
      <c r="N89" s="522" t="str">
        <f t="shared" si="6"/>
        <v/>
      </c>
      <c r="O89" s="522" t="str">
        <f t="shared" si="8"/>
        <v/>
      </c>
      <c r="P89" s="522" t="str">
        <f t="shared" si="9"/>
        <v/>
      </c>
      <c r="Q89" s="522" t="str">
        <f t="shared" si="10"/>
        <v/>
      </c>
      <c r="R89" s="522" t="str" cm="1">
        <f t="array" ref="R89">IFERROR(SUBSTITUTE(_xlfn.ARRAYTOTEXT(_xlfn._xlws.FILTER(K89:Q89,K89:Q89&lt;&gt;""))," ",""),"")</f>
        <v/>
      </c>
      <c r="S89" s="367"/>
      <c r="T89" s="368"/>
      <c r="U89" s="368"/>
      <c r="V89" s="368"/>
      <c r="W89" s="368"/>
      <c r="X89" s="368"/>
      <c r="Y89" s="368"/>
      <c r="Z89" s="368"/>
      <c r="AA89" s="368"/>
      <c r="AB89" s="368"/>
      <c r="AC89" s="368"/>
      <c r="AD89" s="368"/>
      <c r="AE89" s="368"/>
      <c r="AF89" s="368"/>
      <c r="AG89" s="368"/>
      <c r="AH89" s="368"/>
      <c r="AI89" s="368"/>
      <c r="AJ89" s="368" t="s">
        <v>30</v>
      </c>
      <c r="AK89" s="368" t="s">
        <v>30</v>
      </c>
      <c r="AL89" s="368"/>
      <c r="AM89" s="367"/>
      <c r="AN89" s="368"/>
      <c r="AO89" s="368"/>
      <c r="AP89" s="368" t="s">
        <v>30</v>
      </c>
      <c r="AQ89" s="368"/>
      <c r="AR89" s="368"/>
      <c r="AS89" s="368"/>
      <c r="AT89" s="368"/>
      <c r="AU89" s="368"/>
      <c r="AV89" s="506"/>
      <c r="AW89" s="395" t="s">
        <v>198</v>
      </c>
      <c r="AX89" s="82" t="s">
        <v>30</v>
      </c>
      <c r="AY89" s="82" t="s">
        <v>30</v>
      </c>
      <c r="AZ89" s="508"/>
      <c r="BA89" s="654"/>
      <c r="BB89" s="82"/>
      <c r="BC89" s="82"/>
      <c r="BD89" s="82"/>
      <c r="BE89" s="82"/>
      <c r="BF89" s="82"/>
      <c r="BG89" s="510"/>
      <c r="BH89" s="396" t="s">
        <v>198</v>
      </c>
      <c r="BI89" s="82" t="s">
        <v>30</v>
      </c>
    </row>
    <row r="90" spans="1:61" x14ac:dyDescent="0.25">
      <c r="A90" s="100">
        <v>85</v>
      </c>
      <c r="B90" s="519">
        <f>'APH KIC KIA PC'!D89</f>
        <v>0</v>
      </c>
      <c r="C90" s="519" t="str">
        <f>'APH KIC KIA PC'!I89</f>
        <v>Välj…</v>
      </c>
      <c r="D90" s="520" t="str">
        <f>IF('1. Artikeldata Grund'!$E89="","",'1. Artikeldata Grund'!$E89)</f>
        <v/>
      </c>
      <c r="E90" s="521" t="str">
        <f>IF('1. Artikeldata Grund'!D89="","",'1. Artikeldata Grund'!D89)</f>
        <v/>
      </c>
      <c r="F90" s="523" t="str">
        <f>'2. Artikeldata Utökad'!H89</f>
        <v xml:space="preserve">  Välj…</v>
      </c>
      <c r="G90" s="522"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2"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2"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2" t="str" cm="1">
        <f t="array" ref="J90">IFERROR(SUBSTITUTE(_xlfn.ARRAYTOTEXT(_xlfn._xlws.FILTER(G90:I90,G90:I90&lt;&gt;""))," ",""),"")</f>
        <v/>
      </c>
      <c r="K90" s="522" t="str">
        <f>IF('2. Artikeldata Utökad'!M89="Ja","Nordisk","")</f>
        <v/>
      </c>
      <c r="L90" s="522" t="str">
        <f>IF('2. Artikeldata Utökad'!N89="Ja","Miljoforpackad","")</f>
        <v/>
      </c>
      <c r="M90" s="522" t="str">
        <f t="shared" si="7"/>
        <v/>
      </c>
      <c r="N90" s="522" t="str">
        <f t="shared" si="6"/>
        <v/>
      </c>
      <c r="O90" s="522" t="str">
        <f t="shared" si="8"/>
        <v/>
      </c>
      <c r="P90" s="522" t="str">
        <f t="shared" si="9"/>
        <v/>
      </c>
      <c r="Q90" s="522" t="str">
        <f t="shared" si="10"/>
        <v/>
      </c>
      <c r="R90" s="522" t="str" cm="1">
        <f t="array" ref="R90">IFERROR(SUBSTITUTE(_xlfn.ARRAYTOTEXT(_xlfn._xlws.FILTER(K90:Q90,K90:Q90&lt;&gt;""))," ",""),"")</f>
        <v/>
      </c>
      <c r="S90" s="367"/>
      <c r="T90" s="368"/>
      <c r="U90" s="368"/>
      <c r="V90" s="368"/>
      <c r="W90" s="368"/>
      <c r="X90" s="368"/>
      <c r="Y90" s="368"/>
      <c r="Z90" s="368"/>
      <c r="AA90" s="368"/>
      <c r="AB90" s="368"/>
      <c r="AC90" s="368"/>
      <c r="AD90" s="368"/>
      <c r="AE90" s="368"/>
      <c r="AF90" s="368"/>
      <c r="AG90" s="368"/>
      <c r="AH90" s="368"/>
      <c r="AI90" s="368"/>
      <c r="AJ90" s="368" t="s">
        <v>30</v>
      </c>
      <c r="AK90" s="368" t="s">
        <v>30</v>
      </c>
      <c r="AL90" s="368"/>
      <c r="AM90" s="367"/>
      <c r="AN90" s="368"/>
      <c r="AO90" s="368"/>
      <c r="AP90" s="368" t="s">
        <v>30</v>
      </c>
      <c r="AQ90" s="368"/>
      <c r="AR90" s="368"/>
      <c r="AS90" s="368"/>
      <c r="AT90" s="368"/>
      <c r="AU90" s="368"/>
      <c r="AV90" s="506"/>
      <c r="AW90" s="395" t="s">
        <v>198</v>
      </c>
      <c r="AX90" s="82" t="s">
        <v>30</v>
      </c>
      <c r="AY90" s="82" t="s">
        <v>30</v>
      </c>
      <c r="AZ90" s="508"/>
      <c r="BA90" s="654"/>
      <c r="BB90" s="82"/>
      <c r="BC90" s="82"/>
      <c r="BD90" s="82"/>
      <c r="BE90" s="82"/>
      <c r="BF90" s="82"/>
      <c r="BG90" s="510"/>
      <c r="BH90" s="396" t="s">
        <v>198</v>
      </c>
      <c r="BI90" s="82" t="s">
        <v>30</v>
      </c>
    </row>
    <row r="91" spans="1:61" x14ac:dyDescent="0.25">
      <c r="A91" s="100">
        <v>86</v>
      </c>
      <c r="B91" s="519">
        <f>'APH KIC KIA PC'!D90</f>
        <v>0</v>
      </c>
      <c r="C91" s="519" t="str">
        <f>'APH KIC KIA PC'!I90</f>
        <v>Välj…</v>
      </c>
      <c r="D91" s="520" t="str">
        <f>IF('1. Artikeldata Grund'!$E90="","",'1. Artikeldata Grund'!$E90)</f>
        <v/>
      </c>
      <c r="E91" s="521" t="str">
        <f>IF('1. Artikeldata Grund'!D90="","",'1. Artikeldata Grund'!D90)</f>
        <v/>
      </c>
      <c r="F91" s="523" t="str">
        <f>'2. Artikeldata Utökad'!H90</f>
        <v xml:space="preserve">  Välj…</v>
      </c>
      <c r="G91" s="522"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2"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2"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2" t="str" cm="1">
        <f t="array" ref="J91">IFERROR(SUBSTITUTE(_xlfn.ARRAYTOTEXT(_xlfn._xlws.FILTER(G91:I91,G91:I91&lt;&gt;""))," ",""),"")</f>
        <v/>
      </c>
      <c r="K91" s="522" t="str">
        <f>IF('2. Artikeldata Utökad'!M90="Ja","Nordisk","")</f>
        <v/>
      </c>
      <c r="L91" s="522" t="str">
        <f>IF('2. Artikeldata Utökad'!N90="Ja","Miljoforpackad","")</f>
        <v/>
      </c>
      <c r="M91" s="522" t="str">
        <f t="shared" si="7"/>
        <v/>
      </c>
      <c r="N91" s="522" t="str">
        <f t="shared" si="6"/>
        <v/>
      </c>
      <c r="O91" s="522" t="str">
        <f t="shared" si="8"/>
        <v/>
      </c>
      <c r="P91" s="522" t="str">
        <f t="shared" si="9"/>
        <v/>
      </c>
      <c r="Q91" s="522" t="str">
        <f t="shared" si="10"/>
        <v/>
      </c>
      <c r="R91" s="522" t="str" cm="1">
        <f t="array" ref="R91">IFERROR(SUBSTITUTE(_xlfn.ARRAYTOTEXT(_xlfn._xlws.FILTER(K91:Q91,K91:Q91&lt;&gt;""))," ",""),"")</f>
        <v/>
      </c>
      <c r="S91" s="367"/>
      <c r="T91" s="368"/>
      <c r="U91" s="368"/>
      <c r="V91" s="368"/>
      <c r="W91" s="368"/>
      <c r="X91" s="368"/>
      <c r="Y91" s="368"/>
      <c r="Z91" s="368"/>
      <c r="AA91" s="368"/>
      <c r="AB91" s="368"/>
      <c r="AC91" s="368"/>
      <c r="AD91" s="368"/>
      <c r="AE91" s="368"/>
      <c r="AF91" s="368"/>
      <c r="AG91" s="368"/>
      <c r="AH91" s="368"/>
      <c r="AI91" s="368"/>
      <c r="AJ91" s="368" t="s">
        <v>30</v>
      </c>
      <c r="AK91" s="368" t="s">
        <v>30</v>
      </c>
      <c r="AL91" s="368"/>
      <c r="AM91" s="367"/>
      <c r="AN91" s="368"/>
      <c r="AO91" s="368"/>
      <c r="AP91" s="368" t="s">
        <v>30</v>
      </c>
      <c r="AQ91" s="368"/>
      <c r="AR91" s="368"/>
      <c r="AS91" s="368"/>
      <c r="AT91" s="368"/>
      <c r="AU91" s="368"/>
      <c r="AV91" s="506"/>
      <c r="AW91" s="395" t="s">
        <v>198</v>
      </c>
      <c r="AX91" s="82" t="s">
        <v>30</v>
      </c>
      <c r="AY91" s="82" t="s">
        <v>30</v>
      </c>
      <c r="AZ91" s="508"/>
      <c r="BA91" s="654"/>
      <c r="BB91" s="82"/>
      <c r="BC91" s="82"/>
      <c r="BD91" s="82"/>
      <c r="BE91" s="82"/>
      <c r="BF91" s="82"/>
      <c r="BG91" s="510"/>
      <c r="BH91" s="396" t="s">
        <v>198</v>
      </c>
      <c r="BI91" s="82" t="s">
        <v>30</v>
      </c>
    </row>
    <row r="92" spans="1:61" x14ac:dyDescent="0.25">
      <c r="A92" s="100">
        <v>87</v>
      </c>
      <c r="B92" s="519">
        <f>'APH KIC KIA PC'!D91</f>
        <v>0</v>
      </c>
      <c r="C92" s="519" t="str">
        <f>'APH KIC KIA PC'!I91</f>
        <v>Välj…</v>
      </c>
      <c r="D92" s="520" t="str">
        <f>IF('1. Artikeldata Grund'!$E91="","",'1. Artikeldata Grund'!$E91)</f>
        <v/>
      </c>
      <c r="E92" s="521" t="str">
        <f>IF('1. Artikeldata Grund'!D91="","",'1. Artikeldata Grund'!D91)</f>
        <v/>
      </c>
      <c r="F92" s="523" t="str">
        <f>'2. Artikeldata Utökad'!H91</f>
        <v xml:space="preserve">  Välj…</v>
      </c>
      <c r="G92" s="522"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2"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2"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2" t="str" cm="1">
        <f t="array" ref="J92">IFERROR(SUBSTITUTE(_xlfn.ARRAYTOTEXT(_xlfn._xlws.FILTER(G92:I92,G92:I92&lt;&gt;""))," ",""),"")</f>
        <v/>
      </c>
      <c r="K92" s="522" t="str">
        <f>IF('2. Artikeldata Utökad'!M91="Ja","Nordisk","")</f>
        <v/>
      </c>
      <c r="L92" s="522" t="str">
        <f>IF('2. Artikeldata Utökad'!N91="Ja","Miljoforpackad","")</f>
        <v/>
      </c>
      <c r="M92" s="522" t="str">
        <f t="shared" si="7"/>
        <v/>
      </c>
      <c r="N92" s="522" t="str">
        <f t="shared" si="6"/>
        <v/>
      </c>
      <c r="O92" s="522" t="str">
        <f t="shared" si="8"/>
        <v/>
      </c>
      <c r="P92" s="522" t="str">
        <f t="shared" si="9"/>
        <v/>
      </c>
      <c r="Q92" s="522" t="str">
        <f t="shared" si="10"/>
        <v/>
      </c>
      <c r="R92" s="522" t="str" cm="1">
        <f t="array" ref="R92">IFERROR(SUBSTITUTE(_xlfn.ARRAYTOTEXT(_xlfn._xlws.FILTER(K92:Q92,K92:Q92&lt;&gt;""))," ",""),"")</f>
        <v/>
      </c>
      <c r="S92" s="367"/>
      <c r="T92" s="368"/>
      <c r="U92" s="368"/>
      <c r="V92" s="368"/>
      <c r="W92" s="368"/>
      <c r="X92" s="368"/>
      <c r="Y92" s="368"/>
      <c r="Z92" s="368"/>
      <c r="AA92" s="368"/>
      <c r="AB92" s="368"/>
      <c r="AC92" s="368"/>
      <c r="AD92" s="368"/>
      <c r="AE92" s="368"/>
      <c r="AF92" s="368"/>
      <c r="AG92" s="368"/>
      <c r="AH92" s="368"/>
      <c r="AI92" s="368"/>
      <c r="AJ92" s="368" t="s">
        <v>30</v>
      </c>
      <c r="AK92" s="368" t="s">
        <v>30</v>
      </c>
      <c r="AL92" s="368"/>
      <c r="AM92" s="367"/>
      <c r="AN92" s="368"/>
      <c r="AO92" s="368"/>
      <c r="AP92" s="368" t="s">
        <v>30</v>
      </c>
      <c r="AQ92" s="368"/>
      <c r="AR92" s="368"/>
      <c r="AS92" s="368"/>
      <c r="AT92" s="368"/>
      <c r="AU92" s="368"/>
      <c r="AV92" s="506"/>
      <c r="AW92" s="395" t="s">
        <v>198</v>
      </c>
      <c r="AX92" s="82" t="s">
        <v>30</v>
      </c>
      <c r="AY92" s="82" t="s">
        <v>30</v>
      </c>
      <c r="AZ92" s="508"/>
      <c r="BA92" s="654"/>
      <c r="BB92" s="82"/>
      <c r="BC92" s="82"/>
      <c r="BD92" s="82"/>
      <c r="BE92" s="82"/>
      <c r="BF92" s="82"/>
      <c r="BG92" s="510"/>
      <c r="BH92" s="396" t="s">
        <v>198</v>
      </c>
      <c r="BI92" s="82" t="s">
        <v>30</v>
      </c>
    </row>
    <row r="93" spans="1:61" x14ac:dyDescent="0.25">
      <c r="A93" s="100">
        <v>88</v>
      </c>
      <c r="B93" s="519">
        <f>'APH KIC KIA PC'!D92</f>
        <v>0</v>
      </c>
      <c r="C93" s="519" t="str">
        <f>'APH KIC KIA PC'!I92</f>
        <v>Välj…</v>
      </c>
      <c r="D93" s="520" t="str">
        <f>IF('1. Artikeldata Grund'!$E92="","",'1. Artikeldata Grund'!$E92)</f>
        <v/>
      </c>
      <c r="E93" s="521" t="str">
        <f>IF('1. Artikeldata Grund'!D92="","",'1. Artikeldata Grund'!D92)</f>
        <v/>
      </c>
      <c r="F93" s="523" t="str">
        <f>'2. Artikeldata Utökad'!H92</f>
        <v xml:space="preserve">  Välj…</v>
      </c>
      <c r="G93" s="522"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2"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2"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2" t="str" cm="1">
        <f t="array" ref="J93">IFERROR(SUBSTITUTE(_xlfn.ARRAYTOTEXT(_xlfn._xlws.FILTER(G93:I93,G93:I93&lt;&gt;""))," ",""),"")</f>
        <v/>
      </c>
      <c r="K93" s="522" t="str">
        <f>IF('2. Artikeldata Utökad'!M92="Ja","Nordisk","")</f>
        <v/>
      </c>
      <c r="L93" s="522" t="str">
        <f>IF('2. Artikeldata Utökad'!N92="Ja","Miljoforpackad","")</f>
        <v/>
      </c>
      <c r="M93" s="522" t="str">
        <f t="shared" si="7"/>
        <v/>
      </c>
      <c r="N93" s="522" t="str">
        <f t="shared" si="6"/>
        <v/>
      </c>
      <c r="O93" s="522" t="str">
        <f t="shared" si="8"/>
        <v/>
      </c>
      <c r="P93" s="522" t="str">
        <f t="shared" si="9"/>
        <v/>
      </c>
      <c r="Q93" s="522" t="str">
        <f t="shared" si="10"/>
        <v/>
      </c>
      <c r="R93" s="522" t="str" cm="1">
        <f t="array" ref="R93">IFERROR(SUBSTITUTE(_xlfn.ARRAYTOTEXT(_xlfn._xlws.FILTER(K93:Q93,K93:Q93&lt;&gt;""))," ",""),"")</f>
        <v/>
      </c>
      <c r="S93" s="367"/>
      <c r="T93" s="368"/>
      <c r="U93" s="368"/>
      <c r="V93" s="368"/>
      <c r="W93" s="368"/>
      <c r="X93" s="368"/>
      <c r="Y93" s="368"/>
      <c r="Z93" s="368"/>
      <c r="AA93" s="368"/>
      <c r="AB93" s="368"/>
      <c r="AC93" s="368"/>
      <c r="AD93" s="368"/>
      <c r="AE93" s="368"/>
      <c r="AF93" s="368"/>
      <c r="AG93" s="368"/>
      <c r="AH93" s="368"/>
      <c r="AI93" s="368"/>
      <c r="AJ93" s="368" t="s">
        <v>30</v>
      </c>
      <c r="AK93" s="368" t="s">
        <v>30</v>
      </c>
      <c r="AL93" s="368"/>
      <c r="AM93" s="367"/>
      <c r="AN93" s="368"/>
      <c r="AO93" s="368"/>
      <c r="AP93" s="368" t="s">
        <v>30</v>
      </c>
      <c r="AQ93" s="368"/>
      <c r="AR93" s="368"/>
      <c r="AS93" s="368"/>
      <c r="AT93" s="368"/>
      <c r="AU93" s="368"/>
      <c r="AV93" s="506"/>
      <c r="AW93" s="395" t="s">
        <v>198</v>
      </c>
      <c r="AX93" s="82" t="s">
        <v>30</v>
      </c>
      <c r="AY93" s="82" t="s">
        <v>30</v>
      </c>
      <c r="AZ93" s="508"/>
      <c r="BA93" s="654"/>
      <c r="BB93" s="82"/>
      <c r="BC93" s="82"/>
      <c r="BD93" s="82"/>
      <c r="BE93" s="82"/>
      <c r="BF93" s="82"/>
      <c r="BG93" s="510"/>
      <c r="BH93" s="396" t="s">
        <v>198</v>
      </c>
      <c r="BI93" s="82" t="s">
        <v>30</v>
      </c>
    </row>
    <row r="94" spans="1:61" x14ac:dyDescent="0.25">
      <c r="A94" s="100">
        <v>89</v>
      </c>
      <c r="B94" s="519">
        <f>'APH KIC KIA PC'!D93</f>
        <v>0</v>
      </c>
      <c r="C94" s="519" t="str">
        <f>'APH KIC KIA PC'!I93</f>
        <v>Välj…</v>
      </c>
      <c r="D94" s="520" t="str">
        <f>IF('1. Artikeldata Grund'!$E93="","",'1. Artikeldata Grund'!$E93)</f>
        <v/>
      </c>
      <c r="E94" s="521" t="str">
        <f>IF('1. Artikeldata Grund'!D93="","",'1. Artikeldata Grund'!D93)</f>
        <v/>
      </c>
      <c r="F94" s="523" t="str">
        <f>'2. Artikeldata Utökad'!H93</f>
        <v xml:space="preserve">  Välj…</v>
      </c>
      <c r="G94" s="522"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2"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2"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2" t="str" cm="1">
        <f t="array" ref="J94">IFERROR(SUBSTITUTE(_xlfn.ARRAYTOTEXT(_xlfn._xlws.FILTER(G94:I94,G94:I94&lt;&gt;""))," ",""),"")</f>
        <v/>
      </c>
      <c r="K94" s="522" t="str">
        <f>IF('2. Artikeldata Utökad'!M93="Ja","Nordisk","")</f>
        <v/>
      </c>
      <c r="L94" s="522" t="str">
        <f>IF('2. Artikeldata Utökad'!N93="Ja","Miljoforpackad","")</f>
        <v/>
      </c>
      <c r="M94" s="522" t="str">
        <f t="shared" si="7"/>
        <v/>
      </c>
      <c r="N94" s="522" t="str">
        <f t="shared" si="6"/>
        <v/>
      </c>
      <c r="O94" s="522" t="str">
        <f t="shared" si="8"/>
        <v/>
      </c>
      <c r="P94" s="522" t="str">
        <f t="shared" si="9"/>
        <v/>
      </c>
      <c r="Q94" s="522" t="str">
        <f t="shared" si="10"/>
        <v/>
      </c>
      <c r="R94" s="522" t="str" cm="1">
        <f t="array" ref="R94">IFERROR(SUBSTITUTE(_xlfn.ARRAYTOTEXT(_xlfn._xlws.FILTER(K94:Q94,K94:Q94&lt;&gt;""))," ",""),"")</f>
        <v/>
      </c>
      <c r="S94" s="367"/>
      <c r="T94" s="368"/>
      <c r="U94" s="368"/>
      <c r="V94" s="368"/>
      <c r="W94" s="368"/>
      <c r="X94" s="368"/>
      <c r="Y94" s="368"/>
      <c r="Z94" s="368"/>
      <c r="AA94" s="368"/>
      <c r="AB94" s="368"/>
      <c r="AC94" s="368"/>
      <c r="AD94" s="368"/>
      <c r="AE94" s="368"/>
      <c r="AF94" s="368"/>
      <c r="AG94" s="368"/>
      <c r="AH94" s="368"/>
      <c r="AI94" s="368"/>
      <c r="AJ94" s="368" t="s">
        <v>30</v>
      </c>
      <c r="AK94" s="368" t="s">
        <v>30</v>
      </c>
      <c r="AL94" s="368"/>
      <c r="AM94" s="367"/>
      <c r="AN94" s="368"/>
      <c r="AO94" s="368"/>
      <c r="AP94" s="368" t="s">
        <v>30</v>
      </c>
      <c r="AQ94" s="368"/>
      <c r="AR94" s="368"/>
      <c r="AS94" s="368"/>
      <c r="AT94" s="368"/>
      <c r="AU94" s="368"/>
      <c r="AV94" s="506"/>
      <c r="AW94" s="395" t="s">
        <v>198</v>
      </c>
      <c r="AX94" s="82" t="s">
        <v>30</v>
      </c>
      <c r="AY94" s="82" t="s">
        <v>30</v>
      </c>
      <c r="AZ94" s="508"/>
      <c r="BA94" s="654"/>
      <c r="BB94" s="82"/>
      <c r="BC94" s="82"/>
      <c r="BD94" s="82"/>
      <c r="BE94" s="82"/>
      <c r="BF94" s="82"/>
      <c r="BG94" s="510"/>
      <c r="BH94" s="396" t="s">
        <v>198</v>
      </c>
      <c r="BI94" s="82" t="s">
        <v>30</v>
      </c>
    </row>
    <row r="95" spans="1:61" x14ac:dyDescent="0.25">
      <c r="A95" s="100">
        <v>90</v>
      </c>
      <c r="B95" s="519">
        <f>'APH KIC KIA PC'!D94</f>
        <v>0</v>
      </c>
      <c r="C95" s="519" t="str">
        <f>'APH KIC KIA PC'!I94</f>
        <v>Välj…</v>
      </c>
      <c r="D95" s="520" t="str">
        <f>IF('1. Artikeldata Grund'!$E94="","",'1. Artikeldata Grund'!$E94)</f>
        <v/>
      </c>
      <c r="E95" s="521" t="str">
        <f>IF('1. Artikeldata Grund'!D94="","",'1. Artikeldata Grund'!D94)</f>
        <v/>
      </c>
      <c r="F95" s="523" t="str">
        <f>'2. Artikeldata Utökad'!H94</f>
        <v xml:space="preserve">  Välj…</v>
      </c>
      <c r="G95" s="522"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2"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2"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2" t="str" cm="1">
        <f t="array" ref="J95">IFERROR(SUBSTITUTE(_xlfn.ARRAYTOTEXT(_xlfn._xlws.FILTER(G95:I95,G95:I95&lt;&gt;""))," ",""),"")</f>
        <v/>
      </c>
      <c r="K95" s="522" t="str">
        <f>IF('2. Artikeldata Utökad'!M94="Ja","Nordisk","")</f>
        <v/>
      </c>
      <c r="L95" s="522" t="str">
        <f>IF('2. Artikeldata Utökad'!N94="Ja","Miljoforpackad","")</f>
        <v/>
      </c>
      <c r="M95" s="522" t="str">
        <f t="shared" si="7"/>
        <v/>
      </c>
      <c r="N95" s="522" t="str">
        <f t="shared" si="6"/>
        <v/>
      </c>
      <c r="O95" s="522" t="str">
        <f t="shared" si="8"/>
        <v/>
      </c>
      <c r="P95" s="522" t="str">
        <f t="shared" si="9"/>
        <v/>
      </c>
      <c r="Q95" s="522" t="str">
        <f t="shared" si="10"/>
        <v/>
      </c>
      <c r="R95" s="522" t="str" cm="1">
        <f t="array" ref="R95">IFERROR(SUBSTITUTE(_xlfn.ARRAYTOTEXT(_xlfn._xlws.FILTER(K95:Q95,K95:Q95&lt;&gt;""))," ",""),"")</f>
        <v/>
      </c>
      <c r="S95" s="367"/>
      <c r="T95" s="368"/>
      <c r="U95" s="368"/>
      <c r="V95" s="368"/>
      <c r="W95" s="368"/>
      <c r="X95" s="368"/>
      <c r="Y95" s="368"/>
      <c r="Z95" s="368"/>
      <c r="AA95" s="368"/>
      <c r="AB95" s="368"/>
      <c r="AC95" s="368"/>
      <c r="AD95" s="368"/>
      <c r="AE95" s="368"/>
      <c r="AF95" s="368"/>
      <c r="AG95" s="368"/>
      <c r="AH95" s="368"/>
      <c r="AI95" s="368"/>
      <c r="AJ95" s="368" t="s">
        <v>30</v>
      </c>
      <c r="AK95" s="368" t="s">
        <v>30</v>
      </c>
      <c r="AL95" s="368"/>
      <c r="AM95" s="367"/>
      <c r="AN95" s="368"/>
      <c r="AO95" s="368"/>
      <c r="AP95" s="368" t="s">
        <v>30</v>
      </c>
      <c r="AQ95" s="368"/>
      <c r="AR95" s="368"/>
      <c r="AS95" s="368"/>
      <c r="AT95" s="368"/>
      <c r="AU95" s="368"/>
      <c r="AV95" s="506"/>
      <c r="AW95" s="395" t="s">
        <v>198</v>
      </c>
      <c r="AX95" s="82" t="s">
        <v>30</v>
      </c>
      <c r="AY95" s="82" t="s">
        <v>30</v>
      </c>
      <c r="AZ95" s="508"/>
      <c r="BA95" s="654"/>
      <c r="BB95" s="82"/>
      <c r="BC95" s="82"/>
      <c r="BD95" s="82"/>
      <c r="BE95" s="82"/>
      <c r="BF95" s="82"/>
      <c r="BG95" s="510"/>
      <c r="BH95" s="396" t="s">
        <v>198</v>
      </c>
      <c r="BI95" s="82" t="s">
        <v>30</v>
      </c>
    </row>
    <row r="96" spans="1:61" x14ac:dyDescent="0.25">
      <c r="A96" s="100">
        <v>91</v>
      </c>
      <c r="B96" s="519">
        <f>'APH KIC KIA PC'!D95</f>
        <v>0</v>
      </c>
      <c r="C96" s="519" t="str">
        <f>'APH KIC KIA PC'!I95</f>
        <v>Välj…</v>
      </c>
      <c r="D96" s="520" t="str">
        <f>IF('1. Artikeldata Grund'!$E95="","",'1. Artikeldata Grund'!$E95)</f>
        <v/>
      </c>
      <c r="E96" s="521" t="str">
        <f>IF('1. Artikeldata Grund'!D95="","",'1. Artikeldata Grund'!D95)</f>
        <v/>
      </c>
      <c r="F96" s="523" t="str">
        <f>'2. Artikeldata Utökad'!H95</f>
        <v xml:space="preserve">  Välj…</v>
      </c>
      <c r="G96" s="522"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2"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2"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2" t="str" cm="1">
        <f t="array" ref="J96">IFERROR(SUBSTITUTE(_xlfn.ARRAYTOTEXT(_xlfn._xlws.FILTER(G96:I96,G96:I96&lt;&gt;""))," ",""),"")</f>
        <v/>
      </c>
      <c r="K96" s="522" t="str">
        <f>IF('2. Artikeldata Utökad'!M95="Ja","Nordisk","")</f>
        <v/>
      </c>
      <c r="L96" s="522" t="str">
        <f>IF('2. Artikeldata Utökad'!N95="Ja","Miljoforpackad","")</f>
        <v/>
      </c>
      <c r="M96" s="522" t="str">
        <f t="shared" si="7"/>
        <v/>
      </c>
      <c r="N96" s="522" t="str">
        <f t="shared" si="6"/>
        <v/>
      </c>
      <c r="O96" s="522" t="str">
        <f t="shared" si="8"/>
        <v/>
      </c>
      <c r="P96" s="522" t="str">
        <f t="shared" si="9"/>
        <v/>
      </c>
      <c r="Q96" s="522" t="str">
        <f t="shared" si="10"/>
        <v/>
      </c>
      <c r="R96" s="522" t="str" cm="1">
        <f t="array" ref="R96">IFERROR(SUBSTITUTE(_xlfn.ARRAYTOTEXT(_xlfn._xlws.FILTER(K96:Q96,K96:Q96&lt;&gt;""))," ",""),"")</f>
        <v/>
      </c>
      <c r="S96" s="367"/>
      <c r="T96" s="368"/>
      <c r="U96" s="368"/>
      <c r="V96" s="368"/>
      <c r="W96" s="368"/>
      <c r="X96" s="368"/>
      <c r="Y96" s="368"/>
      <c r="Z96" s="368"/>
      <c r="AA96" s="368"/>
      <c r="AB96" s="368"/>
      <c r="AC96" s="368"/>
      <c r="AD96" s="368"/>
      <c r="AE96" s="368"/>
      <c r="AF96" s="368"/>
      <c r="AG96" s="368"/>
      <c r="AH96" s="368"/>
      <c r="AI96" s="368"/>
      <c r="AJ96" s="368" t="s">
        <v>30</v>
      </c>
      <c r="AK96" s="368" t="s">
        <v>30</v>
      </c>
      <c r="AL96" s="368"/>
      <c r="AM96" s="367"/>
      <c r="AN96" s="368"/>
      <c r="AO96" s="368"/>
      <c r="AP96" s="368" t="s">
        <v>30</v>
      </c>
      <c r="AQ96" s="368"/>
      <c r="AR96" s="368"/>
      <c r="AS96" s="368"/>
      <c r="AT96" s="368"/>
      <c r="AU96" s="368"/>
      <c r="AV96" s="506"/>
      <c r="AW96" s="395" t="s">
        <v>198</v>
      </c>
      <c r="AX96" s="82" t="s">
        <v>30</v>
      </c>
      <c r="AY96" s="82" t="s">
        <v>30</v>
      </c>
      <c r="AZ96" s="508"/>
      <c r="BA96" s="654"/>
      <c r="BB96" s="82"/>
      <c r="BC96" s="82"/>
      <c r="BD96" s="82"/>
      <c r="BE96" s="82"/>
      <c r="BF96" s="82"/>
      <c r="BG96" s="510"/>
      <c r="BH96" s="396" t="s">
        <v>198</v>
      </c>
      <c r="BI96" s="82" t="s">
        <v>30</v>
      </c>
    </row>
    <row r="97" spans="1:61" x14ac:dyDescent="0.25">
      <c r="A97" s="100">
        <v>92</v>
      </c>
      <c r="B97" s="519">
        <f>'APH KIC KIA PC'!D96</f>
        <v>0</v>
      </c>
      <c r="C97" s="519" t="str">
        <f>'APH KIC KIA PC'!I96</f>
        <v>Välj…</v>
      </c>
      <c r="D97" s="520" t="str">
        <f>IF('1. Artikeldata Grund'!$E96="","",'1. Artikeldata Grund'!$E96)</f>
        <v/>
      </c>
      <c r="E97" s="521" t="str">
        <f>IF('1. Artikeldata Grund'!D96="","",'1. Artikeldata Grund'!D96)</f>
        <v/>
      </c>
      <c r="F97" s="523" t="str">
        <f>'2. Artikeldata Utökad'!H96</f>
        <v xml:space="preserve">  Välj…</v>
      </c>
      <c r="G97" s="522"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2"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2"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2" t="str" cm="1">
        <f t="array" ref="J97">IFERROR(SUBSTITUTE(_xlfn.ARRAYTOTEXT(_xlfn._xlws.FILTER(G97:I97,G97:I97&lt;&gt;""))," ",""),"")</f>
        <v/>
      </c>
      <c r="K97" s="522" t="str">
        <f>IF('2. Artikeldata Utökad'!M96="Ja","Nordisk","")</f>
        <v/>
      </c>
      <c r="L97" s="522" t="str">
        <f>IF('2. Artikeldata Utökad'!N96="Ja","Miljoforpackad","")</f>
        <v/>
      </c>
      <c r="M97" s="522" t="str">
        <f t="shared" si="7"/>
        <v/>
      </c>
      <c r="N97" s="522" t="str">
        <f t="shared" si="6"/>
        <v/>
      </c>
      <c r="O97" s="522" t="str">
        <f t="shared" si="8"/>
        <v/>
      </c>
      <c r="P97" s="522" t="str">
        <f t="shared" si="9"/>
        <v/>
      </c>
      <c r="Q97" s="522" t="str">
        <f t="shared" si="10"/>
        <v/>
      </c>
      <c r="R97" s="522" t="str" cm="1">
        <f t="array" ref="R97">IFERROR(SUBSTITUTE(_xlfn.ARRAYTOTEXT(_xlfn._xlws.FILTER(K97:Q97,K97:Q97&lt;&gt;""))," ",""),"")</f>
        <v/>
      </c>
      <c r="S97" s="367"/>
      <c r="T97" s="368"/>
      <c r="U97" s="368"/>
      <c r="V97" s="368"/>
      <c r="W97" s="368"/>
      <c r="X97" s="368"/>
      <c r="Y97" s="368"/>
      <c r="Z97" s="368"/>
      <c r="AA97" s="368"/>
      <c r="AB97" s="368"/>
      <c r="AC97" s="368"/>
      <c r="AD97" s="368"/>
      <c r="AE97" s="368"/>
      <c r="AF97" s="368"/>
      <c r="AG97" s="368"/>
      <c r="AH97" s="368"/>
      <c r="AI97" s="368"/>
      <c r="AJ97" s="368" t="s">
        <v>30</v>
      </c>
      <c r="AK97" s="368" t="s">
        <v>30</v>
      </c>
      <c r="AL97" s="368"/>
      <c r="AM97" s="367"/>
      <c r="AN97" s="368"/>
      <c r="AO97" s="368"/>
      <c r="AP97" s="368" t="s">
        <v>30</v>
      </c>
      <c r="AQ97" s="368"/>
      <c r="AR97" s="368"/>
      <c r="AS97" s="368"/>
      <c r="AT97" s="368"/>
      <c r="AU97" s="368"/>
      <c r="AV97" s="506"/>
      <c r="AW97" s="395" t="s">
        <v>198</v>
      </c>
      <c r="AX97" s="82" t="s">
        <v>30</v>
      </c>
      <c r="AY97" s="82" t="s">
        <v>30</v>
      </c>
      <c r="AZ97" s="508"/>
      <c r="BA97" s="654"/>
      <c r="BB97" s="82"/>
      <c r="BC97" s="82"/>
      <c r="BD97" s="82"/>
      <c r="BE97" s="82"/>
      <c r="BF97" s="82"/>
      <c r="BG97" s="510"/>
      <c r="BH97" s="396" t="s">
        <v>198</v>
      </c>
      <c r="BI97" s="82" t="s">
        <v>30</v>
      </c>
    </row>
    <row r="98" spans="1:61" x14ac:dyDescent="0.25">
      <c r="A98" s="100">
        <v>93</v>
      </c>
      <c r="B98" s="519">
        <f>'APH KIC KIA PC'!D97</f>
        <v>0</v>
      </c>
      <c r="C98" s="519" t="str">
        <f>'APH KIC KIA PC'!I97</f>
        <v>Välj…</v>
      </c>
      <c r="D98" s="520" t="str">
        <f>IF('1. Artikeldata Grund'!$E97="","",'1. Artikeldata Grund'!$E97)</f>
        <v/>
      </c>
      <c r="E98" s="521" t="str">
        <f>IF('1. Artikeldata Grund'!D97="","",'1. Artikeldata Grund'!D97)</f>
        <v/>
      </c>
      <c r="F98" s="523" t="str">
        <f>'2. Artikeldata Utökad'!H97</f>
        <v xml:space="preserve">  Välj…</v>
      </c>
      <c r="G98" s="522"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2"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2"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2" t="str" cm="1">
        <f t="array" ref="J98">IFERROR(SUBSTITUTE(_xlfn.ARRAYTOTEXT(_xlfn._xlws.FILTER(G98:I98,G98:I98&lt;&gt;""))," ",""),"")</f>
        <v/>
      </c>
      <c r="K98" s="522" t="str">
        <f>IF('2. Artikeldata Utökad'!M97="Ja","Nordisk","")</f>
        <v/>
      </c>
      <c r="L98" s="522" t="str">
        <f>IF('2. Artikeldata Utökad'!N97="Ja","Miljoforpackad","")</f>
        <v/>
      </c>
      <c r="M98" s="522" t="str">
        <f t="shared" si="7"/>
        <v/>
      </c>
      <c r="N98" s="522" t="str">
        <f t="shared" si="6"/>
        <v/>
      </c>
      <c r="O98" s="522" t="str">
        <f t="shared" si="8"/>
        <v/>
      </c>
      <c r="P98" s="522" t="str">
        <f t="shared" si="9"/>
        <v/>
      </c>
      <c r="Q98" s="522" t="str">
        <f t="shared" si="10"/>
        <v/>
      </c>
      <c r="R98" s="522" t="str" cm="1">
        <f t="array" ref="R98">IFERROR(SUBSTITUTE(_xlfn.ARRAYTOTEXT(_xlfn._xlws.FILTER(K98:Q98,K98:Q98&lt;&gt;""))," ",""),"")</f>
        <v/>
      </c>
      <c r="S98" s="367"/>
      <c r="T98" s="368"/>
      <c r="U98" s="368"/>
      <c r="V98" s="368"/>
      <c r="W98" s="368"/>
      <c r="X98" s="368"/>
      <c r="Y98" s="368"/>
      <c r="Z98" s="368"/>
      <c r="AA98" s="368"/>
      <c r="AB98" s="368"/>
      <c r="AC98" s="368"/>
      <c r="AD98" s="368"/>
      <c r="AE98" s="368"/>
      <c r="AF98" s="368"/>
      <c r="AG98" s="368"/>
      <c r="AH98" s="368"/>
      <c r="AI98" s="368"/>
      <c r="AJ98" s="368" t="s">
        <v>30</v>
      </c>
      <c r="AK98" s="368" t="s">
        <v>30</v>
      </c>
      <c r="AL98" s="368"/>
      <c r="AM98" s="367"/>
      <c r="AN98" s="368"/>
      <c r="AO98" s="368"/>
      <c r="AP98" s="368" t="s">
        <v>30</v>
      </c>
      <c r="AQ98" s="368"/>
      <c r="AR98" s="368"/>
      <c r="AS98" s="368"/>
      <c r="AT98" s="368"/>
      <c r="AU98" s="368"/>
      <c r="AV98" s="506"/>
      <c r="AW98" s="395" t="s">
        <v>198</v>
      </c>
      <c r="AX98" s="82" t="s">
        <v>30</v>
      </c>
      <c r="AY98" s="82" t="s">
        <v>30</v>
      </c>
      <c r="AZ98" s="508"/>
      <c r="BA98" s="654"/>
      <c r="BB98" s="82"/>
      <c r="BC98" s="82"/>
      <c r="BD98" s="82"/>
      <c r="BE98" s="82"/>
      <c r="BF98" s="82"/>
      <c r="BG98" s="510"/>
      <c r="BH98" s="396" t="s">
        <v>198</v>
      </c>
      <c r="BI98" s="82" t="s">
        <v>30</v>
      </c>
    </row>
    <row r="99" spans="1:61" x14ac:dyDescent="0.25">
      <c r="A99" s="100">
        <v>94</v>
      </c>
      <c r="B99" s="519">
        <f>'APH KIC KIA PC'!D98</f>
        <v>0</v>
      </c>
      <c r="C99" s="519" t="str">
        <f>'APH KIC KIA PC'!I98</f>
        <v>Välj…</v>
      </c>
      <c r="D99" s="520" t="str">
        <f>IF('1. Artikeldata Grund'!$E98="","",'1. Artikeldata Grund'!$E98)</f>
        <v/>
      </c>
      <c r="E99" s="521" t="str">
        <f>IF('1. Artikeldata Grund'!D98="","",'1. Artikeldata Grund'!D98)</f>
        <v/>
      </c>
      <c r="F99" s="523" t="str">
        <f>'2. Artikeldata Utökad'!H98</f>
        <v xml:space="preserve">  Välj…</v>
      </c>
      <c r="G99" s="522"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2"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2"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2" t="str" cm="1">
        <f t="array" ref="J99">IFERROR(SUBSTITUTE(_xlfn.ARRAYTOTEXT(_xlfn._xlws.FILTER(G99:I99,G99:I99&lt;&gt;""))," ",""),"")</f>
        <v/>
      </c>
      <c r="K99" s="522" t="str">
        <f>IF('2. Artikeldata Utökad'!M98="Ja","Nordisk","")</f>
        <v/>
      </c>
      <c r="L99" s="522" t="str">
        <f>IF('2. Artikeldata Utökad'!N98="Ja","Miljoforpackad","")</f>
        <v/>
      </c>
      <c r="M99" s="522" t="str">
        <f t="shared" si="7"/>
        <v/>
      </c>
      <c r="N99" s="522" t="str">
        <f t="shared" si="6"/>
        <v/>
      </c>
      <c r="O99" s="522" t="str">
        <f t="shared" si="8"/>
        <v/>
      </c>
      <c r="P99" s="522" t="str">
        <f t="shared" si="9"/>
        <v/>
      </c>
      <c r="Q99" s="522" t="str">
        <f t="shared" si="10"/>
        <v/>
      </c>
      <c r="R99" s="522" t="str" cm="1">
        <f t="array" ref="R99">IFERROR(SUBSTITUTE(_xlfn.ARRAYTOTEXT(_xlfn._xlws.FILTER(K99:Q99,K99:Q99&lt;&gt;""))," ",""),"")</f>
        <v/>
      </c>
      <c r="S99" s="367"/>
      <c r="T99" s="368"/>
      <c r="U99" s="368"/>
      <c r="V99" s="368"/>
      <c r="W99" s="368"/>
      <c r="X99" s="368"/>
      <c r="Y99" s="368"/>
      <c r="Z99" s="368"/>
      <c r="AA99" s="368"/>
      <c r="AB99" s="368"/>
      <c r="AC99" s="368"/>
      <c r="AD99" s="368"/>
      <c r="AE99" s="368"/>
      <c r="AF99" s="368"/>
      <c r="AG99" s="368"/>
      <c r="AH99" s="368"/>
      <c r="AI99" s="368"/>
      <c r="AJ99" s="368" t="s">
        <v>30</v>
      </c>
      <c r="AK99" s="368" t="s">
        <v>30</v>
      </c>
      <c r="AL99" s="368"/>
      <c r="AM99" s="367"/>
      <c r="AN99" s="368"/>
      <c r="AO99" s="368"/>
      <c r="AP99" s="368" t="s">
        <v>30</v>
      </c>
      <c r="AQ99" s="368"/>
      <c r="AR99" s="368"/>
      <c r="AS99" s="368"/>
      <c r="AT99" s="368"/>
      <c r="AU99" s="368"/>
      <c r="AV99" s="506"/>
      <c r="AW99" s="395" t="s">
        <v>198</v>
      </c>
      <c r="AX99" s="82" t="s">
        <v>30</v>
      </c>
      <c r="AY99" s="82" t="s">
        <v>30</v>
      </c>
      <c r="AZ99" s="508"/>
      <c r="BA99" s="654"/>
      <c r="BB99" s="82"/>
      <c r="BC99" s="82"/>
      <c r="BD99" s="82"/>
      <c r="BE99" s="82"/>
      <c r="BF99" s="82"/>
      <c r="BG99" s="510"/>
      <c r="BH99" s="396" t="s">
        <v>198</v>
      </c>
      <c r="BI99" s="82" t="s">
        <v>30</v>
      </c>
    </row>
    <row r="100" spans="1:61" x14ac:dyDescent="0.25">
      <c r="A100" s="100">
        <v>95</v>
      </c>
      <c r="B100" s="519">
        <f>'APH KIC KIA PC'!D99</f>
        <v>0</v>
      </c>
      <c r="C100" s="519" t="str">
        <f>'APH KIC KIA PC'!I99</f>
        <v>Välj…</v>
      </c>
      <c r="D100" s="520" t="str">
        <f>IF('1. Artikeldata Grund'!$E99="","",'1. Artikeldata Grund'!$E99)</f>
        <v/>
      </c>
      <c r="E100" s="521" t="str">
        <f>IF('1. Artikeldata Grund'!D99="","",'1. Artikeldata Grund'!D99)</f>
        <v/>
      </c>
      <c r="F100" s="523" t="str">
        <f>'2. Artikeldata Utökad'!H99</f>
        <v xml:space="preserve">  Välj…</v>
      </c>
      <c r="G100" s="522"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2"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2"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2" t="str" cm="1">
        <f t="array" ref="J100">IFERROR(SUBSTITUTE(_xlfn.ARRAYTOTEXT(_xlfn._xlws.FILTER(G100:I100,G100:I100&lt;&gt;""))," ",""),"")</f>
        <v/>
      </c>
      <c r="K100" s="522" t="str">
        <f>IF('2. Artikeldata Utökad'!M99="Ja","Nordisk","")</f>
        <v/>
      </c>
      <c r="L100" s="522" t="str">
        <f>IF('2. Artikeldata Utökad'!N99="Ja","Miljoforpackad","")</f>
        <v/>
      </c>
      <c r="M100" s="522" t="str">
        <f t="shared" si="7"/>
        <v/>
      </c>
      <c r="N100" s="522" t="str">
        <f t="shared" si="6"/>
        <v/>
      </c>
      <c r="O100" s="522" t="str">
        <f t="shared" si="8"/>
        <v/>
      </c>
      <c r="P100" s="522" t="str">
        <f t="shared" si="9"/>
        <v/>
      </c>
      <c r="Q100" s="522" t="str">
        <f t="shared" si="10"/>
        <v/>
      </c>
      <c r="R100" s="522" t="str" cm="1">
        <f t="array" ref="R100">IFERROR(SUBSTITUTE(_xlfn.ARRAYTOTEXT(_xlfn._xlws.FILTER(K100:Q100,K100:Q100&lt;&gt;""))," ",""),"")</f>
        <v/>
      </c>
      <c r="S100" s="367"/>
      <c r="T100" s="368"/>
      <c r="U100" s="368"/>
      <c r="V100" s="368"/>
      <c r="W100" s="368"/>
      <c r="X100" s="368"/>
      <c r="Y100" s="368"/>
      <c r="Z100" s="368"/>
      <c r="AA100" s="368"/>
      <c r="AB100" s="368"/>
      <c r="AC100" s="368"/>
      <c r="AD100" s="368"/>
      <c r="AE100" s="368"/>
      <c r="AF100" s="368"/>
      <c r="AG100" s="368"/>
      <c r="AH100" s="368"/>
      <c r="AI100" s="368"/>
      <c r="AJ100" s="368" t="s">
        <v>30</v>
      </c>
      <c r="AK100" s="368" t="s">
        <v>30</v>
      </c>
      <c r="AL100" s="368"/>
      <c r="AM100" s="367"/>
      <c r="AN100" s="368"/>
      <c r="AO100" s="368"/>
      <c r="AP100" s="368" t="s">
        <v>30</v>
      </c>
      <c r="AQ100" s="368"/>
      <c r="AR100" s="368"/>
      <c r="AS100" s="368"/>
      <c r="AT100" s="368"/>
      <c r="AU100" s="368"/>
      <c r="AV100" s="506"/>
      <c r="AW100" s="395" t="s">
        <v>198</v>
      </c>
      <c r="AX100" s="82" t="s">
        <v>30</v>
      </c>
      <c r="AY100" s="82" t="s">
        <v>30</v>
      </c>
      <c r="AZ100" s="508"/>
      <c r="BA100" s="654"/>
      <c r="BB100" s="82"/>
      <c r="BC100" s="82"/>
      <c r="BD100" s="82"/>
      <c r="BE100" s="82"/>
      <c r="BF100" s="82"/>
      <c r="BG100" s="510"/>
      <c r="BH100" s="396" t="s">
        <v>198</v>
      </c>
      <c r="BI100" s="82" t="s">
        <v>30</v>
      </c>
    </row>
    <row r="101" spans="1:61" x14ac:dyDescent="0.25">
      <c r="A101" s="100">
        <v>96</v>
      </c>
      <c r="B101" s="519">
        <f>'APH KIC KIA PC'!D100</f>
        <v>0</v>
      </c>
      <c r="C101" s="519" t="str">
        <f>'APH KIC KIA PC'!I100</f>
        <v>Välj…</v>
      </c>
      <c r="D101" s="520" t="str">
        <f>IF('1. Artikeldata Grund'!$E100="","",'1. Artikeldata Grund'!$E100)</f>
        <v/>
      </c>
      <c r="E101" s="521" t="str">
        <f>IF('1. Artikeldata Grund'!D100="","",'1. Artikeldata Grund'!D100)</f>
        <v/>
      </c>
      <c r="F101" s="523" t="str">
        <f>'2. Artikeldata Utökad'!H100</f>
        <v xml:space="preserve">  Välj…</v>
      </c>
      <c r="G101" s="522"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2"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2"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2" t="str" cm="1">
        <f t="array" ref="J101">IFERROR(SUBSTITUTE(_xlfn.ARRAYTOTEXT(_xlfn._xlws.FILTER(G101:I101,G101:I101&lt;&gt;""))," ",""),"")</f>
        <v/>
      </c>
      <c r="K101" s="522" t="str">
        <f>IF('2. Artikeldata Utökad'!M100="Ja","Nordisk","")</f>
        <v/>
      </c>
      <c r="L101" s="522" t="str">
        <f>IF('2. Artikeldata Utökad'!N100="Ja","Miljoforpackad","")</f>
        <v/>
      </c>
      <c r="M101" s="522" t="str">
        <f t="shared" si="7"/>
        <v/>
      </c>
      <c r="N101" s="522" t="str">
        <f t="shared" si="6"/>
        <v/>
      </c>
      <c r="O101" s="522" t="str">
        <f t="shared" si="8"/>
        <v/>
      </c>
      <c r="P101" s="522" t="str">
        <f t="shared" si="9"/>
        <v/>
      </c>
      <c r="Q101" s="522" t="str">
        <f t="shared" si="10"/>
        <v/>
      </c>
      <c r="R101" s="522" t="str" cm="1">
        <f t="array" ref="R101">IFERROR(SUBSTITUTE(_xlfn.ARRAYTOTEXT(_xlfn._xlws.FILTER(K101:Q101,K101:Q101&lt;&gt;""))," ",""),"")</f>
        <v/>
      </c>
      <c r="S101" s="367"/>
      <c r="T101" s="368"/>
      <c r="U101" s="368"/>
      <c r="V101" s="368"/>
      <c r="W101" s="368"/>
      <c r="X101" s="368"/>
      <c r="Y101" s="368"/>
      <c r="Z101" s="368"/>
      <c r="AA101" s="368"/>
      <c r="AB101" s="368"/>
      <c r="AC101" s="368"/>
      <c r="AD101" s="368"/>
      <c r="AE101" s="368"/>
      <c r="AF101" s="368"/>
      <c r="AG101" s="368"/>
      <c r="AH101" s="368"/>
      <c r="AI101" s="368"/>
      <c r="AJ101" s="368" t="s">
        <v>30</v>
      </c>
      <c r="AK101" s="368" t="s">
        <v>30</v>
      </c>
      <c r="AL101" s="368"/>
      <c r="AM101" s="367"/>
      <c r="AN101" s="368"/>
      <c r="AO101" s="368"/>
      <c r="AP101" s="368" t="s">
        <v>30</v>
      </c>
      <c r="AQ101" s="368"/>
      <c r="AR101" s="368"/>
      <c r="AS101" s="368"/>
      <c r="AT101" s="368"/>
      <c r="AU101" s="368"/>
      <c r="AV101" s="506"/>
      <c r="AW101" s="395" t="s">
        <v>198</v>
      </c>
      <c r="AX101" s="82" t="s">
        <v>30</v>
      </c>
      <c r="AY101" s="82" t="s">
        <v>30</v>
      </c>
      <c r="AZ101" s="508"/>
      <c r="BA101" s="654"/>
      <c r="BB101" s="82"/>
      <c r="BC101" s="82"/>
      <c r="BD101" s="82"/>
      <c r="BE101" s="82"/>
      <c r="BF101" s="82"/>
      <c r="BG101" s="510"/>
      <c r="BH101" s="396" t="s">
        <v>198</v>
      </c>
      <c r="BI101" s="82" t="s">
        <v>30</v>
      </c>
    </row>
    <row r="102" spans="1:61" x14ac:dyDescent="0.25">
      <c r="A102" s="100">
        <v>97</v>
      </c>
      <c r="B102" s="519">
        <f>'APH KIC KIA PC'!D101</f>
        <v>0</v>
      </c>
      <c r="C102" s="519" t="str">
        <f>'APH KIC KIA PC'!I101</f>
        <v>Välj…</v>
      </c>
      <c r="D102" s="520" t="str">
        <f>IF('1. Artikeldata Grund'!$E101="","",'1. Artikeldata Grund'!$E101)</f>
        <v/>
      </c>
      <c r="E102" s="521" t="str">
        <f>IF('1. Artikeldata Grund'!D101="","",'1. Artikeldata Grund'!D101)</f>
        <v/>
      </c>
      <c r="F102" s="523" t="str">
        <f>'2. Artikeldata Utökad'!H101</f>
        <v xml:space="preserve">  Välj…</v>
      </c>
      <c r="G102" s="522"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2"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2"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2" t="str" cm="1">
        <f t="array" ref="J102">IFERROR(SUBSTITUTE(_xlfn.ARRAYTOTEXT(_xlfn._xlws.FILTER(G102:I102,G102:I102&lt;&gt;""))," ",""),"")</f>
        <v/>
      </c>
      <c r="K102" s="522" t="str">
        <f>IF('2. Artikeldata Utökad'!M101="Ja","Nordisk","")</f>
        <v/>
      </c>
      <c r="L102" s="522" t="str">
        <f>IF('2. Artikeldata Utökad'!N101="Ja","Miljoforpackad","")</f>
        <v/>
      </c>
      <c r="M102" s="522" t="str">
        <f t="shared" si="7"/>
        <v/>
      </c>
      <c r="N102" s="522" t="str">
        <f t="shared" ref="N102:N133" si="11">IF(OR(G102="Vegansociety",G102="Imvegan",G102="Certifiedvegan",H102="Vegansociety",H102="Imvegan",H102="Certifiedvegan",I102="Vegansociety",I102="Imvegan",I102="Certifiedvegan",AP102="Vegansk"),"Vegansk","")</f>
        <v/>
      </c>
      <c r="O102" s="522" t="str">
        <f t="shared" si="8"/>
        <v/>
      </c>
      <c r="P102" s="522" t="str">
        <f t="shared" si="9"/>
        <v/>
      </c>
      <c r="Q102" s="522" t="str">
        <f t="shared" si="10"/>
        <v/>
      </c>
      <c r="R102" s="522" t="str" cm="1">
        <f t="array" ref="R102">IFERROR(SUBSTITUTE(_xlfn.ARRAYTOTEXT(_xlfn._xlws.FILTER(K102:Q102,K102:Q102&lt;&gt;""))," ",""),"")</f>
        <v/>
      </c>
      <c r="S102" s="367"/>
      <c r="T102" s="368"/>
      <c r="U102" s="368"/>
      <c r="V102" s="368"/>
      <c r="W102" s="368"/>
      <c r="X102" s="368"/>
      <c r="Y102" s="368"/>
      <c r="Z102" s="368"/>
      <c r="AA102" s="368"/>
      <c r="AB102" s="368"/>
      <c r="AC102" s="368"/>
      <c r="AD102" s="368"/>
      <c r="AE102" s="368"/>
      <c r="AF102" s="368"/>
      <c r="AG102" s="368"/>
      <c r="AH102" s="368"/>
      <c r="AI102" s="368"/>
      <c r="AJ102" s="368" t="s">
        <v>30</v>
      </c>
      <c r="AK102" s="368" t="s">
        <v>30</v>
      </c>
      <c r="AL102" s="368"/>
      <c r="AM102" s="367"/>
      <c r="AN102" s="368"/>
      <c r="AO102" s="368"/>
      <c r="AP102" s="368" t="s">
        <v>30</v>
      </c>
      <c r="AQ102" s="368"/>
      <c r="AR102" s="368"/>
      <c r="AS102" s="368"/>
      <c r="AT102" s="368"/>
      <c r="AU102" s="368"/>
      <c r="AV102" s="506"/>
      <c r="AW102" s="395" t="s">
        <v>198</v>
      </c>
      <c r="AX102" s="82" t="s">
        <v>30</v>
      </c>
      <c r="AY102" s="82" t="s">
        <v>30</v>
      </c>
      <c r="AZ102" s="508"/>
      <c r="BA102" s="654"/>
      <c r="BB102" s="82"/>
      <c r="BC102" s="82"/>
      <c r="BD102" s="82"/>
      <c r="BE102" s="82"/>
      <c r="BF102" s="82"/>
      <c r="BG102" s="510"/>
      <c r="BH102" s="396" t="s">
        <v>198</v>
      </c>
      <c r="BI102" s="82" t="s">
        <v>30</v>
      </c>
    </row>
    <row r="103" spans="1:61" x14ac:dyDescent="0.25">
      <c r="A103" s="100">
        <v>98</v>
      </c>
      <c r="B103" s="519">
        <f>'APH KIC KIA PC'!D102</f>
        <v>0</v>
      </c>
      <c r="C103" s="519" t="str">
        <f>'APH KIC KIA PC'!I102</f>
        <v>Välj…</v>
      </c>
      <c r="D103" s="520" t="str">
        <f>IF('1. Artikeldata Grund'!$E102="","",'1. Artikeldata Grund'!$E102)</f>
        <v/>
      </c>
      <c r="E103" s="521" t="str">
        <f>IF('1. Artikeldata Grund'!D102="","",'1. Artikeldata Grund'!D102)</f>
        <v/>
      </c>
      <c r="F103" s="523" t="str">
        <f>'2. Artikeldata Utökad'!H102</f>
        <v xml:space="preserve">  Välj…</v>
      </c>
      <c r="G103" s="522"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2"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2"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2" t="str" cm="1">
        <f t="array" ref="J103">IFERROR(SUBSTITUTE(_xlfn.ARRAYTOTEXT(_xlfn._xlws.FILTER(G103:I103,G103:I103&lt;&gt;""))," ",""),"")</f>
        <v/>
      </c>
      <c r="K103" s="522" t="str">
        <f>IF('2. Artikeldata Utökad'!M102="Ja","Nordisk","")</f>
        <v/>
      </c>
      <c r="L103" s="522" t="str">
        <f>IF('2. Artikeldata Utökad'!N102="Ja","Miljoforpackad","")</f>
        <v/>
      </c>
      <c r="M103" s="522" t="str">
        <f t="shared" si="7"/>
        <v/>
      </c>
      <c r="N103" s="522" t="str">
        <f t="shared" si="11"/>
        <v/>
      </c>
      <c r="O103" s="522" t="str">
        <f t="shared" si="8"/>
        <v/>
      </c>
      <c r="P103" s="522" t="str">
        <f t="shared" si="9"/>
        <v/>
      </c>
      <c r="Q103" s="522" t="str">
        <f t="shared" si="10"/>
        <v/>
      </c>
      <c r="R103" s="522" t="str" cm="1">
        <f t="array" ref="R103">IFERROR(SUBSTITUTE(_xlfn.ARRAYTOTEXT(_xlfn._xlws.FILTER(K103:Q103,K103:Q103&lt;&gt;""))," ",""),"")</f>
        <v/>
      </c>
      <c r="S103" s="367"/>
      <c r="T103" s="368"/>
      <c r="U103" s="368"/>
      <c r="V103" s="368"/>
      <c r="W103" s="368"/>
      <c r="X103" s="368"/>
      <c r="Y103" s="368"/>
      <c r="Z103" s="368"/>
      <c r="AA103" s="368"/>
      <c r="AB103" s="368"/>
      <c r="AC103" s="368"/>
      <c r="AD103" s="368"/>
      <c r="AE103" s="368"/>
      <c r="AF103" s="368"/>
      <c r="AG103" s="368"/>
      <c r="AH103" s="368"/>
      <c r="AI103" s="368"/>
      <c r="AJ103" s="368" t="s">
        <v>30</v>
      </c>
      <c r="AK103" s="368" t="s">
        <v>30</v>
      </c>
      <c r="AL103" s="368"/>
      <c r="AM103" s="367"/>
      <c r="AN103" s="368"/>
      <c r="AO103" s="368"/>
      <c r="AP103" s="368" t="s">
        <v>30</v>
      </c>
      <c r="AQ103" s="368"/>
      <c r="AR103" s="368"/>
      <c r="AS103" s="368"/>
      <c r="AT103" s="368"/>
      <c r="AU103" s="368"/>
      <c r="AV103" s="506"/>
      <c r="AW103" s="395" t="s">
        <v>198</v>
      </c>
      <c r="AX103" s="82" t="s">
        <v>30</v>
      </c>
      <c r="AY103" s="82" t="s">
        <v>30</v>
      </c>
      <c r="AZ103" s="508"/>
      <c r="BA103" s="654"/>
      <c r="BB103" s="82"/>
      <c r="BC103" s="82"/>
      <c r="BD103" s="82"/>
      <c r="BE103" s="82"/>
      <c r="BF103" s="82"/>
      <c r="BG103" s="510"/>
      <c r="BH103" s="396" t="s">
        <v>198</v>
      </c>
      <c r="BI103" s="82" t="s">
        <v>30</v>
      </c>
    </row>
    <row r="104" spans="1:61" x14ac:dyDescent="0.25">
      <c r="A104" s="100">
        <v>99</v>
      </c>
      <c r="B104" s="519">
        <f>'APH KIC KIA PC'!D103</f>
        <v>0</v>
      </c>
      <c r="C104" s="519" t="str">
        <f>'APH KIC KIA PC'!I103</f>
        <v>Välj…</v>
      </c>
      <c r="D104" s="520" t="str">
        <f>IF('1. Artikeldata Grund'!$E103="","",'1. Artikeldata Grund'!$E103)</f>
        <v/>
      </c>
      <c r="E104" s="521" t="str">
        <f>IF('1. Artikeldata Grund'!D103="","",'1. Artikeldata Grund'!D103)</f>
        <v/>
      </c>
      <c r="F104" s="523" t="str">
        <f>'2. Artikeldata Utökad'!H103</f>
        <v xml:space="preserve">  Välj…</v>
      </c>
      <c r="G104" s="522"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2"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2"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2" t="str" cm="1">
        <f t="array" ref="J104">IFERROR(SUBSTITUTE(_xlfn.ARRAYTOTEXT(_xlfn._xlws.FILTER(G104:I104,G104:I104&lt;&gt;""))," ",""),"")</f>
        <v/>
      </c>
      <c r="K104" s="522" t="str">
        <f>IF('2. Artikeldata Utökad'!M103="Ja","Nordisk","")</f>
        <v/>
      </c>
      <c r="L104" s="522" t="str">
        <f>IF('2. Artikeldata Utökad'!N103="Ja","Miljoforpackad","")</f>
        <v/>
      </c>
      <c r="M104" s="522" t="str">
        <f t="shared" si="7"/>
        <v/>
      </c>
      <c r="N104" s="522" t="str">
        <f t="shared" si="11"/>
        <v/>
      </c>
      <c r="O104" s="522" t="str">
        <f t="shared" si="8"/>
        <v/>
      </c>
      <c r="P104" s="522" t="str">
        <f t="shared" si="9"/>
        <v/>
      </c>
      <c r="Q104" s="522" t="str">
        <f t="shared" si="10"/>
        <v/>
      </c>
      <c r="R104" s="522" t="str" cm="1">
        <f t="array" ref="R104">IFERROR(SUBSTITUTE(_xlfn.ARRAYTOTEXT(_xlfn._xlws.FILTER(K104:Q104,K104:Q104&lt;&gt;""))," ",""),"")</f>
        <v/>
      </c>
      <c r="S104" s="367"/>
      <c r="T104" s="368"/>
      <c r="U104" s="368"/>
      <c r="V104" s="368"/>
      <c r="W104" s="368"/>
      <c r="X104" s="368"/>
      <c r="Y104" s="368"/>
      <c r="Z104" s="368"/>
      <c r="AA104" s="368"/>
      <c r="AB104" s="368"/>
      <c r="AC104" s="368"/>
      <c r="AD104" s="368"/>
      <c r="AE104" s="368"/>
      <c r="AF104" s="368"/>
      <c r="AG104" s="368"/>
      <c r="AH104" s="368"/>
      <c r="AI104" s="368"/>
      <c r="AJ104" s="368" t="s">
        <v>30</v>
      </c>
      <c r="AK104" s="368" t="s">
        <v>30</v>
      </c>
      <c r="AL104" s="368"/>
      <c r="AM104" s="367"/>
      <c r="AN104" s="368"/>
      <c r="AO104" s="368"/>
      <c r="AP104" s="368" t="s">
        <v>30</v>
      </c>
      <c r="AQ104" s="368"/>
      <c r="AR104" s="368"/>
      <c r="AS104" s="368"/>
      <c r="AT104" s="368"/>
      <c r="AU104" s="368"/>
      <c r="AV104" s="506"/>
      <c r="AW104" s="395" t="s">
        <v>198</v>
      </c>
      <c r="AX104" s="82" t="s">
        <v>30</v>
      </c>
      <c r="AY104" s="82" t="s">
        <v>30</v>
      </c>
      <c r="AZ104" s="508"/>
      <c r="BA104" s="654"/>
      <c r="BB104" s="82"/>
      <c r="BC104" s="82"/>
      <c r="BD104" s="82"/>
      <c r="BE104" s="82"/>
      <c r="BF104" s="82"/>
      <c r="BG104" s="510"/>
      <c r="BH104" s="396" t="s">
        <v>198</v>
      </c>
      <c r="BI104" s="82" t="s">
        <v>30</v>
      </c>
    </row>
    <row r="105" spans="1:61" x14ac:dyDescent="0.25">
      <c r="A105" s="100">
        <v>100</v>
      </c>
      <c r="B105" s="519">
        <f>'APH KIC KIA PC'!D104</f>
        <v>0</v>
      </c>
      <c r="C105" s="519" t="str">
        <f>'APH KIC KIA PC'!I104</f>
        <v>Välj…</v>
      </c>
      <c r="D105" s="520" t="str">
        <f>IF('1. Artikeldata Grund'!$E104="","",'1. Artikeldata Grund'!$E104)</f>
        <v/>
      </c>
      <c r="E105" s="521" t="str">
        <f>IF('1. Artikeldata Grund'!D104="","",'1. Artikeldata Grund'!D104)</f>
        <v/>
      </c>
      <c r="F105" s="523" t="str">
        <f>'2. Artikeldata Utökad'!H104</f>
        <v xml:space="preserve">  Välj…</v>
      </c>
      <c r="G105" s="522"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2"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2"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2" t="str" cm="1">
        <f t="array" ref="J105">IFERROR(SUBSTITUTE(_xlfn.ARRAYTOTEXT(_xlfn._xlws.FILTER(G105:I105,G105:I105&lt;&gt;""))," ",""),"")</f>
        <v/>
      </c>
      <c r="K105" s="522" t="str">
        <f>IF('2. Artikeldata Utökad'!M104="Ja","Nordisk","")</f>
        <v/>
      </c>
      <c r="L105" s="522" t="str">
        <f>IF('2. Artikeldata Utökad'!N104="Ja","Miljoforpackad","")</f>
        <v/>
      </c>
      <c r="M105" s="522" t="str">
        <f t="shared" si="7"/>
        <v/>
      </c>
      <c r="N105" s="522" t="str">
        <f t="shared" si="11"/>
        <v/>
      </c>
      <c r="O105" s="522" t="str">
        <f t="shared" si="8"/>
        <v/>
      </c>
      <c r="P105" s="522" t="str">
        <f t="shared" si="9"/>
        <v/>
      </c>
      <c r="Q105" s="522" t="str">
        <f t="shared" si="10"/>
        <v/>
      </c>
      <c r="R105" s="522" t="str" cm="1">
        <f t="array" ref="R105">IFERROR(SUBSTITUTE(_xlfn.ARRAYTOTEXT(_xlfn._xlws.FILTER(K105:Q105,K105:Q105&lt;&gt;""))," ",""),"")</f>
        <v/>
      </c>
      <c r="S105" s="367"/>
      <c r="T105" s="368"/>
      <c r="U105" s="368"/>
      <c r="V105" s="368"/>
      <c r="W105" s="368"/>
      <c r="X105" s="368"/>
      <c r="Y105" s="368"/>
      <c r="Z105" s="368"/>
      <c r="AA105" s="368"/>
      <c r="AB105" s="368"/>
      <c r="AC105" s="368"/>
      <c r="AD105" s="368"/>
      <c r="AE105" s="368"/>
      <c r="AF105" s="368"/>
      <c r="AG105" s="368"/>
      <c r="AH105" s="368"/>
      <c r="AI105" s="368"/>
      <c r="AJ105" s="368" t="s">
        <v>30</v>
      </c>
      <c r="AK105" s="368" t="s">
        <v>30</v>
      </c>
      <c r="AL105" s="368"/>
      <c r="AM105" s="367"/>
      <c r="AN105" s="368"/>
      <c r="AO105" s="368"/>
      <c r="AP105" s="368" t="s">
        <v>30</v>
      </c>
      <c r="AQ105" s="368"/>
      <c r="AR105" s="368"/>
      <c r="AS105" s="368"/>
      <c r="AT105" s="368"/>
      <c r="AU105" s="368"/>
      <c r="AV105" s="506"/>
      <c r="AW105" s="395" t="s">
        <v>198</v>
      </c>
      <c r="AX105" s="82" t="s">
        <v>30</v>
      </c>
      <c r="AY105" s="82" t="s">
        <v>30</v>
      </c>
      <c r="AZ105" s="508"/>
      <c r="BA105" s="654"/>
      <c r="BB105" s="82"/>
      <c r="BC105" s="82"/>
      <c r="BD105" s="82"/>
      <c r="BE105" s="82"/>
      <c r="BF105" s="82"/>
      <c r="BG105" s="510"/>
      <c r="BH105" s="396" t="s">
        <v>198</v>
      </c>
      <c r="BI105" s="82" t="s">
        <v>30</v>
      </c>
    </row>
    <row r="106" spans="1:61" x14ac:dyDescent="0.25">
      <c r="A106" s="100">
        <v>101</v>
      </c>
      <c r="B106" s="519">
        <f>'APH KIC KIA PC'!D105</f>
        <v>0</v>
      </c>
      <c r="C106" s="519" t="str">
        <f>'APH KIC KIA PC'!I105</f>
        <v>Välj…</v>
      </c>
      <c r="D106" s="520" t="str">
        <f>IF('1. Artikeldata Grund'!$E105="","",'1. Artikeldata Grund'!$E105)</f>
        <v/>
      </c>
      <c r="E106" s="521" t="str">
        <f>IF('1. Artikeldata Grund'!D105="","",'1. Artikeldata Grund'!D105)</f>
        <v/>
      </c>
      <c r="F106" s="523" t="str">
        <f>'2. Artikeldata Utökad'!H105</f>
        <v xml:space="preserve">  Välj…</v>
      </c>
      <c r="G106" s="522"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2"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2"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2" t="str" cm="1">
        <f t="array" ref="J106">IFERROR(SUBSTITUTE(_xlfn.ARRAYTOTEXT(_xlfn._xlws.FILTER(G106:I106,G106:I106&lt;&gt;""))," ",""),"")</f>
        <v/>
      </c>
      <c r="K106" s="522" t="str">
        <f>IF('2. Artikeldata Utökad'!M105="Ja","Nordisk","")</f>
        <v/>
      </c>
      <c r="L106" s="522" t="str">
        <f>IF('2. Artikeldata Utökad'!N105="Ja","Miljoforpackad","")</f>
        <v/>
      </c>
      <c r="M106" s="522" t="str">
        <f t="shared" si="7"/>
        <v/>
      </c>
      <c r="N106" s="522" t="str">
        <f t="shared" si="11"/>
        <v/>
      </c>
      <c r="O106" s="522" t="str">
        <f t="shared" si="8"/>
        <v/>
      </c>
      <c r="P106" s="522" t="str">
        <f t="shared" si="9"/>
        <v/>
      </c>
      <c r="Q106" s="522" t="str">
        <f t="shared" si="10"/>
        <v/>
      </c>
      <c r="R106" s="522" t="str" cm="1">
        <f t="array" ref="R106">IFERROR(SUBSTITUTE(_xlfn.ARRAYTOTEXT(_xlfn._xlws.FILTER(K106:Q106,K106:Q106&lt;&gt;""))," ",""),"")</f>
        <v/>
      </c>
      <c r="S106" s="367"/>
      <c r="T106" s="368"/>
      <c r="U106" s="368"/>
      <c r="V106" s="368"/>
      <c r="W106" s="368"/>
      <c r="X106" s="368"/>
      <c r="Y106" s="368"/>
      <c r="Z106" s="368"/>
      <c r="AA106" s="368"/>
      <c r="AB106" s="368"/>
      <c r="AC106" s="368"/>
      <c r="AD106" s="368"/>
      <c r="AE106" s="368"/>
      <c r="AF106" s="368"/>
      <c r="AG106" s="368"/>
      <c r="AH106" s="368"/>
      <c r="AI106" s="368"/>
      <c r="AJ106" s="368" t="s">
        <v>30</v>
      </c>
      <c r="AK106" s="368" t="s">
        <v>30</v>
      </c>
      <c r="AL106" s="368"/>
      <c r="AM106" s="367"/>
      <c r="AN106" s="368"/>
      <c r="AO106" s="368"/>
      <c r="AP106" s="368" t="s">
        <v>30</v>
      </c>
      <c r="AQ106" s="368"/>
      <c r="AR106" s="368"/>
      <c r="AS106" s="368"/>
      <c r="AT106" s="368"/>
      <c r="AU106" s="368"/>
      <c r="AV106" s="647"/>
      <c r="AW106" s="395" t="s">
        <v>198</v>
      </c>
      <c r="AX106" s="82" t="s">
        <v>30</v>
      </c>
      <c r="AY106" s="82" t="s">
        <v>30</v>
      </c>
      <c r="AZ106" s="655"/>
      <c r="BA106" s="653"/>
      <c r="BB106" s="82"/>
      <c r="BC106" s="82"/>
      <c r="BD106" s="82"/>
      <c r="BE106" s="82"/>
      <c r="BF106" s="82"/>
      <c r="BG106" s="661"/>
      <c r="BH106" s="396" t="s">
        <v>198</v>
      </c>
      <c r="BI106" s="82" t="s">
        <v>30</v>
      </c>
    </row>
    <row r="107" spans="1:61" x14ac:dyDescent="0.25">
      <c r="A107" s="100">
        <v>102</v>
      </c>
      <c r="B107" s="519">
        <f>'APH KIC KIA PC'!D106</f>
        <v>0</v>
      </c>
      <c r="C107" s="519" t="str">
        <f>'APH KIC KIA PC'!I106</f>
        <v>Välj…</v>
      </c>
      <c r="D107" s="520" t="str">
        <f>IF('1. Artikeldata Grund'!$E106="","",'1. Artikeldata Grund'!$E106)</f>
        <v/>
      </c>
      <c r="E107" s="521" t="str">
        <f>IF('1. Artikeldata Grund'!D106="","",'1. Artikeldata Grund'!D106)</f>
        <v/>
      </c>
      <c r="F107" s="523" t="str">
        <f>'2. Artikeldata Utökad'!H106</f>
        <v xml:space="preserve">  Välj…</v>
      </c>
      <c r="G107" s="522"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2"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2"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2" t="str" cm="1">
        <f t="array" ref="J107">IFERROR(SUBSTITUTE(_xlfn.ARRAYTOTEXT(_xlfn._xlws.FILTER(G107:I107,G107:I107&lt;&gt;""))," ",""),"")</f>
        <v/>
      </c>
      <c r="K107" s="522" t="str">
        <f>IF('2. Artikeldata Utökad'!M106="Ja","Nordisk","")</f>
        <v/>
      </c>
      <c r="L107" s="522" t="str">
        <f>IF('2. Artikeldata Utökad'!N106="Ja","Miljoforpackad","")</f>
        <v/>
      </c>
      <c r="M107" s="522" t="str">
        <f t="shared" si="7"/>
        <v/>
      </c>
      <c r="N107" s="522" t="str">
        <f t="shared" si="11"/>
        <v/>
      </c>
      <c r="O107" s="522" t="str">
        <f t="shared" si="8"/>
        <v/>
      </c>
      <c r="P107" s="522" t="str">
        <f t="shared" si="9"/>
        <v/>
      </c>
      <c r="Q107" s="522" t="str">
        <f t="shared" si="10"/>
        <v/>
      </c>
      <c r="R107" s="522" t="str" cm="1">
        <f t="array" ref="R107">IFERROR(SUBSTITUTE(_xlfn.ARRAYTOTEXT(_xlfn._xlws.FILTER(K107:Q107,K107:Q107&lt;&gt;""))," ",""),"")</f>
        <v/>
      </c>
      <c r="S107" s="367"/>
      <c r="T107" s="368"/>
      <c r="U107" s="368"/>
      <c r="V107" s="368"/>
      <c r="W107" s="368"/>
      <c r="X107" s="368"/>
      <c r="Y107" s="368"/>
      <c r="Z107" s="368"/>
      <c r="AA107" s="368"/>
      <c r="AB107" s="368"/>
      <c r="AC107" s="368"/>
      <c r="AD107" s="368"/>
      <c r="AE107" s="368"/>
      <c r="AF107" s="368"/>
      <c r="AG107" s="368"/>
      <c r="AH107" s="368"/>
      <c r="AI107" s="368"/>
      <c r="AJ107" s="368" t="s">
        <v>30</v>
      </c>
      <c r="AK107" s="368" t="s">
        <v>30</v>
      </c>
      <c r="AL107" s="368"/>
      <c r="AM107" s="367"/>
      <c r="AN107" s="368"/>
      <c r="AO107" s="368"/>
      <c r="AP107" s="368" t="s">
        <v>30</v>
      </c>
      <c r="AQ107" s="368"/>
      <c r="AR107" s="368"/>
      <c r="AS107" s="368"/>
      <c r="AT107" s="368"/>
      <c r="AU107" s="368"/>
      <c r="AV107" s="647"/>
      <c r="AW107" s="395" t="s">
        <v>198</v>
      </c>
      <c r="AX107" s="82" t="s">
        <v>30</v>
      </c>
      <c r="AY107" s="82" t="s">
        <v>30</v>
      </c>
      <c r="AZ107" s="655"/>
      <c r="BA107" s="654"/>
      <c r="BB107" s="82"/>
      <c r="BC107" s="82"/>
      <c r="BD107" s="82"/>
      <c r="BE107" s="82"/>
      <c r="BF107" s="82"/>
      <c r="BG107" s="661"/>
      <c r="BH107" s="396" t="s">
        <v>198</v>
      </c>
      <c r="BI107" s="82" t="s">
        <v>30</v>
      </c>
    </row>
    <row r="108" spans="1:61" x14ac:dyDescent="0.25">
      <c r="A108" s="100">
        <v>103</v>
      </c>
      <c r="B108" s="519">
        <f>'APH KIC KIA PC'!D107</f>
        <v>0</v>
      </c>
      <c r="C108" s="519" t="str">
        <f>'APH KIC KIA PC'!I107</f>
        <v>Välj…</v>
      </c>
      <c r="D108" s="520" t="str">
        <f>IF('1. Artikeldata Grund'!$E107="","",'1. Artikeldata Grund'!$E107)</f>
        <v/>
      </c>
      <c r="E108" s="521" t="str">
        <f>IF('1. Artikeldata Grund'!D107="","",'1. Artikeldata Grund'!D107)</f>
        <v/>
      </c>
      <c r="F108" s="523" t="str">
        <f>'2. Artikeldata Utökad'!H107</f>
        <v xml:space="preserve">  Välj…</v>
      </c>
      <c r="G108" s="522"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2"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2"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2" t="str" cm="1">
        <f t="array" ref="J108">IFERROR(SUBSTITUTE(_xlfn.ARRAYTOTEXT(_xlfn._xlws.FILTER(G108:I108,G108:I108&lt;&gt;""))," ",""),"")</f>
        <v/>
      </c>
      <c r="K108" s="522" t="str">
        <f>IF('2. Artikeldata Utökad'!M107="Ja","Nordisk","")</f>
        <v/>
      </c>
      <c r="L108" s="522" t="str">
        <f>IF('2. Artikeldata Utökad'!N107="Ja","Miljoforpackad","")</f>
        <v/>
      </c>
      <c r="M108" s="522" t="str">
        <f t="shared" si="7"/>
        <v/>
      </c>
      <c r="N108" s="522" t="str">
        <f t="shared" si="11"/>
        <v/>
      </c>
      <c r="O108" s="522" t="str">
        <f t="shared" si="8"/>
        <v/>
      </c>
      <c r="P108" s="522" t="str">
        <f t="shared" si="9"/>
        <v/>
      </c>
      <c r="Q108" s="522" t="str">
        <f t="shared" si="10"/>
        <v/>
      </c>
      <c r="R108" s="522" t="str" cm="1">
        <f t="array" ref="R108">IFERROR(SUBSTITUTE(_xlfn.ARRAYTOTEXT(_xlfn._xlws.FILTER(K108:Q108,K108:Q108&lt;&gt;""))," ",""),"")</f>
        <v/>
      </c>
      <c r="S108" s="367"/>
      <c r="T108" s="368"/>
      <c r="U108" s="368"/>
      <c r="V108" s="368"/>
      <c r="W108" s="368"/>
      <c r="X108" s="368"/>
      <c r="Y108" s="368"/>
      <c r="Z108" s="368"/>
      <c r="AA108" s="368"/>
      <c r="AB108" s="368"/>
      <c r="AC108" s="368"/>
      <c r="AD108" s="368"/>
      <c r="AE108" s="368"/>
      <c r="AF108" s="368"/>
      <c r="AG108" s="368"/>
      <c r="AH108" s="368"/>
      <c r="AI108" s="368"/>
      <c r="AJ108" s="368" t="s">
        <v>30</v>
      </c>
      <c r="AK108" s="368" t="s">
        <v>30</v>
      </c>
      <c r="AL108" s="368"/>
      <c r="AM108" s="367"/>
      <c r="AN108" s="368"/>
      <c r="AO108" s="368"/>
      <c r="AP108" s="368" t="s">
        <v>30</v>
      </c>
      <c r="AQ108" s="368"/>
      <c r="AR108" s="368"/>
      <c r="AS108" s="368"/>
      <c r="AT108" s="368"/>
      <c r="AU108" s="368"/>
      <c r="AV108" s="647"/>
      <c r="AW108" s="395" t="s">
        <v>198</v>
      </c>
      <c r="AX108" s="82" t="s">
        <v>30</v>
      </c>
      <c r="AY108" s="82" t="s">
        <v>30</v>
      </c>
      <c r="AZ108" s="655"/>
      <c r="BA108" s="654"/>
      <c r="BB108" s="82"/>
      <c r="BC108" s="82"/>
      <c r="BD108" s="82"/>
      <c r="BE108" s="82"/>
      <c r="BF108" s="82"/>
      <c r="BG108" s="661"/>
      <c r="BH108" s="396" t="s">
        <v>198</v>
      </c>
      <c r="BI108" s="82" t="s">
        <v>30</v>
      </c>
    </row>
    <row r="109" spans="1:61" x14ac:dyDescent="0.25">
      <c r="A109" s="100">
        <v>104</v>
      </c>
      <c r="B109" s="519">
        <f>'APH KIC KIA PC'!D108</f>
        <v>0</v>
      </c>
      <c r="C109" s="519" t="str">
        <f>'APH KIC KIA PC'!I108</f>
        <v>Välj…</v>
      </c>
      <c r="D109" s="520" t="str">
        <f>IF('1. Artikeldata Grund'!$E108="","",'1. Artikeldata Grund'!$E108)</f>
        <v/>
      </c>
      <c r="E109" s="521" t="str">
        <f>IF('1. Artikeldata Grund'!D108="","",'1. Artikeldata Grund'!D108)</f>
        <v/>
      </c>
      <c r="F109" s="523" t="str">
        <f>'2. Artikeldata Utökad'!H108</f>
        <v xml:space="preserve">  Välj…</v>
      </c>
      <c r="G109" s="522"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2"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2"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2" t="str" cm="1">
        <f t="array" ref="J109">IFERROR(SUBSTITUTE(_xlfn.ARRAYTOTEXT(_xlfn._xlws.FILTER(G109:I109,G109:I109&lt;&gt;""))," ",""),"")</f>
        <v/>
      </c>
      <c r="K109" s="522" t="str">
        <f>IF('2. Artikeldata Utökad'!M108="Ja","Nordisk","")</f>
        <v/>
      </c>
      <c r="L109" s="522" t="str">
        <f>IF('2. Artikeldata Utökad'!N108="Ja","Miljoforpackad","")</f>
        <v/>
      </c>
      <c r="M109" s="522" t="str">
        <f t="shared" si="7"/>
        <v/>
      </c>
      <c r="N109" s="522" t="str">
        <f t="shared" si="11"/>
        <v/>
      </c>
      <c r="O109" s="522" t="str">
        <f t="shared" si="8"/>
        <v/>
      </c>
      <c r="P109" s="522" t="str">
        <f t="shared" si="9"/>
        <v/>
      </c>
      <c r="Q109" s="522" t="str">
        <f t="shared" si="10"/>
        <v/>
      </c>
      <c r="R109" s="522" t="str" cm="1">
        <f t="array" ref="R109">IFERROR(SUBSTITUTE(_xlfn.ARRAYTOTEXT(_xlfn._xlws.FILTER(K109:Q109,K109:Q109&lt;&gt;""))," ",""),"")</f>
        <v/>
      </c>
      <c r="S109" s="367"/>
      <c r="T109" s="368"/>
      <c r="U109" s="368"/>
      <c r="V109" s="368"/>
      <c r="W109" s="368"/>
      <c r="X109" s="368"/>
      <c r="Y109" s="368"/>
      <c r="Z109" s="368"/>
      <c r="AA109" s="368"/>
      <c r="AB109" s="368"/>
      <c r="AC109" s="368"/>
      <c r="AD109" s="368"/>
      <c r="AE109" s="368"/>
      <c r="AF109" s="368"/>
      <c r="AG109" s="368"/>
      <c r="AH109" s="368"/>
      <c r="AI109" s="368"/>
      <c r="AJ109" s="368" t="s">
        <v>30</v>
      </c>
      <c r="AK109" s="368" t="s">
        <v>30</v>
      </c>
      <c r="AL109" s="368"/>
      <c r="AM109" s="367"/>
      <c r="AN109" s="368"/>
      <c r="AO109" s="368"/>
      <c r="AP109" s="368" t="s">
        <v>30</v>
      </c>
      <c r="AQ109" s="368"/>
      <c r="AR109" s="368"/>
      <c r="AS109" s="368"/>
      <c r="AT109" s="368"/>
      <c r="AU109" s="368"/>
      <c r="AV109" s="647"/>
      <c r="AW109" s="395" t="s">
        <v>198</v>
      </c>
      <c r="AX109" s="82" t="s">
        <v>30</v>
      </c>
      <c r="AY109" s="82" t="s">
        <v>30</v>
      </c>
      <c r="AZ109" s="655"/>
      <c r="BA109" s="654"/>
      <c r="BB109" s="82"/>
      <c r="BC109" s="82"/>
      <c r="BD109" s="82"/>
      <c r="BE109" s="82"/>
      <c r="BF109" s="82"/>
      <c r="BG109" s="661"/>
      <c r="BH109" s="396" t="s">
        <v>198</v>
      </c>
      <c r="BI109" s="82" t="s">
        <v>30</v>
      </c>
    </row>
    <row r="110" spans="1:61" x14ac:dyDescent="0.25">
      <c r="A110" s="100">
        <v>105</v>
      </c>
      <c r="B110" s="519">
        <f>'APH KIC KIA PC'!D109</f>
        <v>0</v>
      </c>
      <c r="C110" s="519" t="str">
        <f>'APH KIC KIA PC'!I109</f>
        <v>Välj…</v>
      </c>
      <c r="D110" s="520" t="str">
        <f>IF('1. Artikeldata Grund'!$E109="","",'1. Artikeldata Grund'!$E109)</f>
        <v/>
      </c>
      <c r="E110" s="521" t="str">
        <f>IF('1. Artikeldata Grund'!D109="","",'1. Artikeldata Grund'!D109)</f>
        <v/>
      </c>
      <c r="F110" s="523" t="str">
        <f>'2. Artikeldata Utökad'!H109</f>
        <v xml:space="preserve">  Välj…</v>
      </c>
      <c r="G110" s="522"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2"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2"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2" t="str" cm="1">
        <f t="array" ref="J110">IFERROR(SUBSTITUTE(_xlfn.ARRAYTOTEXT(_xlfn._xlws.FILTER(G110:I110,G110:I110&lt;&gt;""))," ",""),"")</f>
        <v/>
      </c>
      <c r="K110" s="522" t="str">
        <f>IF('2. Artikeldata Utökad'!M109="Ja","Nordisk","")</f>
        <v/>
      </c>
      <c r="L110" s="522" t="str">
        <f>IF('2. Artikeldata Utökad'!N109="Ja","Miljoforpackad","")</f>
        <v/>
      </c>
      <c r="M110" s="522" t="str">
        <f t="shared" si="7"/>
        <v/>
      </c>
      <c r="N110" s="522" t="str">
        <f t="shared" si="11"/>
        <v/>
      </c>
      <c r="O110" s="522" t="str">
        <f t="shared" si="8"/>
        <v/>
      </c>
      <c r="P110" s="522" t="str">
        <f t="shared" si="9"/>
        <v/>
      </c>
      <c r="Q110" s="522" t="str">
        <f t="shared" si="10"/>
        <v/>
      </c>
      <c r="R110" s="522" t="str" cm="1">
        <f t="array" ref="R110">IFERROR(SUBSTITUTE(_xlfn.ARRAYTOTEXT(_xlfn._xlws.FILTER(K110:Q110,K110:Q110&lt;&gt;""))," ",""),"")</f>
        <v/>
      </c>
      <c r="S110" s="367"/>
      <c r="T110" s="368"/>
      <c r="U110" s="368"/>
      <c r="V110" s="368"/>
      <c r="W110" s="368"/>
      <c r="X110" s="368"/>
      <c r="Y110" s="368"/>
      <c r="Z110" s="368"/>
      <c r="AA110" s="368"/>
      <c r="AB110" s="368"/>
      <c r="AC110" s="368"/>
      <c r="AD110" s="368"/>
      <c r="AE110" s="368"/>
      <c r="AF110" s="368"/>
      <c r="AG110" s="368"/>
      <c r="AH110" s="368"/>
      <c r="AI110" s="368"/>
      <c r="AJ110" s="368" t="s">
        <v>30</v>
      </c>
      <c r="AK110" s="368" t="s">
        <v>30</v>
      </c>
      <c r="AL110" s="368"/>
      <c r="AM110" s="367"/>
      <c r="AN110" s="368"/>
      <c r="AO110" s="368"/>
      <c r="AP110" s="368" t="s">
        <v>30</v>
      </c>
      <c r="AQ110" s="368"/>
      <c r="AR110" s="368"/>
      <c r="AS110" s="368"/>
      <c r="AT110" s="368"/>
      <c r="AU110" s="368"/>
      <c r="AV110" s="647"/>
      <c r="AW110" s="395" t="s">
        <v>198</v>
      </c>
      <c r="AX110" s="82" t="s">
        <v>30</v>
      </c>
      <c r="AY110" s="82" t="s">
        <v>30</v>
      </c>
      <c r="AZ110" s="655"/>
      <c r="BA110" s="654"/>
      <c r="BB110" s="82"/>
      <c r="BC110" s="82"/>
      <c r="BD110" s="82"/>
      <c r="BE110" s="82"/>
      <c r="BF110" s="82"/>
      <c r="BG110" s="661"/>
      <c r="BH110" s="396" t="s">
        <v>198</v>
      </c>
      <c r="BI110" s="82" t="s">
        <v>30</v>
      </c>
    </row>
    <row r="111" spans="1:61" x14ac:dyDescent="0.25">
      <c r="A111" s="100">
        <v>106</v>
      </c>
      <c r="B111" s="519">
        <f>'APH KIC KIA PC'!D110</f>
        <v>0</v>
      </c>
      <c r="C111" s="519" t="str">
        <f>'APH KIC KIA PC'!I110</f>
        <v>Välj…</v>
      </c>
      <c r="D111" s="520" t="str">
        <f>IF('1. Artikeldata Grund'!$E110="","",'1. Artikeldata Grund'!$E110)</f>
        <v/>
      </c>
      <c r="E111" s="521" t="str">
        <f>IF('1. Artikeldata Grund'!D110="","",'1. Artikeldata Grund'!D110)</f>
        <v/>
      </c>
      <c r="F111" s="523" t="str">
        <f>'2. Artikeldata Utökad'!H110</f>
        <v xml:space="preserve">  Välj…</v>
      </c>
      <c r="G111" s="522"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2"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2"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2" t="str" cm="1">
        <f t="array" ref="J111">IFERROR(SUBSTITUTE(_xlfn.ARRAYTOTEXT(_xlfn._xlws.FILTER(G111:I111,G111:I111&lt;&gt;""))," ",""),"")</f>
        <v/>
      </c>
      <c r="K111" s="522" t="str">
        <f>IF('2. Artikeldata Utökad'!M110="Ja","Nordisk","")</f>
        <v/>
      </c>
      <c r="L111" s="522" t="str">
        <f>IF('2. Artikeldata Utökad'!N110="Ja","Miljoforpackad","")</f>
        <v/>
      </c>
      <c r="M111" s="522" t="str">
        <f t="shared" si="7"/>
        <v/>
      </c>
      <c r="N111" s="522" t="str">
        <f t="shared" si="11"/>
        <v/>
      </c>
      <c r="O111" s="522" t="str">
        <f t="shared" si="8"/>
        <v/>
      </c>
      <c r="P111" s="522" t="str">
        <f t="shared" si="9"/>
        <v/>
      </c>
      <c r="Q111" s="522" t="str">
        <f t="shared" si="10"/>
        <v/>
      </c>
      <c r="R111" s="522" t="str" cm="1">
        <f t="array" ref="R111">IFERROR(SUBSTITUTE(_xlfn.ARRAYTOTEXT(_xlfn._xlws.FILTER(K111:Q111,K111:Q111&lt;&gt;""))," ",""),"")</f>
        <v/>
      </c>
      <c r="S111" s="367"/>
      <c r="T111" s="368"/>
      <c r="U111" s="368"/>
      <c r="V111" s="368"/>
      <c r="W111" s="368"/>
      <c r="X111" s="368"/>
      <c r="Y111" s="368"/>
      <c r="Z111" s="368"/>
      <c r="AA111" s="368"/>
      <c r="AB111" s="368"/>
      <c r="AC111" s="368"/>
      <c r="AD111" s="368"/>
      <c r="AE111" s="368"/>
      <c r="AF111" s="368"/>
      <c r="AG111" s="368"/>
      <c r="AH111" s="368"/>
      <c r="AI111" s="368"/>
      <c r="AJ111" s="368" t="s">
        <v>30</v>
      </c>
      <c r="AK111" s="368" t="s">
        <v>30</v>
      </c>
      <c r="AL111" s="368"/>
      <c r="AM111" s="367"/>
      <c r="AN111" s="368"/>
      <c r="AO111" s="368"/>
      <c r="AP111" s="368" t="s">
        <v>30</v>
      </c>
      <c r="AQ111" s="368"/>
      <c r="AR111" s="368"/>
      <c r="AS111" s="368"/>
      <c r="AT111" s="368"/>
      <c r="AU111" s="368"/>
      <c r="AV111" s="647"/>
      <c r="AW111" s="395" t="s">
        <v>198</v>
      </c>
      <c r="AX111" s="82" t="s">
        <v>30</v>
      </c>
      <c r="AY111" s="82" t="s">
        <v>30</v>
      </c>
      <c r="AZ111" s="655"/>
      <c r="BA111" s="654"/>
      <c r="BB111" s="82"/>
      <c r="BC111" s="82"/>
      <c r="BD111" s="82"/>
      <c r="BE111" s="82"/>
      <c r="BF111" s="82"/>
      <c r="BG111" s="661"/>
      <c r="BH111" s="396" t="s">
        <v>198</v>
      </c>
      <c r="BI111" s="82" t="s">
        <v>30</v>
      </c>
    </row>
    <row r="112" spans="1:61" x14ac:dyDescent="0.25">
      <c r="A112" s="100">
        <v>107</v>
      </c>
      <c r="B112" s="519">
        <f>'APH KIC KIA PC'!D111</f>
        <v>0</v>
      </c>
      <c r="C112" s="519" t="str">
        <f>'APH KIC KIA PC'!I111</f>
        <v>Välj…</v>
      </c>
      <c r="D112" s="520" t="str">
        <f>IF('1. Artikeldata Grund'!$E111="","",'1. Artikeldata Grund'!$E111)</f>
        <v/>
      </c>
      <c r="E112" s="521" t="str">
        <f>IF('1. Artikeldata Grund'!D111="","",'1. Artikeldata Grund'!D111)</f>
        <v/>
      </c>
      <c r="F112" s="523" t="str">
        <f>'2. Artikeldata Utökad'!H111</f>
        <v xml:space="preserve">  Välj…</v>
      </c>
      <c r="G112" s="522"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2"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2"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2" t="str" cm="1">
        <f t="array" ref="J112">IFERROR(SUBSTITUTE(_xlfn.ARRAYTOTEXT(_xlfn._xlws.FILTER(G112:I112,G112:I112&lt;&gt;""))," ",""),"")</f>
        <v/>
      </c>
      <c r="K112" s="522" t="str">
        <f>IF('2. Artikeldata Utökad'!M111="Ja","Nordisk","")</f>
        <v/>
      </c>
      <c r="L112" s="522" t="str">
        <f>IF('2. Artikeldata Utökad'!N111="Ja","Miljoforpackad","")</f>
        <v/>
      </c>
      <c r="M112" s="522" t="str">
        <f t="shared" si="7"/>
        <v/>
      </c>
      <c r="N112" s="522" t="str">
        <f t="shared" si="11"/>
        <v/>
      </c>
      <c r="O112" s="522" t="str">
        <f t="shared" si="8"/>
        <v/>
      </c>
      <c r="P112" s="522" t="str">
        <f t="shared" si="9"/>
        <v/>
      </c>
      <c r="Q112" s="522" t="str">
        <f t="shared" si="10"/>
        <v/>
      </c>
      <c r="R112" s="522" t="str" cm="1">
        <f t="array" ref="R112">IFERROR(SUBSTITUTE(_xlfn.ARRAYTOTEXT(_xlfn._xlws.FILTER(K112:Q112,K112:Q112&lt;&gt;""))," ",""),"")</f>
        <v/>
      </c>
      <c r="S112" s="367"/>
      <c r="T112" s="368"/>
      <c r="U112" s="368"/>
      <c r="V112" s="368"/>
      <c r="W112" s="368"/>
      <c r="X112" s="368"/>
      <c r="Y112" s="368"/>
      <c r="Z112" s="368"/>
      <c r="AA112" s="368"/>
      <c r="AB112" s="368"/>
      <c r="AC112" s="368"/>
      <c r="AD112" s="368"/>
      <c r="AE112" s="368"/>
      <c r="AF112" s="368"/>
      <c r="AG112" s="368"/>
      <c r="AH112" s="368"/>
      <c r="AI112" s="368"/>
      <c r="AJ112" s="368" t="s">
        <v>30</v>
      </c>
      <c r="AK112" s="368" t="s">
        <v>30</v>
      </c>
      <c r="AL112" s="368"/>
      <c r="AM112" s="367"/>
      <c r="AN112" s="368"/>
      <c r="AO112" s="368"/>
      <c r="AP112" s="368" t="s">
        <v>30</v>
      </c>
      <c r="AQ112" s="368"/>
      <c r="AR112" s="368"/>
      <c r="AS112" s="368"/>
      <c r="AT112" s="368"/>
      <c r="AU112" s="368"/>
      <c r="AV112" s="647"/>
      <c r="AW112" s="395" t="s">
        <v>198</v>
      </c>
      <c r="AX112" s="82" t="s">
        <v>30</v>
      </c>
      <c r="AY112" s="82" t="s">
        <v>30</v>
      </c>
      <c r="AZ112" s="655"/>
      <c r="BA112" s="654"/>
      <c r="BB112" s="82"/>
      <c r="BC112" s="82"/>
      <c r="BD112" s="82"/>
      <c r="BE112" s="82"/>
      <c r="BF112" s="82"/>
      <c r="BG112" s="661"/>
      <c r="BH112" s="396" t="s">
        <v>198</v>
      </c>
      <c r="BI112" s="82" t="s">
        <v>30</v>
      </c>
    </row>
    <row r="113" spans="1:61" x14ac:dyDescent="0.25">
      <c r="A113" s="100">
        <v>108</v>
      </c>
      <c r="B113" s="519">
        <f>'APH KIC KIA PC'!D112</f>
        <v>0</v>
      </c>
      <c r="C113" s="519" t="str">
        <f>'APH KIC KIA PC'!I112</f>
        <v>Välj…</v>
      </c>
      <c r="D113" s="520" t="str">
        <f>IF('1. Artikeldata Grund'!$E112="","",'1. Artikeldata Grund'!$E112)</f>
        <v/>
      </c>
      <c r="E113" s="521" t="str">
        <f>IF('1. Artikeldata Grund'!D112="","",'1. Artikeldata Grund'!D112)</f>
        <v/>
      </c>
      <c r="F113" s="523" t="str">
        <f>'2. Artikeldata Utökad'!H112</f>
        <v xml:space="preserve">  Välj…</v>
      </c>
      <c r="G113" s="522"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2"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2"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2" t="str" cm="1">
        <f t="array" ref="J113">IFERROR(SUBSTITUTE(_xlfn.ARRAYTOTEXT(_xlfn._xlws.FILTER(G113:I113,G113:I113&lt;&gt;""))," ",""),"")</f>
        <v/>
      </c>
      <c r="K113" s="522" t="str">
        <f>IF('2. Artikeldata Utökad'!M112="Ja","Nordisk","")</f>
        <v/>
      </c>
      <c r="L113" s="522" t="str">
        <f>IF('2. Artikeldata Utökad'!N112="Ja","Miljoforpackad","")</f>
        <v/>
      </c>
      <c r="M113" s="522" t="str">
        <f t="shared" si="7"/>
        <v/>
      </c>
      <c r="N113" s="522" t="str">
        <f t="shared" si="11"/>
        <v/>
      </c>
      <c r="O113" s="522" t="str">
        <f t="shared" si="8"/>
        <v/>
      </c>
      <c r="P113" s="522" t="str">
        <f t="shared" si="9"/>
        <v/>
      </c>
      <c r="Q113" s="522" t="str">
        <f t="shared" si="10"/>
        <v/>
      </c>
      <c r="R113" s="522" t="str" cm="1">
        <f t="array" ref="R113">IFERROR(SUBSTITUTE(_xlfn.ARRAYTOTEXT(_xlfn._xlws.FILTER(K113:Q113,K113:Q113&lt;&gt;""))," ",""),"")</f>
        <v/>
      </c>
      <c r="S113" s="367"/>
      <c r="T113" s="368"/>
      <c r="U113" s="368"/>
      <c r="V113" s="368"/>
      <c r="W113" s="368"/>
      <c r="X113" s="368"/>
      <c r="Y113" s="368"/>
      <c r="Z113" s="368"/>
      <c r="AA113" s="368"/>
      <c r="AB113" s="368"/>
      <c r="AC113" s="368"/>
      <c r="AD113" s="368"/>
      <c r="AE113" s="368"/>
      <c r="AF113" s="368"/>
      <c r="AG113" s="368"/>
      <c r="AH113" s="368"/>
      <c r="AI113" s="368"/>
      <c r="AJ113" s="368" t="s">
        <v>30</v>
      </c>
      <c r="AK113" s="368" t="s">
        <v>30</v>
      </c>
      <c r="AL113" s="368"/>
      <c r="AM113" s="367"/>
      <c r="AN113" s="368"/>
      <c r="AO113" s="368"/>
      <c r="AP113" s="368" t="s">
        <v>30</v>
      </c>
      <c r="AQ113" s="368"/>
      <c r="AR113" s="368"/>
      <c r="AS113" s="368"/>
      <c r="AT113" s="368"/>
      <c r="AU113" s="368"/>
      <c r="AV113" s="647"/>
      <c r="AW113" s="395" t="s">
        <v>198</v>
      </c>
      <c r="AX113" s="82" t="s">
        <v>30</v>
      </c>
      <c r="AY113" s="82" t="s">
        <v>30</v>
      </c>
      <c r="AZ113" s="655"/>
      <c r="BA113" s="654"/>
      <c r="BB113" s="82"/>
      <c r="BC113" s="82"/>
      <c r="BD113" s="82"/>
      <c r="BE113" s="82"/>
      <c r="BF113" s="82"/>
      <c r="BG113" s="661"/>
      <c r="BH113" s="396" t="s">
        <v>198</v>
      </c>
      <c r="BI113" s="82" t="s">
        <v>30</v>
      </c>
    </row>
    <row r="114" spans="1:61" x14ac:dyDescent="0.25">
      <c r="A114" s="100">
        <v>109</v>
      </c>
      <c r="B114" s="519">
        <f>'APH KIC KIA PC'!D113</f>
        <v>0</v>
      </c>
      <c r="C114" s="519" t="str">
        <f>'APH KIC KIA PC'!I113</f>
        <v>Välj…</v>
      </c>
      <c r="D114" s="520" t="str">
        <f>IF('1. Artikeldata Grund'!$E113="","",'1. Artikeldata Grund'!$E113)</f>
        <v/>
      </c>
      <c r="E114" s="521" t="str">
        <f>IF('1. Artikeldata Grund'!D113="","",'1. Artikeldata Grund'!D113)</f>
        <v/>
      </c>
      <c r="F114" s="523" t="str">
        <f>'2. Artikeldata Utökad'!H113</f>
        <v xml:space="preserve">  Välj…</v>
      </c>
      <c r="G114" s="522"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2"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2"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2" t="str" cm="1">
        <f t="array" ref="J114">IFERROR(SUBSTITUTE(_xlfn.ARRAYTOTEXT(_xlfn._xlws.FILTER(G114:I114,G114:I114&lt;&gt;""))," ",""),"")</f>
        <v/>
      </c>
      <c r="K114" s="522" t="str">
        <f>IF('2. Artikeldata Utökad'!M113="Ja","Nordisk","")</f>
        <v/>
      </c>
      <c r="L114" s="522" t="str">
        <f>IF('2. Artikeldata Utökad'!N113="Ja","Miljoforpackad","")</f>
        <v/>
      </c>
      <c r="M114" s="522" t="str">
        <f t="shared" si="7"/>
        <v/>
      </c>
      <c r="N114" s="522" t="str">
        <f t="shared" si="11"/>
        <v/>
      </c>
      <c r="O114" s="522" t="str">
        <f t="shared" si="8"/>
        <v/>
      </c>
      <c r="P114" s="522" t="str">
        <f t="shared" si="9"/>
        <v/>
      </c>
      <c r="Q114" s="522" t="str">
        <f t="shared" si="10"/>
        <v/>
      </c>
      <c r="R114" s="522" t="str" cm="1">
        <f t="array" ref="R114">IFERROR(SUBSTITUTE(_xlfn.ARRAYTOTEXT(_xlfn._xlws.FILTER(K114:Q114,K114:Q114&lt;&gt;""))," ",""),"")</f>
        <v/>
      </c>
      <c r="S114" s="367"/>
      <c r="T114" s="368"/>
      <c r="U114" s="368"/>
      <c r="V114" s="368"/>
      <c r="W114" s="368"/>
      <c r="X114" s="368"/>
      <c r="Y114" s="368"/>
      <c r="Z114" s="368"/>
      <c r="AA114" s="368"/>
      <c r="AB114" s="368"/>
      <c r="AC114" s="368"/>
      <c r="AD114" s="368"/>
      <c r="AE114" s="368"/>
      <c r="AF114" s="368"/>
      <c r="AG114" s="368"/>
      <c r="AH114" s="368"/>
      <c r="AI114" s="368"/>
      <c r="AJ114" s="368" t="s">
        <v>30</v>
      </c>
      <c r="AK114" s="368" t="s">
        <v>30</v>
      </c>
      <c r="AL114" s="368"/>
      <c r="AM114" s="367"/>
      <c r="AN114" s="368"/>
      <c r="AO114" s="368"/>
      <c r="AP114" s="368" t="s">
        <v>30</v>
      </c>
      <c r="AQ114" s="368"/>
      <c r="AR114" s="368"/>
      <c r="AS114" s="368"/>
      <c r="AT114" s="368"/>
      <c r="AU114" s="368"/>
      <c r="AV114" s="647"/>
      <c r="AW114" s="395" t="s">
        <v>198</v>
      </c>
      <c r="AX114" s="82" t="s">
        <v>30</v>
      </c>
      <c r="AY114" s="82" t="s">
        <v>30</v>
      </c>
      <c r="AZ114" s="655"/>
      <c r="BA114" s="654"/>
      <c r="BB114" s="82"/>
      <c r="BC114" s="82"/>
      <c r="BD114" s="82"/>
      <c r="BE114" s="82"/>
      <c r="BF114" s="82"/>
      <c r="BG114" s="661"/>
      <c r="BH114" s="396" t="s">
        <v>198</v>
      </c>
      <c r="BI114" s="82" t="s">
        <v>30</v>
      </c>
    </row>
    <row r="115" spans="1:61" x14ac:dyDescent="0.25">
      <c r="A115" s="100">
        <v>110</v>
      </c>
      <c r="B115" s="519">
        <f>'APH KIC KIA PC'!D114</f>
        <v>0</v>
      </c>
      <c r="C115" s="519" t="str">
        <f>'APH KIC KIA PC'!I114</f>
        <v>Välj…</v>
      </c>
      <c r="D115" s="520" t="str">
        <f>IF('1. Artikeldata Grund'!$E114="","",'1. Artikeldata Grund'!$E114)</f>
        <v/>
      </c>
      <c r="E115" s="521" t="str">
        <f>IF('1. Artikeldata Grund'!D114="","",'1. Artikeldata Grund'!D114)</f>
        <v/>
      </c>
      <c r="F115" s="523" t="str">
        <f>'2. Artikeldata Utökad'!H114</f>
        <v xml:space="preserve">  Välj…</v>
      </c>
      <c r="G115" s="522"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2"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2"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2" t="str" cm="1">
        <f t="array" ref="J115">IFERROR(SUBSTITUTE(_xlfn.ARRAYTOTEXT(_xlfn._xlws.FILTER(G115:I115,G115:I115&lt;&gt;""))," ",""),"")</f>
        <v/>
      </c>
      <c r="K115" s="522" t="str">
        <f>IF('2. Artikeldata Utökad'!M114="Ja","Nordisk","")</f>
        <v/>
      </c>
      <c r="L115" s="522" t="str">
        <f>IF('2. Artikeldata Utökad'!N114="Ja","Miljoforpackad","")</f>
        <v/>
      </c>
      <c r="M115" s="522" t="str">
        <f t="shared" si="7"/>
        <v/>
      </c>
      <c r="N115" s="522" t="str">
        <f t="shared" si="11"/>
        <v/>
      </c>
      <c r="O115" s="522" t="str">
        <f t="shared" si="8"/>
        <v/>
      </c>
      <c r="P115" s="522" t="str">
        <f t="shared" si="9"/>
        <v/>
      </c>
      <c r="Q115" s="522" t="str">
        <f t="shared" si="10"/>
        <v/>
      </c>
      <c r="R115" s="522" t="str" cm="1">
        <f t="array" ref="R115">IFERROR(SUBSTITUTE(_xlfn.ARRAYTOTEXT(_xlfn._xlws.FILTER(K115:Q115,K115:Q115&lt;&gt;""))," ",""),"")</f>
        <v/>
      </c>
      <c r="S115" s="367"/>
      <c r="T115" s="368"/>
      <c r="U115" s="368"/>
      <c r="V115" s="368"/>
      <c r="W115" s="368"/>
      <c r="X115" s="368"/>
      <c r="Y115" s="368"/>
      <c r="Z115" s="368"/>
      <c r="AA115" s="368"/>
      <c r="AB115" s="368"/>
      <c r="AC115" s="368"/>
      <c r="AD115" s="368"/>
      <c r="AE115" s="368"/>
      <c r="AF115" s="368"/>
      <c r="AG115" s="368"/>
      <c r="AH115" s="368"/>
      <c r="AI115" s="368"/>
      <c r="AJ115" s="368" t="s">
        <v>30</v>
      </c>
      <c r="AK115" s="368" t="s">
        <v>30</v>
      </c>
      <c r="AL115" s="368"/>
      <c r="AM115" s="367"/>
      <c r="AN115" s="368"/>
      <c r="AO115" s="368"/>
      <c r="AP115" s="368" t="s">
        <v>30</v>
      </c>
      <c r="AQ115" s="368"/>
      <c r="AR115" s="368"/>
      <c r="AS115" s="368"/>
      <c r="AT115" s="368"/>
      <c r="AU115" s="368"/>
      <c r="AV115" s="647"/>
      <c r="AW115" s="395" t="s">
        <v>198</v>
      </c>
      <c r="AX115" s="82" t="s">
        <v>30</v>
      </c>
      <c r="AY115" s="82" t="s">
        <v>30</v>
      </c>
      <c r="AZ115" s="655"/>
      <c r="BA115" s="654"/>
      <c r="BB115" s="82"/>
      <c r="BC115" s="82"/>
      <c r="BD115" s="82"/>
      <c r="BE115" s="82"/>
      <c r="BF115" s="82"/>
      <c r="BG115" s="661"/>
      <c r="BH115" s="396" t="s">
        <v>198</v>
      </c>
      <c r="BI115" s="82" t="s">
        <v>30</v>
      </c>
    </row>
    <row r="116" spans="1:61" x14ac:dyDescent="0.25">
      <c r="A116" s="100">
        <v>111</v>
      </c>
      <c r="B116" s="519">
        <f>'APH KIC KIA PC'!D115</f>
        <v>0</v>
      </c>
      <c r="C116" s="519" t="str">
        <f>'APH KIC KIA PC'!I115</f>
        <v>Välj…</v>
      </c>
      <c r="D116" s="520" t="str">
        <f>IF('1. Artikeldata Grund'!$E115="","",'1. Artikeldata Grund'!$E115)</f>
        <v/>
      </c>
      <c r="E116" s="521" t="str">
        <f>IF('1. Artikeldata Grund'!D115="","",'1. Artikeldata Grund'!D115)</f>
        <v/>
      </c>
      <c r="F116" s="523" t="str">
        <f>'2. Artikeldata Utökad'!H115</f>
        <v xml:space="preserve">  Välj…</v>
      </c>
      <c r="G116" s="522"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2"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2"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2" t="str" cm="1">
        <f t="array" ref="J116">IFERROR(SUBSTITUTE(_xlfn.ARRAYTOTEXT(_xlfn._xlws.FILTER(G116:I116,G116:I116&lt;&gt;""))," ",""),"")</f>
        <v/>
      </c>
      <c r="K116" s="522" t="str">
        <f>IF('2. Artikeldata Utökad'!M115="Ja","Nordisk","")</f>
        <v/>
      </c>
      <c r="L116" s="522" t="str">
        <f>IF('2. Artikeldata Utökad'!N115="Ja","Miljoforpackad","")</f>
        <v/>
      </c>
      <c r="M116" s="522" t="str">
        <f t="shared" si="7"/>
        <v/>
      </c>
      <c r="N116" s="522" t="str">
        <f t="shared" si="11"/>
        <v/>
      </c>
      <c r="O116" s="522" t="str">
        <f t="shared" si="8"/>
        <v/>
      </c>
      <c r="P116" s="522" t="str">
        <f t="shared" si="9"/>
        <v/>
      </c>
      <c r="Q116" s="522" t="str">
        <f t="shared" si="10"/>
        <v/>
      </c>
      <c r="R116" s="522" t="str" cm="1">
        <f t="array" ref="R116">IFERROR(SUBSTITUTE(_xlfn.ARRAYTOTEXT(_xlfn._xlws.FILTER(K116:Q116,K116:Q116&lt;&gt;""))," ",""),"")</f>
        <v/>
      </c>
      <c r="S116" s="367"/>
      <c r="T116" s="368"/>
      <c r="U116" s="368"/>
      <c r="V116" s="368"/>
      <c r="W116" s="368"/>
      <c r="X116" s="368"/>
      <c r="Y116" s="368"/>
      <c r="Z116" s="368"/>
      <c r="AA116" s="368"/>
      <c r="AB116" s="368"/>
      <c r="AC116" s="368"/>
      <c r="AD116" s="368"/>
      <c r="AE116" s="368"/>
      <c r="AF116" s="368"/>
      <c r="AG116" s="368"/>
      <c r="AH116" s="368"/>
      <c r="AI116" s="368"/>
      <c r="AJ116" s="368" t="s">
        <v>30</v>
      </c>
      <c r="AK116" s="368" t="s">
        <v>30</v>
      </c>
      <c r="AL116" s="368"/>
      <c r="AM116" s="367"/>
      <c r="AN116" s="368"/>
      <c r="AO116" s="368"/>
      <c r="AP116" s="368" t="s">
        <v>30</v>
      </c>
      <c r="AQ116" s="368"/>
      <c r="AR116" s="368"/>
      <c r="AS116" s="368"/>
      <c r="AT116" s="368"/>
      <c r="AU116" s="368"/>
      <c r="AV116" s="647"/>
      <c r="AW116" s="395" t="s">
        <v>198</v>
      </c>
      <c r="AX116" s="82" t="s">
        <v>30</v>
      </c>
      <c r="AY116" s="82" t="s">
        <v>30</v>
      </c>
      <c r="AZ116" s="655"/>
      <c r="BA116" s="654"/>
      <c r="BB116" s="82"/>
      <c r="BC116" s="82"/>
      <c r="BD116" s="82"/>
      <c r="BE116" s="82"/>
      <c r="BF116" s="82"/>
      <c r="BG116" s="661"/>
      <c r="BH116" s="396" t="s">
        <v>198</v>
      </c>
      <c r="BI116" s="82" t="s">
        <v>30</v>
      </c>
    </row>
    <row r="117" spans="1:61" x14ac:dyDescent="0.25">
      <c r="A117" s="100">
        <v>112</v>
      </c>
      <c r="B117" s="519">
        <f>'APH KIC KIA PC'!D116</f>
        <v>0</v>
      </c>
      <c r="C117" s="519" t="str">
        <f>'APH KIC KIA PC'!I116</f>
        <v>Välj…</v>
      </c>
      <c r="D117" s="520" t="str">
        <f>IF('1. Artikeldata Grund'!$E116="","",'1. Artikeldata Grund'!$E116)</f>
        <v/>
      </c>
      <c r="E117" s="521" t="str">
        <f>IF('1. Artikeldata Grund'!D116="","",'1. Artikeldata Grund'!D116)</f>
        <v/>
      </c>
      <c r="F117" s="523" t="str">
        <f>'2. Artikeldata Utökad'!H116</f>
        <v xml:space="preserve">  Välj…</v>
      </c>
      <c r="G117" s="522"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2"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2"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2" t="str" cm="1">
        <f t="array" ref="J117">IFERROR(SUBSTITUTE(_xlfn.ARRAYTOTEXT(_xlfn._xlws.FILTER(G117:I117,G117:I117&lt;&gt;""))," ",""),"")</f>
        <v/>
      </c>
      <c r="K117" s="522" t="str">
        <f>IF('2. Artikeldata Utökad'!M116="Ja","Nordisk","")</f>
        <v/>
      </c>
      <c r="L117" s="522" t="str">
        <f>IF('2. Artikeldata Utökad'!N116="Ja","Miljoforpackad","")</f>
        <v/>
      </c>
      <c r="M117" s="522" t="str">
        <f t="shared" si="7"/>
        <v/>
      </c>
      <c r="N117" s="522" t="str">
        <f t="shared" si="11"/>
        <v/>
      </c>
      <c r="O117" s="522" t="str">
        <f t="shared" si="8"/>
        <v/>
      </c>
      <c r="P117" s="522" t="str">
        <f t="shared" si="9"/>
        <v/>
      </c>
      <c r="Q117" s="522" t="str">
        <f t="shared" si="10"/>
        <v/>
      </c>
      <c r="R117" s="522" t="str" cm="1">
        <f t="array" ref="R117">IFERROR(SUBSTITUTE(_xlfn.ARRAYTOTEXT(_xlfn._xlws.FILTER(K117:Q117,K117:Q117&lt;&gt;""))," ",""),"")</f>
        <v/>
      </c>
      <c r="S117" s="367"/>
      <c r="T117" s="368"/>
      <c r="U117" s="368"/>
      <c r="V117" s="368"/>
      <c r="W117" s="368"/>
      <c r="X117" s="368"/>
      <c r="Y117" s="368"/>
      <c r="Z117" s="368"/>
      <c r="AA117" s="368"/>
      <c r="AB117" s="368"/>
      <c r="AC117" s="368"/>
      <c r="AD117" s="368"/>
      <c r="AE117" s="368"/>
      <c r="AF117" s="368"/>
      <c r="AG117" s="368"/>
      <c r="AH117" s="368"/>
      <c r="AI117" s="368"/>
      <c r="AJ117" s="368" t="s">
        <v>30</v>
      </c>
      <c r="AK117" s="368" t="s">
        <v>30</v>
      </c>
      <c r="AL117" s="368"/>
      <c r="AM117" s="367"/>
      <c r="AN117" s="368"/>
      <c r="AO117" s="368"/>
      <c r="AP117" s="368" t="s">
        <v>30</v>
      </c>
      <c r="AQ117" s="368"/>
      <c r="AR117" s="368"/>
      <c r="AS117" s="368"/>
      <c r="AT117" s="368"/>
      <c r="AU117" s="368"/>
      <c r="AV117" s="647"/>
      <c r="AW117" s="395" t="s">
        <v>198</v>
      </c>
      <c r="AX117" s="82" t="s">
        <v>30</v>
      </c>
      <c r="AY117" s="82" t="s">
        <v>30</v>
      </c>
      <c r="AZ117" s="655"/>
      <c r="BA117" s="654"/>
      <c r="BB117" s="82"/>
      <c r="BC117" s="82"/>
      <c r="BD117" s="82"/>
      <c r="BE117" s="82"/>
      <c r="BF117" s="82"/>
      <c r="BG117" s="661"/>
      <c r="BH117" s="396" t="s">
        <v>198</v>
      </c>
      <c r="BI117" s="82" t="s">
        <v>30</v>
      </c>
    </row>
    <row r="118" spans="1:61" x14ac:dyDescent="0.25">
      <c r="A118" s="100">
        <v>113</v>
      </c>
      <c r="B118" s="519">
        <f>'APH KIC KIA PC'!D117</f>
        <v>0</v>
      </c>
      <c r="C118" s="519" t="str">
        <f>'APH KIC KIA PC'!I117</f>
        <v>Välj…</v>
      </c>
      <c r="D118" s="520" t="str">
        <f>IF('1. Artikeldata Grund'!$E117="","",'1. Artikeldata Grund'!$E117)</f>
        <v/>
      </c>
      <c r="E118" s="521" t="str">
        <f>IF('1. Artikeldata Grund'!D117="","",'1. Artikeldata Grund'!D117)</f>
        <v/>
      </c>
      <c r="F118" s="523" t="str">
        <f>'2. Artikeldata Utökad'!H117</f>
        <v xml:space="preserve">  Välj…</v>
      </c>
      <c r="G118" s="522"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2"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2"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2" t="str" cm="1">
        <f t="array" ref="J118">IFERROR(SUBSTITUTE(_xlfn.ARRAYTOTEXT(_xlfn._xlws.FILTER(G118:I118,G118:I118&lt;&gt;""))," ",""),"")</f>
        <v/>
      </c>
      <c r="K118" s="522" t="str">
        <f>IF('2. Artikeldata Utökad'!M117="Ja","Nordisk","")</f>
        <v/>
      </c>
      <c r="L118" s="522" t="str">
        <f>IF('2. Artikeldata Utökad'!N117="Ja","Miljoforpackad","")</f>
        <v/>
      </c>
      <c r="M118" s="522" t="str">
        <f t="shared" si="7"/>
        <v/>
      </c>
      <c r="N118" s="522" t="str">
        <f t="shared" si="11"/>
        <v/>
      </c>
      <c r="O118" s="522" t="str">
        <f t="shared" si="8"/>
        <v/>
      </c>
      <c r="P118" s="522" t="str">
        <f t="shared" si="9"/>
        <v/>
      </c>
      <c r="Q118" s="522" t="str">
        <f t="shared" si="10"/>
        <v/>
      </c>
      <c r="R118" s="522" t="str" cm="1">
        <f t="array" ref="R118">IFERROR(SUBSTITUTE(_xlfn.ARRAYTOTEXT(_xlfn._xlws.FILTER(K118:Q118,K118:Q118&lt;&gt;""))," ",""),"")</f>
        <v/>
      </c>
      <c r="S118" s="367"/>
      <c r="T118" s="368"/>
      <c r="U118" s="368"/>
      <c r="V118" s="368"/>
      <c r="W118" s="368"/>
      <c r="X118" s="368"/>
      <c r="Y118" s="368"/>
      <c r="Z118" s="368"/>
      <c r="AA118" s="368"/>
      <c r="AB118" s="368"/>
      <c r="AC118" s="368"/>
      <c r="AD118" s="368"/>
      <c r="AE118" s="368"/>
      <c r="AF118" s="368"/>
      <c r="AG118" s="368"/>
      <c r="AH118" s="368"/>
      <c r="AI118" s="368"/>
      <c r="AJ118" s="368" t="s">
        <v>30</v>
      </c>
      <c r="AK118" s="368" t="s">
        <v>30</v>
      </c>
      <c r="AL118" s="368"/>
      <c r="AM118" s="367"/>
      <c r="AN118" s="368"/>
      <c r="AO118" s="368"/>
      <c r="AP118" s="368" t="s">
        <v>30</v>
      </c>
      <c r="AQ118" s="368"/>
      <c r="AR118" s="368"/>
      <c r="AS118" s="368"/>
      <c r="AT118" s="368"/>
      <c r="AU118" s="368"/>
      <c r="AV118" s="647"/>
      <c r="AW118" s="395" t="s">
        <v>198</v>
      </c>
      <c r="AX118" s="82" t="s">
        <v>30</v>
      </c>
      <c r="AY118" s="82" t="s">
        <v>30</v>
      </c>
      <c r="AZ118" s="655"/>
      <c r="BA118" s="654"/>
      <c r="BB118" s="82"/>
      <c r="BC118" s="82"/>
      <c r="BD118" s="82"/>
      <c r="BE118" s="82"/>
      <c r="BF118" s="82"/>
      <c r="BG118" s="661"/>
      <c r="BH118" s="396" t="s">
        <v>198</v>
      </c>
      <c r="BI118" s="82" t="s">
        <v>30</v>
      </c>
    </row>
    <row r="119" spans="1:61" x14ac:dyDescent="0.25">
      <c r="A119" s="100">
        <v>114</v>
      </c>
      <c r="B119" s="519">
        <f>'APH KIC KIA PC'!D118</f>
        <v>0</v>
      </c>
      <c r="C119" s="519" t="str">
        <f>'APH KIC KIA PC'!I118</f>
        <v>Välj…</v>
      </c>
      <c r="D119" s="520" t="str">
        <f>IF('1. Artikeldata Grund'!$E118="","",'1. Artikeldata Grund'!$E118)</f>
        <v/>
      </c>
      <c r="E119" s="521" t="str">
        <f>IF('1. Artikeldata Grund'!D118="","",'1. Artikeldata Grund'!D118)</f>
        <v/>
      </c>
      <c r="F119" s="523" t="str">
        <f>'2. Artikeldata Utökad'!H118</f>
        <v xml:space="preserve">  Välj…</v>
      </c>
      <c r="G119" s="522"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2"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2"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2" t="str" cm="1">
        <f t="array" ref="J119">IFERROR(SUBSTITUTE(_xlfn.ARRAYTOTEXT(_xlfn._xlws.FILTER(G119:I119,G119:I119&lt;&gt;""))," ",""),"")</f>
        <v/>
      </c>
      <c r="K119" s="522" t="str">
        <f>IF('2. Artikeldata Utökad'!M118="Ja","Nordisk","")</f>
        <v/>
      </c>
      <c r="L119" s="522" t="str">
        <f>IF('2. Artikeldata Utökad'!N118="Ja","Miljoforpackad","")</f>
        <v/>
      </c>
      <c r="M119" s="522" t="str">
        <f t="shared" si="7"/>
        <v/>
      </c>
      <c r="N119" s="522" t="str">
        <f t="shared" si="11"/>
        <v/>
      </c>
      <c r="O119" s="522" t="str">
        <f t="shared" si="8"/>
        <v/>
      </c>
      <c r="P119" s="522" t="str">
        <f t="shared" si="9"/>
        <v/>
      </c>
      <c r="Q119" s="522" t="str">
        <f t="shared" si="10"/>
        <v/>
      </c>
      <c r="R119" s="522" t="str" cm="1">
        <f t="array" ref="R119">IFERROR(SUBSTITUTE(_xlfn.ARRAYTOTEXT(_xlfn._xlws.FILTER(K119:Q119,K119:Q119&lt;&gt;""))," ",""),"")</f>
        <v/>
      </c>
      <c r="S119" s="367"/>
      <c r="T119" s="368"/>
      <c r="U119" s="368"/>
      <c r="V119" s="368"/>
      <c r="W119" s="368"/>
      <c r="X119" s="368"/>
      <c r="Y119" s="368"/>
      <c r="Z119" s="368"/>
      <c r="AA119" s="368"/>
      <c r="AB119" s="368"/>
      <c r="AC119" s="368"/>
      <c r="AD119" s="368"/>
      <c r="AE119" s="368"/>
      <c r="AF119" s="368"/>
      <c r="AG119" s="368"/>
      <c r="AH119" s="368"/>
      <c r="AI119" s="368"/>
      <c r="AJ119" s="368" t="s">
        <v>30</v>
      </c>
      <c r="AK119" s="368" t="s">
        <v>30</v>
      </c>
      <c r="AL119" s="368"/>
      <c r="AM119" s="367"/>
      <c r="AN119" s="368"/>
      <c r="AO119" s="368"/>
      <c r="AP119" s="368" t="s">
        <v>30</v>
      </c>
      <c r="AQ119" s="368"/>
      <c r="AR119" s="368"/>
      <c r="AS119" s="368"/>
      <c r="AT119" s="368"/>
      <c r="AU119" s="368"/>
      <c r="AV119" s="647"/>
      <c r="AW119" s="395" t="s">
        <v>198</v>
      </c>
      <c r="AX119" s="82" t="s">
        <v>30</v>
      </c>
      <c r="AY119" s="82" t="s">
        <v>30</v>
      </c>
      <c r="AZ119" s="655"/>
      <c r="BA119" s="654"/>
      <c r="BB119" s="82"/>
      <c r="BC119" s="82"/>
      <c r="BD119" s="82"/>
      <c r="BE119" s="82"/>
      <c r="BF119" s="82"/>
      <c r="BG119" s="661"/>
      <c r="BH119" s="396" t="s">
        <v>198</v>
      </c>
      <c r="BI119" s="82" t="s">
        <v>30</v>
      </c>
    </row>
    <row r="120" spans="1:61" x14ac:dyDescent="0.25">
      <c r="A120" s="100">
        <v>115</v>
      </c>
      <c r="B120" s="519">
        <f>'APH KIC KIA PC'!D119</f>
        <v>0</v>
      </c>
      <c r="C120" s="519" t="str">
        <f>'APH KIC KIA PC'!I119</f>
        <v>Välj…</v>
      </c>
      <c r="D120" s="520" t="str">
        <f>IF('1. Artikeldata Grund'!$E119="","",'1. Artikeldata Grund'!$E119)</f>
        <v/>
      </c>
      <c r="E120" s="521" t="str">
        <f>IF('1. Artikeldata Grund'!D119="","",'1. Artikeldata Grund'!D119)</f>
        <v/>
      </c>
      <c r="F120" s="523" t="str">
        <f>'2. Artikeldata Utökad'!H119</f>
        <v xml:space="preserve">  Välj…</v>
      </c>
      <c r="G120" s="522"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2"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2"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2" t="str" cm="1">
        <f t="array" ref="J120">IFERROR(SUBSTITUTE(_xlfn.ARRAYTOTEXT(_xlfn._xlws.FILTER(G120:I120,G120:I120&lt;&gt;""))," ",""),"")</f>
        <v/>
      </c>
      <c r="K120" s="522" t="str">
        <f>IF('2. Artikeldata Utökad'!M119="Ja","Nordisk","")</f>
        <v/>
      </c>
      <c r="L120" s="522" t="str">
        <f>IF('2. Artikeldata Utökad'!N119="Ja","Miljoforpackad","")</f>
        <v/>
      </c>
      <c r="M120" s="522" t="str">
        <f t="shared" si="7"/>
        <v/>
      </c>
      <c r="N120" s="522" t="str">
        <f t="shared" si="11"/>
        <v/>
      </c>
      <c r="O120" s="522" t="str">
        <f t="shared" si="8"/>
        <v/>
      </c>
      <c r="P120" s="522" t="str">
        <f t="shared" si="9"/>
        <v/>
      </c>
      <c r="Q120" s="522" t="str">
        <f t="shared" si="10"/>
        <v/>
      </c>
      <c r="R120" s="522" t="str" cm="1">
        <f t="array" ref="R120">IFERROR(SUBSTITUTE(_xlfn.ARRAYTOTEXT(_xlfn._xlws.FILTER(K120:Q120,K120:Q120&lt;&gt;""))," ",""),"")</f>
        <v/>
      </c>
      <c r="S120" s="367"/>
      <c r="T120" s="368"/>
      <c r="U120" s="368"/>
      <c r="V120" s="368"/>
      <c r="W120" s="368"/>
      <c r="X120" s="368"/>
      <c r="Y120" s="368"/>
      <c r="Z120" s="368"/>
      <c r="AA120" s="368"/>
      <c r="AB120" s="368"/>
      <c r="AC120" s="368"/>
      <c r="AD120" s="368"/>
      <c r="AE120" s="368"/>
      <c r="AF120" s="368"/>
      <c r="AG120" s="368"/>
      <c r="AH120" s="368"/>
      <c r="AI120" s="368"/>
      <c r="AJ120" s="368" t="s">
        <v>30</v>
      </c>
      <c r="AK120" s="368" t="s">
        <v>30</v>
      </c>
      <c r="AL120" s="368"/>
      <c r="AM120" s="367"/>
      <c r="AN120" s="368"/>
      <c r="AO120" s="368"/>
      <c r="AP120" s="368" t="s">
        <v>30</v>
      </c>
      <c r="AQ120" s="368"/>
      <c r="AR120" s="368"/>
      <c r="AS120" s="368"/>
      <c r="AT120" s="368"/>
      <c r="AU120" s="368"/>
      <c r="AV120" s="647"/>
      <c r="AW120" s="395" t="s">
        <v>198</v>
      </c>
      <c r="AX120" s="82" t="s">
        <v>30</v>
      </c>
      <c r="AY120" s="82" t="s">
        <v>30</v>
      </c>
      <c r="AZ120" s="655"/>
      <c r="BA120" s="654"/>
      <c r="BB120" s="82"/>
      <c r="BC120" s="82"/>
      <c r="BD120" s="82"/>
      <c r="BE120" s="82"/>
      <c r="BF120" s="82"/>
      <c r="BG120" s="661"/>
      <c r="BH120" s="396" t="s">
        <v>198</v>
      </c>
      <c r="BI120" s="82" t="s">
        <v>30</v>
      </c>
    </row>
    <row r="121" spans="1:61" x14ac:dyDescent="0.25">
      <c r="A121" s="100">
        <v>116</v>
      </c>
      <c r="B121" s="519">
        <f>'APH KIC KIA PC'!D120</f>
        <v>0</v>
      </c>
      <c r="C121" s="519" t="str">
        <f>'APH KIC KIA PC'!I120</f>
        <v>Välj…</v>
      </c>
      <c r="D121" s="520" t="str">
        <f>IF('1. Artikeldata Grund'!$E120="","",'1. Artikeldata Grund'!$E120)</f>
        <v/>
      </c>
      <c r="E121" s="521" t="str">
        <f>IF('1. Artikeldata Grund'!D120="","",'1. Artikeldata Grund'!D120)</f>
        <v/>
      </c>
      <c r="F121" s="523" t="str">
        <f>'2. Artikeldata Utökad'!H120</f>
        <v xml:space="preserve">  Välj…</v>
      </c>
      <c r="G121" s="522"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2"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2"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2" t="str" cm="1">
        <f t="array" ref="J121">IFERROR(SUBSTITUTE(_xlfn.ARRAYTOTEXT(_xlfn._xlws.FILTER(G121:I121,G121:I121&lt;&gt;""))," ",""),"")</f>
        <v/>
      </c>
      <c r="K121" s="522" t="str">
        <f>IF('2. Artikeldata Utökad'!M120="Ja","Nordisk","")</f>
        <v/>
      </c>
      <c r="L121" s="522" t="str">
        <f>IF('2. Artikeldata Utökad'!N120="Ja","Miljoforpackad","")</f>
        <v/>
      </c>
      <c r="M121" s="522" t="str">
        <f t="shared" si="7"/>
        <v/>
      </c>
      <c r="N121" s="522" t="str">
        <f t="shared" si="11"/>
        <v/>
      </c>
      <c r="O121" s="522" t="str">
        <f t="shared" si="8"/>
        <v/>
      </c>
      <c r="P121" s="522" t="str">
        <f t="shared" si="9"/>
        <v/>
      </c>
      <c r="Q121" s="522" t="str">
        <f t="shared" si="10"/>
        <v/>
      </c>
      <c r="R121" s="522" t="str" cm="1">
        <f t="array" ref="R121">IFERROR(SUBSTITUTE(_xlfn.ARRAYTOTEXT(_xlfn._xlws.FILTER(K121:Q121,K121:Q121&lt;&gt;""))," ",""),"")</f>
        <v/>
      </c>
      <c r="S121" s="367"/>
      <c r="T121" s="368"/>
      <c r="U121" s="368"/>
      <c r="V121" s="368"/>
      <c r="W121" s="368"/>
      <c r="X121" s="368"/>
      <c r="Y121" s="368"/>
      <c r="Z121" s="368"/>
      <c r="AA121" s="368"/>
      <c r="AB121" s="368"/>
      <c r="AC121" s="368"/>
      <c r="AD121" s="368"/>
      <c r="AE121" s="368"/>
      <c r="AF121" s="368"/>
      <c r="AG121" s="368"/>
      <c r="AH121" s="368"/>
      <c r="AI121" s="368"/>
      <c r="AJ121" s="368" t="s">
        <v>30</v>
      </c>
      <c r="AK121" s="368" t="s">
        <v>30</v>
      </c>
      <c r="AL121" s="368"/>
      <c r="AM121" s="367"/>
      <c r="AN121" s="368"/>
      <c r="AO121" s="368"/>
      <c r="AP121" s="368" t="s">
        <v>30</v>
      </c>
      <c r="AQ121" s="368"/>
      <c r="AR121" s="368"/>
      <c r="AS121" s="368"/>
      <c r="AT121" s="368"/>
      <c r="AU121" s="368"/>
      <c r="AV121" s="647"/>
      <c r="AW121" s="395" t="s">
        <v>198</v>
      </c>
      <c r="AX121" s="82" t="s">
        <v>30</v>
      </c>
      <c r="AY121" s="82" t="s">
        <v>30</v>
      </c>
      <c r="AZ121" s="655"/>
      <c r="BA121" s="654"/>
      <c r="BB121" s="82"/>
      <c r="BC121" s="82"/>
      <c r="BD121" s="82"/>
      <c r="BE121" s="82"/>
      <c r="BF121" s="82"/>
      <c r="BG121" s="661"/>
      <c r="BH121" s="396" t="s">
        <v>198</v>
      </c>
      <c r="BI121" s="82" t="s">
        <v>30</v>
      </c>
    </row>
    <row r="122" spans="1:61" x14ac:dyDescent="0.25">
      <c r="A122" s="100">
        <v>117</v>
      </c>
      <c r="B122" s="519">
        <f>'APH KIC KIA PC'!D121</f>
        <v>0</v>
      </c>
      <c r="C122" s="519" t="str">
        <f>'APH KIC KIA PC'!I121</f>
        <v>Välj…</v>
      </c>
      <c r="D122" s="520" t="str">
        <f>IF('1. Artikeldata Grund'!$E121="","",'1. Artikeldata Grund'!$E121)</f>
        <v/>
      </c>
      <c r="E122" s="521" t="str">
        <f>IF('1. Artikeldata Grund'!D121="","",'1. Artikeldata Grund'!D121)</f>
        <v/>
      </c>
      <c r="F122" s="523" t="str">
        <f>'2. Artikeldata Utökad'!H121</f>
        <v xml:space="preserve">  Välj…</v>
      </c>
      <c r="G122" s="522"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2"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2"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2" t="str" cm="1">
        <f t="array" ref="J122">IFERROR(SUBSTITUTE(_xlfn.ARRAYTOTEXT(_xlfn._xlws.FILTER(G122:I122,G122:I122&lt;&gt;""))," ",""),"")</f>
        <v/>
      </c>
      <c r="K122" s="522" t="str">
        <f>IF('2. Artikeldata Utökad'!M121="Ja","Nordisk","")</f>
        <v/>
      </c>
      <c r="L122" s="522" t="str">
        <f>IF('2. Artikeldata Utökad'!N121="Ja","Miljoforpackad","")</f>
        <v/>
      </c>
      <c r="M122" s="522" t="str">
        <f t="shared" si="7"/>
        <v/>
      </c>
      <c r="N122" s="522" t="str">
        <f t="shared" si="11"/>
        <v/>
      </c>
      <c r="O122" s="522" t="str">
        <f t="shared" si="8"/>
        <v/>
      </c>
      <c r="P122" s="522" t="str">
        <f t="shared" si="9"/>
        <v/>
      </c>
      <c r="Q122" s="522" t="str">
        <f t="shared" si="10"/>
        <v/>
      </c>
      <c r="R122" s="522" t="str" cm="1">
        <f t="array" ref="R122">IFERROR(SUBSTITUTE(_xlfn.ARRAYTOTEXT(_xlfn._xlws.FILTER(K122:Q122,K122:Q122&lt;&gt;""))," ",""),"")</f>
        <v/>
      </c>
      <c r="S122" s="367"/>
      <c r="T122" s="368"/>
      <c r="U122" s="368"/>
      <c r="V122" s="368"/>
      <c r="W122" s="368"/>
      <c r="X122" s="368"/>
      <c r="Y122" s="368"/>
      <c r="Z122" s="368"/>
      <c r="AA122" s="368"/>
      <c r="AB122" s="368"/>
      <c r="AC122" s="368"/>
      <c r="AD122" s="368"/>
      <c r="AE122" s="368"/>
      <c r="AF122" s="368"/>
      <c r="AG122" s="368"/>
      <c r="AH122" s="368"/>
      <c r="AI122" s="368"/>
      <c r="AJ122" s="368" t="s">
        <v>30</v>
      </c>
      <c r="AK122" s="368" t="s">
        <v>30</v>
      </c>
      <c r="AL122" s="368"/>
      <c r="AM122" s="367"/>
      <c r="AN122" s="368"/>
      <c r="AO122" s="368"/>
      <c r="AP122" s="368" t="s">
        <v>30</v>
      </c>
      <c r="AQ122" s="368"/>
      <c r="AR122" s="368"/>
      <c r="AS122" s="368"/>
      <c r="AT122" s="368"/>
      <c r="AU122" s="368"/>
      <c r="AV122" s="647"/>
      <c r="AW122" s="395" t="s">
        <v>198</v>
      </c>
      <c r="AX122" s="82" t="s">
        <v>30</v>
      </c>
      <c r="AY122" s="82" t="s">
        <v>30</v>
      </c>
      <c r="AZ122" s="655"/>
      <c r="BA122" s="654"/>
      <c r="BB122" s="82"/>
      <c r="BC122" s="82"/>
      <c r="BD122" s="82"/>
      <c r="BE122" s="82"/>
      <c r="BF122" s="82"/>
      <c r="BG122" s="661"/>
      <c r="BH122" s="396" t="s">
        <v>198</v>
      </c>
      <c r="BI122" s="82" t="s">
        <v>30</v>
      </c>
    </row>
    <row r="123" spans="1:61" x14ac:dyDescent="0.25">
      <c r="A123" s="100">
        <v>118</v>
      </c>
      <c r="B123" s="519">
        <f>'APH KIC KIA PC'!D122</f>
        <v>0</v>
      </c>
      <c r="C123" s="519" t="str">
        <f>'APH KIC KIA PC'!I122</f>
        <v>Välj…</v>
      </c>
      <c r="D123" s="520" t="str">
        <f>IF('1. Artikeldata Grund'!$E122="","",'1. Artikeldata Grund'!$E122)</f>
        <v/>
      </c>
      <c r="E123" s="521" t="str">
        <f>IF('1. Artikeldata Grund'!D122="","",'1. Artikeldata Grund'!D122)</f>
        <v/>
      </c>
      <c r="F123" s="523" t="str">
        <f>'2. Artikeldata Utökad'!H122</f>
        <v xml:space="preserve">  Välj…</v>
      </c>
      <c r="G123" s="522"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2"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2"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2" t="str" cm="1">
        <f t="array" ref="J123">IFERROR(SUBSTITUTE(_xlfn.ARRAYTOTEXT(_xlfn._xlws.FILTER(G123:I123,G123:I123&lt;&gt;""))," ",""),"")</f>
        <v/>
      </c>
      <c r="K123" s="522" t="str">
        <f>IF('2. Artikeldata Utökad'!M122="Ja","Nordisk","")</f>
        <v/>
      </c>
      <c r="L123" s="522" t="str">
        <f>IF('2. Artikeldata Utökad'!N122="Ja","Miljoforpackad","")</f>
        <v/>
      </c>
      <c r="M123" s="522" t="str">
        <f t="shared" si="7"/>
        <v/>
      </c>
      <c r="N123" s="522" t="str">
        <f t="shared" si="11"/>
        <v/>
      </c>
      <c r="O123" s="522" t="str">
        <f t="shared" si="8"/>
        <v/>
      </c>
      <c r="P123" s="522" t="str">
        <f t="shared" si="9"/>
        <v/>
      </c>
      <c r="Q123" s="522" t="str">
        <f t="shared" si="10"/>
        <v/>
      </c>
      <c r="R123" s="522" t="str" cm="1">
        <f t="array" ref="R123">IFERROR(SUBSTITUTE(_xlfn.ARRAYTOTEXT(_xlfn._xlws.FILTER(K123:Q123,K123:Q123&lt;&gt;""))," ",""),"")</f>
        <v/>
      </c>
      <c r="S123" s="367"/>
      <c r="T123" s="368"/>
      <c r="U123" s="368"/>
      <c r="V123" s="368"/>
      <c r="W123" s="368"/>
      <c r="X123" s="368"/>
      <c r="Y123" s="368"/>
      <c r="Z123" s="368"/>
      <c r="AA123" s="368"/>
      <c r="AB123" s="368"/>
      <c r="AC123" s="368"/>
      <c r="AD123" s="368"/>
      <c r="AE123" s="368"/>
      <c r="AF123" s="368"/>
      <c r="AG123" s="368"/>
      <c r="AH123" s="368"/>
      <c r="AI123" s="368"/>
      <c r="AJ123" s="368" t="s">
        <v>30</v>
      </c>
      <c r="AK123" s="368" t="s">
        <v>30</v>
      </c>
      <c r="AL123" s="368"/>
      <c r="AM123" s="367"/>
      <c r="AN123" s="368"/>
      <c r="AO123" s="368"/>
      <c r="AP123" s="368" t="s">
        <v>30</v>
      </c>
      <c r="AQ123" s="368"/>
      <c r="AR123" s="368"/>
      <c r="AS123" s="368"/>
      <c r="AT123" s="368"/>
      <c r="AU123" s="368"/>
      <c r="AV123" s="647"/>
      <c r="AW123" s="395" t="s">
        <v>198</v>
      </c>
      <c r="AX123" s="82" t="s">
        <v>30</v>
      </c>
      <c r="AY123" s="82" t="s">
        <v>30</v>
      </c>
      <c r="AZ123" s="655"/>
      <c r="BA123" s="654"/>
      <c r="BB123" s="82"/>
      <c r="BC123" s="82"/>
      <c r="BD123" s="82"/>
      <c r="BE123" s="82"/>
      <c r="BF123" s="82"/>
      <c r="BG123" s="661"/>
      <c r="BH123" s="396" t="s">
        <v>198</v>
      </c>
      <c r="BI123" s="82" t="s">
        <v>30</v>
      </c>
    </row>
    <row r="124" spans="1:61" x14ac:dyDescent="0.25">
      <c r="A124" s="100">
        <v>119</v>
      </c>
      <c r="B124" s="519">
        <f>'APH KIC KIA PC'!D123</f>
        <v>0</v>
      </c>
      <c r="C124" s="519" t="str">
        <f>'APH KIC KIA PC'!I123</f>
        <v>Välj…</v>
      </c>
      <c r="D124" s="520" t="str">
        <f>IF('1. Artikeldata Grund'!$E123="","",'1. Artikeldata Grund'!$E123)</f>
        <v/>
      </c>
      <c r="E124" s="521" t="str">
        <f>IF('1. Artikeldata Grund'!D123="","",'1. Artikeldata Grund'!D123)</f>
        <v/>
      </c>
      <c r="F124" s="523" t="str">
        <f>'2. Artikeldata Utökad'!H123</f>
        <v xml:space="preserve">  Välj…</v>
      </c>
      <c r="G124" s="522"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2"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2"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2" t="str" cm="1">
        <f t="array" ref="J124">IFERROR(SUBSTITUTE(_xlfn.ARRAYTOTEXT(_xlfn._xlws.FILTER(G124:I124,G124:I124&lt;&gt;""))," ",""),"")</f>
        <v/>
      </c>
      <c r="K124" s="522" t="str">
        <f>IF('2. Artikeldata Utökad'!M123="Ja","Nordisk","")</f>
        <v/>
      </c>
      <c r="L124" s="522" t="str">
        <f>IF('2. Artikeldata Utökad'!N123="Ja","Miljoforpackad","")</f>
        <v/>
      </c>
      <c r="M124" s="522" t="str">
        <f t="shared" si="7"/>
        <v/>
      </c>
      <c r="N124" s="522" t="str">
        <f t="shared" si="11"/>
        <v/>
      </c>
      <c r="O124" s="522" t="str">
        <f t="shared" si="8"/>
        <v/>
      </c>
      <c r="P124" s="522" t="str">
        <f t="shared" si="9"/>
        <v/>
      </c>
      <c r="Q124" s="522" t="str">
        <f t="shared" si="10"/>
        <v/>
      </c>
      <c r="R124" s="522" t="str" cm="1">
        <f t="array" ref="R124">IFERROR(SUBSTITUTE(_xlfn.ARRAYTOTEXT(_xlfn._xlws.FILTER(K124:Q124,K124:Q124&lt;&gt;""))," ",""),"")</f>
        <v/>
      </c>
      <c r="S124" s="367"/>
      <c r="T124" s="368"/>
      <c r="U124" s="368"/>
      <c r="V124" s="368"/>
      <c r="W124" s="368"/>
      <c r="X124" s="368"/>
      <c r="Y124" s="368"/>
      <c r="Z124" s="368"/>
      <c r="AA124" s="368"/>
      <c r="AB124" s="368"/>
      <c r="AC124" s="368"/>
      <c r="AD124" s="368"/>
      <c r="AE124" s="368"/>
      <c r="AF124" s="368"/>
      <c r="AG124" s="368"/>
      <c r="AH124" s="368"/>
      <c r="AI124" s="368"/>
      <c r="AJ124" s="368" t="s">
        <v>30</v>
      </c>
      <c r="AK124" s="368" t="s">
        <v>30</v>
      </c>
      <c r="AL124" s="368"/>
      <c r="AM124" s="367"/>
      <c r="AN124" s="368"/>
      <c r="AO124" s="368"/>
      <c r="AP124" s="368" t="s">
        <v>30</v>
      </c>
      <c r="AQ124" s="368"/>
      <c r="AR124" s="368"/>
      <c r="AS124" s="368"/>
      <c r="AT124" s="368"/>
      <c r="AU124" s="368"/>
      <c r="AV124" s="647"/>
      <c r="AW124" s="395" t="s">
        <v>198</v>
      </c>
      <c r="AX124" s="82" t="s">
        <v>30</v>
      </c>
      <c r="AY124" s="82" t="s">
        <v>30</v>
      </c>
      <c r="AZ124" s="655"/>
      <c r="BA124" s="654"/>
      <c r="BB124" s="82"/>
      <c r="BC124" s="82"/>
      <c r="BD124" s="82"/>
      <c r="BE124" s="82"/>
      <c r="BF124" s="82"/>
      <c r="BG124" s="661"/>
      <c r="BH124" s="396" t="s">
        <v>198</v>
      </c>
      <c r="BI124" s="82" t="s">
        <v>30</v>
      </c>
    </row>
    <row r="125" spans="1:61" x14ac:dyDescent="0.25">
      <c r="A125" s="100">
        <v>120</v>
      </c>
      <c r="B125" s="519">
        <f>'APH KIC KIA PC'!D124</f>
        <v>0</v>
      </c>
      <c r="C125" s="519" t="str">
        <f>'APH KIC KIA PC'!I124</f>
        <v>Välj…</v>
      </c>
      <c r="D125" s="520" t="str">
        <f>IF('1. Artikeldata Grund'!$E124="","",'1. Artikeldata Grund'!$E124)</f>
        <v/>
      </c>
      <c r="E125" s="521" t="str">
        <f>IF('1. Artikeldata Grund'!D124="","",'1. Artikeldata Grund'!D124)</f>
        <v/>
      </c>
      <c r="F125" s="523" t="str">
        <f>'2. Artikeldata Utökad'!H124</f>
        <v xml:space="preserve">  Välj…</v>
      </c>
      <c r="G125" s="522"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2"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2"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2" t="str" cm="1">
        <f t="array" ref="J125">IFERROR(SUBSTITUTE(_xlfn.ARRAYTOTEXT(_xlfn._xlws.FILTER(G125:I125,G125:I125&lt;&gt;""))," ",""),"")</f>
        <v/>
      </c>
      <c r="K125" s="522" t="str">
        <f>IF('2. Artikeldata Utökad'!M124="Ja","Nordisk","")</f>
        <v/>
      </c>
      <c r="L125" s="522" t="str">
        <f>IF('2. Artikeldata Utökad'!N124="Ja","Miljoforpackad","")</f>
        <v/>
      </c>
      <c r="M125" s="522" t="str">
        <f t="shared" si="7"/>
        <v/>
      </c>
      <c r="N125" s="522" t="str">
        <f t="shared" si="11"/>
        <v/>
      </c>
      <c r="O125" s="522" t="str">
        <f t="shared" si="8"/>
        <v/>
      </c>
      <c r="P125" s="522" t="str">
        <f t="shared" si="9"/>
        <v/>
      </c>
      <c r="Q125" s="522" t="str">
        <f t="shared" si="10"/>
        <v/>
      </c>
      <c r="R125" s="522" t="str" cm="1">
        <f t="array" ref="R125">IFERROR(SUBSTITUTE(_xlfn.ARRAYTOTEXT(_xlfn._xlws.FILTER(K125:Q125,K125:Q125&lt;&gt;""))," ",""),"")</f>
        <v/>
      </c>
      <c r="S125" s="367"/>
      <c r="T125" s="368"/>
      <c r="U125" s="368"/>
      <c r="V125" s="368"/>
      <c r="W125" s="368"/>
      <c r="X125" s="368"/>
      <c r="Y125" s="368"/>
      <c r="Z125" s="368"/>
      <c r="AA125" s="368"/>
      <c r="AB125" s="368"/>
      <c r="AC125" s="368"/>
      <c r="AD125" s="368"/>
      <c r="AE125" s="368"/>
      <c r="AF125" s="368"/>
      <c r="AG125" s="368"/>
      <c r="AH125" s="368"/>
      <c r="AI125" s="368"/>
      <c r="AJ125" s="368" t="s">
        <v>30</v>
      </c>
      <c r="AK125" s="368" t="s">
        <v>30</v>
      </c>
      <c r="AL125" s="368"/>
      <c r="AM125" s="367"/>
      <c r="AN125" s="368"/>
      <c r="AO125" s="368"/>
      <c r="AP125" s="368" t="s">
        <v>30</v>
      </c>
      <c r="AQ125" s="368"/>
      <c r="AR125" s="368"/>
      <c r="AS125" s="368"/>
      <c r="AT125" s="368"/>
      <c r="AU125" s="368"/>
      <c r="AV125" s="647"/>
      <c r="AW125" s="395" t="s">
        <v>198</v>
      </c>
      <c r="AX125" s="82" t="s">
        <v>30</v>
      </c>
      <c r="AY125" s="82" t="s">
        <v>30</v>
      </c>
      <c r="AZ125" s="655"/>
      <c r="BA125" s="654"/>
      <c r="BB125" s="82"/>
      <c r="BC125" s="82"/>
      <c r="BD125" s="82"/>
      <c r="BE125" s="82"/>
      <c r="BF125" s="82"/>
      <c r="BG125" s="661"/>
      <c r="BH125" s="396" t="s">
        <v>198</v>
      </c>
      <c r="BI125" s="82" t="s">
        <v>30</v>
      </c>
    </row>
    <row r="126" spans="1:61" x14ac:dyDescent="0.25">
      <c r="A126" s="100">
        <v>121</v>
      </c>
      <c r="B126" s="519">
        <f>'APH KIC KIA PC'!D125</f>
        <v>0</v>
      </c>
      <c r="C126" s="519" t="str">
        <f>'APH KIC KIA PC'!I125</f>
        <v>Välj…</v>
      </c>
      <c r="D126" s="520" t="str">
        <f>IF('1. Artikeldata Grund'!$E125="","",'1. Artikeldata Grund'!$E125)</f>
        <v/>
      </c>
      <c r="E126" s="521" t="str">
        <f>IF('1. Artikeldata Grund'!D125="","",'1. Artikeldata Grund'!D125)</f>
        <v/>
      </c>
      <c r="F126" s="523" t="str">
        <f>'2. Artikeldata Utökad'!H125</f>
        <v xml:space="preserve">  Välj…</v>
      </c>
      <c r="G126" s="522"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2"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2"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2" t="str" cm="1">
        <f t="array" ref="J126">IFERROR(SUBSTITUTE(_xlfn.ARRAYTOTEXT(_xlfn._xlws.FILTER(G126:I126,G126:I126&lt;&gt;""))," ",""),"")</f>
        <v/>
      </c>
      <c r="K126" s="522" t="str">
        <f>IF('2. Artikeldata Utökad'!M125="Ja","Nordisk","")</f>
        <v/>
      </c>
      <c r="L126" s="522" t="str">
        <f>IF('2. Artikeldata Utökad'!N125="Ja","Miljoforpackad","")</f>
        <v/>
      </c>
      <c r="M126" s="522" t="str">
        <f t="shared" si="7"/>
        <v/>
      </c>
      <c r="N126" s="522" t="str">
        <f t="shared" si="11"/>
        <v/>
      </c>
      <c r="O126" s="522" t="str">
        <f t="shared" si="8"/>
        <v/>
      </c>
      <c r="P126" s="522" t="str">
        <f t="shared" si="9"/>
        <v/>
      </c>
      <c r="Q126" s="522" t="str">
        <f t="shared" si="10"/>
        <v/>
      </c>
      <c r="R126" s="522" t="str" cm="1">
        <f t="array" ref="R126">IFERROR(SUBSTITUTE(_xlfn.ARRAYTOTEXT(_xlfn._xlws.FILTER(K126:Q126,K126:Q126&lt;&gt;""))," ",""),"")</f>
        <v/>
      </c>
      <c r="S126" s="367"/>
      <c r="T126" s="368"/>
      <c r="U126" s="368"/>
      <c r="V126" s="368"/>
      <c r="W126" s="368"/>
      <c r="X126" s="368"/>
      <c r="Y126" s="368"/>
      <c r="Z126" s="368"/>
      <c r="AA126" s="368"/>
      <c r="AB126" s="368"/>
      <c r="AC126" s="368"/>
      <c r="AD126" s="368"/>
      <c r="AE126" s="368"/>
      <c r="AF126" s="368"/>
      <c r="AG126" s="368"/>
      <c r="AH126" s="368"/>
      <c r="AI126" s="368"/>
      <c r="AJ126" s="368" t="s">
        <v>30</v>
      </c>
      <c r="AK126" s="368" t="s">
        <v>30</v>
      </c>
      <c r="AL126" s="368"/>
      <c r="AM126" s="367"/>
      <c r="AN126" s="368"/>
      <c r="AO126" s="368"/>
      <c r="AP126" s="368" t="s">
        <v>30</v>
      </c>
      <c r="AQ126" s="368"/>
      <c r="AR126" s="368"/>
      <c r="AS126" s="368"/>
      <c r="AT126" s="368"/>
      <c r="AU126" s="368"/>
      <c r="AV126" s="647"/>
      <c r="AW126" s="395" t="s">
        <v>198</v>
      </c>
      <c r="AX126" s="82" t="s">
        <v>30</v>
      </c>
      <c r="AY126" s="82" t="s">
        <v>30</v>
      </c>
      <c r="AZ126" s="655"/>
      <c r="BA126" s="654"/>
      <c r="BB126" s="82"/>
      <c r="BC126" s="82"/>
      <c r="BD126" s="82"/>
      <c r="BE126" s="82"/>
      <c r="BF126" s="82"/>
      <c r="BG126" s="661"/>
      <c r="BH126" s="396" t="s">
        <v>198</v>
      </c>
      <c r="BI126" s="82" t="s">
        <v>30</v>
      </c>
    </row>
    <row r="127" spans="1:61" x14ac:dyDescent="0.25">
      <c r="A127" s="100">
        <v>122</v>
      </c>
      <c r="B127" s="519">
        <f>'APH KIC KIA PC'!D126</f>
        <v>0</v>
      </c>
      <c r="C127" s="519" t="str">
        <f>'APH KIC KIA PC'!I126</f>
        <v>Välj…</v>
      </c>
      <c r="D127" s="520" t="str">
        <f>IF('1. Artikeldata Grund'!$E126="","",'1. Artikeldata Grund'!$E126)</f>
        <v/>
      </c>
      <c r="E127" s="521" t="str">
        <f>IF('1. Artikeldata Grund'!D126="","",'1. Artikeldata Grund'!D126)</f>
        <v/>
      </c>
      <c r="F127" s="523" t="str">
        <f>'2. Artikeldata Utökad'!H126</f>
        <v xml:space="preserve">  Välj…</v>
      </c>
      <c r="G127" s="522"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2"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2"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2" t="str" cm="1">
        <f t="array" ref="J127">IFERROR(SUBSTITUTE(_xlfn.ARRAYTOTEXT(_xlfn._xlws.FILTER(G127:I127,G127:I127&lt;&gt;""))," ",""),"")</f>
        <v/>
      </c>
      <c r="K127" s="522" t="str">
        <f>IF('2. Artikeldata Utökad'!M126="Ja","Nordisk","")</f>
        <v/>
      </c>
      <c r="L127" s="522" t="str">
        <f>IF('2. Artikeldata Utökad'!N126="Ja","Miljoforpackad","")</f>
        <v/>
      </c>
      <c r="M127" s="522" t="str">
        <f t="shared" si="7"/>
        <v/>
      </c>
      <c r="N127" s="522" t="str">
        <f t="shared" si="11"/>
        <v/>
      </c>
      <c r="O127" s="522" t="str">
        <f t="shared" si="8"/>
        <v/>
      </c>
      <c r="P127" s="522" t="str">
        <f t="shared" si="9"/>
        <v/>
      </c>
      <c r="Q127" s="522" t="str">
        <f t="shared" si="10"/>
        <v/>
      </c>
      <c r="R127" s="522" t="str" cm="1">
        <f t="array" ref="R127">IFERROR(SUBSTITUTE(_xlfn.ARRAYTOTEXT(_xlfn._xlws.FILTER(K127:Q127,K127:Q127&lt;&gt;""))," ",""),"")</f>
        <v/>
      </c>
      <c r="S127" s="367"/>
      <c r="T127" s="368"/>
      <c r="U127" s="368"/>
      <c r="V127" s="368"/>
      <c r="W127" s="368"/>
      <c r="X127" s="368"/>
      <c r="Y127" s="368"/>
      <c r="Z127" s="368"/>
      <c r="AA127" s="368"/>
      <c r="AB127" s="368"/>
      <c r="AC127" s="368"/>
      <c r="AD127" s="368"/>
      <c r="AE127" s="368"/>
      <c r="AF127" s="368"/>
      <c r="AG127" s="368"/>
      <c r="AH127" s="368"/>
      <c r="AI127" s="368"/>
      <c r="AJ127" s="368" t="s">
        <v>30</v>
      </c>
      <c r="AK127" s="368" t="s">
        <v>30</v>
      </c>
      <c r="AL127" s="368"/>
      <c r="AM127" s="367"/>
      <c r="AN127" s="368"/>
      <c r="AO127" s="368"/>
      <c r="AP127" s="368" t="s">
        <v>30</v>
      </c>
      <c r="AQ127" s="368"/>
      <c r="AR127" s="368"/>
      <c r="AS127" s="368"/>
      <c r="AT127" s="368"/>
      <c r="AU127" s="368"/>
      <c r="AV127" s="647"/>
      <c r="AW127" s="395" t="s">
        <v>198</v>
      </c>
      <c r="AX127" s="82" t="s">
        <v>30</v>
      </c>
      <c r="AY127" s="82" t="s">
        <v>30</v>
      </c>
      <c r="AZ127" s="655"/>
      <c r="BA127" s="654"/>
      <c r="BB127" s="82"/>
      <c r="BC127" s="82"/>
      <c r="BD127" s="82"/>
      <c r="BE127" s="82"/>
      <c r="BF127" s="82"/>
      <c r="BG127" s="661"/>
      <c r="BH127" s="396" t="s">
        <v>198</v>
      </c>
      <c r="BI127" s="82" t="s">
        <v>30</v>
      </c>
    </row>
    <row r="128" spans="1:61" x14ac:dyDescent="0.25">
      <c r="A128" s="100">
        <v>123</v>
      </c>
      <c r="B128" s="519">
        <f>'APH KIC KIA PC'!D127</f>
        <v>0</v>
      </c>
      <c r="C128" s="519" t="str">
        <f>'APH KIC KIA PC'!I127</f>
        <v>Välj…</v>
      </c>
      <c r="D128" s="520" t="str">
        <f>IF('1. Artikeldata Grund'!$E127="","",'1. Artikeldata Grund'!$E127)</f>
        <v/>
      </c>
      <c r="E128" s="521" t="str">
        <f>IF('1. Artikeldata Grund'!D127="","",'1. Artikeldata Grund'!D127)</f>
        <v/>
      </c>
      <c r="F128" s="523" t="str">
        <f>'2. Artikeldata Utökad'!H127</f>
        <v xml:space="preserve">  Välj…</v>
      </c>
      <c r="G128" s="522"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2"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2"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2" t="str" cm="1">
        <f t="array" ref="J128">IFERROR(SUBSTITUTE(_xlfn.ARRAYTOTEXT(_xlfn._xlws.FILTER(G128:I128,G128:I128&lt;&gt;""))," ",""),"")</f>
        <v/>
      </c>
      <c r="K128" s="522" t="str">
        <f>IF('2. Artikeldata Utökad'!M127="Ja","Nordisk","")</f>
        <v/>
      </c>
      <c r="L128" s="522" t="str">
        <f>IF('2. Artikeldata Utökad'!N127="Ja","Miljoforpackad","")</f>
        <v/>
      </c>
      <c r="M128" s="522" t="str">
        <f t="shared" si="7"/>
        <v/>
      </c>
      <c r="N128" s="522" t="str">
        <f t="shared" si="11"/>
        <v/>
      </c>
      <c r="O128" s="522" t="str">
        <f t="shared" si="8"/>
        <v/>
      </c>
      <c r="P128" s="522" t="str">
        <f t="shared" si="9"/>
        <v/>
      </c>
      <c r="Q128" s="522" t="str">
        <f t="shared" si="10"/>
        <v/>
      </c>
      <c r="R128" s="522" t="str" cm="1">
        <f t="array" ref="R128">IFERROR(SUBSTITUTE(_xlfn.ARRAYTOTEXT(_xlfn._xlws.FILTER(K128:Q128,K128:Q128&lt;&gt;""))," ",""),"")</f>
        <v/>
      </c>
      <c r="S128" s="367"/>
      <c r="T128" s="368"/>
      <c r="U128" s="368"/>
      <c r="V128" s="368"/>
      <c r="W128" s="368"/>
      <c r="X128" s="368"/>
      <c r="Y128" s="368"/>
      <c r="Z128" s="368"/>
      <c r="AA128" s="368"/>
      <c r="AB128" s="368"/>
      <c r="AC128" s="368"/>
      <c r="AD128" s="368"/>
      <c r="AE128" s="368"/>
      <c r="AF128" s="368"/>
      <c r="AG128" s="368"/>
      <c r="AH128" s="368"/>
      <c r="AI128" s="368"/>
      <c r="AJ128" s="368" t="s">
        <v>30</v>
      </c>
      <c r="AK128" s="368" t="s">
        <v>30</v>
      </c>
      <c r="AL128" s="368"/>
      <c r="AM128" s="367"/>
      <c r="AN128" s="368"/>
      <c r="AO128" s="368"/>
      <c r="AP128" s="368" t="s">
        <v>30</v>
      </c>
      <c r="AQ128" s="368"/>
      <c r="AR128" s="368"/>
      <c r="AS128" s="368"/>
      <c r="AT128" s="368"/>
      <c r="AU128" s="368"/>
      <c r="AV128" s="647"/>
      <c r="AW128" s="395" t="s">
        <v>198</v>
      </c>
      <c r="AX128" s="82" t="s">
        <v>30</v>
      </c>
      <c r="AY128" s="82" t="s">
        <v>30</v>
      </c>
      <c r="AZ128" s="655"/>
      <c r="BA128" s="654"/>
      <c r="BB128" s="82"/>
      <c r="BC128" s="82"/>
      <c r="BD128" s="82"/>
      <c r="BE128" s="82"/>
      <c r="BF128" s="82"/>
      <c r="BG128" s="661"/>
      <c r="BH128" s="396" t="s">
        <v>198</v>
      </c>
      <c r="BI128" s="82" t="s">
        <v>30</v>
      </c>
    </row>
    <row r="129" spans="1:61" x14ac:dyDescent="0.25">
      <c r="A129" s="100">
        <v>124</v>
      </c>
      <c r="B129" s="519">
        <f>'APH KIC KIA PC'!D128</f>
        <v>0</v>
      </c>
      <c r="C129" s="519" t="str">
        <f>'APH KIC KIA PC'!I128</f>
        <v>Välj…</v>
      </c>
      <c r="D129" s="520" t="str">
        <f>IF('1. Artikeldata Grund'!$E128="","",'1. Artikeldata Grund'!$E128)</f>
        <v/>
      </c>
      <c r="E129" s="521" t="str">
        <f>IF('1. Artikeldata Grund'!D128="","",'1. Artikeldata Grund'!D128)</f>
        <v/>
      </c>
      <c r="F129" s="523" t="str">
        <f>'2. Artikeldata Utökad'!H128</f>
        <v xml:space="preserve">  Välj…</v>
      </c>
      <c r="G129" s="522"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2"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2"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2" t="str" cm="1">
        <f t="array" ref="J129">IFERROR(SUBSTITUTE(_xlfn.ARRAYTOTEXT(_xlfn._xlws.FILTER(G129:I129,G129:I129&lt;&gt;""))," ",""),"")</f>
        <v/>
      </c>
      <c r="K129" s="522" t="str">
        <f>IF('2. Artikeldata Utökad'!M128="Ja","Nordisk","")</f>
        <v/>
      </c>
      <c r="L129" s="522" t="str">
        <f>IF('2. Artikeldata Utökad'!N128="Ja","Miljoforpackad","")</f>
        <v/>
      </c>
      <c r="M129" s="522" t="str">
        <f t="shared" si="7"/>
        <v/>
      </c>
      <c r="N129" s="522" t="str">
        <f t="shared" si="11"/>
        <v/>
      </c>
      <c r="O129" s="522" t="str">
        <f t="shared" si="8"/>
        <v/>
      </c>
      <c r="P129" s="522" t="str">
        <f t="shared" si="9"/>
        <v/>
      </c>
      <c r="Q129" s="522" t="str">
        <f t="shared" si="10"/>
        <v/>
      </c>
      <c r="R129" s="522" t="str" cm="1">
        <f t="array" ref="R129">IFERROR(SUBSTITUTE(_xlfn.ARRAYTOTEXT(_xlfn._xlws.FILTER(K129:Q129,K129:Q129&lt;&gt;""))," ",""),"")</f>
        <v/>
      </c>
      <c r="S129" s="367"/>
      <c r="T129" s="368"/>
      <c r="U129" s="368"/>
      <c r="V129" s="368"/>
      <c r="W129" s="368"/>
      <c r="X129" s="368"/>
      <c r="Y129" s="368"/>
      <c r="Z129" s="368"/>
      <c r="AA129" s="368"/>
      <c r="AB129" s="368"/>
      <c r="AC129" s="368"/>
      <c r="AD129" s="368"/>
      <c r="AE129" s="368"/>
      <c r="AF129" s="368"/>
      <c r="AG129" s="368"/>
      <c r="AH129" s="368"/>
      <c r="AI129" s="368"/>
      <c r="AJ129" s="368" t="s">
        <v>30</v>
      </c>
      <c r="AK129" s="368" t="s">
        <v>30</v>
      </c>
      <c r="AL129" s="368"/>
      <c r="AM129" s="367"/>
      <c r="AN129" s="368"/>
      <c r="AO129" s="368"/>
      <c r="AP129" s="368" t="s">
        <v>30</v>
      </c>
      <c r="AQ129" s="368"/>
      <c r="AR129" s="368"/>
      <c r="AS129" s="368"/>
      <c r="AT129" s="368"/>
      <c r="AU129" s="368"/>
      <c r="AV129" s="647"/>
      <c r="AW129" s="395" t="s">
        <v>198</v>
      </c>
      <c r="AX129" s="82" t="s">
        <v>30</v>
      </c>
      <c r="AY129" s="82" t="s">
        <v>30</v>
      </c>
      <c r="AZ129" s="655"/>
      <c r="BA129" s="654"/>
      <c r="BB129" s="82"/>
      <c r="BC129" s="82"/>
      <c r="BD129" s="82"/>
      <c r="BE129" s="82"/>
      <c r="BF129" s="82"/>
      <c r="BG129" s="661"/>
      <c r="BH129" s="396" t="s">
        <v>198</v>
      </c>
      <c r="BI129" s="82" t="s">
        <v>30</v>
      </c>
    </row>
    <row r="130" spans="1:61" x14ac:dyDescent="0.25">
      <c r="A130" s="100">
        <v>125</v>
      </c>
      <c r="B130" s="519">
        <f>'APH KIC KIA PC'!D129</f>
        <v>0</v>
      </c>
      <c r="C130" s="519" t="str">
        <f>'APH KIC KIA PC'!I129</f>
        <v>Välj…</v>
      </c>
      <c r="D130" s="520" t="str">
        <f>IF('1. Artikeldata Grund'!$E129="","",'1. Artikeldata Grund'!$E129)</f>
        <v/>
      </c>
      <c r="E130" s="521" t="str">
        <f>IF('1. Artikeldata Grund'!D129="","",'1. Artikeldata Grund'!D129)</f>
        <v/>
      </c>
      <c r="F130" s="523" t="str">
        <f>'2. Artikeldata Utökad'!H129</f>
        <v xml:space="preserve">  Välj…</v>
      </c>
      <c r="G130" s="522"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2"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2"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2" t="str" cm="1">
        <f t="array" ref="J130">IFERROR(SUBSTITUTE(_xlfn.ARRAYTOTEXT(_xlfn._xlws.FILTER(G130:I130,G130:I130&lt;&gt;""))," ",""),"")</f>
        <v/>
      </c>
      <c r="K130" s="522" t="str">
        <f>IF('2. Artikeldata Utökad'!M129="Ja","Nordisk","")</f>
        <v/>
      </c>
      <c r="L130" s="522" t="str">
        <f>IF('2. Artikeldata Utökad'!N129="Ja","Miljoforpackad","")</f>
        <v/>
      </c>
      <c r="M130" s="522" t="str">
        <f t="shared" si="7"/>
        <v/>
      </c>
      <c r="N130" s="522" t="str">
        <f t="shared" si="11"/>
        <v/>
      </c>
      <c r="O130" s="522" t="str">
        <f t="shared" si="8"/>
        <v/>
      </c>
      <c r="P130" s="522" t="str">
        <f t="shared" si="9"/>
        <v/>
      </c>
      <c r="Q130" s="522" t="str">
        <f t="shared" si="10"/>
        <v/>
      </c>
      <c r="R130" s="522" t="str" cm="1">
        <f t="array" ref="R130">IFERROR(SUBSTITUTE(_xlfn.ARRAYTOTEXT(_xlfn._xlws.FILTER(K130:Q130,K130:Q130&lt;&gt;""))," ",""),"")</f>
        <v/>
      </c>
      <c r="S130" s="367"/>
      <c r="T130" s="368"/>
      <c r="U130" s="368"/>
      <c r="V130" s="368"/>
      <c r="W130" s="368"/>
      <c r="X130" s="368"/>
      <c r="Y130" s="368"/>
      <c r="Z130" s="368"/>
      <c r="AA130" s="368"/>
      <c r="AB130" s="368"/>
      <c r="AC130" s="368"/>
      <c r="AD130" s="368"/>
      <c r="AE130" s="368"/>
      <c r="AF130" s="368"/>
      <c r="AG130" s="368"/>
      <c r="AH130" s="368"/>
      <c r="AI130" s="368"/>
      <c r="AJ130" s="368" t="s">
        <v>30</v>
      </c>
      <c r="AK130" s="368" t="s">
        <v>30</v>
      </c>
      <c r="AL130" s="368"/>
      <c r="AM130" s="367"/>
      <c r="AN130" s="368"/>
      <c r="AO130" s="368"/>
      <c r="AP130" s="368" t="s">
        <v>30</v>
      </c>
      <c r="AQ130" s="368"/>
      <c r="AR130" s="368"/>
      <c r="AS130" s="368"/>
      <c r="AT130" s="368"/>
      <c r="AU130" s="368"/>
      <c r="AV130" s="647"/>
      <c r="AW130" s="395" t="s">
        <v>198</v>
      </c>
      <c r="AX130" s="82" t="s">
        <v>30</v>
      </c>
      <c r="AY130" s="82" t="s">
        <v>30</v>
      </c>
      <c r="AZ130" s="655"/>
      <c r="BA130" s="654"/>
      <c r="BB130" s="82"/>
      <c r="BC130" s="82"/>
      <c r="BD130" s="82"/>
      <c r="BE130" s="82"/>
      <c r="BF130" s="82"/>
      <c r="BG130" s="661"/>
      <c r="BH130" s="396" t="s">
        <v>198</v>
      </c>
      <c r="BI130" s="82" t="s">
        <v>30</v>
      </c>
    </row>
    <row r="131" spans="1:61" x14ac:dyDescent="0.25">
      <c r="A131" s="100">
        <v>126</v>
      </c>
      <c r="B131" s="519">
        <f>'APH KIC KIA PC'!D130</f>
        <v>0</v>
      </c>
      <c r="C131" s="519" t="str">
        <f>'APH KIC KIA PC'!I130</f>
        <v>Välj…</v>
      </c>
      <c r="D131" s="520" t="str">
        <f>IF('1. Artikeldata Grund'!$E130="","",'1. Artikeldata Grund'!$E130)</f>
        <v/>
      </c>
      <c r="E131" s="521" t="str">
        <f>IF('1. Artikeldata Grund'!D130="","",'1. Artikeldata Grund'!D130)</f>
        <v/>
      </c>
      <c r="F131" s="523" t="str">
        <f>'2. Artikeldata Utökad'!H130</f>
        <v xml:space="preserve">  Välj…</v>
      </c>
      <c r="G131" s="522"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2"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2"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2" t="str" cm="1">
        <f t="array" ref="J131">IFERROR(SUBSTITUTE(_xlfn.ARRAYTOTEXT(_xlfn._xlws.FILTER(G131:I131,G131:I131&lt;&gt;""))," ",""),"")</f>
        <v/>
      </c>
      <c r="K131" s="522" t="str">
        <f>IF('2. Artikeldata Utökad'!M130="Ja","Nordisk","")</f>
        <v/>
      </c>
      <c r="L131" s="522" t="str">
        <f>IF('2. Artikeldata Utökad'!N130="Ja","Miljoforpackad","")</f>
        <v/>
      </c>
      <c r="M131" s="522" t="str">
        <f t="shared" si="7"/>
        <v/>
      </c>
      <c r="N131" s="522" t="str">
        <f t="shared" si="11"/>
        <v/>
      </c>
      <c r="O131" s="522" t="str">
        <f t="shared" si="8"/>
        <v/>
      </c>
      <c r="P131" s="522" t="str">
        <f t="shared" si="9"/>
        <v/>
      </c>
      <c r="Q131" s="522" t="str">
        <f t="shared" si="10"/>
        <v/>
      </c>
      <c r="R131" s="522" t="str" cm="1">
        <f t="array" ref="R131">IFERROR(SUBSTITUTE(_xlfn.ARRAYTOTEXT(_xlfn._xlws.FILTER(K131:Q131,K131:Q131&lt;&gt;""))," ",""),"")</f>
        <v/>
      </c>
      <c r="S131" s="367"/>
      <c r="T131" s="368"/>
      <c r="U131" s="368"/>
      <c r="V131" s="368"/>
      <c r="W131" s="368"/>
      <c r="X131" s="368"/>
      <c r="Y131" s="368"/>
      <c r="Z131" s="368"/>
      <c r="AA131" s="368"/>
      <c r="AB131" s="368"/>
      <c r="AC131" s="368"/>
      <c r="AD131" s="368"/>
      <c r="AE131" s="368"/>
      <c r="AF131" s="368"/>
      <c r="AG131" s="368"/>
      <c r="AH131" s="368"/>
      <c r="AI131" s="368"/>
      <c r="AJ131" s="368" t="s">
        <v>30</v>
      </c>
      <c r="AK131" s="368" t="s">
        <v>30</v>
      </c>
      <c r="AL131" s="368"/>
      <c r="AM131" s="367"/>
      <c r="AN131" s="368"/>
      <c r="AO131" s="368"/>
      <c r="AP131" s="368" t="s">
        <v>30</v>
      </c>
      <c r="AQ131" s="368"/>
      <c r="AR131" s="368"/>
      <c r="AS131" s="368"/>
      <c r="AT131" s="368"/>
      <c r="AU131" s="368"/>
      <c r="AV131" s="647"/>
      <c r="AW131" s="395" t="s">
        <v>198</v>
      </c>
      <c r="AX131" s="82" t="s">
        <v>30</v>
      </c>
      <c r="AY131" s="82" t="s">
        <v>30</v>
      </c>
      <c r="AZ131" s="655"/>
      <c r="BA131" s="654"/>
      <c r="BB131" s="82"/>
      <c r="BC131" s="82"/>
      <c r="BD131" s="82"/>
      <c r="BE131" s="82"/>
      <c r="BF131" s="82"/>
      <c r="BG131" s="661"/>
      <c r="BH131" s="396" t="s">
        <v>198</v>
      </c>
      <c r="BI131" s="82" t="s">
        <v>30</v>
      </c>
    </row>
    <row r="132" spans="1:61" x14ac:dyDescent="0.25">
      <c r="A132" s="100">
        <v>127</v>
      </c>
      <c r="B132" s="519">
        <f>'APH KIC KIA PC'!D131</f>
        <v>0</v>
      </c>
      <c r="C132" s="519" t="str">
        <f>'APH KIC KIA PC'!I131</f>
        <v>Välj…</v>
      </c>
      <c r="D132" s="520" t="str">
        <f>IF('1. Artikeldata Grund'!$E131="","",'1. Artikeldata Grund'!$E131)</f>
        <v/>
      </c>
      <c r="E132" s="521" t="str">
        <f>IF('1. Artikeldata Grund'!D131="","",'1. Artikeldata Grund'!D131)</f>
        <v/>
      </c>
      <c r="F132" s="523" t="str">
        <f>'2. Artikeldata Utökad'!H131</f>
        <v xml:space="preserve">  Välj…</v>
      </c>
      <c r="G132" s="522"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2"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2"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2" t="str" cm="1">
        <f t="array" ref="J132">IFERROR(SUBSTITUTE(_xlfn.ARRAYTOTEXT(_xlfn._xlws.FILTER(G132:I132,G132:I132&lt;&gt;""))," ",""),"")</f>
        <v/>
      </c>
      <c r="K132" s="522" t="str">
        <f>IF('2. Artikeldata Utökad'!M131="Ja","Nordisk","")</f>
        <v/>
      </c>
      <c r="L132" s="522" t="str">
        <f>IF('2. Artikeldata Utökad'!N131="Ja","Miljoforpackad","")</f>
        <v/>
      </c>
      <c r="M132" s="522" t="str">
        <f t="shared" si="7"/>
        <v/>
      </c>
      <c r="N132" s="522" t="str">
        <f t="shared" si="11"/>
        <v/>
      </c>
      <c r="O132" s="522" t="str">
        <f t="shared" si="8"/>
        <v/>
      </c>
      <c r="P132" s="522" t="str">
        <f t="shared" si="9"/>
        <v/>
      </c>
      <c r="Q132" s="522" t="str">
        <f t="shared" si="10"/>
        <v/>
      </c>
      <c r="R132" s="522" t="str" cm="1">
        <f t="array" ref="R132">IFERROR(SUBSTITUTE(_xlfn.ARRAYTOTEXT(_xlfn._xlws.FILTER(K132:Q132,K132:Q132&lt;&gt;""))," ",""),"")</f>
        <v/>
      </c>
      <c r="S132" s="367"/>
      <c r="T132" s="368"/>
      <c r="U132" s="368"/>
      <c r="V132" s="368"/>
      <c r="W132" s="368"/>
      <c r="X132" s="368"/>
      <c r="Y132" s="368"/>
      <c r="Z132" s="368"/>
      <c r="AA132" s="368"/>
      <c r="AB132" s="368"/>
      <c r="AC132" s="368"/>
      <c r="AD132" s="368"/>
      <c r="AE132" s="368"/>
      <c r="AF132" s="368"/>
      <c r="AG132" s="368"/>
      <c r="AH132" s="368"/>
      <c r="AI132" s="368"/>
      <c r="AJ132" s="368" t="s">
        <v>30</v>
      </c>
      <c r="AK132" s="368" t="s">
        <v>30</v>
      </c>
      <c r="AL132" s="368"/>
      <c r="AM132" s="367"/>
      <c r="AN132" s="368"/>
      <c r="AO132" s="368"/>
      <c r="AP132" s="368" t="s">
        <v>30</v>
      </c>
      <c r="AQ132" s="368"/>
      <c r="AR132" s="368"/>
      <c r="AS132" s="368"/>
      <c r="AT132" s="368"/>
      <c r="AU132" s="368"/>
      <c r="AV132" s="647"/>
      <c r="AW132" s="395" t="s">
        <v>198</v>
      </c>
      <c r="AX132" s="82" t="s">
        <v>30</v>
      </c>
      <c r="AY132" s="82" t="s">
        <v>30</v>
      </c>
      <c r="AZ132" s="655"/>
      <c r="BA132" s="654"/>
      <c r="BB132" s="82"/>
      <c r="BC132" s="82"/>
      <c r="BD132" s="82"/>
      <c r="BE132" s="82"/>
      <c r="BF132" s="82"/>
      <c r="BG132" s="661"/>
      <c r="BH132" s="396" t="s">
        <v>198</v>
      </c>
      <c r="BI132" s="82" t="s">
        <v>30</v>
      </c>
    </row>
    <row r="133" spans="1:61" x14ac:dyDescent="0.25">
      <c r="A133" s="100">
        <v>128</v>
      </c>
      <c r="B133" s="519">
        <f>'APH KIC KIA PC'!D132</f>
        <v>0</v>
      </c>
      <c r="C133" s="519" t="str">
        <f>'APH KIC KIA PC'!I132</f>
        <v>Välj…</v>
      </c>
      <c r="D133" s="520" t="str">
        <f>IF('1. Artikeldata Grund'!$E132="","",'1. Artikeldata Grund'!$E132)</f>
        <v/>
      </c>
      <c r="E133" s="521" t="str">
        <f>IF('1. Artikeldata Grund'!D132="","",'1. Artikeldata Grund'!D132)</f>
        <v/>
      </c>
      <c r="F133" s="523" t="str">
        <f>'2. Artikeldata Utökad'!H132</f>
        <v xml:space="preserve">  Välj…</v>
      </c>
      <c r="G133" s="522"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2"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2"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2" t="str" cm="1">
        <f t="array" ref="J133">IFERROR(SUBSTITUTE(_xlfn.ARRAYTOTEXT(_xlfn._xlws.FILTER(G133:I133,G133:I133&lt;&gt;""))," ",""),"")</f>
        <v/>
      </c>
      <c r="K133" s="522" t="str">
        <f>IF('2. Artikeldata Utökad'!M132="Ja","Nordisk","")</f>
        <v/>
      </c>
      <c r="L133" s="522" t="str">
        <f>IF('2. Artikeldata Utökad'!N132="Ja","Miljoforpackad","")</f>
        <v/>
      </c>
      <c r="M133" s="522" t="str">
        <f t="shared" si="7"/>
        <v/>
      </c>
      <c r="N133" s="522" t="str">
        <f t="shared" si="11"/>
        <v/>
      </c>
      <c r="O133" s="522" t="str">
        <f t="shared" si="8"/>
        <v/>
      </c>
      <c r="P133" s="522" t="str">
        <f t="shared" si="9"/>
        <v/>
      </c>
      <c r="Q133" s="522" t="str">
        <f t="shared" si="10"/>
        <v/>
      </c>
      <c r="R133" s="522" t="str" cm="1">
        <f t="array" ref="R133">IFERROR(SUBSTITUTE(_xlfn.ARRAYTOTEXT(_xlfn._xlws.FILTER(K133:Q133,K133:Q133&lt;&gt;""))," ",""),"")</f>
        <v/>
      </c>
      <c r="S133" s="367"/>
      <c r="T133" s="368"/>
      <c r="U133" s="368"/>
      <c r="V133" s="368"/>
      <c r="W133" s="368"/>
      <c r="X133" s="368"/>
      <c r="Y133" s="368"/>
      <c r="Z133" s="368"/>
      <c r="AA133" s="368"/>
      <c r="AB133" s="368"/>
      <c r="AC133" s="368"/>
      <c r="AD133" s="368"/>
      <c r="AE133" s="368"/>
      <c r="AF133" s="368"/>
      <c r="AG133" s="368"/>
      <c r="AH133" s="368"/>
      <c r="AI133" s="368"/>
      <c r="AJ133" s="368" t="s">
        <v>30</v>
      </c>
      <c r="AK133" s="368" t="s">
        <v>30</v>
      </c>
      <c r="AL133" s="368"/>
      <c r="AM133" s="367"/>
      <c r="AN133" s="368"/>
      <c r="AO133" s="368"/>
      <c r="AP133" s="368" t="s">
        <v>30</v>
      </c>
      <c r="AQ133" s="368"/>
      <c r="AR133" s="368"/>
      <c r="AS133" s="368"/>
      <c r="AT133" s="368"/>
      <c r="AU133" s="368"/>
      <c r="AV133" s="647"/>
      <c r="AW133" s="395" t="s">
        <v>198</v>
      </c>
      <c r="AX133" s="82" t="s">
        <v>30</v>
      </c>
      <c r="AY133" s="82" t="s">
        <v>30</v>
      </c>
      <c r="AZ133" s="655"/>
      <c r="BA133" s="654"/>
      <c r="BB133" s="82"/>
      <c r="BC133" s="82"/>
      <c r="BD133" s="82"/>
      <c r="BE133" s="82"/>
      <c r="BF133" s="82"/>
      <c r="BG133" s="661"/>
      <c r="BH133" s="396" t="s">
        <v>198</v>
      </c>
      <c r="BI133" s="82" t="s">
        <v>30</v>
      </c>
    </row>
    <row r="134" spans="1:61" x14ac:dyDescent="0.25">
      <c r="A134" s="100">
        <v>129</v>
      </c>
      <c r="B134" s="519">
        <f>'APH KIC KIA PC'!D133</f>
        <v>0</v>
      </c>
      <c r="C134" s="519" t="str">
        <f>'APH KIC KIA PC'!I133</f>
        <v>Välj…</v>
      </c>
      <c r="D134" s="520" t="str">
        <f>IF('1. Artikeldata Grund'!$E133="","",'1. Artikeldata Grund'!$E133)</f>
        <v/>
      </c>
      <c r="E134" s="521" t="str">
        <f>IF('1. Artikeldata Grund'!D133="","",'1. Artikeldata Grund'!D133)</f>
        <v/>
      </c>
      <c r="F134" s="523" t="str">
        <f>'2. Artikeldata Utökad'!H133</f>
        <v xml:space="preserve">  Välj…</v>
      </c>
      <c r="G134" s="522"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2"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2"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2" t="str" cm="1">
        <f t="array" ref="J134">IFERROR(SUBSTITUTE(_xlfn.ARRAYTOTEXT(_xlfn._xlws.FILTER(G134:I134,G134:I134&lt;&gt;""))," ",""),"")</f>
        <v/>
      </c>
      <c r="K134" s="522" t="str">
        <f>IF('2. Artikeldata Utökad'!M133="Ja","Nordisk","")</f>
        <v/>
      </c>
      <c r="L134" s="522" t="str">
        <f>IF('2. Artikeldata Utökad'!N133="Ja","Miljoforpackad","")</f>
        <v/>
      </c>
      <c r="M134" s="522" t="str">
        <f t="shared" si="7"/>
        <v/>
      </c>
      <c r="N134" s="522" t="str">
        <f t="shared" ref="N134:N165" si="12">IF(OR(G134="Vegansociety",G134="Imvegan",G134="Certifiedvegan",H134="Vegansociety",H134="Imvegan",H134="Certifiedvegan",I134="Vegansociety",I134="Imvegan",I134="Certifiedvegan",AP134="Vegansk"),"Vegansk","")</f>
        <v/>
      </c>
      <c r="O134" s="522" t="str">
        <f t="shared" si="8"/>
        <v/>
      </c>
      <c r="P134" s="522" t="str">
        <f t="shared" si="9"/>
        <v/>
      </c>
      <c r="Q134" s="522" t="str">
        <f t="shared" si="10"/>
        <v/>
      </c>
      <c r="R134" s="522" t="str" cm="1">
        <f t="array" ref="R134">IFERROR(SUBSTITUTE(_xlfn.ARRAYTOTEXT(_xlfn._xlws.FILTER(K134:Q134,K134:Q134&lt;&gt;""))," ",""),"")</f>
        <v/>
      </c>
      <c r="S134" s="367"/>
      <c r="T134" s="368"/>
      <c r="U134" s="368"/>
      <c r="V134" s="368"/>
      <c r="W134" s="368"/>
      <c r="X134" s="368"/>
      <c r="Y134" s="368"/>
      <c r="Z134" s="368"/>
      <c r="AA134" s="368"/>
      <c r="AB134" s="368"/>
      <c r="AC134" s="368"/>
      <c r="AD134" s="368"/>
      <c r="AE134" s="368"/>
      <c r="AF134" s="368"/>
      <c r="AG134" s="368"/>
      <c r="AH134" s="368"/>
      <c r="AI134" s="368"/>
      <c r="AJ134" s="368" t="s">
        <v>30</v>
      </c>
      <c r="AK134" s="368" t="s">
        <v>30</v>
      </c>
      <c r="AL134" s="368"/>
      <c r="AM134" s="367"/>
      <c r="AN134" s="368"/>
      <c r="AO134" s="368"/>
      <c r="AP134" s="368" t="s">
        <v>30</v>
      </c>
      <c r="AQ134" s="368"/>
      <c r="AR134" s="368"/>
      <c r="AS134" s="368"/>
      <c r="AT134" s="368"/>
      <c r="AU134" s="368"/>
      <c r="AV134" s="647"/>
      <c r="AW134" s="395" t="s">
        <v>198</v>
      </c>
      <c r="AX134" s="82" t="s">
        <v>30</v>
      </c>
      <c r="AY134" s="82" t="s">
        <v>30</v>
      </c>
      <c r="AZ134" s="655"/>
      <c r="BA134" s="654"/>
      <c r="BB134" s="82"/>
      <c r="BC134" s="82"/>
      <c r="BD134" s="82"/>
      <c r="BE134" s="82"/>
      <c r="BF134" s="82"/>
      <c r="BG134" s="661"/>
      <c r="BH134" s="396" t="s">
        <v>198</v>
      </c>
      <c r="BI134" s="82" t="s">
        <v>30</v>
      </c>
    </row>
    <row r="135" spans="1:61" x14ac:dyDescent="0.25">
      <c r="A135" s="100">
        <v>130</v>
      </c>
      <c r="B135" s="519">
        <f>'APH KIC KIA PC'!D134</f>
        <v>0</v>
      </c>
      <c r="C135" s="519" t="str">
        <f>'APH KIC KIA PC'!I134</f>
        <v>Välj…</v>
      </c>
      <c r="D135" s="520" t="str">
        <f>IF('1. Artikeldata Grund'!$E134="","",'1. Artikeldata Grund'!$E134)</f>
        <v/>
      </c>
      <c r="E135" s="521" t="str">
        <f>IF('1. Artikeldata Grund'!D134="","",'1. Artikeldata Grund'!D134)</f>
        <v/>
      </c>
      <c r="F135" s="523" t="str">
        <f>'2. Artikeldata Utökad'!H134</f>
        <v xml:space="preserve">  Välj…</v>
      </c>
      <c r="G135" s="522"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2"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2"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2" t="str" cm="1">
        <f t="array" ref="J135">IFERROR(SUBSTITUTE(_xlfn.ARRAYTOTEXT(_xlfn._xlws.FILTER(G135:I135,G135:I135&lt;&gt;""))," ",""),"")</f>
        <v/>
      </c>
      <c r="K135" s="522" t="str">
        <f>IF('2. Artikeldata Utökad'!M134="Ja","Nordisk","")</f>
        <v/>
      </c>
      <c r="L135" s="522" t="str">
        <f>IF('2. Artikeldata Utökad'!N134="Ja","Miljoforpackad","")</f>
        <v/>
      </c>
      <c r="M135" s="522" t="str">
        <f t="shared" ref="M135:M198" si="13">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2" t="str">
        <f t="shared" si="12"/>
        <v/>
      </c>
      <c r="O135" s="522" t="str">
        <f t="shared" ref="O135:O198" si="14">IF(OR(G135="fairtrade",G135="UTZ",G135="Rainforestalliance",G135="Fairforlife",H135="fairtrade",H135="UTZ",H135="Rainforestalliance",H135="Fairforlife",I135="fairtrade",I135="UTZ",I135="Rainforestalliance",I135="Fairforlife"),"Rattvisemarkt","")</f>
        <v/>
      </c>
      <c r="P135" s="522" t="str">
        <f t="shared" ref="P135:P198" si="15">IF(OR(G135="Asthmaallergynordic",G135="Astmaochallergiforbundet",H135="Asthmaallergynordic",H135="Astmaochallergiforbundet",I135="Asthmaallergynordic",I135="Astmaochallergiforbundet"),"Extramildformula","")</f>
        <v/>
      </c>
      <c r="Q135" s="522" t="str">
        <f t="shared" ref="Q135:Q198" si="16">IF(OR(G135="Svanen",G135="Bramiljoval",G135="EUEcolabel",H135="Svanen",H135="Bramiljoval",H135="EUEcolabel",I135="Svanen",I135="Bramiljoval",I135="EUEcolabel"),"Miljomarkt","")</f>
        <v/>
      </c>
      <c r="R135" s="522" t="str" cm="1">
        <f t="array" ref="R135">IFERROR(SUBSTITUTE(_xlfn.ARRAYTOTEXT(_xlfn._xlws.FILTER(K135:Q135,K135:Q135&lt;&gt;""))," ",""),"")</f>
        <v/>
      </c>
      <c r="S135" s="367"/>
      <c r="T135" s="368"/>
      <c r="U135" s="368"/>
      <c r="V135" s="368"/>
      <c r="W135" s="368"/>
      <c r="X135" s="368"/>
      <c r="Y135" s="368"/>
      <c r="Z135" s="368"/>
      <c r="AA135" s="368"/>
      <c r="AB135" s="368"/>
      <c r="AC135" s="368"/>
      <c r="AD135" s="368"/>
      <c r="AE135" s="368"/>
      <c r="AF135" s="368"/>
      <c r="AG135" s="368"/>
      <c r="AH135" s="368"/>
      <c r="AI135" s="368"/>
      <c r="AJ135" s="368" t="s">
        <v>30</v>
      </c>
      <c r="AK135" s="368" t="s">
        <v>30</v>
      </c>
      <c r="AL135" s="368"/>
      <c r="AM135" s="367"/>
      <c r="AN135" s="368"/>
      <c r="AO135" s="368"/>
      <c r="AP135" s="368" t="s">
        <v>30</v>
      </c>
      <c r="AQ135" s="368"/>
      <c r="AR135" s="368"/>
      <c r="AS135" s="368"/>
      <c r="AT135" s="368"/>
      <c r="AU135" s="368"/>
      <c r="AV135" s="647"/>
      <c r="AW135" s="395" t="s">
        <v>198</v>
      </c>
      <c r="AX135" s="82" t="s">
        <v>30</v>
      </c>
      <c r="AY135" s="82" t="s">
        <v>30</v>
      </c>
      <c r="AZ135" s="655"/>
      <c r="BA135" s="654"/>
      <c r="BB135" s="82"/>
      <c r="BC135" s="82"/>
      <c r="BD135" s="82"/>
      <c r="BE135" s="82"/>
      <c r="BF135" s="82"/>
      <c r="BG135" s="661"/>
      <c r="BH135" s="396" t="s">
        <v>198</v>
      </c>
      <c r="BI135" s="82" t="s">
        <v>30</v>
      </c>
    </row>
    <row r="136" spans="1:61" x14ac:dyDescent="0.25">
      <c r="A136" s="100">
        <v>131</v>
      </c>
      <c r="B136" s="519">
        <f>'APH KIC KIA PC'!D135</f>
        <v>0</v>
      </c>
      <c r="C136" s="519" t="str">
        <f>'APH KIC KIA PC'!I135</f>
        <v>Välj…</v>
      </c>
      <c r="D136" s="520" t="str">
        <f>IF('1. Artikeldata Grund'!$E135="","",'1. Artikeldata Grund'!$E135)</f>
        <v/>
      </c>
      <c r="E136" s="521" t="str">
        <f>IF('1. Artikeldata Grund'!D135="","",'1. Artikeldata Grund'!D135)</f>
        <v/>
      </c>
      <c r="F136" s="523" t="str">
        <f>'2. Artikeldata Utökad'!H135</f>
        <v xml:space="preserve">  Välj…</v>
      </c>
      <c r="G136" s="522"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2"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2"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2" t="str" cm="1">
        <f t="array" ref="J136">IFERROR(SUBSTITUTE(_xlfn.ARRAYTOTEXT(_xlfn._xlws.FILTER(G136:I136,G136:I136&lt;&gt;""))," ",""),"")</f>
        <v/>
      </c>
      <c r="K136" s="522" t="str">
        <f>IF('2. Artikeldata Utökad'!M135="Ja","Nordisk","")</f>
        <v/>
      </c>
      <c r="L136" s="522" t="str">
        <f>IF('2. Artikeldata Utökad'!N135="Ja","Miljoforpackad","")</f>
        <v/>
      </c>
      <c r="M136" s="522" t="str">
        <f t="shared" si="13"/>
        <v/>
      </c>
      <c r="N136" s="522" t="str">
        <f t="shared" si="12"/>
        <v/>
      </c>
      <c r="O136" s="522" t="str">
        <f t="shared" si="14"/>
        <v/>
      </c>
      <c r="P136" s="522" t="str">
        <f t="shared" si="15"/>
        <v/>
      </c>
      <c r="Q136" s="522" t="str">
        <f t="shared" si="16"/>
        <v/>
      </c>
      <c r="R136" s="522" t="str" cm="1">
        <f t="array" ref="R136">IFERROR(SUBSTITUTE(_xlfn.ARRAYTOTEXT(_xlfn._xlws.FILTER(K136:Q136,K136:Q136&lt;&gt;""))," ",""),"")</f>
        <v/>
      </c>
      <c r="S136" s="367"/>
      <c r="T136" s="368"/>
      <c r="U136" s="368"/>
      <c r="V136" s="368"/>
      <c r="W136" s="368"/>
      <c r="X136" s="368"/>
      <c r="Y136" s="368"/>
      <c r="Z136" s="368"/>
      <c r="AA136" s="368"/>
      <c r="AB136" s="368"/>
      <c r="AC136" s="368"/>
      <c r="AD136" s="368"/>
      <c r="AE136" s="368"/>
      <c r="AF136" s="368"/>
      <c r="AG136" s="368"/>
      <c r="AH136" s="368"/>
      <c r="AI136" s="368"/>
      <c r="AJ136" s="368" t="s">
        <v>30</v>
      </c>
      <c r="AK136" s="368" t="s">
        <v>30</v>
      </c>
      <c r="AL136" s="368"/>
      <c r="AM136" s="367"/>
      <c r="AN136" s="368"/>
      <c r="AO136" s="368"/>
      <c r="AP136" s="368" t="s">
        <v>30</v>
      </c>
      <c r="AQ136" s="368"/>
      <c r="AR136" s="368"/>
      <c r="AS136" s="368"/>
      <c r="AT136" s="368"/>
      <c r="AU136" s="368"/>
      <c r="AV136" s="647"/>
      <c r="AW136" s="395" t="s">
        <v>198</v>
      </c>
      <c r="AX136" s="82" t="s">
        <v>30</v>
      </c>
      <c r="AY136" s="82" t="s">
        <v>30</v>
      </c>
      <c r="AZ136" s="655"/>
      <c r="BA136" s="654"/>
      <c r="BB136" s="82"/>
      <c r="BC136" s="82"/>
      <c r="BD136" s="82"/>
      <c r="BE136" s="82"/>
      <c r="BF136" s="82"/>
      <c r="BG136" s="661"/>
      <c r="BH136" s="396" t="s">
        <v>198</v>
      </c>
      <c r="BI136" s="82" t="s">
        <v>30</v>
      </c>
    </row>
    <row r="137" spans="1:61" x14ac:dyDescent="0.25">
      <c r="A137" s="100">
        <v>132</v>
      </c>
      <c r="B137" s="519">
        <f>'APH KIC KIA PC'!D136</f>
        <v>0</v>
      </c>
      <c r="C137" s="519" t="str">
        <f>'APH KIC KIA PC'!I136</f>
        <v>Välj…</v>
      </c>
      <c r="D137" s="520" t="str">
        <f>IF('1. Artikeldata Grund'!$E136="","",'1. Artikeldata Grund'!$E136)</f>
        <v/>
      </c>
      <c r="E137" s="521" t="str">
        <f>IF('1. Artikeldata Grund'!D136="","",'1. Artikeldata Grund'!D136)</f>
        <v/>
      </c>
      <c r="F137" s="523" t="str">
        <f>'2. Artikeldata Utökad'!H136</f>
        <v xml:space="preserve">  Välj…</v>
      </c>
      <c r="G137" s="522"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2"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2"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2" t="str" cm="1">
        <f t="array" ref="J137">IFERROR(SUBSTITUTE(_xlfn.ARRAYTOTEXT(_xlfn._xlws.FILTER(G137:I137,G137:I137&lt;&gt;""))," ",""),"")</f>
        <v/>
      </c>
      <c r="K137" s="522" t="str">
        <f>IF('2. Artikeldata Utökad'!M136="Ja","Nordisk","")</f>
        <v/>
      </c>
      <c r="L137" s="522" t="str">
        <f>IF('2. Artikeldata Utökad'!N136="Ja","Miljoforpackad","")</f>
        <v/>
      </c>
      <c r="M137" s="522" t="str">
        <f t="shared" si="13"/>
        <v/>
      </c>
      <c r="N137" s="522" t="str">
        <f t="shared" si="12"/>
        <v/>
      </c>
      <c r="O137" s="522" t="str">
        <f t="shared" si="14"/>
        <v/>
      </c>
      <c r="P137" s="522" t="str">
        <f t="shared" si="15"/>
        <v/>
      </c>
      <c r="Q137" s="522" t="str">
        <f t="shared" si="16"/>
        <v/>
      </c>
      <c r="R137" s="522" t="str" cm="1">
        <f t="array" ref="R137">IFERROR(SUBSTITUTE(_xlfn.ARRAYTOTEXT(_xlfn._xlws.FILTER(K137:Q137,K137:Q137&lt;&gt;""))," ",""),"")</f>
        <v/>
      </c>
      <c r="S137" s="367"/>
      <c r="T137" s="368"/>
      <c r="U137" s="368"/>
      <c r="V137" s="368"/>
      <c r="W137" s="368"/>
      <c r="X137" s="368"/>
      <c r="Y137" s="368"/>
      <c r="Z137" s="368"/>
      <c r="AA137" s="368"/>
      <c r="AB137" s="368"/>
      <c r="AC137" s="368"/>
      <c r="AD137" s="368"/>
      <c r="AE137" s="368"/>
      <c r="AF137" s="368"/>
      <c r="AG137" s="368"/>
      <c r="AH137" s="368"/>
      <c r="AI137" s="368"/>
      <c r="AJ137" s="368" t="s">
        <v>30</v>
      </c>
      <c r="AK137" s="368" t="s">
        <v>30</v>
      </c>
      <c r="AL137" s="368"/>
      <c r="AM137" s="367"/>
      <c r="AN137" s="368"/>
      <c r="AO137" s="368"/>
      <c r="AP137" s="368" t="s">
        <v>30</v>
      </c>
      <c r="AQ137" s="368"/>
      <c r="AR137" s="368"/>
      <c r="AS137" s="368"/>
      <c r="AT137" s="368"/>
      <c r="AU137" s="368"/>
      <c r="AV137" s="647"/>
      <c r="AW137" s="395" t="s">
        <v>198</v>
      </c>
      <c r="AX137" s="82" t="s">
        <v>30</v>
      </c>
      <c r="AY137" s="82" t="s">
        <v>30</v>
      </c>
      <c r="AZ137" s="655"/>
      <c r="BA137" s="654"/>
      <c r="BB137" s="82"/>
      <c r="BC137" s="82"/>
      <c r="BD137" s="82"/>
      <c r="BE137" s="82"/>
      <c r="BF137" s="82"/>
      <c r="BG137" s="661"/>
      <c r="BH137" s="396" t="s">
        <v>198</v>
      </c>
      <c r="BI137" s="82" t="s">
        <v>30</v>
      </c>
    </row>
    <row r="138" spans="1:61" x14ac:dyDescent="0.25">
      <c r="A138" s="100">
        <v>133</v>
      </c>
      <c r="B138" s="519">
        <f>'APH KIC KIA PC'!D137</f>
        <v>0</v>
      </c>
      <c r="C138" s="519" t="str">
        <f>'APH KIC KIA PC'!I137</f>
        <v>Välj…</v>
      </c>
      <c r="D138" s="520" t="str">
        <f>IF('1. Artikeldata Grund'!$E137="","",'1. Artikeldata Grund'!$E137)</f>
        <v/>
      </c>
      <c r="E138" s="521" t="str">
        <f>IF('1. Artikeldata Grund'!D137="","",'1. Artikeldata Grund'!D137)</f>
        <v/>
      </c>
      <c r="F138" s="523" t="str">
        <f>'2. Artikeldata Utökad'!H137</f>
        <v xml:space="preserve">  Välj…</v>
      </c>
      <c r="G138" s="522"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2"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2"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2" t="str" cm="1">
        <f t="array" ref="J138">IFERROR(SUBSTITUTE(_xlfn.ARRAYTOTEXT(_xlfn._xlws.FILTER(G138:I138,G138:I138&lt;&gt;""))," ",""),"")</f>
        <v/>
      </c>
      <c r="K138" s="522" t="str">
        <f>IF('2. Artikeldata Utökad'!M137="Ja","Nordisk","")</f>
        <v/>
      </c>
      <c r="L138" s="522" t="str">
        <f>IF('2. Artikeldata Utökad'!N137="Ja","Miljoforpackad","")</f>
        <v/>
      </c>
      <c r="M138" s="522" t="str">
        <f t="shared" si="13"/>
        <v/>
      </c>
      <c r="N138" s="522" t="str">
        <f t="shared" si="12"/>
        <v/>
      </c>
      <c r="O138" s="522" t="str">
        <f t="shared" si="14"/>
        <v/>
      </c>
      <c r="P138" s="522" t="str">
        <f t="shared" si="15"/>
        <v/>
      </c>
      <c r="Q138" s="522" t="str">
        <f t="shared" si="16"/>
        <v/>
      </c>
      <c r="R138" s="522" t="str" cm="1">
        <f t="array" ref="R138">IFERROR(SUBSTITUTE(_xlfn.ARRAYTOTEXT(_xlfn._xlws.FILTER(K138:Q138,K138:Q138&lt;&gt;""))," ",""),"")</f>
        <v/>
      </c>
      <c r="S138" s="367"/>
      <c r="T138" s="368"/>
      <c r="U138" s="368"/>
      <c r="V138" s="368"/>
      <c r="W138" s="368"/>
      <c r="X138" s="368"/>
      <c r="Y138" s="368"/>
      <c r="Z138" s="368"/>
      <c r="AA138" s="368"/>
      <c r="AB138" s="368"/>
      <c r="AC138" s="368"/>
      <c r="AD138" s="368"/>
      <c r="AE138" s="368"/>
      <c r="AF138" s="368"/>
      <c r="AG138" s="368"/>
      <c r="AH138" s="368"/>
      <c r="AI138" s="368"/>
      <c r="AJ138" s="368" t="s">
        <v>30</v>
      </c>
      <c r="AK138" s="368" t="s">
        <v>30</v>
      </c>
      <c r="AL138" s="368"/>
      <c r="AM138" s="367"/>
      <c r="AN138" s="368"/>
      <c r="AO138" s="368"/>
      <c r="AP138" s="368" t="s">
        <v>30</v>
      </c>
      <c r="AQ138" s="368"/>
      <c r="AR138" s="368"/>
      <c r="AS138" s="368"/>
      <c r="AT138" s="368"/>
      <c r="AU138" s="368"/>
      <c r="AV138" s="647"/>
      <c r="AW138" s="395" t="s">
        <v>198</v>
      </c>
      <c r="AX138" s="82" t="s">
        <v>30</v>
      </c>
      <c r="AY138" s="82" t="s">
        <v>30</v>
      </c>
      <c r="AZ138" s="655"/>
      <c r="BA138" s="654"/>
      <c r="BB138" s="82"/>
      <c r="BC138" s="82"/>
      <c r="BD138" s="82"/>
      <c r="BE138" s="82"/>
      <c r="BF138" s="82"/>
      <c r="BG138" s="661"/>
      <c r="BH138" s="396" t="s">
        <v>198</v>
      </c>
      <c r="BI138" s="82" t="s">
        <v>30</v>
      </c>
    </row>
    <row r="139" spans="1:61" x14ac:dyDescent="0.25">
      <c r="A139" s="100">
        <v>134</v>
      </c>
      <c r="B139" s="519">
        <f>'APH KIC KIA PC'!D138</f>
        <v>0</v>
      </c>
      <c r="C139" s="519" t="str">
        <f>'APH KIC KIA PC'!I138</f>
        <v>Välj…</v>
      </c>
      <c r="D139" s="520" t="str">
        <f>IF('1. Artikeldata Grund'!$E138="","",'1. Artikeldata Grund'!$E138)</f>
        <v/>
      </c>
      <c r="E139" s="521" t="str">
        <f>IF('1. Artikeldata Grund'!D138="","",'1. Artikeldata Grund'!D138)</f>
        <v/>
      </c>
      <c r="F139" s="523" t="str">
        <f>'2. Artikeldata Utökad'!H138</f>
        <v xml:space="preserve">  Välj…</v>
      </c>
      <c r="G139" s="522"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2"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2"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2" t="str" cm="1">
        <f t="array" ref="J139">IFERROR(SUBSTITUTE(_xlfn.ARRAYTOTEXT(_xlfn._xlws.FILTER(G139:I139,G139:I139&lt;&gt;""))," ",""),"")</f>
        <v/>
      </c>
      <c r="K139" s="522" t="str">
        <f>IF('2. Artikeldata Utökad'!M138="Ja","Nordisk","")</f>
        <v/>
      </c>
      <c r="L139" s="522" t="str">
        <f>IF('2. Artikeldata Utökad'!N138="Ja","Miljoforpackad","")</f>
        <v/>
      </c>
      <c r="M139" s="522" t="str">
        <f t="shared" si="13"/>
        <v/>
      </c>
      <c r="N139" s="522" t="str">
        <f t="shared" si="12"/>
        <v/>
      </c>
      <c r="O139" s="522" t="str">
        <f t="shared" si="14"/>
        <v/>
      </c>
      <c r="P139" s="522" t="str">
        <f t="shared" si="15"/>
        <v/>
      </c>
      <c r="Q139" s="522" t="str">
        <f t="shared" si="16"/>
        <v/>
      </c>
      <c r="R139" s="522" t="str" cm="1">
        <f t="array" ref="R139">IFERROR(SUBSTITUTE(_xlfn.ARRAYTOTEXT(_xlfn._xlws.FILTER(K139:Q139,K139:Q139&lt;&gt;""))," ",""),"")</f>
        <v/>
      </c>
      <c r="S139" s="367"/>
      <c r="T139" s="368"/>
      <c r="U139" s="368"/>
      <c r="V139" s="368"/>
      <c r="W139" s="368"/>
      <c r="X139" s="368"/>
      <c r="Y139" s="368"/>
      <c r="Z139" s="368"/>
      <c r="AA139" s="368"/>
      <c r="AB139" s="368"/>
      <c r="AC139" s="368"/>
      <c r="AD139" s="368"/>
      <c r="AE139" s="368"/>
      <c r="AF139" s="368"/>
      <c r="AG139" s="368"/>
      <c r="AH139" s="368"/>
      <c r="AI139" s="368"/>
      <c r="AJ139" s="368" t="s">
        <v>30</v>
      </c>
      <c r="AK139" s="368" t="s">
        <v>30</v>
      </c>
      <c r="AL139" s="368"/>
      <c r="AM139" s="367"/>
      <c r="AN139" s="368"/>
      <c r="AO139" s="368"/>
      <c r="AP139" s="368" t="s">
        <v>30</v>
      </c>
      <c r="AQ139" s="368"/>
      <c r="AR139" s="368"/>
      <c r="AS139" s="368"/>
      <c r="AT139" s="368"/>
      <c r="AU139" s="368"/>
      <c r="AV139" s="647"/>
      <c r="AW139" s="395" t="s">
        <v>198</v>
      </c>
      <c r="AX139" s="82" t="s">
        <v>30</v>
      </c>
      <c r="AY139" s="82" t="s">
        <v>30</v>
      </c>
      <c r="AZ139" s="655"/>
      <c r="BA139" s="654"/>
      <c r="BB139" s="82"/>
      <c r="BC139" s="82"/>
      <c r="BD139" s="82"/>
      <c r="BE139" s="82"/>
      <c r="BF139" s="82"/>
      <c r="BG139" s="661"/>
      <c r="BH139" s="396" t="s">
        <v>198</v>
      </c>
      <c r="BI139" s="82" t="s">
        <v>30</v>
      </c>
    </row>
    <row r="140" spans="1:61" x14ac:dyDescent="0.25">
      <c r="A140" s="100">
        <v>135</v>
      </c>
      <c r="B140" s="519">
        <f>'APH KIC KIA PC'!D139</f>
        <v>0</v>
      </c>
      <c r="C140" s="519" t="str">
        <f>'APH KIC KIA PC'!I139</f>
        <v>Välj…</v>
      </c>
      <c r="D140" s="520" t="str">
        <f>IF('1. Artikeldata Grund'!$E139="","",'1. Artikeldata Grund'!$E139)</f>
        <v/>
      </c>
      <c r="E140" s="521" t="str">
        <f>IF('1. Artikeldata Grund'!D139="","",'1. Artikeldata Grund'!D139)</f>
        <v/>
      </c>
      <c r="F140" s="523" t="str">
        <f>'2. Artikeldata Utökad'!H139</f>
        <v xml:space="preserve">  Välj…</v>
      </c>
      <c r="G140" s="522"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2"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2"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2" t="str" cm="1">
        <f t="array" ref="J140">IFERROR(SUBSTITUTE(_xlfn.ARRAYTOTEXT(_xlfn._xlws.FILTER(G140:I140,G140:I140&lt;&gt;""))," ",""),"")</f>
        <v/>
      </c>
      <c r="K140" s="522" t="str">
        <f>IF('2. Artikeldata Utökad'!M139="Ja","Nordisk","")</f>
        <v/>
      </c>
      <c r="L140" s="522" t="str">
        <f>IF('2. Artikeldata Utökad'!N139="Ja","Miljoforpackad","")</f>
        <v/>
      </c>
      <c r="M140" s="522" t="str">
        <f t="shared" si="13"/>
        <v/>
      </c>
      <c r="N140" s="522" t="str">
        <f t="shared" si="12"/>
        <v/>
      </c>
      <c r="O140" s="522" t="str">
        <f t="shared" si="14"/>
        <v/>
      </c>
      <c r="P140" s="522" t="str">
        <f t="shared" si="15"/>
        <v/>
      </c>
      <c r="Q140" s="522" t="str">
        <f t="shared" si="16"/>
        <v/>
      </c>
      <c r="R140" s="522" t="str" cm="1">
        <f t="array" ref="R140">IFERROR(SUBSTITUTE(_xlfn.ARRAYTOTEXT(_xlfn._xlws.FILTER(K140:Q140,K140:Q140&lt;&gt;""))," ",""),"")</f>
        <v/>
      </c>
      <c r="S140" s="367"/>
      <c r="T140" s="368"/>
      <c r="U140" s="368"/>
      <c r="V140" s="368"/>
      <c r="W140" s="368"/>
      <c r="X140" s="368"/>
      <c r="Y140" s="368"/>
      <c r="Z140" s="368"/>
      <c r="AA140" s="368"/>
      <c r="AB140" s="368"/>
      <c r="AC140" s="368"/>
      <c r="AD140" s="368"/>
      <c r="AE140" s="368"/>
      <c r="AF140" s="368"/>
      <c r="AG140" s="368"/>
      <c r="AH140" s="368"/>
      <c r="AI140" s="368"/>
      <c r="AJ140" s="368" t="s">
        <v>30</v>
      </c>
      <c r="AK140" s="368" t="s">
        <v>30</v>
      </c>
      <c r="AL140" s="368"/>
      <c r="AM140" s="367"/>
      <c r="AN140" s="368"/>
      <c r="AO140" s="368"/>
      <c r="AP140" s="368" t="s">
        <v>30</v>
      </c>
      <c r="AQ140" s="368"/>
      <c r="AR140" s="368"/>
      <c r="AS140" s="368"/>
      <c r="AT140" s="368"/>
      <c r="AU140" s="368"/>
      <c r="AV140" s="647"/>
      <c r="AW140" s="395" t="s">
        <v>198</v>
      </c>
      <c r="AX140" s="82" t="s">
        <v>30</v>
      </c>
      <c r="AY140" s="82" t="s">
        <v>30</v>
      </c>
      <c r="AZ140" s="655"/>
      <c r="BA140" s="654"/>
      <c r="BB140" s="82"/>
      <c r="BC140" s="82"/>
      <c r="BD140" s="82"/>
      <c r="BE140" s="82"/>
      <c r="BF140" s="82"/>
      <c r="BG140" s="661"/>
      <c r="BH140" s="396" t="s">
        <v>198</v>
      </c>
      <c r="BI140" s="82" t="s">
        <v>30</v>
      </c>
    </row>
    <row r="141" spans="1:61" x14ac:dyDescent="0.25">
      <c r="A141" s="100">
        <v>136</v>
      </c>
      <c r="B141" s="519">
        <f>'APH KIC KIA PC'!D140</f>
        <v>0</v>
      </c>
      <c r="C141" s="519" t="str">
        <f>'APH KIC KIA PC'!I140</f>
        <v>Välj…</v>
      </c>
      <c r="D141" s="520" t="str">
        <f>IF('1. Artikeldata Grund'!$E140="","",'1. Artikeldata Grund'!$E140)</f>
        <v/>
      </c>
      <c r="E141" s="521" t="str">
        <f>IF('1. Artikeldata Grund'!D140="","",'1. Artikeldata Grund'!D140)</f>
        <v/>
      </c>
      <c r="F141" s="523" t="str">
        <f>'2. Artikeldata Utökad'!H140</f>
        <v xml:space="preserve">  Välj…</v>
      </c>
      <c r="G141" s="522"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2"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2"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2" t="str" cm="1">
        <f t="array" ref="J141">IFERROR(SUBSTITUTE(_xlfn.ARRAYTOTEXT(_xlfn._xlws.FILTER(G141:I141,G141:I141&lt;&gt;""))," ",""),"")</f>
        <v/>
      </c>
      <c r="K141" s="522" t="str">
        <f>IF('2. Artikeldata Utökad'!M140="Ja","Nordisk","")</f>
        <v/>
      </c>
      <c r="L141" s="522" t="str">
        <f>IF('2. Artikeldata Utökad'!N140="Ja","Miljoforpackad","")</f>
        <v/>
      </c>
      <c r="M141" s="522" t="str">
        <f t="shared" si="13"/>
        <v/>
      </c>
      <c r="N141" s="522" t="str">
        <f t="shared" si="12"/>
        <v/>
      </c>
      <c r="O141" s="522" t="str">
        <f t="shared" si="14"/>
        <v/>
      </c>
      <c r="P141" s="522" t="str">
        <f t="shared" si="15"/>
        <v/>
      </c>
      <c r="Q141" s="522" t="str">
        <f t="shared" si="16"/>
        <v/>
      </c>
      <c r="R141" s="522" t="str" cm="1">
        <f t="array" ref="R141">IFERROR(SUBSTITUTE(_xlfn.ARRAYTOTEXT(_xlfn._xlws.FILTER(K141:Q141,K141:Q141&lt;&gt;""))," ",""),"")</f>
        <v/>
      </c>
      <c r="S141" s="367"/>
      <c r="T141" s="368"/>
      <c r="U141" s="368"/>
      <c r="V141" s="368"/>
      <c r="W141" s="368"/>
      <c r="X141" s="368"/>
      <c r="Y141" s="368"/>
      <c r="Z141" s="368"/>
      <c r="AA141" s="368"/>
      <c r="AB141" s="368"/>
      <c r="AC141" s="368"/>
      <c r="AD141" s="368"/>
      <c r="AE141" s="368"/>
      <c r="AF141" s="368"/>
      <c r="AG141" s="368"/>
      <c r="AH141" s="368"/>
      <c r="AI141" s="368"/>
      <c r="AJ141" s="368" t="s">
        <v>30</v>
      </c>
      <c r="AK141" s="368" t="s">
        <v>30</v>
      </c>
      <c r="AL141" s="368"/>
      <c r="AM141" s="367"/>
      <c r="AN141" s="368"/>
      <c r="AO141" s="368"/>
      <c r="AP141" s="368" t="s">
        <v>30</v>
      </c>
      <c r="AQ141" s="368"/>
      <c r="AR141" s="368"/>
      <c r="AS141" s="368"/>
      <c r="AT141" s="368"/>
      <c r="AU141" s="368"/>
      <c r="AV141" s="647"/>
      <c r="AW141" s="395" t="s">
        <v>198</v>
      </c>
      <c r="AX141" s="82" t="s">
        <v>30</v>
      </c>
      <c r="AY141" s="82" t="s">
        <v>30</v>
      </c>
      <c r="AZ141" s="655"/>
      <c r="BA141" s="654"/>
      <c r="BB141" s="82"/>
      <c r="BC141" s="82"/>
      <c r="BD141" s="82"/>
      <c r="BE141" s="82"/>
      <c r="BF141" s="82"/>
      <c r="BG141" s="661"/>
      <c r="BH141" s="396" t="s">
        <v>198</v>
      </c>
      <c r="BI141" s="82" t="s">
        <v>30</v>
      </c>
    </row>
    <row r="142" spans="1:61" x14ac:dyDescent="0.25">
      <c r="A142" s="100">
        <v>137</v>
      </c>
      <c r="B142" s="519">
        <f>'APH KIC KIA PC'!D141</f>
        <v>0</v>
      </c>
      <c r="C142" s="519" t="str">
        <f>'APH KIC KIA PC'!I141</f>
        <v>Välj…</v>
      </c>
      <c r="D142" s="520" t="str">
        <f>IF('1. Artikeldata Grund'!$E141="","",'1. Artikeldata Grund'!$E141)</f>
        <v/>
      </c>
      <c r="E142" s="521" t="str">
        <f>IF('1. Artikeldata Grund'!D141="","",'1. Artikeldata Grund'!D141)</f>
        <v/>
      </c>
      <c r="F142" s="523" t="str">
        <f>'2. Artikeldata Utökad'!H141</f>
        <v xml:space="preserve">  Välj…</v>
      </c>
      <c r="G142" s="522"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2"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2"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2" t="str" cm="1">
        <f t="array" ref="J142">IFERROR(SUBSTITUTE(_xlfn.ARRAYTOTEXT(_xlfn._xlws.FILTER(G142:I142,G142:I142&lt;&gt;""))," ",""),"")</f>
        <v/>
      </c>
      <c r="K142" s="522" t="str">
        <f>IF('2. Artikeldata Utökad'!M141="Ja","Nordisk","")</f>
        <v/>
      </c>
      <c r="L142" s="522" t="str">
        <f>IF('2. Artikeldata Utökad'!N141="Ja","Miljoforpackad","")</f>
        <v/>
      </c>
      <c r="M142" s="522" t="str">
        <f t="shared" si="13"/>
        <v/>
      </c>
      <c r="N142" s="522" t="str">
        <f t="shared" si="12"/>
        <v/>
      </c>
      <c r="O142" s="522" t="str">
        <f t="shared" si="14"/>
        <v/>
      </c>
      <c r="P142" s="522" t="str">
        <f t="shared" si="15"/>
        <v/>
      </c>
      <c r="Q142" s="522" t="str">
        <f t="shared" si="16"/>
        <v/>
      </c>
      <c r="R142" s="522" t="str" cm="1">
        <f t="array" ref="R142">IFERROR(SUBSTITUTE(_xlfn.ARRAYTOTEXT(_xlfn._xlws.FILTER(K142:Q142,K142:Q142&lt;&gt;""))," ",""),"")</f>
        <v/>
      </c>
      <c r="S142" s="367"/>
      <c r="T142" s="368"/>
      <c r="U142" s="368"/>
      <c r="V142" s="368"/>
      <c r="W142" s="368"/>
      <c r="X142" s="368"/>
      <c r="Y142" s="368"/>
      <c r="Z142" s="368"/>
      <c r="AA142" s="368"/>
      <c r="AB142" s="368"/>
      <c r="AC142" s="368"/>
      <c r="AD142" s="368"/>
      <c r="AE142" s="368"/>
      <c r="AF142" s="368"/>
      <c r="AG142" s="368"/>
      <c r="AH142" s="368"/>
      <c r="AI142" s="368"/>
      <c r="AJ142" s="368" t="s">
        <v>30</v>
      </c>
      <c r="AK142" s="368" t="s">
        <v>30</v>
      </c>
      <c r="AL142" s="368"/>
      <c r="AM142" s="367"/>
      <c r="AN142" s="368"/>
      <c r="AO142" s="368"/>
      <c r="AP142" s="368" t="s">
        <v>30</v>
      </c>
      <c r="AQ142" s="368"/>
      <c r="AR142" s="368"/>
      <c r="AS142" s="368"/>
      <c r="AT142" s="368"/>
      <c r="AU142" s="368"/>
      <c r="AV142" s="647"/>
      <c r="AW142" s="395" t="s">
        <v>198</v>
      </c>
      <c r="AX142" s="82" t="s">
        <v>30</v>
      </c>
      <c r="AY142" s="82" t="s">
        <v>30</v>
      </c>
      <c r="AZ142" s="655"/>
      <c r="BA142" s="654"/>
      <c r="BB142" s="82"/>
      <c r="BC142" s="82"/>
      <c r="BD142" s="82"/>
      <c r="BE142" s="82"/>
      <c r="BF142" s="82"/>
      <c r="BG142" s="661"/>
      <c r="BH142" s="396" t="s">
        <v>198</v>
      </c>
      <c r="BI142" s="82" t="s">
        <v>30</v>
      </c>
    </row>
    <row r="143" spans="1:61" x14ac:dyDescent="0.25">
      <c r="A143" s="100">
        <v>138</v>
      </c>
      <c r="B143" s="519">
        <f>'APH KIC KIA PC'!D142</f>
        <v>0</v>
      </c>
      <c r="C143" s="519" t="str">
        <f>'APH KIC KIA PC'!I142</f>
        <v>Välj…</v>
      </c>
      <c r="D143" s="520" t="str">
        <f>IF('1. Artikeldata Grund'!$E142="","",'1. Artikeldata Grund'!$E142)</f>
        <v/>
      </c>
      <c r="E143" s="521" t="str">
        <f>IF('1. Artikeldata Grund'!D142="","",'1. Artikeldata Grund'!D142)</f>
        <v/>
      </c>
      <c r="F143" s="523" t="str">
        <f>'2. Artikeldata Utökad'!H142</f>
        <v xml:space="preserve">  Välj…</v>
      </c>
      <c r="G143" s="522"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2"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2"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2" t="str" cm="1">
        <f t="array" ref="J143">IFERROR(SUBSTITUTE(_xlfn.ARRAYTOTEXT(_xlfn._xlws.FILTER(G143:I143,G143:I143&lt;&gt;""))," ",""),"")</f>
        <v/>
      </c>
      <c r="K143" s="522" t="str">
        <f>IF('2. Artikeldata Utökad'!M142="Ja","Nordisk","")</f>
        <v/>
      </c>
      <c r="L143" s="522" t="str">
        <f>IF('2. Artikeldata Utökad'!N142="Ja","Miljoforpackad","")</f>
        <v/>
      </c>
      <c r="M143" s="522" t="str">
        <f t="shared" si="13"/>
        <v/>
      </c>
      <c r="N143" s="522" t="str">
        <f t="shared" si="12"/>
        <v/>
      </c>
      <c r="O143" s="522" t="str">
        <f t="shared" si="14"/>
        <v/>
      </c>
      <c r="P143" s="522" t="str">
        <f t="shared" si="15"/>
        <v/>
      </c>
      <c r="Q143" s="522" t="str">
        <f t="shared" si="16"/>
        <v/>
      </c>
      <c r="R143" s="522" t="str" cm="1">
        <f t="array" ref="R143">IFERROR(SUBSTITUTE(_xlfn.ARRAYTOTEXT(_xlfn._xlws.FILTER(K143:Q143,K143:Q143&lt;&gt;""))," ",""),"")</f>
        <v/>
      </c>
      <c r="S143" s="367"/>
      <c r="T143" s="368"/>
      <c r="U143" s="368"/>
      <c r="V143" s="368"/>
      <c r="W143" s="368"/>
      <c r="X143" s="368"/>
      <c r="Y143" s="368"/>
      <c r="Z143" s="368"/>
      <c r="AA143" s="368"/>
      <c r="AB143" s="368"/>
      <c r="AC143" s="368"/>
      <c r="AD143" s="368"/>
      <c r="AE143" s="368"/>
      <c r="AF143" s="368"/>
      <c r="AG143" s="368"/>
      <c r="AH143" s="368"/>
      <c r="AI143" s="368"/>
      <c r="AJ143" s="368" t="s">
        <v>30</v>
      </c>
      <c r="AK143" s="368" t="s">
        <v>30</v>
      </c>
      <c r="AL143" s="368"/>
      <c r="AM143" s="367"/>
      <c r="AN143" s="368"/>
      <c r="AO143" s="368"/>
      <c r="AP143" s="368" t="s">
        <v>30</v>
      </c>
      <c r="AQ143" s="368"/>
      <c r="AR143" s="368"/>
      <c r="AS143" s="368"/>
      <c r="AT143" s="368"/>
      <c r="AU143" s="368"/>
      <c r="AV143" s="647"/>
      <c r="AW143" s="395" t="s">
        <v>198</v>
      </c>
      <c r="AX143" s="82" t="s">
        <v>30</v>
      </c>
      <c r="AY143" s="82" t="s">
        <v>30</v>
      </c>
      <c r="AZ143" s="655"/>
      <c r="BA143" s="654"/>
      <c r="BB143" s="82"/>
      <c r="BC143" s="82"/>
      <c r="BD143" s="82"/>
      <c r="BE143" s="82"/>
      <c r="BF143" s="82"/>
      <c r="BG143" s="661"/>
      <c r="BH143" s="396" t="s">
        <v>198</v>
      </c>
      <c r="BI143" s="82" t="s">
        <v>30</v>
      </c>
    </row>
    <row r="144" spans="1:61" x14ac:dyDescent="0.25">
      <c r="A144" s="100">
        <v>139</v>
      </c>
      <c r="B144" s="519">
        <f>'APH KIC KIA PC'!D143</f>
        <v>0</v>
      </c>
      <c r="C144" s="519" t="str">
        <f>'APH KIC KIA PC'!I143</f>
        <v>Välj…</v>
      </c>
      <c r="D144" s="520" t="str">
        <f>IF('1. Artikeldata Grund'!$E143="","",'1. Artikeldata Grund'!$E143)</f>
        <v/>
      </c>
      <c r="E144" s="521" t="str">
        <f>IF('1. Artikeldata Grund'!D143="","",'1. Artikeldata Grund'!D143)</f>
        <v/>
      </c>
      <c r="F144" s="523" t="str">
        <f>'2. Artikeldata Utökad'!H143</f>
        <v xml:space="preserve">  Välj…</v>
      </c>
      <c r="G144" s="522"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2"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2"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2" t="str" cm="1">
        <f t="array" ref="J144">IFERROR(SUBSTITUTE(_xlfn.ARRAYTOTEXT(_xlfn._xlws.FILTER(G144:I144,G144:I144&lt;&gt;""))," ",""),"")</f>
        <v/>
      </c>
      <c r="K144" s="522" t="str">
        <f>IF('2. Artikeldata Utökad'!M143="Ja","Nordisk","")</f>
        <v/>
      </c>
      <c r="L144" s="522" t="str">
        <f>IF('2. Artikeldata Utökad'!N143="Ja","Miljoforpackad","")</f>
        <v/>
      </c>
      <c r="M144" s="522" t="str">
        <f t="shared" si="13"/>
        <v/>
      </c>
      <c r="N144" s="522" t="str">
        <f t="shared" si="12"/>
        <v/>
      </c>
      <c r="O144" s="522" t="str">
        <f t="shared" si="14"/>
        <v/>
      </c>
      <c r="P144" s="522" t="str">
        <f t="shared" si="15"/>
        <v/>
      </c>
      <c r="Q144" s="522" t="str">
        <f t="shared" si="16"/>
        <v/>
      </c>
      <c r="R144" s="522" t="str" cm="1">
        <f t="array" ref="R144">IFERROR(SUBSTITUTE(_xlfn.ARRAYTOTEXT(_xlfn._xlws.FILTER(K144:Q144,K144:Q144&lt;&gt;""))," ",""),"")</f>
        <v/>
      </c>
      <c r="S144" s="367"/>
      <c r="T144" s="368"/>
      <c r="U144" s="368"/>
      <c r="V144" s="368"/>
      <c r="W144" s="368"/>
      <c r="X144" s="368"/>
      <c r="Y144" s="368"/>
      <c r="Z144" s="368"/>
      <c r="AA144" s="368"/>
      <c r="AB144" s="368"/>
      <c r="AC144" s="368"/>
      <c r="AD144" s="368"/>
      <c r="AE144" s="368"/>
      <c r="AF144" s="368"/>
      <c r="AG144" s="368"/>
      <c r="AH144" s="368"/>
      <c r="AI144" s="368"/>
      <c r="AJ144" s="368" t="s">
        <v>30</v>
      </c>
      <c r="AK144" s="368" t="s">
        <v>30</v>
      </c>
      <c r="AL144" s="368"/>
      <c r="AM144" s="367"/>
      <c r="AN144" s="368"/>
      <c r="AO144" s="368"/>
      <c r="AP144" s="368" t="s">
        <v>30</v>
      </c>
      <c r="AQ144" s="368"/>
      <c r="AR144" s="368"/>
      <c r="AS144" s="368"/>
      <c r="AT144" s="368"/>
      <c r="AU144" s="368"/>
      <c r="AV144" s="647"/>
      <c r="AW144" s="395" t="s">
        <v>198</v>
      </c>
      <c r="AX144" s="82" t="s">
        <v>30</v>
      </c>
      <c r="AY144" s="82" t="s">
        <v>30</v>
      </c>
      <c r="AZ144" s="655"/>
      <c r="BA144" s="654"/>
      <c r="BB144" s="82"/>
      <c r="BC144" s="82"/>
      <c r="BD144" s="82"/>
      <c r="BE144" s="82"/>
      <c r="BF144" s="82"/>
      <c r="BG144" s="661"/>
      <c r="BH144" s="396" t="s">
        <v>198</v>
      </c>
      <c r="BI144" s="82" t="s">
        <v>30</v>
      </c>
    </row>
    <row r="145" spans="1:61" x14ac:dyDescent="0.25">
      <c r="A145" s="100">
        <v>140</v>
      </c>
      <c r="B145" s="519">
        <f>'APH KIC KIA PC'!D144</f>
        <v>0</v>
      </c>
      <c r="C145" s="519" t="str">
        <f>'APH KIC KIA PC'!I144</f>
        <v>Välj…</v>
      </c>
      <c r="D145" s="520" t="str">
        <f>IF('1. Artikeldata Grund'!$E144="","",'1. Artikeldata Grund'!$E144)</f>
        <v/>
      </c>
      <c r="E145" s="521" t="str">
        <f>IF('1. Artikeldata Grund'!D144="","",'1. Artikeldata Grund'!D144)</f>
        <v/>
      </c>
      <c r="F145" s="523" t="str">
        <f>'2. Artikeldata Utökad'!H144</f>
        <v xml:space="preserve">  Välj…</v>
      </c>
      <c r="G145" s="522"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2"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2"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2" t="str" cm="1">
        <f t="array" ref="J145">IFERROR(SUBSTITUTE(_xlfn.ARRAYTOTEXT(_xlfn._xlws.FILTER(G145:I145,G145:I145&lt;&gt;""))," ",""),"")</f>
        <v/>
      </c>
      <c r="K145" s="522" t="str">
        <f>IF('2. Artikeldata Utökad'!M144="Ja","Nordisk","")</f>
        <v/>
      </c>
      <c r="L145" s="522" t="str">
        <f>IF('2. Artikeldata Utökad'!N144="Ja","Miljoforpackad","")</f>
        <v/>
      </c>
      <c r="M145" s="522" t="str">
        <f t="shared" si="13"/>
        <v/>
      </c>
      <c r="N145" s="522" t="str">
        <f t="shared" si="12"/>
        <v/>
      </c>
      <c r="O145" s="522" t="str">
        <f t="shared" si="14"/>
        <v/>
      </c>
      <c r="P145" s="522" t="str">
        <f t="shared" si="15"/>
        <v/>
      </c>
      <c r="Q145" s="522" t="str">
        <f t="shared" si="16"/>
        <v/>
      </c>
      <c r="R145" s="522" t="str" cm="1">
        <f t="array" ref="R145">IFERROR(SUBSTITUTE(_xlfn.ARRAYTOTEXT(_xlfn._xlws.FILTER(K145:Q145,K145:Q145&lt;&gt;""))," ",""),"")</f>
        <v/>
      </c>
      <c r="S145" s="367"/>
      <c r="T145" s="368"/>
      <c r="U145" s="368"/>
      <c r="V145" s="368"/>
      <c r="W145" s="368"/>
      <c r="X145" s="368"/>
      <c r="Y145" s="368"/>
      <c r="Z145" s="368"/>
      <c r="AA145" s="368"/>
      <c r="AB145" s="368"/>
      <c r="AC145" s="368"/>
      <c r="AD145" s="368"/>
      <c r="AE145" s="368"/>
      <c r="AF145" s="368"/>
      <c r="AG145" s="368"/>
      <c r="AH145" s="368"/>
      <c r="AI145" s="368"/>
      <c r="AJ145" s="368" t="s">
        <v>30</v>
      </c>
      <c r="AK145" s="368" t="s">
        <v>30</v>
      </c>
      <c r="AL145" s="368"/>
      <c r="AM145" s="367"/>
      <c r="AN145" s="368"/>
      <c r="AO145" s="368"/>
      <c r="AP145" s="368" t="s">
        <v>30</v>
      </c>
      <c r="AQ145" s="368"/>
      <c r="AR145" s="368"/>
      <c r="AS145" s="368"/>
      <c r="AT145" s="368"/>
      <c r="AU145" s="368"/>
      <c r="AV145" s="647"/>
      <c r="AW145" s="395" t="s">
        <v>198</v>
      </c>
      <c r="AX145" s="82" t="s">
        <v>30</v>
      </c>
      <c r="AY145" s="82" t="s">
        <v>30</v>
      </c>
      <c r="AZ145" s="655"/>
      <c r="BA145" s="654"/>
      <c r="BB145" s="82"/>
      <c r="BC145" s="82"/>
      <c r="BD145" s="82"/>
      <c r="BE145" s="82"/>
      <c r="BF145" s="82"/>
      <c r="BG145" s="661"/>
      <c r="BH145" s="396" t="s">
        <v>198</v>
      </c>
      <c r="BI145" s="82" t="s">
        <v>30</v>
      </c>
    </row>
    <row r="146" spans="1:61" x14ac:dyDescent="0.25">
      <c r="A146" s="100">
        <v>141</v>
      </c>
      <c r="B146" s="519">
        <f>'APH KIC KIA PC'!D145</f>
        <v>0</v>
      </c>
      <c r="C146" s="519" t="str">
        <f>'APH KIC KIA PC'!I145</f>
        <v>Välj…</v>
      </c>
      <c r="D146" s="520" t="str">
        <f>IF('1. Artikeldata Grund'!$E145="","",'1. Artikeldata Grund'!$E145)</f>
        <v/>
      </c>
      <c r="E146" s="521" t="str">
        <f>IF('1. Artikeldata Grund'!D145="","",'1. Artikeldata Grund'!D145)</f>
        <v/>
      </c>
      <c r="F146" s="523" t="str">
        <f>'2. Artikeldata Utökad'!H145</f>
        <v xml:space="preserve">  Välj…</v>
      </c>
      <c r="G146" s="522"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2"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2"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2" t="str" cm="1">
        <f t="array" ref="J146">IFERROR(SUBSTITUTE(_xlfn.ARRAYTOTEXT(_xlfn._xlws.FILTER(G146:I146,G146:I146&lt;&gt;""))," ",""),"")</f>
        <v/>
      </c>
      <c r="K146" s="522" t="str">
        <f>IF('2. Artikeldata Utökad'!M145="Ja","Nordisk","")</f>
        <v/>
      </c>
      <c r="L146" s="522" t="str">
        <f>IF('2. Artikeldata Utökad'!N145="Ja","Miljoforpackad","")</f>
        <v/>
      </c>
      <c r="M146" s="522" t="str">
        <f t="shared" si="13"/>
        <v/>
      </c>
      <c r="N146" s="522" t="str">
        <f t="shared" si="12"/>
        <v/>
      </c>
      <c r="O146" s="522" t="str">
        <f t="shared" si="14"/>
        <v/>
      </c>
      <c r="P146" s="522" t="str">
        <f t="shared" si="15"/>
        <v/>
      </c>
      <c r="Q146" s="522" t="str">
        <f t="shared" si="16"/>
        <v/>
      </c>
      <c r="R146" s="522" t="str" cm="1">
        <f t="array" ref="R146">IFERROR(SUBSTITUTE(_xlfn.ARRAYTOTEXT(_xlfn._xlws.FILTER(K146:Q146,K146:Q146&lt;&gt;""))," ",""),"")</f>
        <v/>
      </c>
      <c r="S146" s="367"/>
      <c r="T146" s="368"/>
      <c r="U146" s="368"/>
      <c r="V146" s="368"/>
      <c r="W146" s="368"/>
      <c r="X146" s="368"/>
      <c r="Y146" s="368"/>
      <c r="Z146" s="368"/>
      <c r="AA146" s="368"/>
      <c r="AB146" s="368"/>
      <c r="AC146" s="368"/>
      <c r="AD146" s="368"/>
      <c r="AE146" s="368"/>
      <c r="AF146" s="368"/>
      <c r="AG146" s="368"/>
      <c r="AH146" s="368"/>
      <c r="AI146" s="368"/>
      <c r="AJ146" s="368" t="s">
        <v>30</v>
      </c>
      <c r="AK146" s="368" t="s">
        <v>30</v>
      </c>
      <c r="AL146" s="368"/>
      <c r="AM146" s="367"/>
      <c r="AN146" s="368"/>
      <c r="AO146" s="368"/>
      <c r="AP146" s="368" t="s">
        <v>30</v>
      </c>
      <c r="AQ146" s="368"/>
      <c r="AR146" s="368"/>
      <c r="AS146" s="368"/>
      <c r="AT146" s="368"/>
      <c r="AU146" s="368"/>
      <c r="AV146" s="647"/>
      <c r="AW146" s="395" t="s">
        <v>198</v>
      </c>
      <c r="AX146" s="82" t="s">
        <v>30</v>
      </c>
      <c r="AY146" s="82" t="s">
        <v>30</v>
      </c>
      <c r="AZ146" s="655"/>
      <c r="BA146" s="654"/>
      <c r="BB146" s="82"/>
      <c r="BC146" s="82"/>
      <c r="BD146" s="82"/>
      <c r="BE146" s="82"/>
      <c r="BF146" s="82"/>
      <c r="BG146" s="661"/>
      <c r="BH146" s="396" t="s">
        <v>198</v>
      </c>
      <c r="BI146" s="82" t="s">
        <v>30</v>
      </c>
    </row>
    <row r="147" spans="1:61" x14ac:dyDescent="0.25">
      <c r="A147" s="100">
        <v>142</v>
      </c>
      <c r="B147" s="519">
        <f>'APH KIC KIA PC'!D146</f>
        <v>0</v>
      </c>
      <c r="C147" s="519" t="str">
        <f>'APH KIC KIA PC'!I146</f>
        <v>Välj…</v>
      </c>
      <c r="D147" s="520" t="str">
        <f>IF('1. Artikeldata Grund'!$E146="","",'1. Artikeldata Grund'!$E146)</f>
        <v/>
      </c>
      <c r="E147" s="521" t="str">
        <f>IF('1. Artikeldata Grund'!D146="","",'1. Artikeldata Grund'!D146)</f>
        <v/>
      </c>
      <c r="F147" s="523" t="str">
        <f>'2. Artikeldata Utökad'!H146</f>
        <v xml:space="preserve">  Välj…</v>
      </c>
      <c r="G147" s="522"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2"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2"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2" t="str" cm="1">
        <f t="array" ref="J147">IFERROR(SUBSTITUTE(_xlfn.ARRAYTOTEXT(_xlfn._xlws.FILTER(G147:I147,G147:I147&lt;&gt;""))," ",""),"")</f>
        <v/>
      </c>
      <c r="K147" s="522" t="str">
        <f>IF('2. Artikeldata Utökad'!M146="Ja","Nordisk","")</f>
        <v/>
      </c>
      <c r="L147" s="522" t="str">
        <f>IF('2. Artikeldata Utökad'!N146="Ja","Miljoforpackad","")</f>
        <v/>
      </c>
      <c r="M147" s="522" t="str">
        <f t="shared" si="13"/>
        <v/>
      </c>
      <c r="N147" s="522" t="str">
        <f t="shared" si="12"/>
        <v/>
      </c>
      <c r="O147" s="522" t="str">
        <f t="shared" si="14"/>
        <v/>
      </c>
      <c r="P147" s="522" t="str">
        <f t="shared" si="15"/>
        <v/>
      </c>
      <c r="Q147" s="522" t="str">
        <f t="shared" si="16"/>
        <v/>
      </c>
      <c r="R147" s="522" t="str" cm="1">
        <f t="array" ref="R147">IFERROR(SUBSTITUTE(_xlfn.ARRAYTOTEXT(_xlfn._xlws.FILTER(K147:Q147,K147:Q147&lt;&gt;""))," ",""),"")</f>
        <v/>
      </c>
      <c r="S147" s="367"/>
      <c r="T147" s="368"/>
      <c r="U147" s="368"/>
      <c r="V147" s="368"/>
      <c r="W147" s="368"/>
      <c r="X147" s="368"/>
      <c r="Y147" s="368"/>
      <c r="Z147" s="368"/>
      <c r="AA147" s="368"/>
      <c r="AB147" s="368"/>
      <c r="AC147" s="368"/>
      <c r="AD147" s="368"/>
      <c r="AE147" s="368"/>
      <c r="AF147" s="368"/>
      <c r="AG147" s="368"/>
      <c r="AH147" s="368"/>
      <c r="AI147" s="368"/>
      <c r="AJ147" s="368" t="s">
        <v>30</v>
      </c>
      <c r="AK147" s="368" t="s">
        <v>30</v>
      </c>
      <c r="AL147" s="368"/>
      <c r="AM147" s="367"/>
      <c r="AN147" s="368"/>
      <c r="AO147" s="368"/>
      <c r="AP147" s="368" t="s">
        <v>30</v>
      </c>
      <c r="AQ147" s="368"/>
      <c r="AR147" s="368"/>
      <c r="AS147" s="368"/>
      <c r="AT147" s="368"/>
      <c r="AU147" s="368"/>
      <c r="AV147" s="647"/>
      <c r="AW147" s="395" t="s">
        <v>198</v>
      </c>
      <c r="AX147" s="82" t="s">
        <v>30</v>
      </c>
      <c r="AY147" s="82" t="s">
        <v>30</v>
      </c>
      <c r="AZ147" s="655"/>
      <c r="BA147" s="654"/>
      <c r="BB147" s="82"/>
      <c r="BC147" s="82"/>
      <c r="BD147" s="82"/>
      <c r="BE147" s="82"/>
      <c r="BF147" s="82"/>
      <c r="BG147" s="661"/>
      <c r="BH147" s="396" t="s">
        <v>198</v>
      </c>
      <c r="BI147" s="82" t="s">
        <v>30</v>
      </c>
    </row>
    <row r="148" spans="1:61" x14ac:dyDescent="0.25">
      <c r="A148" s="100">
        <v>143</v>
      </c>
      <c r="B148" s="519">
        <f>'APH KIC KIA PC'!D147</f>
        <v>0</v>
      </c>
      <c r="C148" s="519" t="str">
        <f>'APH KIC KIA PC'!I147</f>
        <v>Välj…</v>
      </c>
      <c r="D148" s="520" t="str">
        <f>IF('1. Artikeldata Grund'!$E147="","",'1. Artikeldata Grund'!$E147)</f>
        <v/>
      </c>
      <c r="E148" s="521" t="str">
        <f>IF('1. Artikeldata Grund'!D147="","",'1. Artikeldata Grund'!D147)</f>
        <v/>
      </c>
      <c r="F148" s="523" t="str">
        <f>'2. Artikeldata Utökad'!H147</f>
        <v xml:space="preserve">  Välj…</v>
      </c>
      <c r="G148" s="522"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2"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2"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2" t="str" cm="1">
        <f t="array" ref="J148">IFERROR(SUBSTITUTE(_xlfn.ARRAYTOTEXT(_xlfn._xlws.FILTER(G148:I148,G148:I148&lt;&gt;""))," ",""),"")</f>
        <v/>
      </c>
      <c r="K148" s="522" t="str">
        <f>IF('2. Artikeldata Utökad'!M147="Ja","Nordisk","")</f>
        <v/>
      </c>
      <c r="L148" s="522" t="str">
        <f>IF('2. Artikeldata Utökad'!N147="Ja","Miljoforpackad","")</f>
        <v/>
      </c>
      <c r="M148" s="522" t="str">
        <f t="shared" si="13"/>
        <v/>
      </c>
      <c r="N148" s="522" t="str">
        <f t="shared" si="12"/>
        <v/>
      </c>
      <c r="O148" s="522" t="str">
        <f t="shared" si="14"/>
        <v/>
      </c>
      <c r="P148" s="522" t="str">
        <f t="shared" si="15"/>
        <v/>
      </c>
      <c r="Q148" s="522" t="str">
        <f t="shared" si="16"/>
        <v/>
      </c>
      <c r="R148" s="522" t="str" cm="1">
        <f t="array" ref="R148">IFERROR(SUBSTITUTE(_xlfn.ARRAYTOTEXT(_xlfn._xlws.FILTER(K148:Q148,K148:Q148&lt;&gt;""))," ",""),"")</f>
        <v/>
      </c>
      <c r="S148" s="367"/>
      <c r="T148" s="368"/>
      <c r="U148" s="368"/>
      <c r="V148" s="368"/>
      <c r="W148" s="368"/>
      <c r="X148" s="368"/>
      <c r="Y148" s="368"/>
      <c r="Z148" s="368"/>
      <c r="AA148" s="368"/>
      <c r="AB148" s="368"/>
      <c r="AC148" s="368"/>
      <c r="AD148" s="368"/>
      <c r="AE148" s="368"/>
      <c r="AF148" s="368"/>
      <c r="AG148" s="368"/>
      <c r="AH148" s="368"/>
      <c r="AI148" s="368"/>
      <c r="AJ148" s="368" t="s">
        <v>30</v>
      </c>
      <c r="AK148" s="368" t="s">
        <v>30</v>
      </c>
      <c r="AL148" s="368"/>
      <c r="AM148" s="367"/>
      <c r="AN148" s="368"/>
      <c r="AO148" s="368"/>
      <c r="AP148" s="368" t="s">
        <v>30</v>
      </c>
      <c r="AQ148" s="368"/>
      <c r="AR148" s="368"/>
      <c r="AS148" s="368"/>
      <c r="AT148" s="368"/>
      <c r="AU148" s="368"/>
      <c r="AV148" s="647"/>
      <c r="AW148" s="395" t="s">
        <v>198</v>
      </c>
      <c r="AX148" s="82" t="s">
        <v>30</v>
      </c>
      <c r="AY148" s="82" t="s">
        <v>30</v>
      </c>
      <c r="AZ148" s="655"/>
      <c r="BA148" s="654"/>
      <c r="BB148" s="82"/>
      <c r="BC148" s="82"/>
      <c r="BD148" s="82"/>
      <c r="BE148" s="82"/>
      <c r="BF148" s="82"/>
      <c r="BG148" s="661"/>
      <c r="BH148" s="396" t="s">
        <v>198</v>
      </c>
      <c r="BI148" s="82" t="s">
        <v>30</v>
      </c>
    </row>
    <row r="149" spans="1:61" x14ac:dyDescent="0.25">
      <c r="A149" s="100">
        <v>144</v>
      </c>
      <c r="B149" s="519">
        <f>'APH KIC KIA PC'!D148</f>
        <v>0</v>
      </c>
      <c r="C149" s="519" t="str">
        <f>'APH KIC KIA PC'!I148</f>
        <v>Välj…</v>
      </c>
      <c r="D149" s="520" t="str">
        <f>IF('1. Artikeldata Grund'!$E148="","",'1. Artikeldata Grund'!$E148)</f>
        <v/>
      </c>
      <c r="E149" s="521" t="str">
        <f>IF('1. Artikeldata Grund'!D148="","",'1. Artikeldata Grund'!D148)</f>
        <v/>
      </c>
      <c r="F149" s="523" t="str">
        <f>'2. Artikeldata Utökad'!H148</f>
        <v xml:space="preserve">  Välj…</v>
      </c>
      <c r="G149" s="522"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2"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2"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2" t="str" cm="1">
        <f t="array" ref="J149">IFERROR(SUBSTITUTE(_xlfn.ARRAYTOTEXT(_xlfn._xlws.FILTER(G149:I149,G149:I149&lt;&gt;""))," ",""),"")</f>
        <v/>
      </c>
      <c r="K149" s="522" t="str">
        <f>IF('2. Artikeldata Utökad'!M148="Ja","Nordisk","")</f>
        <v/>
      </c>
      <c r="L149" s="522" t="str">
        <f>IF('2. Artikeldata Utökad'!N148="Ja","Miljoforpackad","")</f>
        <v/>
      </c>
      <c r="M149" s="522" t="str">
        <f t="shared" si="13"/>
        <v/>
      </c>
      <c r="N149" s="522" t="str">
        <f t="shared" si="12"/>
        <v/>
      </c>
      <c r="O149" s="522" t="str">
        <f t="shared" si="14"/>
        <v/>
      </c>
      <c r="P149" s="522" t="str">
        <f t="shared" si="15"/>
        <v/>
      </c>
      <c r="Q149" s="522" t="str">
        <f t="shared" si="16"/>
        <v/>
      </c>
      <c r="R149" s="522" t="str" cm="1">
        <f t="array" ref="R149">IFERROR(SUBSTITUTE(_xlfn.ARRAYTOTEXT(_xlfn._xlws.FILTER(K149:Q149,K149:Q149&lt;&gt;""))," ",""),"")</f>
        <v/>
      </c>
      <c r="S149" s="367"/>
      <c r="T149" s="368"/>
      <c r="U149" s="368"/>
      <c r="V149" s="368"/>
      <c r="W149" s="368"/>
      <c r="X149" s="368"/>
      <c r="Y149" s="368"/>
      <c r="Z149" s="368"/>
      <c r="AA149" s="368"/>
      <c r="AB149" s="368"/>
      <c r="AC149" s="368"/>
      <c r="AD149" s="368"/>
      <c r="AE149" s="368"/>
      <c r="AF149" s="368"/>
      <c r="AG149" s="368"/>
      <c r="AH149" s="368"/>
      <c r="AI149" s="368"/>
      <c r="AJ149" s="368" t="s">
        <v>30</v>
      </c>
      <c r="AK149" s="368" t="s">
        <v>30</v>
      </c>
      <c r="AL149" s="368"/>
      <c r="AM149" s="367"/>
      <c r="AN149" s="368"/>
      <c r="AO149" s="368"/>
      <c r="AP149" s="368" t="s">
        <v>30</v>
      </c>
      <c r="AQ149" s="368"/>
      <c r="AR149" s="368"/>
      <c r="AS149" s="368"/>
      <c r="AT149" s="368"/>
      <c r="AU149" s="368"/>
      <c r="AV149" s="647"/>
      <c r="AW149" s="395" t="s">
        <v>198</v>
      </c>
      <c r="AX149" s="82" t="s">
        <v>30</v>
      </c>
      <c r="AY149" s="82" t="s">
        <v>30</v>
      </c>
      <c r="AZ149" s="655"/>
      <c r="BA149" s="654"/>
      <c r="BB149" s="82"/>
      <c r="BC149" s="82"/>
      <c r="BD149" s="82"/>
      <c r="BE149" s="82"/>
      <c r="BF149" s="82"/>
      <c r="BG149" s="661"/>
      <c r="BH149" s="396" t="s">
        <v>198</v>
      </c>
      <c r="BI149" s="82" t="s">
        <v>30</v>
      </c>
    </row>
    <row r="150" spans="1:61" x14ac:dyDescent="0.25">
      <c r="A150" s="100">
        <v>145</v>
      </c>
      <c r="B150" s="519">
        <f>'APH KIC KIA PC'!D149</f>
        <v>0</v>
      </c>
      <c r="C150" s="519" t="str">
        <f>'APH KIC KIA PC'!I149</f>
        <v>Välj…</v>
      </c>
      <c r="D150" s="520" t="str">
        <f>IF('1. Artikeldata Grund'!$E149="","",'1. Artikeldata Grund'!$E149)</f>
        <v/>
      </c>
      <c r="E150" s="521" t="str">
        <f>IF('1. Artikeldata Grund'!D149="","",'1. Artikeldata Grund'!D149)</f>
        <v/>
      </c>
      <c r="F150" s="523" t="str">
        <f>'2. Artikeldata Utökad'!H149</f>
        <v xml:space="preserve">  Välj…</v>
      </c>
      <c r="G150" s="522"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2"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2"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2" t="str" cm="1">
        <f t="array" ref="J150">IFERROR(SUBSTITUTE(_xlfn.ARRAYTOTEXT(_xlfn._xlws.FILTER(G150:I150,G150:I150&lt;&gt;""))," ",""),"")</f>
        <v/>
      </c>
      <c r="K150" s="522" t="str">
        <f>IF('2. Artikeldata Utökad'!M149="Ja","Nordisk","")</f>
        <v/>
      </c>
      <c r="L150" s="522" t="str">
        <f>IF('2. Artikeldata Utökad'!N149="Ja","Miljoforpackad","")</f>
        <v/>
      </c>
      <c r="M150" s="522" t="str">
        <f t="shared" si="13"/>
        <v/>
      </c>
      <c r="N150" s="522" t="str">
        <f t="shared" si="12"/>
        <v/>
      </c>
      <c r="O150" s="522" t="str">
        <f t="shared" si="14"/>
        <v/>
      </c>
      <c r="P150" s="522" t="str">
        <f t="shared" si="15"/>
        <v/>
      </c>
      <c r="Q150" s="522" t="str">
        <f t="shared" si="16"/>
        <v/>
      </c>
      <c r="R150" s="522" t="str" cm="1">
        <f t="array" ref="R150">IFERROR(SUBSTITUTE(_xlfn.ARRAYTOTEXT(_xlfn._xlws.FILTER(K150:Q150,K150:Q150&lt;&gt;""))," ",""),"")</f>
        <v/>
      </c>
      <c r="S150" s="367"/>
      <c r="T150" s="368"/>
      <c r="U150" s="368"/>
      <c r="V150" s="368"/>
      <c r="W150" s="368"/>
      <c r="X150" s="368"/>
      <c r="Y150" s="368"/>
      <c r="Z150" s="368"/>
      <c r="AA150" s="368"/>
      <c r="AB150" s="368"/>
      <c r="AC150" s="368"/>
      <c r="AD150" s="368"/>
      <c r="AE150" s="368"/>
      <c r="AF150" s="368"/>
      <c r="AG150" s="368"/>
      <c r="AH150" s="368"/>
      <c r="AI150" s="368"/>
      <c r="AJ150" s="368" t="s">
        <v>30</v>
      </c>
      <c r="AK150" s="368" t="s">
        <v>30</v>
      </c>
      <c r="AL150" s="368"/>
      <c r="AM150" s="367"/>
      <c r="AN150" s="368"/>
      <c r="AO150" s="368"/>
      <c r="AP150" s="368" t="s">
        <v>30</v>
      </c>
      <c r="AQ150" s="368"/>
      <c r="AR150" s="368"/>
      <c r="AS150" s="368"/>
      <c r="AT150" s="368"/>
      <c r="AU150" s="368"/>
      <c r="AV150" s="647"/>
      <c r="AW150" s="395" t="s">
        <v>198</v>
      </c>
      <c r="AX150" s="82" t="s">
        <v>30</v>
      </c>
      <c r="AY150" s="82" t="s">
        <v>30</v>
      </c>
      <c r="AZ150" s="655"/>
      <c r="BA150" s="654"/>
      <c r="BB150" s="82"/>
      <c r="BC150" s="82"/>
      <c r="BD150" s="82"/>
      <c r="BE150" s="82"/>
      <c r="BF150" s="82"/>
      <c r="BG150" s="661"/>
      <c r="BH150" s="396" t="s">
        <v>198</v>
      </c>
      <c r="BI150" s="82" t="s">
        <v>30</v>
      </c>
    </row>
    <row r="151" spans="1:61" x14ac:dyDescent="0.25">
      <c r="A151" s="100">
        <v>146</v>
      </c>
      <c r="B151" s="519">
        <f>'APH KIC KIA PC'!D150</f>
        <v>0</v>
      </c>
      <c r="C151" s="519" t="str">
        <f>'APH KIC KIA PC'!I150</f>
        <v>Välj…</v>
      </c>
      <c r="D151" s="520" t="str">
        <f>IF('1. Artikeldata Grund'!$E150="","",'1. Artikeldata Grund'!$E150)</f>
        <v/>
      </c>
      <c r="E151" s="521" t="str">
        <f>IF('1. Artikeldata Grund'!D150="","",'1. Artikeldata Grund'!D150)</f>
        <v/>
      </c>
      <c r="F151" s="523" t="str">
        <f>'2. Artikeldata Utökad'!H150</f>
        <v xml:space="preserve">  Välj…</v>
      </c>
      <c r="G151" s="522"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2"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2"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2" t="str" cm="1">
        <f t="array" ref="J151">IFERROR(SUBSTITUTE(_xlfn.ARRAYTOTEXT(_xlfn._xlws.FILTER(G151:I151,G151:I151&lt;&gt;""))," ",""),"")</f>
        <v/>
      </c>
      <c r="K151" s="522" t="str">
        <f>IF('2. Artikeldata Utökad'!M150="Ja","Nordisk","")</f>
        <v/>
      </c>
      <c r="L151" s="522" t="str">
        <f>IF('2. Artikeldata Utökad'!N150="Ja","Miljoforpackad","")</f>
        <v/>
      </c>
      <c r="M151" s="522" t="str">
        <f t="shared" si="13"/>
        <v/>
      </c>
      <c r="N151" s="522" t="str">
        <f t="shared" si="12"/>
        <v/>
      </c>
      <c r="O151" s="522" t="str">
        <f t="shared" si="14"/>
        <v/>
      </c>
      <c r="P151" s="522" t="str">
        <f t="shared" si="15"/>
        <v/>
      </c>
      <c r="Q151" s="522" t="str">
        <f t="shared" si="16"/>
        <v/>
      </c>
      <c r="R151" s="522" t="str" cm="1">
        <f t="array" ref="R151">IFERROR(SUBSTITUTE(_xlfn.ARRAYTOTEXT(_xlfn._xlws.FILTER(K151:Q151,K151:Q151&lt;&gt;""))," ",""),"")</f>
        <v/>
      </c>
      <c r="S151" s="367"/>
      <c r="T151" s="368"/>
      <c r="U151" s="368"/>
      <c r="V151" s="368"/>
      <c r="W151" s="368"/>
      <c r="X151" s="368"/>
      <c r="Y151" s="368"/>
      <c r="Z151" s="368"/>
      <c r="AA151" s="368"/>
      <c r="AB151" s="368"/>
      <c r="AC151" s="368"/>
      <c r="AD151" s="368"/>
      <c r="AE151" s="368"/>
      <c r="AF151" s="368"/>
      <c r="AG151" s="368"/>
      <c r="AH151" s="368"/>
      <c r="AI151" s="368"/>
      <c r="AJ151" s="368" t="s">
        <v>30</v>
      </c>
      <c r="AK151" s="368" t="s">
        <v>30</v>
      </c>
      <c r="AL151" s="368"/>
      <c r="AM151" s="367"/>
      <c r="AN151" s="368"/>
      <c r="AO151" s="368"/>
      <c r="AP151" s="368" t="s">
        <v>30</v>
      </c>
      <c r="AQ151" s="368"/>
      <c r="AR151" s="368"/>
      <c r="AS151" s="368"/>
      <c r="AT151" s="368"/>
      <c r="AU151" s="368"/>
      <c r="AV151" s="647"/>
      <c r="AW151" s="395" t="s">
        <v>198</v>
      </c>
      <c r="AX151" s="82" t="s">
        <v>30</v>
      </c>
      <c r="AY151" s="82" t="s">
        <v>30</v>
      </c>
      <c r="AZ151" s="655"/>
      <c r="BA151" s="654"/>
      <c r="BB151" s="82"/>
      <c r="BC151" s="82"/>
      <c r="BD151" s="82"/>
      <c r="BE151" s="82"/>
      <c r="BF151" s="82"/>
      <c r="BG151" s="661"/>
      <c r="BH151" s="396" t="s">
        <v>198</v>
      </c>
      <c r="BI151" s="82" t="s">
        <v>30</v>
      </c>
    </row>
    <row r="152" spans="1:61" x14ac:dyDescent="0.25">
      <c r="A152" s="100">
        <v>147</v>
      </c>
      <c r="B152" s="519">
        <f>'APH KIC KIA PC'!D151</f>
        <v>0</v>
      </c>
      <c r="C152" s="519" t="str">
        <f>'APH KIC KIA PC'!I151</f>
        <v>Välj…</v>
      </c>
      <c r="D152" s="520" t="str">
        <f>IF('1. Artikeldata Grund'!$E151="","",'1. Artikeldata Grund'!$E151)</f>
        <v/>
      </c>
      <c r="E152" s="521" t="str">
        <f>IF('1. Artikeldata Grund'!D151="","",'1. Artikeldata Grund'!D151)</f>
        <v/>
      </c>
      <c r="F152" s="523" t="str">
        <f>'2. Artikeldata Utökad'!H151</f>
        <v xml:space="preserve">  Välj…</v>
      </c>
      <c r="G152" s="522"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2"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2"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2" t="str" cm="1">
        <f t="array" ref="J152">IFERROR(SUBSTITUTE(_xlfn.ARRAYTOTEXT(_xlfn._xlws.FILTER(G152:I152,G152:I152&lt;&gt;""))," ",""),"")</f>
        <v/>
      </c>
      <c r="K152" s="522" t="str">
        <f>IF('2. Artikeldata Utökad'!M151="Ja","Nordisk","")</f>
        <v/>
      </c>
      <c r="L152" s="522" t="str">
        <f>IF('2. Artikeldata Utökad'!N151="Ja","Miljoforpackad","")</f>
        <v/>
      </c>
      <c r="M152" s="522" t="str">
        <f t="shared" si="13"/>
        <v/>
      </c>
      <c r="N152" s="522" t="str">
        <f t="shared" si="12"/>
        <v/>
      </c>
      <c r="O152" s="522" t="str">
        <f t="shared" si="14"/>
        <v/>
      </c>
      <c r="P152" s="522" t="str">
        <f t="shared" si="15"/>
        <v/>
      </c>
      <c r="Q152" s="522" t="str">
        <f t="shared" si="16"/>
        <v/>
      </c>
      <c r="R152" s="522" t="str" cm="1">
        <f t="array" ref="R152">IFERROR(SUBSTITUTE(_xlfn.ARRAYTOTEXT(_xlfn._xlws.FILTER(K152:Q152,K152:Q152&lt;&gt;""))," ",""),"")</f>
        <v/>
      </c>
      <c r="S152" s="367"/>
      <c r="T152" s="368"/>
      <c r="U152" s="368"/>
      <c r="V152" s="368"/>
      <c r="W152" s="368"/>
      <c r="X152" s="368"/>
      <c r="Y152" s="368"/>
      <c r="Z152" s="368"/>
      <c r="AA152" s="368"/>
      <c r="AB152" s="368"/>
      <c r="AC152" s="368"/>
      <c r="AD152" s="368"/>
      <c r="AE152" s="368"/>
      <c r="AF152" s="368"/>
      <c r="AG152" s="368"/>
      <c r="AH152" s="368"/>
      <c r="AI152" s="368"/>
      <c r="AJ152" s="368" t="s">
        <v>30</v>
      </c>
      <c r="AK152" s="368" t="s">
        <v>30</v>
      </c>
      <c r="AL152" s="368"/>
      <c r="AM152" s="367"/>
      <c r="AN152" s="368"/>
      <c r="AO152" s="368"/>
      <c r="AP152" s="368" t="s">
        <v>30</v>
      </c>
      <c r="AQ152" s="368"/>
      <c r="AR152" s="368"/>
      <c r="AS152" s="368"/>
      <c r="AT152" s="368"/>
      <c r="AU152" s="368"/>
      <c r="AV152" s="647"/>
      <c r="AW152" s="395" t="s">
        <v>198</v>
      </c>
      <c r="AX152" s="82" t="s">
        <v>30</v>
      </c>
      <c r="AY152" s="82" t="s">
        <v>30</v>
      </c>
      <c r="AZ152" s="655"/>
      <c r="BA152" s="654"/>
      <c r="BB152" s="82"/>
      <c r="BC152" s="82"/>
      <c r="BD152" s="82"/>
      <c r="BE152" s="82"/>
      <c r="BF152" s="82"/>
      <c r="BG152" s="661"/>
      <c r="BH152" s="396" t="s">
        <v>198</v>
      </c>
      <c r="BI152" s="82" t="s">
        <v>30</v>
      </c>
    </row>
    <row r="153" spans="1:61" x14ac:dyDescent="0.25">
      <c r="A153" s="100">
        <v>148</v>
      </c>
      <c r="B153" s="519">
        <f>'APH KIC KIA PC'!D152</f>
        <v>0</v>
      </c>
      <c r="C153" s="519" t="str">
        <f>'APH KIC KIA PC'!I152</f>
        <v>Välj…</v>
      </c>
      <c r="D153" s="520" t="str">
        <f>IF('1. Artikeldata Grund'!$E152="","",'1. Artikeldata Grund'!$E152)</f>
        <v/>
      </c>
      <c r="E153" s="521" t="str">
        <f>IF('1. Artikeldata Grund'!D152="","",'1. Artikeldata Grund'!D152)</f>
        <v/>
      </c>
      <c r="F153" s="523" t="str">
        <f>'2. Artikeldata Utökad'!H152</f>
        <v xml:space="preserve">  Välj…</v>
      </c>
      <c r="G153" s="522"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2"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2"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2" t="str" cm="1">
        <f t="array" ref="J153">IFERROR(SUBSTITUTE(_xlfn.ARRAYTOTEXT(_xlfn._xlws.FILTER(G153:I153,G153:I153&lt;&gt;""))," ",""),"")</f>
        <v/>
      </c>
      <c r="K153" s="522" t="str">
        <f>IF('2. Artikeldata Utökad'!M152="Ja","Nordisk","")</f>
        <v/>
      </c>
      <c r="L153" s="522" t="str">
        <f>IF('2. Artikeldata Utökad'!N152="Ja","Miljoforpackad","")</f>
        <v/>
      </c>
      <c r="M153" s="522" t="str">
        <f t="shared" si="13"/>
        <v/>
      </c>
      <c r="N153" s="522" t="str">
        <f t="shared" si="12"/>
        <v/>
      </c>
      <c r="O153" s="522" t="str">
        <f t="shared" si="14"/>
        <v/>
      </c>
      <c r="P153" s="522" t="str">
        <f t="shared" si="15"/>
        <v/>
      </c>
      <c r="Q153" s="522" t="str">
        <f t="shared" si="16"/>
        <v/>
      </c>
      <c r="R153" s="522" t="str" cm="1">
        <f t="array" ref="R153">IFERROR(SUBSTITUTE(_xlfn.ARRAYTOTEXT(_xlfn._xlws.FILTER(K153:Q153,K153:Q153&lt;&gt;""))," ",""),"")</f>
        <v/>
      </c>
      <c r="S153" s="367"/>
      <c r="T153" s="368"/>
      <c r="U153" s="368"/>
      <c r="V153" s="368"/>
      <c r="W153" s="368"/>
      <c r="X153" s="368"/>
      <c r="Y153" s="368"/>
      <c r="Z153" s="368"/>
      <c r="AA153" s="368"/>
      <c r="AB153" s="368"/>
      <c r="AC153" s="368"/>
      <c r="AD153" s="368"/>
      <c r="AE153" s="368"/>
      <c r="AF153" s="368"/>
      <c r="AG153" s="368"/>
      <c r="AH153" s="368"/>
      <c r="AI153" s="368"/>
      <c r="AJ153" s="368" t="s">
        <v>30</v>
      </c>
      <c r="AK153" s="368" t="s">
        <v>30</v>
      </c>
      <c r="AL153" s="368"/>
      <c r="AM153" s="367"/>
      <c r="AN153" s="368"/>
      <c r="AO153" s="368"/>
      <c r="AP153" s="368" t="s">
        <v>30</v>
      </c>
      <c r="AQ153" s="368"/>
      <c r="AR153" s="368"/>
      <c r="AS153" s="368"/>
      <c r="AT153" s="368"/>
      <c r="AU153" s="368"/>
      <c r="AV153" s="647"/>
      <c r="AW153" s="395" t="s">
        <v>198</v>
      </c>
      <c r="AX153" s="82" t="s">
        <v>30</v>
      </c>
      <c r="AY153" s="82" t="s">
        <v>30</v>
      </c>
      <c r="AZ153" s="655"/>
      <c r="BA153" s="654"/>
      <c r="BB153" s="82"/>
      <c r="BC153" s="82"/>
      <c r="BD153" s="82"/>
      <c r="BE153" s="82"/>
      <c r="BF153" s="82"/>
      <c r="BG153" s="661"/>
      <c r="BH153" s="396" t="s">
        <v>198</v>
      </c>
      <c r="BI153" s="82" t="s">
        <v>30</v>
      </c>
    </row>
    <row r="154" spans="1:61" x14ac:dyDescent="0.25">
      <c r="A154" s="100">
        <v>149</v>
      </c>
      <c r="B154" s="519">
        <f>'APH KIC KIA PC'!D153</f>
        <v>0</v>
      </c>
      <c r="C154" s="519" t="str">
        <f>'APH KIC KIA PC'!I153</f>
        <v>Välj…</v>
      </c>
      <c r="D154" s="520" t="str">
        <f>IF('1. Artikeldata Grund'!$E153="","",'1. Artikeldata Grund'!$E153)</f>
        <v/>
      </c>
      <c r="E154" s="521" t="str">
        <f>IF('1. Artikeldata Grund'!D153="","",'1. Artikeldata Grund'!D153)</f>
        <v/>
      </c>
      <c r="F154" s="523" t="str">
        <f>'2. Artikeldata Utökad'!H153</f>
        <v xml:space="preserve">  Välj…</v>
      </c>
      <c r="G154" s="522"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2"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2"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2" t="str" cm="1">
        <f t="array" ref="J154">IFERROR(SUBSTITUTE(_xlfn.ARRAYTOTEXT(_xlfn._xlws.FILTER(G154:I154,G154:I154&lt;&gt;""))," ",""),"")</f>
        <v/>
      </c>
      <c r="K154" s="522" t="str">
        <f>IF('2. Artikeldata Utökad'!M153="Ja","Nordisk","")</f>
        <v/>
      </c>
      <c r="L154" s="522" t="str">
        <f>IF('2. Artikeldata Utökad'!N153="Ja","Miljoforpackad","")</f>
        <v/>
      </c>
      <c r="M154" s="522" t="str">
        <f t="shared" si="13"/>
        <v/>
      </c>
      <c r="N154" s="522" t="str">
        <f t="shared" si="12"/>
        <v/>
      </c>
      <c r="O154" s="522" t="str">
        <f t="shared" si="14"/>
        <v/>
      </c>
      <c r="P154" s="522" t="str">
        <f t="shared" si="15"/>
        <v/>
      </c>
      <c r="Q154" s="522" t="str">
        <f t="shared" si="16"/>
        <v/>
      </c>
      <c r="R154" s="522" t="str" cm="1">
        <f t="array" ref="R154">IFERROR(SUBSTITUTE(_xlfn.ARRAYTOTEXT(_xlfn._xlws.FILTER(K154:Q154,K154:Q154&lt;&gt;""))," ",""),"")</f>
        <v/>
      </c>
      <c r="S154" s="367"/>
      <c r="T154" s="368"/>
      <c r="U154" s="368"/>
      <c r="V154" s="368"/>
      <c r="W154" s="368"/>
      <c r="X154" s="368"/>
      <c r="Y154" s="368"/>
      <c r="Z154" s="368"/>
      <c r="AA154" s="368"/>
      <c r="AB154" s="368"/>
      <c r="AC154" s="368"/>
      <c r="AD154" s="368"/>
      <c r="AE154" s="368"/>
      <c r="AF154" s="368"/>
      <c r="AG154" s="368"/>
      <c r="AH154" s="368"/>
      <c r="AI154" s="368"/>
      <c r="AJ154" s="368" t="s">
        <v>30</v>
      </c>
      <c r="AK154" s="368" t="s">
        <v>30</v>
      </c>
      <c r="AL154" s="368"/>
      <c r="AM154" s="367"/>
      <c r="AN154" s="368"/>
      <c r="AO154" s="368"/>
      <c r="AP154" s="368" t="s">
        <v>30</v>
      </c>
      <c r="AQ154" s="368"/>
      <c r="AR154" s="368"/>
      <c r="AS154" s="368"/>
      <c r="AT154" s="368"/>
      <c r="AU154" s="368"/>
      <c r="AV154" s="647"/>
      <c r="AW154" s="395" t="s">
        <v>198</v>
      </c>
      <c r="AX154" s="82" t="s">
        <v>30</v>
      </c>
      <c r="AY154" s="82" t="s">
        <v>30</v>
      </c>
      <c r="AZ154" s="655"/>
      <c r="BA154" s="654"/>
      <c r="BB154" s="82"/>
      <c r="BC154" s="82"/>
      <c r="BD154" s="82"/>
      <c r="BE154" s="82"/>
      <c r="BF154" s="82"/>
      <c r="BG154" s="661"/>
      <c r="BH154" s="396" t="s">
        <v>198</v>
      </c>
      <c r="BI154" s="82" t="s">
        <v>30</v>
      </c>
    </row>
    <row r="155" spans="1:61" x14ac:dyDescent="0.25">
      <c r="A155" s="100">
        <v>150</v>
      </c>
      <c r="B155" s="519">
        <f>'APH KIC KIA PC'!D154</f>
        <v>0</v>
      </c>
      <c r="C155" s="519" t="str">
        <f>'APH KIC KIA PC'!I154</f>
        <v>Välj…</v>
      </c>
      <c r="D155" s="520" t="str">
        <f>IF('1. Artikeldata Grund'!$E154="","",'1. Artikeldata Grund'!$E154)</f>
        <v/>
      </c>
      <c r="E155" s="521" t="str">
        <f>IF('1. Artikeldata Grund'!D154="","",'1. Artikeldata Grund'!D154)</f>
        <v/>
      </c>
      <c r="F155" s="523" t="str">
        <f>'2. Artikeldata Utökad'!H154</f>
        <v xml:space="preserve">  Välj…</v>
      </c>
      <c r="G155" s="522"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2"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2"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2" t="str" cm="1">
        <f t="array" ref="J155">IFERROR(SUBSTITUTE(_xlfn.ARRAYTOTEXT(_xlfn._xlws.FILTER(G155:I155,G155:I155&lt;&gt;""))," ",""),"")</f>
        <v/>
      </c>
      <c r="K155" s="522" t="str">
        <f>IF('2. Artikeldata Utökad'!M154="Ja","Nordisk","")</f>
        <v/>
      </c>
      <c r="L155" s="522" t="str">
        <f>IF('2. Artikeldata Utökad'!N154="Ja","Miljoforpackad","")</f>
        <v/>
      </c>
      <c r="M155" s="522" t="str">
        <f t="shared" si="13"/>
        <v/>
      </c>
      <c r="N155" s="522" t="str">
        <f t="shared" si="12"/>
        <v/>
      </c>
      <c r="O155" s="522" t="str">
        <f t="shared" si="14"/>
        <v/>
      </c>
      <c r="P155" s="522" t="str">
        <f t="shared" si="15"/>
        <v/>
      </c>
      <c r="Q155" s="522" t="str">
        <f t="shared" si="16"/>
        <v/>
      </c>
      <c r="R155" s="522" t="str" cm="1">
        <f t="array" ref="R155">IFERROR(SUBSTITUTE(_xlfn.ARRAYTOTEXT(_xlfn._xlws.FILTER(K155:Q155,K155:Q155&lt;&gt;""))," ",""),"")</f>
        <v/>
      </c>
      <c r="S155" s="367"/>
      <c r="T155" s="368"/>
      <c r="U155" s="368"/>
      <c r="V155" s="368"/>
      <c r="W155" s="368"/>
      <c r="X155" s="368"/>
      <c r="Y155" s="368"/>
      <c r="Z155" s="368"/>
      <c r="AA155" s="368"/>
      <c r="AB155" s="368"/>
      <c r="AC155" s="368"/>
      <c r="AD155" s="368"/>
      <c r="AE155" s="368"/>
      <c r="AF155" s="368"/>
      <c r="AG155" s="368"/>
      <c r="AH155" s="368"/>
      <c r="AI155" s="368"/>
      <c r="AJ155" s="368" t="s">
        <v>30</v>
      </c>
      <c r="AK155" s="368" t="s">
        <v>30</v>
      </c>
      <c r="AL155" s="368"/>
      <c r="AM155" s="367"/>
      <c r="AN155" s="368"/>
      <c r="AO155" s="368"/>
      <c r="AP155" s="368" t="s">
        <v>30</v>
      </c>
      <c r="AQ155" s="368"/>
      <c r="AR155" s="368"/>
      <c r="AS155" s="368"/>
      <c r="AT155" s="368"/>
      <c r="AU155" s="368"/>
      <c r="AV155" s="647"/>
      <c r="AW155" s="395" t="s">
        <v>198</v>
      </c>
      <c r="AX155" s="82" t="s">
        <v>30</v>
      </c>
      <c r="AY155" s="82" t="s">
        <v>30</v>
      </c>
      <c r="AZ155" s="655"/>
      <c r="BA155" s="654"/>
      <c r="BB155" s="82"/>
      <c r="BC155" s="82"/>
      <c r="BD155" s="82"/>
      <c r="BE155" s="82"/>
      <c r="BF155" s="82"/>
      <c r="BG155" s="661"/>
      <c r="BH155" s="396" t="s">
        <v>198</v>
      </c>
      <c r="BI155" s="82" t="s">
        <v>30</v>
      </c>
    </row>
    <row r="156" spans="1:61" x14ac:dyDescent="0.25">
      <c r="A156" s="100">
        <v>151</v>
      </c>
      <c r="B156" s="519">
        <f>'APH KIC KIA PC'!D155</f>
        <v>0</v>
      </c>
      <c r="C156" s="519" t="str">
        <f>'APH KIC KIA PC'!I155</f>
        <v>Välj…</v>
      </c>
      <c r="D156" s="520" t="str">
        <f>IF('1. Artikeldata Grund'!$E155="","",'1. Artikeldata Grund'!$E155)</f>
        <v/>
      </c>
      <c r="E156" s="521" t="str">
        <f>IF('1. Artikeldata Grund'!D155="","",'1. Artikeldata Grund'!D155)</f>
        <v/>
      </c>
      <c r="F156" s="523" t="str">
        <f>'2. Artikeldata Utökad'!H155</f>
        <v xml:space="preserve">  Välj…</v>
      </c>
      <c r="G156" s="522"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2"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2"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2" t="str" cm="1">
        <f t="array" ref="J156">IFERROR(SUBSTITUTE(_xlfn.ARRAYTOTEXT(_xlfn._xlws.FILTER(G156:I156,G156:I156&lt;&gt;""))," ",""),"")</f>
        <v/>
      </c>
      <c r="K156" s="522" t="str">
        <f>IF('2. Artikeldata Utökad'!M155="Ja","Nordisk","")</f>
        <v/>
      </c>
      <c r="L156" s="522" t="str">
        <f>IF('2. Artikeldata Utökad'!N155="Ja","Miljoforpackad","")</f>
        <v/>
      </c>
      <c r="M156" s="522" t="str">
        <f t="shared" si="13"/>
        <v/>
      </c>
      <c r="N156" s="522" t="str">
        <f t="shared" si="12"/>
        <v/>
      </c>
      <c r="O156" s="522" t="str">
        <f t="shared" si="14"/>
        <v/>
      </c>
      <c r="P156" s="522" t="str">
        <f t="shared" si="15"/>
        <v/>
      </c>
      <c r="Q156" s="522" t="str">
        <f t="shared" si="16"/>
        <v/>
      </c>
      <c r="R156" s="522" t="str" cm="1">
        <f t="array" ref="R156">IFERROR(SUBSTITUTE(_xlfn.ARRAYTOTEXT(_xlfn._xlws.FILTER(K156:Q156,K156:Q156&lt;&gt;""))," ",""),"")</f>
        <v/>
      </c>
      <c r="S156" s="367"/>
      <c r="T156" s="368"/>
      <c r="U156" s="368"/>
      <c r="V156" s="368"/>
      <c r="W156" s="368"/>
      <c r="X156" s="368"/>
      <c r="Y156" s="368"/>
      <c r="Z156" s="368"/>
      <c r="AA156" s="368"/>
      <c r="AB156" s="368"/>
      <c r="AC156" s="368"/>
      <c r="AD156" s="368"/>
      <c r="AE156" s="368"/>
      <c r="AF156" s="368"/>
      <c r="AG156" s="368"/>
      <c r="AH156" s="368"/>
      <c r="AI156" s="368"/>
      <c r="AJ156" s="368" t="s">
        <v>30</v>
      </c>
      <c r="AK156" s="368" t="s">
        <v>30</v>
      </c>
      <c r="AL156" s="368"/>
      <c r="AM156" s="367"/>
      <c r="AN156" s="368"/>
      <c r="AO156" s="368"/>
      <c r="AP156" s="368" t="s">
        <v>30</v>
      </c>
      <c r="AQ156" s="368"/>
      <c r="AR156" s="368"/>
      <c r="AS156" s="368"/>
      <c r="AT156" s="368"/>
      <c r="AU156" s="368"/>
      <c r="AV156" s="647"/>
      <c r="AW156" s="395" t="s">
        <v>198</v>
      </c>
      <c r="AX156" s="82" t="s">
        <v>30</v>
      </c>
      <c r="AY156" s="82" t="s">
        <v>30</v>
      </c>
      <c r="AZ156" s="655"/>
      <c r="BA156" s="654"/>
      <c r="BB156" s="82"/>
      <c r="BC156" s="82"/>
      <c r="BD156" s="82"/>
      <c r="BE156" s="82"/>
      <c r="BF156" s="82"/>
      <c r="BG156" s="661"/>
      <c r="BH156" s="396" t="s">
        <v>198</v>
      </c>
      <c r="BI156" s="82" t="s">
        <v>30</v>
      </c>
    </row>
    <row r="157" spans="1:61" x14ac:dyDescent="0.25">
      <c r="A157" s="100">
        <v>152</v>
      </c>
      <c r="B157" s="519">
        <f>'APH KIC KIA PC'!D156</f>
        <v>0</v>
      </c>
      <c r="C157" s="519" t="str">
        <f>'APH KIC KIA PC'!I156</f>
        <v>Välj…</v>
      </c>
      <c r="D157" s="520" t="str">
        <f>IF('1. Artikeldata Grund'!$E156="","",'1. Artikeldata Grund'!$E156)</f>
        <v/>
      </c>
      <c r="E157" s="521" t="str">
        <f>IF('1. Artikeldata Grund'!D156="","",'1. Artikeldata Grund'!D156)</f>
        <v/>
      </c>
      <c r="F157" s="523" t="str">
        <f>'2. Artikeldata Utökad'!H156</f>
        <v xml:space="preserve">  Välj…</v>
      </c>
      <c r="G157" s="522"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2"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2"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2" t="str" cm="1">
        <f t="array" ref="J157">IFERROR(SUBSTITUTE(_xlfn.ARRAYTOTEXT(_xlfn._xlws.FILTER(G157:I157,G157:I157&lt;&gt;""))," ",""),"")</f>
        <v/>
      </c>
      <c r="K157" s="522" t="str">
        <f>IF('2. Artikeldata Utökad'!M156="Ja","Nordisk","")</f>
        <v/>
      </c>
      <c r="L157" s="522" t="str">
        <f>IF('2. Artikeldata Utökad'!N156="Ja","Miljoforpackad","")</f>
        <v/>
      </c>
      <c r="M157" s="522" t="str">
        <f t="shared" si="13"/>
        <v/>
      </c>
      <c r="N157" s="522" t="str">
        <f t="shared" si="12"/>
        <v/>
      </c>
      <c r="O157" s="522" t="str">
        <f t="shared" si="14"/>
        <v/>
      </c>
      <c r="P157" s="522" t="str">
        <f t="shared" si="15"/>
        <v/>
      </c>
      <c r="Q157" s="522" t="str">
        <f t="shared" si="16"/>
        <v/>
      </c>
      <c r="R157" s="522" t="str" cm="1">
        <f t="array" ref="R157">IFERROR(SUBSTITUTE(_xlfn.ARRAYTOTEXT(_xlfn._xlws.FILTER(K157:Q157,K157:Q157&lt;&gt;""))," ",""),"")</f>
        <v/>
      </c>
      <c r="S157" s="367"/>
      <c r="T157" s="368"/>
      <c r="U157" s="368"/>
      <c r="V157" s="368"/>
      <c r="W157" s="368"/>
      <c r="X157" s="368"/>
      <c r="Y157" s="368"/>
      <c r="Z157" s="368"/>
      <c r="AA157" s="368"/>
      <c r="AB157" s="368"/>
      <c r="AC157" s="368"/>
      <c r="AD157" s="368"/>
      <c r="AE157" s="368"/>
      <c r="AF157" s="368"/>
      <c r="AG157" s="368"/>
      <c r="AH157" s="368"/>
      <c r="AI157" s="368"/>
      <c r="AJ157" s="368" t="s">
        <v>30</v>
      </c>
      <c r="AK157" s="368" t="s">
        <v>30</v>
      </c>
      <c r="AL157" s="368"/>
      <c r="AM157" s="367"/>
      <c r="AN157" s="368"/>
      <c r="AO157" s="368"/>
      <c r="AP157" s="368" t="s">
        <v>30</v>
      </c>
      <c r="AQ157" s="368"/>
      <c r="AR157" s="368"/>
      <c r="AS157" s="368"/>
      <c r="AT157" s="368"/>
      <c r="AU157" s="368"/>
      <c r="AV157" s="647"/>
      <c r="AW157" s="395" t="s">
        <v>198</v>
      </c>
      <c r="AX157" s="82" t="s">
        <v>30</v>
      </c>
      <c r="AY157" s="82" t="s">
        <v>30</v>
      </c>
      <c r="AZ157" s="655"/>
      <c r="BA157" s="654"/>
      <c r="BB157" s="82"/>
      <c r="BC157" s="82"/>
      <c r="BD157" s="82"/>
      <c r="BE157" s="82"/>
      <c r="BF157" s="82"/>
      <c r="BG157" s="661"/>
      <c r="BH157" s="396" t="s">
        <v>198</v>
      </c>
      <c r="BI157" s="82" t="s">
        <v>30</v>
      </c>
    </row>
    <row r="158" spans="1:61" x14ac:dyDescent="0.25">
      <c r="A158" s="100">
        <v>153</v>
      </c>
      <c r="B158" s="519">
        <f>'APH KIC KIA PC'!D157</f>
        <v>0</v>
      </c>
      <c r="C158" s="519" t="str">
        <f>'APH KIC KIA PC'!I157</f>
        <v>Välj…</v>
      </c>
      <c r="D158" s="520" t="str">
        <f>IF('1. Artikeldata Grund'!$E157="","",'1. Artikeldata Grund'!$E157)</f>
        <v/>
      </c>
      <c r="E158" s="521" t="str">
        <f>IF('1. Artikeldata Grund'!D157="","",'1. Artikeldata Grund'!D157)</f>
        <v/>
      </c>
      <c r="F158" s="523" t="str">
        <f>'2. Artikeldata Utökad'!H157</f>
        <v xml:space="preserve">  Välj…</v>
      </c>
      <c r="G158" s="522"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2"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2"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2" t="str" cm="1">
        <f t="array" ref="J158">IFERROR(SUBSTITUTE(_xlfn.ARRAYTOTEXT(_xlfn._xlws.FILTER(G158:I158,G158:I158&lt;&gt;""))," ",""),"")</f>
        <v/>
      </c>
      <c r="K158" s="522" t="str">
        <f>IF('2. Artikeldata Utökad'!M157="Ja","Nordisk","")</f>
        <v/>
      </c>
      <c r="L158" s="522" t="str">
        <f>IF('2. Artikeldata Utökad'!N157="Ja","Miljoforpackad","")</f>
        <v/>
      </c>
      <c r="M158" s="522" t="str">
        <f t="shared" si="13"/>
        <v/>
      </c>
      <c r="N158" s="522" t="str">
        <f t="shared" si="12"/>
        <v/>
      </c>
      <c r="O158" s="522" t="str">
        <f t="shared" si="14"/>
        <v/>
      </c>
      <c r="P158" s="522" t="str">
        <f t="shared" si="15"/>
        <v/>
      </c>
      <c r="Q158" s="522" t="str">
        <f t="shared" si="16"/>
        <v/>
      </c>
      <c r="R158" s="522" t="str" cm="1">
        <f t="array" ref="R158">IFERROR(SUBSTITUTE(_xlfn.ARRAYTOTEXT(_xlfn._xlws.FILTER(K158:Q158,K158:Q158&lt;&gt;""))," ",""),"")</f>
        <v/>
      </c>
      <c r="S158" s="367"/>
      <c r="T158" s="368"/>
      <c r="U158" s="368"/>
      <c r="V158" s="368"/>
      <c r="W158" s="368"/>
      <c r="X158" s="368"/>
      <c r="Y158" s="368"/>
      <c r="Z158" s="368"/>
      <c r="AA158" s="368"/>
      <c r="AB158" s="368"/>
      <c r="AC158" s="368"/>
      <c r="AD158" s="368"/>
      <c r="AE158" s="368"/>
      <c r="AF158" s="368"/>
      <c r="AG158" s="368"/>
      <c r="AH158" s="368"/>
      <c r="AI158" s="368"/>
      <c r="AJ158" s="368" t="s">
        <v>30</v>
      </c>
      <c r="AK158" s="368" t="s">
        <v>30</v>
      </c>
      <c r="AL158" s="368"/>
      <c r="AM158" s="367"/>
      <c r="AN158" s="368"/>
      <c r="AO158" s="368"/>
      <c r="AP158" s="368" t="s">
        <v>30</v>
      </c>
      <c r="AQ158" s="368"/>
      <c r="AR158" s="368"/>
      <c r="AS158" s="368"/>
      <c r="AT158" s="368"/>
      <c r="AU158" s="368"/>
      <c r="AV158" s="647"/>
      <c r="AW158" s="395" t="s">
        <v>198</v>
      </c>
      <c r="AX158" s="82" t="s">
        <v>30</v>
      </c>
      <c r="AY158" s="82" t="s">
        <v>30</v>
      </c>
      <c r="AZ158" s="655"/>
      <c r="BA158" s="654"/>
      <c r="BB158" s="82"/>
      <c r="BC158" s="82"/>
      <c r="BD158" s="82"/>
      <c r="BE158" s="82"/>
      <c r="BF158" s="82"/>
      <c r="BG158" s="661"/>
      <c r="BH158" s="396" t="s">
        <v>198</v>
      </c>
      <c r="BI158" s="82" t="s">
        <v>30</v>
      </c>
    </row>
    <row r="159" spans="1:61" x14ac:dyDescent="0.25">
      <c r="A159" s="100">
        <v>154</v>
      </c>
      <c r="B159" s="519">
        <f>'APH KIC KIA PC'!D158</f>
        <v>0</v>
      </c>
      <c r="C159" s="519" t="str">
        <f>'APH KIC KIA PC'!I158</f>
        <v>Välj…</v>
      </c>
      <c r="D159" s="520" t="str">
        <f>IF('1. Artikeldata Grund'!$E158="","",'1. Artikeldata Grund'!$E158)</f>
        <v/>
      </c>
      <c r="E159" s="521" t="str">
        <f>IF('1. Artikeldata Grund'!D158="","",'1. Artikeldata Grund'!D158)</f>
        <v/>
      </c>
      <c r="F159" s="523" t="str">
        <f>'2. Artikeldata Utökad'!H158</f>
        <v xml:space="preserve">  Välj…</v>
      </c>
      <c r="G159" s="522"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2"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2"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2" t="str" cm="1">
        <f t="array" ref="J159">IFERROR(SUBSTITUTE(_xlfn.ARRAYTOTEXT(_xlfn._xlws.FILTER(G159:I159,G159:I159&lt;&gt;""))," ",""),"")</f>
        <v/>
      </c>
      <c r="K159" s="522" t="str">
        <f>IF('2. Artikeldata Utökad'!M158="Ja","Nordisk","")</f>
        <v/>
      </c>
      <c r="L159" s="522" t="str">
        <f>IF('2. Artikeldata Utökad'!N158="Ja","Miljoforpackad","")</f>
        <v/>
      </c>
      <c r="M159" s="522" t="str">
        <f t="shared" si="13"/>
        <v/>
      </c>
      <c r="N159" s="522" t="str">
        <f t="shared" si="12"/>
        <v/>
      </c>
      <c r="O159" s="522" t="str">
        <f t="shared" si="14"/>
        <v/>
      </c>
      <c r="P159" s="522" t="str">
        <f t="shared" si="15"/>
        <v/>
      </c>
      <c r="Q159" s="522" t="str">
        <f t="shared" si="16"/>
        <v/>
      </c>
      <c r="R159" s="522" t="str" cm="1">
        <f t="array" ref="R159">IFERROR(SUBSTITUTE(_xlfn.ARRAYTOTEXT(_xlfn._xlws.FILTER(K159:Q159,K159:Q159&lt;&gt;""))," ",""),"")</f>
        <v/>
      </c>
      <c r="S159" s="367"/>
      <c r="T159" s="368"/>
      <c r="U159" s="368"/>
      <c r="V159" s="368"/>
      <c r="W159" s="368"/>
      <c r="X159" s="368"/>
      <c r="Y159" s="368"/>
      <c r="Z159" s="368"/>
      <c r="AA159" s="368"/>
      <c r="AB159" s="368"/>
      <c r="AC159" s="368"/>
      <c r="AD159" s="368"/>
      <c r="AE159" s="368"/>
      <c r="AF159" s="368"/>
      <c r="AG159" s="368"/>
      <c r="AH159" s="368"/>
      <c r="AI159" s="368"/>
      <c r="AJ159" s="368" t="s">
        <v>30</v>
      </c>
      <c r="AK159" s="368" t="s">
        <v>30</v>
      </c>
      <c r="AL159" s="368"/>
      <c r="AM159" s="367"/>
      <c r="AN159" s="368"/>
      <c r="AO159" s="368"/>
      <c r="AP159" s="368" t="s">
        <v>30</v>
      </c>
      <c r="AQ159" s="368"/>
      <c r="AR159" s="368"/>
      <c r="AS159" s="368"/>
      <c r="AT159" s="368"/>
      <c r="AU159" s="368"/>
      <c r="AV159" s="647"/>
      <c r="AW159" s="395" t="s">
        <v>198</v>
      </c>
      <c r="AX159" s="82" t="s">
        <v>30</v>
      </c>
      <c r="AY159" s="82" t="s">
        <v>30</v>
      </c>
      <c r="AZ159" s="655"/>
      <c r="BA159" s="654"/>
      <c r="BB159" s="82"/>
      <c r="BC159" s="82"/>
      <c r="BD159" s="82"/>
      <c r="BE159" s="82"/>
      <c r="BF159" s="82"/>
      <c r="BG159" s="661"/>
      <c r="BH159" s="396" t="s">
        <v>198</v>
      </c>
      <c r="BI159" s="82" t="s">
        <v>30</v>
      </c>
    </row>
    <row r="160" spans="1:61" x14ac:dyDescent="0.25">
      <c r="A160" s="100">
        <v>155</v>
      </c>
      <c r="B160" s="519">
        <f>'APH KIC KIA PC'!D159</f>
        <v>0</v>
      </c>
      <c r="C160" s="519" t="str">
        <f>'APH KIC KIA PC'!I159</f>
        <v>Välj…</v>
      </c>
      <c r="D160" s="520" t="str">
        <f>IF('1. Artikeldata Grund'!$E159="","",'1. Artikeldata Grund'!$E159)</f>
        <v/>
      </c>
      <c r="E160" s="521" t="str">
        <f>IF('1. Artikeldata Grund'!D159="","",'1. Artikeldata Grund'!D159)</f>
        <v/>
      </c>
      <c r="F160" s="523" t="str">
        <f>'2. Artikeldata Utökad'!H159</f>
        <v xml:space="preserve">  Välj…</v>
      </c>
      <c r="G160" s="522"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2"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2"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2" t="str" cm="1">
        <f t="array" ref="J160">IFERROR(SUBSTITUTE(_xlfn.ARRAYTOTEXT(_xlfn._xlws.FILTER(G160:I160,G160:I160&lt;&gt;""))," ",""),"")</f>
        <v/>
      </c>
      <c r="K160" s="522" t="str">
        <f>IF('2. Artikeldata Utökad'!M159="Ja","Nordisk","")</f>
        <v/>
      </c>
      <c r="L160" s="522" t="str">
        <f>IF('2. Artikeldata Utökad'!N159="Ja","Miljoforpackad","")</f>
        <v/>
      </c>
      <c r="M160" s="522" t="str">
        <f t="shared" si="13"/>
        <v/>
      </c>
      <c r="N160" s="522" t="str">
        <f t="shared" si="12"/>
        <v/>
      </c>
      <c r="O160" s="522" t="str">
        <f t="shared" si="14"/>
        <v/>
      </c>
      <c r="P160" s="522" t="str">
        <f t="shared" si="15"/>
        <v/>
      </c>
      <c r="Q160" s="522" t="str">
        <f t="shared" si="16"/>
        <v/>
      </c>
      <c r="R160" s="522" t="str" cm="1">
        <f t="array" ref="R160">IFERROR(SUBSTITUTE(_xlfn.ARRAYTOTEXT(_xlfn._xlws.FILTER(K160:Q160,K160:Q160&lt;&gt;""))," ",""),"")</f>
        <v/>
      </c>
      <c r="S160" s="367"/>
      <c r="T160" s="368"/>
      <c r="U160" s="368"/>
      <c r="V160" s="368"/>
      <c r="W160" s="368"/>
      <c r="X160" s="368"/>
      <c r="Y160" s="368"/>
      <c r="Z160" s="368"/>
      <c r="AA160" s="368"/>
      <c r="AB160" s="368"/>
      <c r="AC160" s="368"/>
      <c r="AD160" s="368"/>
      <c r="AE160" s="368"/>
      <c r="AF160" s="368"/>
      <c r="AG160" s="368"/>
      <c r="AH160" s="368"/>
      <c r="AI160" s="368"/>
      <c r="AJ160" s="368" t="s">
        <v>30</v>
      </c>
      <c r="AK160" s="368" t="s">
        <v>30</v>
      </c>
      <c r="AL160" s="368"/>
      <c r="AM160" s="367"/>
      <c r="AN160" s="368"/>
      <c r="AO160" s="368"/>
      <c r="AP160" s="368" t="s">
        <v>30</v>
      </c>
      <c r="AQ160" s="368"/>
      <c r="AR160" s="368"/>
      <c r="AS160" s="368"/>
      <c r="AT160" s="368"/>
      <c r="AU160" s="368"/>
      <c r="AV160" s="647"/>
      <c r="AW160" s="395" t="s">
        <v>198</v>
      </c>
      <c r="AX160" s="82" t="s">
        <v>30</v>
      </c>
      <c r="AY160" s="82" t="s">
        <v>30</v>
      </c>
      <c r="AZ160" s="655"/>
      <c r="BA160" s="654"/>
      <c r="BB160" s="82"/>
      <c r="BC160" s="82"/>
      <c r="BD160" s="82"/>
      <c r="BE160" s="82"/>
      <c r="BF160" s="82"/>
      <c r="BG160" s="661"/>
      <c r="BH160" s="396" t="s">
        <v>198</v>
      </c>
      <c r="BI160" s="82" t="s">
        <v>30</v>
      </c>
    </row>
    <row r="161" spans="1:61" x14ac:dyDescent="0.25">
      <c r="A161" s="100">
        <v>156</v>
      </c>
      <c r="B161" s="519">
        <f>'APH KIC KIA PC'!D160</f>
        <v>0</v>
      </c>
      <c r="C161" s="519" t="str">
        <f>'APH KIC KIA PC'!I160</f>
        <v>Välj…</v>
      </c>
      <c r="D161" s="520" t="str">
        <f>IF('1. Artikeldata Grund'!$E160="","",'1. Artikeldata Grund'!$E160)</f>
        <v/>
      </c>
      <c r="E161" s="521" t="str">
        <f>IF('1. Artikeldata Grund'!D160="","",'1. Artikeldata Grund'!D160)</f>
        <v/>
      </c>
      <c r="F161" s="523" t="str">
        <f>'2. Artikeldata Utökad'!H160</f>
        <v xml:space="preserve">  Välj…</v>
      </c>
      <c r="G161" s="522"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2"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2"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2" t="str" cm="1">
        <f t="array" ref="J161">IFERROR(SUBSTITUTE(_xlfn.ARRAYTOTEXT(_xlfn._xlws.FILTER(G161:I161,G161:I161&lt;&gt;""))," ",""),"")</f>
        <v/>
      </c>
      <c r="K161" s="522" t="str">
        <f>IF('2. Artikeldata Utökad'!M160="Ja","Nordisk","")</f>
        <v/>
      </c>
      <c r="L161" s="522" t="str">
        <f>IF('2. Artikeldata Utökad'!N160="Ja","Miljoforpackad","")</f>
        <v/>
      </c>
      <c r="M161" s="522" t="str">
        <f t="shared" si="13"/>
        <v/>
      </c>
      <c r="N161" s="522" t="str">
        <f t="shared" si="12"/>
        <v/>
      </c>
      <c r="O161" s="522" t="str">
        <f t="shared" si="14"/>
        <v/>
      </c>
      <c r="P161" s="522" t="str">
        <f t="shared" si="15"/>
        <v/>
      </c>
      <c r="Q161" s="522" t="str">
        <f t="shared" si="16"/>
        <v/>
      </c>
      <c r="R161" s="522" t="str" cm="1">
        <f t="array" ref="R161">IFERROR(SUBSTITUTE(_xlfn.ARRAYTOTEXT(_xlfn._xlws.FILTER(K161:Q161,K161:Q161&lt;&gt;""))," ",""),"")</f>
        <v/>
      </c>
      <c r="S161" s="367"/>
      <c r="T161" s="368"/>
      <c r="U161" s="368"/>
      <c r="V161" s="368"/>
      <c r="W161" s="368"/>
      <c r="X161" s="368"/>
      <c r="Y161" s="368"/>
      <c r="Z161" s="368"/>
      <c r="AA161" s="368"/>
      <c r="AB161" s="368"/>
      <c r="AC161" s="368"/>
      <c r="AD161" s="368"/>
      <c r="AE161" s="368"/>
      <c r="AF161" s="368"/>
      <c r="AG161" s="368"/>
      <c r="AH161" s="368"/>
      <c r="AI161" s="368"/>
      <c r="AJ161" s="368" t="s">
        <v>30</v>
      </c>
      <c r="AK161" s="368" t="s">
        <v>30</v>
      </c>
      <c r="AL161" s="368"/>
      <c r="AM161" s="367"/>
      <c r="AN161" s="368"/>
      <c r="AO161" s="368"/>
      <c r="AP161" s="368" t="s">
        <v>30</v>
      </c>
      <c r="AQ161" s="368"/>
      <c r="AR161" s="368"/>
      <c r="AS161" s="368"/>
      <c r="AT161" s="368"/>
      <c r="AU161" s="368"/>
      <c r="AV161" s="647"/>
      <c r="AW161" s="395" t="s">
        <v>198</v>
      </c>
      <c r="AX161" s="82" t="s">
        <v>30</v>
      </c>
      <c r="AY161" s="82" t="s">
        <v>30</v>
      </c>
      <c r="AZ161" s="655"/>
      <c r="BA161" s="654"/>
      <c r="BB161" s="82"/>
      <c r="BC161" s="82"/>
      <c r="BD161" s="82"/>
      <c r="BE161" s="82"/>
      <c r="BF161" s="82"/>
      <c r="BG161" s="661"/>
      <c r="BH161" s="396" t="s">
        <v>198</v>
      </c>
      <c r="BI161" s="82" t="s">
        <v>30</v>
      </c>
    </row>
    <row r="162" spans="1:61" x14ac:dyDescent="0.25">
      <c r="A162" s="100">
        <v>157</v>
      </c>
      <c r="B162" s="519">
        <f>'APH KIC KIA PC'!D161</f>
        <v>0</v>
      </c>
      <c r="C162" s="519" t="str">
        <f>'APH KIC KIA PC'!I161</f>
        <v>Välj…</v>
      </c>
      <c r="D162" s="520" t="str">
        <f>IF('1. Artikeldata Grund'!$E161="","",'1. Artikeldata Grund'!$E161)</f>
        <v/>
      </c>
      <c r="E162" s="521" t="str">
        <f>IF('1. Artikeldata Grund'!D161="","",'1. Artikeldata Grund'!D161)</f>
        <v/>
      </c>
      <c r="F162" s="523" t="str">
        <f>'2. Artikeldata Utökad'!H161</f>
        <v xml:space="preserve">  Välj…</v>
      </c>
      <c r="G162" s="522"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2"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2"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2" t="str" cm="1">
        <f t="array" ref="J162">IFERROR(SUBSTITUTE(_xlfn.ARRAYTOTEXT(_xlfn._xlws.FILTER(G162:I162,G162:I162&lt;&gt;""))," ",""),"")</f>
        <v/>
      </c>
      <c r="K162" s="522" t="str">
        <f>IF('2. Artikeldata Utökad'!M161="Ja","Nordisk","")</f>
        <v/>
      </c>
      <c r="L162" s="522" t="str">
        <f>IF('2. Artikeldata Utökad'!N161="Ja","Miljoforpackad","")</f>
        <v/>
      </c>
      <c r="M162" s="522" t="str">
        <f t="shared" si="13"/>
        <v/>
      </c>
      <c r="N162" s="522" t="str">
        <f t="shared" si="12"/>
        <v/>
      </c>
      <c r="O162" s="522" t="str">
        <f t="shared" si="14"/>
        <v/>
      </c>
      <c r="P162" s="522" t="str">
        <f t="shared" si="15"/>
        <v/>
      </c>
      <c r="Q162" s="522" t="str">
        <f t="shared" si="16"/>
        <v/>
      </c>
      <c r="R162" s="522" t="str" cm="1">
        <f t="array" ref="R162">IFERROR(SUBSTITUTE(_xlfn.ARRAYTOTEXT(_xlfn._xlws.FILTER(K162:Q162,K162:Q162&lt;&gt;""))," ",""),"")</f>
        <v/>
      </c>
      <c r="S162" s="367"/>
      <c r="T162" s="368"/>
      <c r="U162" s="368"/>
      <c r="V162" s="368"/>
      <c r="W162" s="368"/>
      <c r="X162" s="368"/>
      <c r="Y162" s="368"/>
      <c r="Z162" s="368"/>
      <c r="AA162" s="368"/>
      <c r="AB162" s="368"/>
      <c r="AC162" s="368"/>
      <c r="AD162" s="368"/>
      <c r="AE162" s="368"/>
      <c r="AF162" s="368"/>
      <c r="AG162" s="368"/>
      <c r="AH162" s="368"/>
      <c r="AI162" s="368"/>
      <c r="AJ162" s="368" t="s">
        <v>30</v>
      </c>
      <c r="AK162" s="368" t="s">
        <v>30</v>
      </c>
      <c r="AL162" s="368"/>
      <c r="AM162" s="367"/>
      <c r="AN162" s="368"/>
      <c r="AO162" s="368"/>
      <c r="AP162" s="368" t="s">
        <v>30</v>
      </c>
      <c r="AQ162" s="368"/>
      <c r="AR162" s="368"/>
      <c r="AS162" s="368"/>
      <c r="AT162" s="368"/>
      <c r="AU162" s="368"/>
      <c r="AV162" s="647"/>
      <c r="AW162" s="395" t="s">
        <v>198</v>
      </c>
      <c r="AX162" s="82" t="s">
        <v>30</v>
      </c>
      <c r="AY162" s="82" t="s">
        <v>30</v>
      </c>
      <c r="AZ162" s="655"/>
      <c r="BA162" s="654"/>
      <c r="BB162" s="82"/>
      <c r="BC162" s="82"/>
      <c r="BD162" s="82"/>
      <c r="BE162" s="82"/>
      <c r="BF162" s="82"/>
      <c r="BG162" s="661"/>
      <c r="BH162" s="396" t="s">
        <v>198</v>
      </c>
      <c r="BI162" s="82" t="s">
        <v>30</v>
      </c>
    </row>
    <row r="163" spans="1:61" x14ac:dyDescent="0.25">
      <c r="A163" s="100">
        <v>158</v>
      </c>
      <c r="B163" s="519">
        <f>'APH KIC KIA PC'!D162</f>
        <v>0</v>
      </c>
      <c r="C163" s="519" t="str">
        <f>'APH KIC KIA PC'!I162</f>
        <v>Välj…</v>
      </c>
      <c r="D163" s="520" t="str">
        <f>IF('1. Artikeldata Grund'!$E162="","",'1. Artikeldata Grund'!$E162)</f>
        <v/>
      </c>
      <c r="E163" s="521" t="str">
        <f>IF('1. Artikeldata Grund'!D162="","",'1. Artikeldata Grund'!D162)</f>
        <v/>
      </c>
      <c r="F163" s="523" t="str">
        <f>'2. Artikeldata Utökad'!H162</f>
        <v xml:space="preserve">  Välj…</v>
      </c>
      <c r="G163" s="522"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2"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2"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2" t="str" cm="1">
        <f t="array" ref="J163">IFERROR(SUBSTITUTE(_xlfn.ARRAYTOTEXT(_xlfn._xlws.FILTER(G163:I163,G163:I163&lt;&gt;""))," ",""),"")</f>
        <v/>
      </c>
      <c r="K163" s="522" t="str">
        <f>IF('2. Artikeldata Utökad'!M162="Ja","Nordisk","")</f>
        <v/>
      </c>
      <c r="L163" s="522" t="str">
        <f>IF('2. Artikeldata Utökad'!N162="Ja","Miljoforpackad","")</f>
        <v/>
      </c>
      <c r="M163" s="522" t="str">
        <f t="shared" si="13"/>
        <v/>
      </c>
      <c r="N163" s="522" t="str">
        <f t="shared" si="12"/>
        <v/>
      </c>
      <c r="O163" s="522" t="str">
        <f t="shared" si="14"/>
        <v/>
      </c>
      <c r="P163" s="522" t="str">
        <f t="shared" si="15"/>
        <v/>
      </c>
      <c r="Q163" s="522" t="str">
        <f t="shared" si="16"/>
        <v/>
      </c>
      <c r="R163" s="522" t="str" cm="1">
        <f t="array" ref="R163">IFERROR(SUBSTITUTE(_xlfn.ARRAYTOTEXT(_xlfn._xlws.FILTER(K163:Q163,K163:Q163&lt;&gt;""))," ",""),"")</f>
        <v/>
      </c>
      <c r="S163" s="367"/>
      <c r="T163" s="368"/>
      <c r="U163" s="368"/>
      <c r="V163" s="368"/>
      <c r="W163" s="368"/>
      <c r="X163" s="368"/>
      <c r="Y163" s="368"/>
      <c r="Z163" s="368"/>
      <c r="AA163" s="368"/>
      <c r="AB163" s="368"/>
      <c r="AC163" s="368"/>
      <c r="AD163" s="368"/>
      <c r="AE163" s="368"/>
      <c r="AF163" s="368"/>
      <c r="AG163" s="368"/>
      <c r="AH163" s="368"/>
      <c r="AI163" s="368"/>
      <c r="AJ163" s="368" t="s">
        <v>30</v>
      </c>
      <c r="AK163" s="368" t="s">
        <v>30</v>
      </c>
      <c r="AL163" s="368"/>
      <c r="AM163" s="367"/>
      <c r="AN163" s="368"/>
      <c r="AO163" s="368"/>
      <c r="AP163" s="368" t="s">
        <v>30</v>
      </c>
      <c r="AQ163" s="368"/>
      <c r="AR163" s="368"/>
      <c r="AS163" s="368"/>
      <c r="AT163" s="368"/>
      <c r="AU163" s="368"/>
      <c r="AV163" s="647"/>
      <c r="AW163" s="395" t="s">
        <v>198</v>
      </c>
      <c r="AX163" s="82" t="s">
        <v>30</v>
      </c>
      <c r="AY163" s="82" t="s">
        <v>30</v>
      </c>
      <c r="AZ163" s="655"/>
      <c r="BA163" s="654"/>
      <c r="BB163" s="82"/>
      <c r="BC163" s="82"/>
      <c r="BD163" s="82"/>
      <c r="BE163" s="82"/>
      <c r="BF163" s="82"/>
      <c r="BG163" s="661"/>
      <c r="BH163" s="396" t="s">
        <v>198</v>
      </c>
      <c r="BI163" s="82" t="s">
        <v>30</v>
      </c>
    </row>
    <row r="164" spans="1:61" x14ac:dyDescent="0.25">
      <c r="A164" s="100">
        <v>159</v>
      </c>
      <c r="B164" s="519">
        <f>'APH KIC KIA PC'!D163</f>
        <v>0</v>
      </c>
      <c r="C164" s="519" t="str">
        <f>'APH KIC KIA PC'!I163</f>
        <v>Välj…</v>
      </c>
      <c r="D164" s="520" t="str">
        <f>IF('1. Artikeldata Grund'!$E163="","",'1. Artikeldata Grund'!$E163)</f>
        <v/>
      </c>
      <c r="E164" s="521" t="str">
        <f>IF('1. Artikeldata Grund'!D163="","",'1. Artikeldata Grund'!D163)</f>
        <v/>
      </c>
      <c r="F164" s="523" t="str">
        <f>'2. Artikeldata Utökad'!H163</f>
        <v xml:space="preserve">  Välj…</v>
      </c>
      <c r="G164" s="522"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2"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2"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2" t="str" cm="1">
        <f t="array" ref="J164">IFERROR(SUBSTITUTE(_xlfn.ARRAYTOTEXT(_xlfn._xlws.FILTER(G164:I164,G164:I164&lt;&gt;""))," ",""),"")</f>
        <v/>
      </c>
      <c r="K164" s="522" t="str">
        <f>IF('2. Artikeldata Utökad'!M163="Ja","Nordisk","")</f>
        <v/>
      </c>
      <c r="L164" s="522" t="str">
        <f>IF('2. Artikeldata Utökad'!N163="Ja","Miljoforpackad","")</f>
        <v/>
      </c>
      <c r="M164" s="522" t="str">
        <f t="shared" si="13"/>
        <v/>
      </c>
      <c r="N164" s="522" t="str">
        <f t="shared" si="12"/>
        <v/>
      </c>
      <c r="O164" s="522" t="str">
        <f t="shared" si="14"/>
        <v/>
      </c>
      <c r="P164" s="522" t="str">
        <f t="shared" si="15"/>
        <v/>
      </c>
      <c r="Q164" s="522" t="str">
        <f t="shared" si="16"/>
        <v/>
      </c>
      <c r="R164" s="522" t="str" cm="1">
        <f t="array" ref="R164">IFERROR(SUBSTITUTE(_xlfn.ARRAYTOTEXT(_xlfn._xlws.FILTER(K164:Q164,K164:Q164&lt;&gt;""))," ",""),"")</f>
        <v/>
      </c>
      <c r="S164" s="367"/>
      <c r="T164" s="368"/>
      <c r="U164" s="368"/>
      <c r="V164" s="368"/>
      <c r="W164" s="368"/>
      <c r="X164" s="368"/>
      <c r="Y164" s="368"/>
      <c r="Z164" s="368"/>
      <c r="AA164" s="368"/>
      <c r="AB164" s="368"/>
      <c r="AC164" s="368"/>
      <c r="AD164" s="368"/>
      <c r="AE164" s="368"/>
      <c r="AF164" s="368"/>
      <c r="AG164" s="368"/>
      <c r="AH164" s="368"/>
      <c r="AI164" s="368"/>
      <c r="AJ164" s="368" t="s">
        <v>30</v>
      </c>
      <c r="AK164" s="368" t="s">
        <v>30</v>
      </c>
      <c r="AL164" s="368"/>
      <c r="AM164" s="367"/>
      <c r="AN164" s="368"/>
      <c r="AO164" s="368"/>
      <c r="AP164" s="368" t="s">
        <v>30</v>
      </c>
      <c r="AQ164" s="368"/>
      <c r="AR164" s="368"/>
      <c r="AS164" s="368"/>
      <c r="AT164" s="368"/>
      <c r="AU164" s="368"/>
      <c r="AV164" s="647"/>
      <c r="AW164" s="395" t="s">
        <v>198</v>
      </c>
      <c r="AX164" s="82" t="s">
        <v>30</v>
      </c>
      <c r="AY164" s="82" t="s">
        <v>30</v>
      </c>
      <c r="AZ164" s="655"/>
      <c r="BA164" s="654"/>
      <c r="BB164" s="82"/>
      <c r="BC164" s="82"/>
      <c r="BD164" s="82"/>
      <c r="BE164" s="82"/>
      <c r="BF164" s="82"/>
      <c r="BG164" s="661"/>
      <c r="BH164" s="396" t="s">
        <v>198</v>
      </c>
      <c r="BI164" s="82" t="s">
        <v>30</v>
      </c>
    </row>
    <row r="165" spans="1:61" x14ac:dyDescent="0.25">
      <c r="A165" s="100">
        <v>160</v>
      </c>
      <c r="B165" s="519">
        <f>'APH KIC KIA PC'!D164</f>
        <v>0</v>
      </c>
      <c r="C165" s="519" t="str">
        <f>'APH KIC KIA PC'!I164</f>
        <v>Välj…</v>
      </c>
      <c r="D165" s="520" t="str">
        <f>IF('1. Artikeldata Grund'!$E164="","",'1. Artikeldata Grund'!$E164)</f>
        <v/>
      </c>
      <c r="E165" s="521" t="str">
        <f>IF('1. Artikeldata Grund'!D164="","",'1. Artikeldata Grund'!D164)</f>
        <v/>
      </c>
      <c r="F165" s="523" t="str">
        <f>'2. Artikeldata Utökad'!H164</f>
        <v xml:space="preserve">  Välj…</v>
      </c>
      <c r="G165" s="522"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2"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2"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2" t="str" cm="1">
        <f t="array" ref="J165">IFERROR(SUBSTITUTE(_xlfn.ARRAYTOTEXT(_xlfn._xlws.FILTER(G165:I165,G165:I165&lt;&gt;""))," ",""),"")</f>
        <v/>
      </c>
      <c r="K165" s="522" t="str">
        <f>IF('2. Artikeldata Utökad'!M164="Ja","Nordisk","")</f>
        <v/>
      </c>
      <c r="L165" s="522" t="str">
        <f>IF('2. Artikeldata Utökad'!N164="Ja","Miljoforpackad","")</f>
        <v/>
      </c>
      <c r="M165" s="522" t="str">
        <f t="shared" si="13"/>
        <v/>
      </c>
      <c r="N165" s="522" t="str">
        <f t="shared" si="12"/>
        <v/>
      </c>
      <c r="O165" s="522" t="str">
        <f t="shared" si="14"/>
        <v/>
      </c>
      <c r="P165" s="522" t="str">
        <f t="shared" si="15"/>
        <v/>
      </c>
      <c r="Q165" s="522" t="str">
        <f t="shared" si="16"/>
        <v/>
      </c>
      <c r="R165" s="522" t="str" cm="1">
        <f t="array" ref="R165">IFERROR(SUBSTITUTE(_xlfn.ARRAYTOTEXT(_xlfn._xlws.FILTER(K165:Q165,K165:Q165&lt;&gt;""))," ",""),"")</f>
        <v/>
      </c>
      <c r="S165" s="367"/>
      <c r="T165" s="368"/>
      <c r="U165" s="368"/>
      <c r="V165" s="368"/>
      <c r="W165" s="368"/>
      <c r="X165" s="368"/>
      <c r="Y165" s="368"/>
      <c r="Z165" s="368"/>
      <c r="AA165" s="368"/>
      <c r="AB165" s="368"/>
      <c r="AC165" s="368"/>
      <c r="AD165" s="368"/>
      <c r="AE165" s="368"/>
      <c r="AF165" s="368"/>
      <c r="AG165" s="368"/>
      <c r="AH165" s="368"/>
      <c r="AI165" s="368"/>
      <c r="AJ165" s="368" t="s">
        <v>30</v>
      </c>
      <c r="AK165" s="368" t="s">
        <v>30</v>
      </c>
      <c r="AL165" s="368"/>
      <c r="AM165" s="367"/>
      <c r="AN165" s="368"/>
      <c r="AO165" s="368"/>
      <c r="AP165" s="368" t="s">
        <v>30</v>
      </c>
      <c r="AQ165" s="368"/>
      <c r="AR165" s="368"/>
      <c r="AS165" s="368"/>
      <c r="AT165" s="368"/>
      <c r="AU165" s="368"/>
      <c r="AV165" s="647"/>
      <c r="AW165" s="395" t="s">
        <v>198</v>
      </c>
      <c r="AX165" s="82" t="s">
        <v>30</v>
      </c>
      <c r="AY165" s="82" t="s">
        <v>30</v>
      </c>
      <c r="AZ165" s="655"/>
      <c r="BA165" s="654"/>
      <c r="BB165" s="82"/>
      <c r="BC165" s="82"/>
      <c r="BD165" s="82"/>
      <c r="BE165" s="82"/>
      <c r="BF165" s="82"/>
      <c r="BG165" s="661"/>
      <c r="BH165" s="396" t="s">
        <v>198</v>
      </c>
      <c r="BI165" s="82" t="s">
        <v>30</v>
      </c>
    </row>
    <row r="166" spans="1:61" x14ac:dyDescent="0.25">
      <c r="A166" s="100">
        <v>161</v>
      </c>
      <c r="B166" s="519">
        <f>'APH KIC KIA PC'!D165</f>
        <v>0</v>
      </c>
      <c r="C166" s="519" t="str">
        <f>'APH KIC KIA PC'!I165</f>
        <v>Välj…</v>
      </c>
      <c r="D166" s="520" t="str">
        <f>IF('1. Artikeldata Grund'!$E165="","",'1. Artikeldata Grund'!$E165)</f>
        <v/>
      </c>
      <c r="E166" s="521" t="str">
        <f>IF('1. Artikeldata Grund'!D165="","",'1. Artikeldata Grund'!D165)</f>
        <v/>
      </c>
      <c r="F166" s="523" t="str">
        <f>'2. Artikeldata Utökad'!H165</f>
        <v xml:space="preserve">  Välj…</v>
      </c>
      <c r="G166" s="522"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2"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2"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2" t="str" cm="1">
        <f t="array" ref="J166">IFERROR(SUBSTITUTE(_xlfn.ARRAYTOTEXT(_xlfn._xlws.FILTER(G166:I166,G166:I166&lt;&gt;""))," ",""),"")</f>
        <v/>
      </c>
      <c r="K166" s="522" t="str">
        <f>IF('2. Artikeldata Utökad'!M165="Ja","Nordisk","")</f>
        <v/>
      </c>
      <c r="L166" s="522" t="str">
        <f>IF('2. Artikeldata Utökad'!N165="Ja","Miljoforpackad","")</f>
        <v/>
      </c>
      <c r="M166" s="522" t="str">
        <f t="shared" si="13"/>
        <v/>
      </c>
      <c r="N166" s="522" t="str">
        <f t="shared" ref="N166:N197" si="17">IF(OR(G166="Vegansociety",G166="Imvegan",G166="Certifiedvegan",H166="Vegansociety",H166="Imvegan",H166="Certifiedvegan",I166="Vegansociety",I166="Imvegan",I166="Certifiedvegan",AP166="Vegansk"),"Vegansk","")</f>
        <v/>
      </c>
      <c r="O166" s="522" t="str">
        <f t="shared" si="14"/>
        <v/>
      </c>
      <c r="P166" s="522" t="str">
        <f t="shared" si="15"/>
        <v/>
      </c>
      <c r="Q166" s="522" t="str">
        <f t="shared" si="16"/>
        <v/>
      </c>
      <c r="R166" s="522" t="str" cm="1">
        <f t="array" ref="R166">IFERROR(SUBSTITUTE(_xlfn.ARRAYTOTEXT(_xlfn._xlws.FILTER(K166:Q166,K166:Q166&lt;&gt;""))," ",""),"")</f>
        <v/>
      </c>
      <c r="S166" s="367"/>
      <c r="T166" s="368"/>
      <c r="U166" s="368"/>
      <c r="V166" s="368"/>
      <c r="W166" s="368"/>
      <c r="X166" s="368"/>
      <c r="Y166" s="368"/>
      <c r="Z166" s="368"/>
      <c r="AA166" s="368"/>
      <c r="AB166" s="368"/>
      <c r="AC166" s="368"/>
      <c r="AD166" s="368"/>
      <c r="AE166" s="368"/>
      <c r="AF166" s="368"/>
      <c r="AG166" s="368"/>
      <c r="AH166" s="368"/>
      <c r="AI166" s="368"/>
      <c r="AJ166" s="368" t="s">
        <v>30</v>
      </c>
      <c r="AK166" s="368" t="s">
        <v>30</v>
      </c>
      <c r="AL166" s="368"/>
      <c r="AM166" s="367"/>
      <c r="AN166" s="368"/>
      <c r="AO166" s="368"/>
      <c r="AP166" s="368" t="s">
        <v>30</v>
      </c>
      <c r="AQ166" s="368"/>
      <c r="AR166" s="368"/>
      <c r="AS166" s="368"/>
      <c r="AT166" s="368"/>
      <c r="AU166" s="368"/>
      <c r="AV166" s="647"/>
      <c r="AW166" s="395" t="s">
        <v>198</v>
      </c>
      <c r="AX166" s="82" t="s">
        <v>30</v>
      </c>
      <c r="AY166" s="82" t="s">
        <v>30</v>
      </c>
      <c r="AZ166" s="655"/>
      <c r="BA166" s="654"/>
      <c r="BB166" s="82"/>
      <c r="BC166" s="82"/>
      <c r="BD166" s="82"/>
      <c r="BE166" s="82"/>
      <c r="BF166" s="82"/>
      <c r="BG166" s="661"/>
      <c r="BH166" s="396" t="s">
        <v>198</v>
      </c>
      <c r="BI166" s="82" t="s">
        <v>30</v>
      </c>
    </row>
    <row r="167" spans="1:61" x14ac:dyDescent="0.25">
      <c r="A167" s="100">
        <v>162</v>
      </c>
      <c r="B167" s="519">
        <f>'APH KIC KIA PC'!D166</f>
        <v>0</v>
      </c>
      <c r="C167" s="519" t="str">
        <f>'APH KIC KIA PC'!I166</f>
        <v>Välj…</v>
      </c>
      <c r="D167" s="520" t="str">
        <f>IF('1. Artikeldata Grund'!$E166="","",'1. Artikeldata Grund'!$E166)</f>
        <v/>
      </c>
      <c r="E167" s="521" t="str">
        <f>IF('1. Artikeldata Grund'!D166="","",'1. Artikeldata Grund'!D166)</f>
        <v/>
      </c>
      <c r="F167" s="523" t="str">
        <f>'2. Artikeldata Utökad'!H166</f>
        <v xml:space="preserve">  Välj…</v>
      </c>
      <c r="G167" s="522"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2"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2"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2" t="str" cm="1">
        <f t="array" ref="J167">IFERROR(SUBSTITUTE(_xlfn.ARRAYTOTEXT(_xlfn._xlws.FILTER(G167:I167,G167:I167&lt;&gt;""))," ",""),"")</f>
        <v/>
      </c>
      <c r="K167" s="522" t="str">
        <f>IF('2. Artikeldata Utökad'!M166="Ja","Nordisk","")</f>
        <v/>
      </c>
      <c r="L167" s="522" t="str">
        <f>IF('2. Artikeldata Utökad'!N166="Ja","Miljoforpackad","")</f>
        <v/>
      </c>
      <c r="M167" s="522" t="str">
        <f t="shared" si="13"/>
        <v/>
      </c>
      <c r="N167" s="522" t="str">
        <f t="shared" si="17"/>
        <v/>
      </c>
      <c r="O167" s="522" t="str">
        <f t="shared" si="14"/>
        <v/>
      </c>
      <c r="P167" s="522" t="str">
        <f t="shared" si="15"/>
        <v/>
      </c>
      <c r="Q167" s="522" t="str">
        <f t="shared" si="16"/>
        <v/>
      </c>
      <c r="R167" s="522" t="str" cm="1">
        <f t="array" ref="R167">IFERROR(SUBSTITUTE(_xlfn.ARRAYTOTEXT(_xlfn._xlws.FILTER(K167:Q167,K167:Q167&lt;&gt;""))," ",""),"")</f>
        <v/>
      </c>
      <c r="S167" s="367"/>
      <c r="T167" s="368"/>
      <c r="U167" s="368"/>
      <c r="V167" s="368"/>
      <c r="W167" s="368"/>
      <c r="X167" s="368"/>
      <c r="Y167" s="368"/>
      <c r="Z167" s="368"/>
      <c r="AA167" s="368"/>
      <c r="AB167" s="368"/>
      <c r="AC167" s="368"/>
      <c r="AD167" s="368"/>
      <c r="AE167" s="368"/>
      <c r="AF167" s="368"/>
      <c r="AG167" s="368"/>
      <c r="AH167" s="368"/>
      <c r="AI167" s="368"/>
      <c r="AJ167" s="368" t="s">
        <v>30</v>
      </c>
      <c r="AK167" s="368" t="s">
        <v>30</v>
      </c>
      <c r="AL167" s="368"/>
      <c r="AM167" s="367"/>
      <c r="AN167" s="368"/>
      <c r="AO167" s="368"/>
      <c r="AP167" s="368" t="s">
        <v>30</v>
      </c>
      <c r="AQ167" s="368"/>
      <c r="AR167" s="368"/>
      <c r="AS167" s="368"/>
      <c r="AT167" s="368"/>
      <c r="AU167" s="368"/>
      <c r="AV167" s="647"/>
      <c r="AW167" s="395" t="s">
        <v>198</v>
      </c>
      <c r="AX167" s="82" t="s">
        <v>30</v>
      </c>
      <c r="AY167" s="82" t="s">
        <v>30</v>
      </c>
      <c r="AZ167" s="655"/>
      <c r="BA167" s="654"/>
      <c r="BB167" s="82"/>
      <c r="BC167" s="82"/>
      <c r="BD167" s="82"/>
      <c r="BE167" s="82"/>
      <c r="BF167" s="82"/>
      <c r="BG167" s="661"/>
      <c r="BH167" s="396" t="s">
        <v>198</v>
      </c>
      <c r="BI167" s="82" t="s">
        <v>30</v>
      </c>
    </row>
    <row r="168" spans="1:61" x14ac:dyDescent="0.25">
      <c r="A168" s="100">
        <v>163</v>
      </c>
      <c r="B168" s="519">
        <f>'APH KIC KIA PC'!D167</f>
        <v>0</v>
      </c>
      <c r="C168" s="519" t="str">
        <f>'APH KIC KIA PC'!I167</f>
        <v>Välj…</v>
      </c>
      <c r="D168" s="520" t="str">
        <f>IF('1. Artikeldata Grund'!$E167="","",'1. Artikeldata Grund'!$E167)</f>
        <v/>
      </c>
      <c r="E168" s="521" t="str">
        <f>IF('1. Artikeldata Grund'!D167="","",'1. Artikeldata Grund'!D167)</f>
        <v/>
      </c>
      <c r="F168" s="523" t="str">
        <f>'2. Artikeldata Utökad'!H167</f>
        <v xml:space="preserve">  Välj…</v>
      </c>
      <c r="G168" s="522"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2"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2"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2" t="str" cm="1">
        <f t="array" ref="J168">IFERROR(SUBSTITUTE(_xlfn.ARRAYTOTEXT(_xlfn._xlws.FILTER(G168:I168,G168:I168&lt;&gt;""))," ",""),"")</f>
        <v/>
      </c>
      <c r="K168" s="522" t="str">
        <f>IF('2. Artikeldata Utökad'!M167="Ja","Nordisk","")</f>
        <v/>
      </c>
      <c r="L168" s="522" t="str">
        <f>IF('2. Artikeldata Utökad'!N167="Ja","Miljoforpackad","")</f>
        <v/>
      </c>
      <c r="M168" s="522" t="str">
        <f t="shared" si="13"/>
        <v/>
      </c>
      <c r="N168" s="522" t="str">
        <f t="shared" si="17"/>
        <v/>
      </c>
      <c r="O168" s="522" t="str">
        <f t="shared" si="14"/>
        <v/>
      </c>
      <c r="P168" s="522" t="str">
        <f t="shared" si="15"/>
        <v/>
      </c>
      <c r="Q168" s="522" t="str">
        <f t="shared" si="16"/>
        <v/>
      </c>
      <c r="R168" s="522" t="str" cm="1">
        <f t="array" ref="R168">IFERROR(SUBSTITUTE(_xlfn.ARRAYTOTEXT(_xlfn._xlws.FILTER(K168:Q168,K168:Q168&lt;&gt;""))," ",""),"")</f>
        <v/>
      </c>
      <c r="S168" s="367"/>
      <c r="T168" s="368"/>
      <c r="U168" s="368"/>
      <c r="V168" s="368"/>
      <c r="W168" s="368"/>
      <c r="X168" s="368"/>
      <c r="Y168" s="368"/>
      <c r="Z168" s="368"/>
      <c r="AA168" s="368"/>
      <c r="AB168" s="368"/>
      <c r="AC168" s="368"/>
      <c r="AD168" s="368"/>
      <c r="AE168" s="368"/>
      <c r="AF168" s="368"/>
      <c r="AG168" s="368"/>
      <c r="AH168" s="368"/>
      <c r="AI168" s="368"/>
      <c r="AJ168" s="368" t="s">
        <v>30</v>
      </c>
      <c r="AK168" s="368" t="s">
        <v>30</v>
      </c>
      <c r="AL168" s="368"/>
      <c r="AM168" s="367"/>
      <c r="AN168" s="368"/>
      <c r="AO168" s="368"/>
      <c r="AP168" s="368" t="s">
        <v>30</v>
      </c>
      <c r="AQ168" s="368"/>
      <c r="AR168" s="368"/>
      <c r="AS168" s="368"/>
      <c r="AT168" s="368"/>
      <c r="AU168" s="368"/>
      <c r="AV168" s="647"/>
      <c r="AW168" s="395" t="s">
        <v>198</v>
      </c>
      <c r="AX168" s="82" t="s">
        <v>30</v>
      </c>
      <c r="AY168" s="82" t="s">
        <v>30</v>
      </c>
      <c r="AZ168" s="655"/>
      <c r="BA168" s="654"/>
      <c r="BB168" s="82"/>
      <c r="BC168" s="82"/>
      <c r="BD168" s="82"/>
      <c r="BE168" s="82"/>
      <c r="BF168" s="82"/>
      <c r="BG168" s="661"/>
      <c r="BH168" s="396" t="s">
        <v>198</v>
      </c>
      <c r="BI168" s="82" t="s">
        <v>30</v>
      </c>
    </row>
    <row r="169" spans="1:61" x14ac:dyDescent="0.25">
      <c r="A169" s="100">
        <v>164</v>
      </c>
      <c r="B169" s="519">
        <f>'APH KIC KIA PC'!D168</f>
        <v>0</v>
      </c>
      <c r="C169" s="519" t="str">
        <f>'APH KIC KIA PC'!I168</f>
        <v>Välj…</v>
      </c>
      <c r="D169" s="520" t="str">
        <f>IF('1. Artikeldata Grund'!$E168="","",'1. Artikeldata Grund'!$E168)</f>
        <v/>
      </c>
      <c r="E169" s="521" t="str">
        <f>IF('1. Artikeldata Grund'!D168="","",'1. Artikeldata Grund'!D168)</f>
        <v/>
      </c>
      <c r="F169" s="523" t="str">
        <f>'2. Artikeldata Utökad'!H168</f>
        <v xml:space="preserve">  Välj…</v>
      </c>
      <c r="G169" s="522"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2"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2"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2" t="str" cm="1">
        <f t="array" ref="J169">IFERROR(SUBSTITUTE(_xlfn.ARRAYTOTEXT(_xlfn._xlws.FILTER(G169:I169,G169:I169&lt;&gt;""))," ",""),"")</f>
        <v/>
      </c>
      <c r="K169" s="522" t="str">
        <f>IF('2. Artikeldata Utökad'!M168="Ja","Nordisk","")</f>
        <v/>
      </c>
      <c r="L169" s="522" t="str">
        <f>IF('2. Artikeldata Utökad'!N168="Ja","Miljoforpackad","")</f>
        <v/>
      </c>
      <c r="M169" s="522" t="str">
        <f t="shared" si="13"/>
        <v/>
      </c>
      <c r="N169" s="522" t="str">
        <f t="shared" si="17"/>
        <v/>
      </c>
      <c r="O169" s="522" t="str">
        <f t="shared" si="14"/>
        <v/>
      </c>
      <c r="P169" s="522" t="str">
        <f t="shared" si="15"/>
        <v/>
      </c>
      <c r="Q169" s="522" t="str">
        <f t="shared" si="16"/>
        <v/>
      </c>
      <c r="R169" s="522" t="str" cm="1">
        <f t="array" ref="R169">IFERROR(SUBSTITUTE(_xlfn.ARRAYTOTEXT(_xlfn._xlws.FILTER(K169:Q169,K169:Q169&lt;&gt;""))," ",""),"")</f>
        <v/>
      </c>
      <c r="S169" s="367"/>
      <c r="T169" s="368"/>
      <c r="U169" s="368"/>
      <c r="V169" s="368"/>
      <c r="W169" s="368"/>
      <c r="X169" s="368"/>
      <c r="Y169" s="368"/>
      <c r="Z169" s="368"/>
      <c r="AA169" s="368"/>
      <c r="AB169" s="368"/>
      <c r="AC169" s="368"/>
      <c r="AD169" s="368"/>
      <c r="AE169" s="368"/>
      <c r="AF169" s="368"/>
      <c r="AG169" s="368"/>
      <c r="AH169" s="368"/>
      <c r="AI169" s="368"/>
      <c r="AJ169" s="368" t="s">
        <v>30</v>
      </c>
      <c r="AK169" s="368" t="s">
        <v>30</v>
      </c>
      <c r="AL169" s="368"/>
      <c r="AM169" s="367"/>
      <c r="AN169" s="368"/>
      <c r="AO169" s="368"/>
      <c r="AP169" s="368" t="s">
        <v>30</v>
      </c>
      <c r="AQ169" s="368"/>
      <c r="AR169" s="368"/>
      <c r="AS169" s="368"/>
      <c r="AT169" s="368"/>
      <c r="AU169" s="368"/>
      <c r="AV169" s="647"/>
      <c r="AW169" s="395" t="s">
        <v>198</v>
      </c>
      <c r="AX169" s="82" t="s">
        <v>30</v>
      </c>
      <c r="AY169" s="82" t="s">
        <v>30</v>
      </c>
      <c r="AZ169" s="655"/>
      <c r="BA169" s="654"/>
      <c r="BB169" s="82"/>
      <c r="BC169" s="82"/>
      <c r="BD169" s="82"/>
      <c r="BE169" s="82"/>
      <c r="BF169" s="82"/>
      <c r="BG169" s="661"/>
      <c r="BH169" s="396" t="s">
        <v>198</v>
      </c>
      <c r="BI169" s="82" t="s">
        <v>30</v>
      </c>
    </row>
    <row r="170" spans="1:61" x14ac:dyDescent="0.25">
      <c r="A170" s="100">
        <v>165</v>
      </c>
      <c r="B170" s="519">
        <f>'APH KIC KIA PC'!D169</f>
        <v>0</v>
      </c>
      <c r="C170" s="519" t="str">
        <f>'APH KIC KIA PC'!I169</f>
        <v>Välj…</v>
      </c>
      <c r="D170" s="520" t="str">
        <f>IF('1. Artikeldata Grund'!$E169="","",'1. Artikeldata Grund'!$E169)</f>
        <v/>
      </c>
      <c r="E170" s="521" t="str">
        <f>IF('1. Artikeldata Grund'!D169="","",'1. Artikeldata Grund'!D169)</f>
        <v/>
      </c>
      <c r="F170" s="523" t="str">
        <f>'2. Artikeldata Utökad'!H169</f>
        <v xml:space="preserve">  Välj…</v>
      </c>
      <c r="G170" s="522"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2"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2"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2" t="str" cm="1">
        <f t="array" ref="J170">IFERROR(SUBSTITUTE(_xlfn.ARRAYTOTEXT(_xlfn._xlws.FILTER(G170:I170,G170:I170&lt;&gt;""))," ",""),"")</f>
        <v/>
      </c>
      <c r="K170" s="522" t="str">
        <f>IF('2. Artikeldata Utökad'!M169="Ja","Nordisk","")</f>
        <v/>
      </c>
      <c r="L170" s="522" t="str">
        <f>IF('2. Artikeldata Utökad'!N169="Ja","Miljoforpackad","")</f>
        <v/>
      </c>
      <c r="M170" s="522" t="str">
        <f t="shared" si="13"/>
        <v/>
      </c>
      <c r="N170" s="522" t="str">
        <f t="shared" si="17"/>
        <v/>
      </c>
      <c r="O170" s="522" t="str">
        <f t="shared" si="14"/>
        <v/>
      </c>
      <c r="P170" s="522" t="str">
        <f t="shared" si="15"/>
        <v/>
      </c>
      <c r="Q170" s="522" t="str">
        <f t="shared" si="16"/>
        <v/>
      </c>
      <c r="R170" s="522" t="str" cm="1">
        <f t="array" ref="R170">IFERROR(SUBSTITUTE(_xlfn.ARRAYTOTEXT(_xlfn._xlws.FILTER(K170:Q170,K170:Q170&lt;&gt;""))," ",""),"")</f>
        <v/>
      </c>
      <c r="S170" s="367"/>
      <c r="T170" s="368"/>
      <c r="U170" s="368"/>
      <c r="V170" s="368"/>
      <c r="W170" s="368"/>
      <c r="X170" s="368"/>
      <c r="Y170" s="368"/>
      <c r="Z170" s="368"/>
      <c r="AA170" s="368"/>
      <c r="AB170" s="368"/>
      <c r="AC170" s="368"/>
      <c r="AD170" s="368"/>
      <c r="AE170" s="368"/>
      <c r="AF170" s="368"/>
      <c r="AG170" s="368"/>
      <c r="AH170" s="368"/>
      <c r="AI170" s="368"/>
      <c r="AJ170" s="368" t="s">
        <v>30</v>
      </c>
      <c r="AK170" s="368" t="s">
        <v>30</v>
      </c>
      <c r="AL170" s="368"/>
      <c r="AM170" s="367"/>
      <c r="AN170" s="368"/>
      <c r="AO170" s="368"/>
      <c r="AP170" s="368" t="s">
        <v>30</v>
      </c>
      <c r="AQ170" s="368"/>
      <c r="AR170" s="368"/>
      <c r="AS170" s="368"/>
      <c r="AT170" s="368"/>
      <c r="AU170" s="368"/>
      <c r="AV170" s="647"/>
      <c r="AW170" s="395" t="s">
        <v>198</v>
      </c>
      <c r="AX170" s="82" t="s">
        <v>30</v>
      </c>
      <c r="AY170" s="82" t="s">
        <v>30</v>
      </c>
      <c r="AZ170" s="655"/>
      <c r="BA170" s="654"/>
      <c r="BB170" s="82"/>
      <c r="BC170" s="82"/>
      <c r="BD170" s="82"/>
      <c r="BE170" s="82"/>
      <c r="BF170" s="82"/>
      <c r="BG170" s="661"/>
      <c r="BH170" s="396" t="s">
        <v>198</v>
      </c>
      <c r="BI170" s="82" t="s">
        <v>30</v>
      </c>
    </row>
    <row r="171" spans="1:61" x14ac:dyDescent="0.25">
      <c r="A171" s="100">
        <v>166</v>
      </c>
      <c r="B171" s="519">
        <f>'APH KIC KIA PC'!D170</f>
        <v>0</v>
      </c>
      <c r="C171" s="519" t="str">
        <f>'APH KIC KIA PC'!I170</f>
        <v>Välj…</v>
      </c>
      <c r="D171" s="520" t="str">
        <f>IF('1. Artikeldata Grund'!$E170="","",'1. Artikeldata Grund'!$E170)</f>
        <v/>
      </c>
      <c r="E171" s="521" t="str">
        <f>IF('1. Artikeldata Grund'!D170="","",'1. Artikeldata Grund'!D170)</f>
        <v/>
      </c>
      <c r="F171" s="523" t="str">
        <f>'2. Artikeldata Utökad'!H170</f>
        <v xml:space="preserve">  Välj…</v>
      </c>
      <c r="G171" s="522"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2"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2"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2" t="str" cm="1">
        <f t="array" ref="J171">IFERROR(SUBSTITUTE(_xlfn.ARRAYTOTEXT(_xlfn._xlws.FILTER(G171:I171,G171:I171&lt;&gt;""))," ",""),"")</f>
        <v/>
      </c>
      <c r="K171" s="522" t="str">
        <f>IF('2. Artikeldata Utökad'!M170="Ja","Nordisk","")</f>
        <v/>
      </c>
      <c r="L171" s="522" t="str">
        <f>IF('2. Artikeldata Utökad'!N170="Ja","Miljoforpackad","")</f>
        <v/>
      </c>
      <c r="M171" s="522" t="str">
        <f t="shared" si="13"/>
        <v/>
      </c>
      <c r="N171" s="522" t="str">
        <f t="shared" si="17"/>
        <v/>
      </c>
      <c r="O171" s="522" t="str">
        <f t="shared" si="14"/>
        <v/>
      </c>
      <c r="P171" s="522" t="str">
        <f t="shared" si="15"/>
        <v/>
      </c>
      <c r="Q171" s="522" t="str">
        <f t="shared" si="16"/>
        <v/>
      </c>
      <c r="R171" s="522" t="str" cm="1">
        <f t="array" ref="R171">IFERROR(SUBSTITUTE(_xlfn.ARRAYTOTEXT(_xlfn._xlws.FILTER(K171:Q171,K171:Q171&lt;&gt;""))," ",""),"")</f>
        <v/>
      </c>
      <c r="S171" s="367"/>
      <c r="T171" s="368"/>
      <c r="U171" s="368"/>
      <c r="V171" s="368"/>
      <c r="W171" s="368"/>
      <c r="X171" s="368"/>
      <c r="Y171" s="368"/>
      <c r="Z171" s="368"/>
      <c r="AA171" s="368"/>
      <c r="AB171" s="368"/>
      <c r="AC171" s="368"/>
      <c r="AD171" s="368"/>
      <c r="AE171" s="368"/>
      <c r="AF171" s="368"/>
      <c r="AG171" s="368"/>
      <c r="AH171" s="368"/>
      <c r="AI171" s="368"/>
      <c r="AJ171" s="368" t="s">
        <v>30</v>
      </c>
      <c r="AK171" s="368" t="s">
        <v>30</v>
      </c>
      <c r="AL171" s="368"/>
      <c r="AM171" s="367"/>
      <c r="AN171" s="368"/>
      <c r="AO171" s="368"/>
      <c r="AP171" s="368" t="s">
        <v>30</v>
      </c>
      <c r="AQ171" s="368"/>
      <c r="AR171" s="368"/>
      <c r="AS171" s="368"/>
      <c r="AT171" s="368"/>
      <c r="AU171" s="368"/>
      <c r="AV171" s="647"/>
      <c r="AW171" s="395" t="s">
        <v>198</v>
      </c>
      <c r="AX171" s="82" t="s">
        <v>30</v>
      </c>
      <c r="AY171" s="82" t="s">
        <v>30</v>
      </c>
      <c r="AZ171" s="655"/>
      <c r="BA171" s="654"/>
      <c r="BB171" s="82"/>
      <c r="BC171" s="82"/>
      <c r="BD171" s="82"/>
      <c r="BE171" s="82"/>
      <c r="BF171" s="82"/>
      <c r="BG171" s="661"/>
      <c r="BH171" s="396" t="s">
        <v>198</v>
      </c>
      <c r="BI171" s="82" t="s">
        <v>30</v>
      </c>
    </row>
    <row r="172" spans="1:61" x14ac:dyDescent="0.25">
      <c r="A172" s="100">
        <v>167</v>
      </c>
      <c r="B172" s="519">
        <f>'APH KIC KIA PC'!D171</f>
        <v>0</v>
      </c>
      <c r="C172" s="519" t="str">
        <f>'APH KIC KIA PC'!I171</f>
        <v>Välj…</v>
      </c>
      <c r="D172" s="520" t="str">
        <f>IF('1. Artikeldata Grund'!$E171="","",'1. Artikeldata Grund'!$E171)</f>
        <v/>
      </c>
      <c r="E172" s="521" t="str">
        <f>IF('1. Artikeldata Grund'!D171="","",'1. Artikeldata Grund'!D171)</f>
        <v/>
      </c>
      <c r="F172" s="523" t="str">
        <f>'2. Artikeldata Utökad'!H171</f>
        <v xml:space="preserve">  Välj…</v>
      </c>
      <c r="G172" s="522"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2"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2"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2" t="str" cm="1">
        <f t="array" ref="J172">IFERROR(SUBSTITUTE(_xlfn.ARRAYTOTEXT(_xlfn._xlws.FILTER(G172:I172,G172:I172&lt;&gt;""))," ",""),"")</f>
        <v/>
      </c>
      <c r="K172" s="522" t="str">
        <f>IF('2. Artikeldata Utökad'!M171="Ja","Nordisk","")</f>
        <v/>
      </c>
      <c r="L172" s="522" t="str">
        <f>IF('2. Artikeldata Utökad'!N171="Ja","Miljoforpackad","")</f>
        <v/>
      </c>
      <c r="M172" s="522" t="str">
        <f t="shared" si="13"/>
        <v/>
      </c>
      <c r="N172" s="522" t="str">
        <f t="shared" si="17"/>
        <v/>
      </c>
      <c r="O172" s="522" t="str">
        <f t="shared" si="14"/>
        <v/>
      </c>
      <c r="P172" s="522" t="str">
        <f t="shared" si="15"/>
        <v/>
      </c>
      <c r="Q172" s="522" t="str">
        <f t="shared" si="16"/>
        <v/>
      </c>
      <c r="R172" s="522" t="str" cm="1">
        <f t="array" ref="R172">IFERROR(SUBSTITUTE(_xlfn.ARRAYTOTEXT(_xlfn._xlws.FILTER(K172:Q172,K172:Q172&lt;&gt;""))," ",""),"")</f>
        <v/>
      </c>
      <c r="S172" s="367"/>
      <c r="T172" s="368"/>
      <c r="U172" s="368"/>
      <c r="V172" s="368"/>
      <c r="W172" s="368"/>
      <c r="X172" s="368"/>
      <c r="Y172" s="368"/>
      <c r="Z172" s="368"/>
      <c r="AA172" s="368"/>
      <c r="AB172" s="368"/>
      <c r="AC172" s="368"/>
      <c r="AD172" s="368"/>
      <c r="AE172" s="368"/>
      <c r="AF172" s="368"/>
      <c r="AG172" s="368"/>
      <c r="AH172" s="368"/>
      <c r="AI172" s="368"/>
      <c r="AJ172" s="368" t="s">
        <v>30</v>
      </c>
      <c r="AK172" s="368" t="s">
        <v>30</v>
      </c>
      <c r="AL172" s="368"/>
      <c r="AM172" s="367"/>
      <c r="AN172" s="368"/>
      <c r="AO172" s="368"/>
      <c r="AP172" s="368" t="s">
        <v>30</v>
      </c>
      <c r="AQ172" s="368"/>
      <c r="AR172" s="368"/>
      <c r="AS172" s="368"/>
      <c r="AT172" s="368"/>
      <c r="AU172" s="368"/>
      <c r="AV172" s="647"/>
      <c r="AW172" s="395" t="s">
        <v>198</v>
      </c>
      <c r="AX172" s="82" t="s">
        <v>30</v>
      </c>
      <c r="AY172" s="82" t="s">
        <v>30</v>
      </c>
      <c r="AZ172" s="655"/>
      <c r="BA172" s="654"/>
      <c r="BB172" s="82"/>
      <c r="BC172" s="82"/>
      <c r="BD172" s="82"/>
      <c r="BE172" s="82"/>
      <c r="BF172" s="82"/>
      <c r="BG172" s="661"/>
      <c r="BH172" s="396" t="s">
        <v>198</v>
      </c>
      <c r="BI172" s="82" t="s">
        <v>30</v>
      </c>
    </row>
    <row r="173" spans="1:61" x14ac:dyDescent="0.25">
      <c r="A173" s="100">
        <v>168</v>
      </c>
      <c r="B173" s="519">
        <f>'APH KIC KIA PC'!D172</f>
        <v>0</v>
      </c>
      <c r="C173" s="519" t="str">
        <f>'APH KIC KIA PC'!I172</f>
        <v>Välj…</v>
      </c>
      <c r="D173" s="520" t="str">
        <f>IF('1. Artikeldata Grund'!$E172="","",'1. Artikeldata Grund'!$E172)</f>
        <v/>
      </c>
      <c r="E173" s="521" t="str">
        <f>IF('1. Artikeldata Grund'!D172="","",'1. Artikeldata Grund'!D172)</f>
        <v/>
      </c>
      <c r="F173" s="523" t="str">
        <f>'2. Artikeldata Utökad'!H172</f>
        <v xml:space="preserve">  Välj…</v>
      </c>
      <c r="G173" s="522"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2"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2"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2" t="str" cm="1">
        <f t="array" ref="J173">IFERROR(SUBSTITUTE(_xlfn.ARRAYTOTEXT(_xlfn._xlws.FILTER(G173:I173,G173:I173&lt;&gt;""))," ",""),"")</f>
        <v/>
      </c>
      <c r="K173" s="522" t="str">
        <f>IF('2. Artikeldata Utökad'!M172="Ja","Nordisk","")</f>
        <v/>
      </c>
      <c r="L173" s="522" t="str">
        <f>IF('2. Artikeldata Utökad'!N172="Ja","Miljoforpackad","")</f>
        <v/>
      </c>
      <c r="M173" s="522" t="str">
        <f t="shared" si="13"/>
        <v/>
      </c>
      <c r="N173" s="522" t="str">
        <f t="shared" si="17"/>
        <v/>
      </c>
      <c r="O173" s="522" t="str">
        <f t="shared" si="14"/>
        <v/>
      </c>
      <c r="P173" s="522" t="str">
        <f t="shared" si="15"/>
        <v/>
      </c>
      <c r="Q173" s="522" t="str">
        <f t="shared" si="16"/>
        <v/>
      </c>
      <c r="R173" s="522" t="str" cm="1">
        <f t="array" ref="R173">IFERROR(SUBSTITUTE(_xlfn.ARRAYTOTEXT(_xlfn._xlws.FILTER(K173:Q173,K173:Q173&lt;&gt;""))," ",""),"")</f>
        <v/>
      </c>
      <c r="S173" s="367"/>
      <c r="T173" s="368"/>
      <c r="U173" s="368"/>
      <c r="V173" s="368"/>
      <c r="W173" s="368"/>
      <c r="X173" s="368"/>
      <c r="Y173" s="368"/>
      <c r="Z173" s="368"/>
      <c r="AA173" s="368"/>
      <c r="AB173" s="368"/>
      <c r="AC173" s="368"/>
      <c r="AD173" s="368"/>
      <c r="AE173" s="368"/>
      <c r="AF173" s="368"/>
      <c r="AG173" s="368"/>
      <c r="AH173" s="368"/>
      <c r="AI173" s="368"/>
      <c r="AJ173" s="368" t="s">
        <v>30</v>
      </c>
      <c r="AK173" s="368" t="s">
        <v>30</v>
      </c>
      <c r="AL173" s="368"/>
      <c r="AM173" s="367"/>
      <c r="AN173" s="368"/>
      <c r="AO173" s="368"/>
      <c r="AP173" s="368" t="s">
        <v>30</v>
      </c>
      <c r="AQ173" s="368"/>
      <c r="AR173" s="368"/>
      <c r="AS173" s="368"/>
      <c r="AT173" s="368"/>
      <c r="AU173" s="368"/>
      <c r="AV173" s="647"/>
      <c r="AW173" s="395" t="s">
        <v>198</v>
      </c>
      <c r="AX173" s="82" t="s">
        <v>30</v>
      </c>
      <c r="AY173" s="82" t="s">
        <v>30</v>
      </c>
      <c r="AZ173" s="655"/>
      <c r="BA173" s="654"/>
      <c r="BB173" s="82"/>
      <c r="BC173" s="82"/>
      <c r="BD173" s="82"/>
      <c r="BE173" s="82"/>
      <c r="BF173" s="82"/>
      <c r="BG173" s="661"/>
      <c r="BH173" s="396" t="s">
        <v>198</v>
      </c>
      <c r="BI173" s="82" t="s">
        <v>30</v>
      </c>
    </row>
    <row r="174" spans="1:61" x14ac:dyDescent="0.25">
      <c r="A174" s="100">
        <v>169</v>
      </c>
      <c r="B174" s="519">
        <f>'APH KIC KIA PC'!D173</f>
        <v>0</v>
      </c>
      <c r="C174" s="519" t="str">
        <f>'APH KIC KIA PC'!I173</f>
        <v>Välj…</v>
      </c>
      <c r="D174" s="520" t="str">
        <f>IF('1. Artikeldata Grund'!$E173="","",'1. Artikeldata Grund'!$E173)</f>
        <v/>
      </c>
      <c r="E174" s="521" t="str">
        <f>IF('1. Artikeldata Grund'!D173="","",'1. Artikeldata Grund'!D173)</f>
        <v/>
      </c>
      <c r="F174" s="523" t="str">
        <f>'2. Artikeldata Utökad'!H173</f>
        <v xml:space="preserve">  Välj…</v>
      </c>
      <c r="G174" s="522"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2"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2"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2" t="str" cm="1">
        <f t="array" ref="J174">IFERROR(SUBSTITUTE(_xlfn.ARRAYTOTEXT(_xlfn._xlws.FILTER(G174:I174,G174:I174&lt;&gt;""))," ",""),"")</f>
        <v/>
      </c>
      <c r="K174" s="522" t="str">
        <f>IF('2. Artikeldata Utökad'!M173="Ja","Nordisk","")</f>
        <v/>
      </c>
      <c r="L174" s="522" t="str">
        <f>IF('2. Artikeldata Utökad'!N173="Ja","Miljoforpackad","")</f>
        <v/>
      </c>
      <c r="M174" s="522" t="str">
        <f t="shared" si="13"/>
        <v/>
      </c>
      <c r="N174" s="522" t="str">
        <f t="shared" si="17"/>
        <v/>
      </c>
      <c r="O174" s="522" t="str">
        <f t="shared" si="14"/>
        <v/>
      </c>
      <c r="P174" s="522" t="str">
        <f t="shared" si="15"/>
        <v/>
      </c>
      <c r="Q174" s="522" t="str">
        <f t="shared" si="16"/>
        <v/>
      </c>
      <c r="R174" s="522" t="str" cm="1">
        <f t="array" ref="R174">IFERROR(SUBSTITUTE(_xlfn.ARRAYTOTEXT(_xlfn._xlws.FILTER(K174:Q174,K174:Q174&lt;&gt;""))," ",""),"")</f>
        <v/>
      </c>
      <c r="S174" s="367"/>
      <c r="T174" s="368"/>
      <c r="U174" s="368"/>
      <c r="V174" s="368"/>
      <c r="W174" s="368"/>
      <c r="X174" s="368"/>
      <c r="Y174" s="368"/>
      <c r="Z174" s="368"/>
      <c r="AA174" s="368"/>
      <c r="AB174" s="368"/>
      <c r="AC174" s="368"/>
      <c r="AD174" s="368"/>
      <c r="AE174" s="368"/>
      <c r="AF174" s="368"/>
      <c r="AG174" s="368"/>
      <c r="AH174" s="368"/>
      <c r="AI174" s="368"/>
      <c r="AJ174" s="368" t="s">
        <v>30</v>
      </c>
      <c r="AK174" s="368" t="s">
        <v>30</v>
      </c>
      <c r="AL174" s="368"/>
      <c r="AM174" s="367"/>
      <c r="AN174" s="368"/>
      <c r="AO174" s="368"/>
      <c r="AP174" s="368" t="s">
        <v>30</v>
      </c>
      <c r="AQ174" s="368"/>
      <c r="AR174" s="368"/>
      <c r="AS174" s="368"/>
      <c r="AT174" s="368"/>
      <c r="AU174" s="368"/>
      <c r="AV174" s="647"/>
      <c r="AW174" s="395" t="s">
        <v>198</v>
      </c>
      <c r="AX174" s="82" t="s">
        <v>30</v>
      </c>
      <c r="AY174" s="82" t="s">
        <v>30</v>
      </c>
      <c r="AZ174" s="655"/>
      <c r="BA174" s="654"/>
      <c r="BB174" s="82"/>
      <c r="BC174" s="82"/>
      <c r="BD174" s="82"/>
      <c r="BE174" s="82"/>
      <c r="BF174" s="82"/>
      <c r="BG174" s="661"/>
      <c r="BH174" s="396" t="s">
        <v>198</v>
      </c>
      <c r="BI174" s="82" t="s">
        <v>30</v>
      </c>
    </row>
    <row r="175" spans="1:61" x14ac:dyDescent="0.25">
      <c r="A175" s="100">
        <v>170</v>
      </c>
      <c r="B175" s="519">
        <f>'APH KIC KIA PC'!D174</f>
        <v>0</v>
      </c>
      <c r="C175" s="519" t="str">
        <f>'APH KIC KIA PC'!I174</f>
        <v>Välj…</v>
      </c>
      <c r="D175" s="520" t="str">
        <f>IF('1. Artikeldata Grund'!$E174="","",'1. Artikeldata Grund'!$E174)</f>
        <v/>
      </c>
      <c r="E175" s="521" t="str">
        <f>IF('1. Artikeldata Grund'!D174="","",'1. Artikeldata Grund'!D174)</f>
        <v/>
      </c>
      <c r="F175" s="523" t="str">
        <f>'2. Artikeldata Utökad'!H174</f>
        <v xml:space="preserve">  Välj…</v>
      </c>
      <c r="G175" s="522"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2"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2"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2" t="str" cm="1">
        <f t="array" ref="J175">IFERROR(SUBSTITUTE(_xlfn.ARRAYTOTEXT(_xlfn._xlws.FILTER(G175:I175,G175:I175&lt;&gt;""))," ",""),"")</f>
        <v/>
      </c>
      <c r="K175" s="522" t="str">
        <f>IF('2. Artikeldata Utökad'!M174="Ja","Nordisk","")</f>
        <v/>
      </c>
      <c r="L175" s="522" t="str">
        <f>IF('2. Artikeldata Utökad'!N174="Ja","Miljoforpackad","")</f>
        <v/>
      </c>
      <c r="M175" s="522" t="str">
        <f t="shared" si="13"/>
        <v/>
      </c>
      <c r="N175" s="522" t="str">
        <f t="shared" si="17"/>
        <v/>
      </c>
      <c r="O175" s="522" t="str">
        <f t="shared" si="14"/>
        <v/>
      </c>
      <c r="P175" s="522" t="str">
        <f t="shared" si="15"/>
        <v/>
      </c>
      <c r="Q175" s="522" t="str">
        <f t="shared" si="16"/>
        <v/>
      </c>
      <c r="R175" s="522" t="str" cm="1">
        <f t="array" ref="R175">IFERROR(SUBSTITUTE(_xlfn.ARRAYTOTEXT(_xlfn._xlws.FILTER(K175:Q175,K175:Q175&lt;&gt;""))," ",""),"")</f>
        <v/>
      </c>
      <c r="S175" s="367"/>
      <c r="T175" s="368"/>
      <c r="U175" s="368"/>
      <c r="V175" s="368"/>
      <c r="W175" s="368"/>
      <c r="X175" s="368"/>
      <c r="Y175" s="368"/>
      <c r="Z175" s="368"/>
      <c r="AA175" s="368"/>
      <c r="AB175" s="368"/>
      <c r="AC175" s="368"/>
      <c r="AD175" s="368"/>
      <c r="AE175" s="368"/>
      <c r="AF175" s="368"/>
      <c r="AG175" s="368"/>
      <c r="AH175" s="368"/>
      <c r="AI175" s="368"/>
      <c r="AJ175" s="368" t="s">
        <v>30</v>
      </c>
      <c r="AK175" s="368" t="s">
        <v>30</v>
      </c>
      <c r="AL175" s="368"/>
      <c r="AM175" s="367"/>
      <c r="AN175" s="368"/>
      <c r="AO175" s="368"/>
      <c r="AP175" s="368" t="s">
        <v>30</v>
      </c>
      <c r="AQ175" s="368"/>
      <c r="AR175" s="368"/>
      <c r="AS175" s="368"/>
      <c r="AT175" s="368"/>
      <c r="AU175" s="368"/>
      <c r="AV175" s="647"/>
      <c r="AW175" s="395" t="s">
        <v>198</v>
      </c>
      <c r="AX175" s="82" t="s">
        <v>30</v>
      </c>
      <c r="AY175" s="82" t="s">
        <v>30</v>
      </c>
      <c r="AZ175" s="655"/>
      <c r="BA175" s="654"/>
      <c r="BB175" s="82"/>
      <c r="BC175" s="82"/>
      <c r="BD175" s="82"/>
      <c r="BE175" s="82"/>
      <c r="BF175" s="82"/>
      <c r="BG175" s="661"/>
      <c r="BH175" s="396" t="s">
        <v>198</v>
      </c>
      <c r="BI175" s="82" t="s">
        <v>30</v>
      </c>
    </row>
    <row r="176" spans="1:61" x14ac:dyDescent="0.25">
      <c r="A176" s="100">
        <v>171</v>
      </c>
      <c r="B176" s="519">
        <f>'APH KIC KIA PC'!D175</f>
        <v>0</v>
      </c>
      <c r="C176" s="519" t="str">
        <f>'APH KIC KIA PC'!I175</f>
        <v>Välj…</v>
      </c>
      <c r="D176" s="520" t="str">
        <f>IF('1. Artikeldata Grund'!$E175="","",'1. Artikeldata Grund'!$E175)</f>
        <v/>
      </c>
      <c r="E176" s="521" t="str">
        <f>IF('1. Artikeldata Grund'!D175="","",'1. Artikeldata Grund'!D175)</f>
        <v/>
      </c>
      <c r="F176" s="523" t="str">
        <f>'2. Artikeldata Utökad'!H175</f>
        <v xml:space="preserve">  Välj…</v>
      </c>
      <c r="G176" s="522"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2"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2"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2" t="str" cm="1">
        <f t="array" ref="J176">IFERROR(SUBSTITUTE(_xlfn.ARRAYTOTEXT(_xlfn._xlws.FILTER(G176:I176,G176:I176&lt;&gt;""))," ",""),"")</f>
        <v/>
      </c>
      <c r="K176" s="522" t="str">
        <f>IF('2. Artikeldata Utökad'!M175="Ja","Nordisk","")</f>
        <v/>
      </c>
      <c r="L176" s="522" t="str">
        <f>IF('2. Artikeldata Utökad'!N175="Ja","Miljoforpackad","")</f>
        <v/>
      </c>
      <c r="M176" s="522" t="str">
        <f t="shared" si="13"/>
        <v/>
      </c>
      <c r="N176" s="522" t="str">
        <f t="shared" si="17"/>
        <v/>
      </c>
      <c r="O176" s="522" t="str">
        <f t="shared" si="14"/>
        <v/>
      </c>
      <c r="P176" s="522" t="str">
        <f t="shared" si="15"/>
        <v/>
      </c>
      <c r="Q176" s="522" t="str">
        <f t="shared" si="16"/>
        <v/>
      </c>
      <c r="R176" s="522" t="str" cm="1">
        <f t="array" ref="R176">IFERROR(SUBSTITUTE(_xlfn.ARRAYTOTEXT(_xlfn._xlws.FILTER(K176:Q176,K176:Q176&lt;&gt;""))," ",""),"")</f>
        <v/>
      </c>
      <c r="S176" s="367"/>
      <c r="T176" s="368"/>
      <c r="U176" s="368"/>
      <c r="V176" s="368"/>
      <c r="W176" s="368"/>
      <c r="X176" s="368"/>
      <c r="Y176" s="368"/>
      <c r="Z176" s="368"/>
      <c r="AA176" s="368"/>
      <c r="AB176" s="368"/>
      <c r="AC176" s="368"/>
      <c r="AD176" s="368"/>
      <c r="AE176" s="368"/>
      <c r="AF176" s="368"/>
      <c r="AG176" s="368"/>
      <c r="AH176" s="368"/>
      <c r="AI176" s="368"/>
      <c r="AJ176" s="368" t="s">
        <v>30</v>
      </c>
      <c r="AK176" s="368" t="s">
        <v>30</v>
      </c>
      <c r="AL176" s="368"/>
      <c r="AM176" s="367"/>
      <c r="AN176" s="368"/>
      <c r="AO176" s="368"/>
      <c r="AP176" s="368" t="s">
        <v>30</v>
      </c>
      <c r="AQ176" s="368"/>
      <c r="AR176" s="368"/>
      <c r="AS176" s="368"/>
      <c r="AT176" s="368"/>
      <c r="AU176" s="368"/>
      <c r="AV176" s="647"/>
      <c r="AW176" s="395" t="s">
        <v>198</v>
      </c>
      <c r="AX176" s="82" t="s">
        <v>30</v>
      </c>
      <c r="AY176" s="82" t="s">
        <v>30</v>
      </c>
      <c r="AZ176" s="655"/>
      <c r="BA176" s="654"/>
      <c r="BB176" s="82"/>
      <c r="BC176" s="82"/>
      <c r="BD176" s="82"/>
      <c r="BE176" s="82"/>
      <c r="BF176" s="82"/>
      <c r="BG176" s="661"/>
      <c r="BH176" s="396" t="s">
        <v>198</v>
      </c>
      <c r="BI176" s="82" t="s">
        <v>30</v>
      </c>
    </row>
    <row r="177" spans="1:61" x14ac:dyDescent="0.25">
      <c r="A177" s="100">
        <v>172</v>
      </c>
      <c r="B177" s="519">
        <f>'APH KIC KIA PC'!D176</f>
        <v>0</v>
      </c>
      <c r="C177" s="519" t="str">
        <f>'APH KIC KIA PC'!I176</f>
        <v>Välj…</v>
      </c>
      <c r="D177" s="520" t="str">
        <f>IF('1. Artikeldata Grund'!$E176="","",'1. Artikeldata Grund'!$E176)</f>
        <v/>
      </c>
      <c r="E177" s="521" t="str">
        <f>IF('1. Artikeldata Grund'!D176="","",'1. Artikeldata Grund'!D176)</f>
        <v/>
      </c>
      <c r="F177" s="523" t="str">
        <f>'2. Artikeldata Utökad'!H176</f>
        <v xml:space="preserve">  Välj…</v>
      </c>
      <c r="G177" s="522"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2"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2"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2" t="str" cm="1">
        <f t="array" ref="J177">IFERROR(SUBSTITUTE(_xlfn.ARRAYTOTEXT(_xlfn._xlws.FILTER(G177:I177,G177:I177&lt;&gt;""))," ",""),"")</f>
        <v/>
      </c>
      <c r="K177" s="522" t="str">
        <f>IF('2. Artikeldata Utökad'!M176="Ja","Nordisk","")</f>
        <v/>
      </c>
      <c r="L177" s="522" t="str">
        <f>IF('2. Artikeldata Utökad'!N176="Ja","Miljoforpackad","")</f>
        <v/>
      </c>
      <c r="M177" s="522" t="str">
        <f t="shared" si="13"/>
        <v/>
      </c>
      <c r="N177" s="522" t="str">
        <f t="shared" si="17"/>
        <v/>
      </c>
      <c r="O177" s="522" t="str">
        <f t="shared" si="14"/>
        <v/>
      </c>
      <c r="P177" s="522" t="str">
        <f t="shared" si="15"/>
        <v/>
      </c>
      <c r="Q177" s="522" t="str">
        <f t="shared" si="16"/>
        <v/>
      </c>
      <c r="R177" s="522" t="str" cm="1">
        <f t="array" ref="R177">IFERROR(SUBSTITUTE(_xlfn.ARRAYTOTEXT(_xlfn._xlws.FILTER(K177:Q177,K177:Q177&lt;&gt;""))," ",""),"")</f>
        <v/>
      </c>
      <c r="S177" s="367"/>
      <c r="T177" s="368"/>
      <c r="U177" s="368"/>
      <c r="V177" s="368"/>
      <c r="W177" s="368"/>
      <c r="X177" s="368"/>
      <c r="Y177" s="368"/>
      <c r="Z177" s="368"/>
      <c r="AA177" s="368"/>
      <c r="AB177" s="368"/>
      <c r="AC177" s="368"/>
      <c r="AD177" s="368"/>
      <c r="AE177" s="368"/>
      <c r="AF177" s="368"/>
      <c r="AG177" s="368"/>
      <c r="AH177" s="368"/>
      <c r="AI177" s="368"/>
      <c r="AJ177" s="368" t="s">
        <v>30</v>
      </c>
      <c r="AK177" s="368" t="s">
        <v>30</v>
      </c>
      <c r="AL177" s="368"/>
      <c r="AM177" s="367"/>
      <c r="AN177" s="368"/>
      <c r="AO177" s="368"/>
      <c r="AP177" s="368" t="s">
        <v>30</v>
      </c>
      <c r="AQ177" s="368"/>
      <c r="AR177" s="368"/>
      <c r="AS177" s="368"/>
      <c r="AT177" s="368"/>
      <c r="AU177" s="368"/>
      <c r="AV177" s="647"/>
      <c r="AW177" s="395" t="s">
        <v>198</v>
      </c>
      <c r="AX177" s="82" t="s">
        <v>30</v>
      </c>
      <c r="AY177" s="82" t="s">
        <v>30</v>
      </c>
      <c r="AZ177" s="655"/>
      <c r="BA177" s="654"/>
      <c r="BB177" s="82"/>
      <c r="BC177" s="82"/>
      <c r="BD177" s="82"/>
      <c r="BE177" s="82"/>
      <c r="BF177" s="82"/>
      <c r="BG177" s="661"/>
      <c r="BH177" s="396" t="s">
        <v>198</v>
      </c>
      <c r="BI177" s="82" t="s">
        <v>30</v>
      </c>
    </row>
    <row r="178" spans="1:61" x14ac:dyDescent="0.25">
      <c r="A178" s="100">
        <v>173</v>
      </c>
      <c r="B178" s="519">
        <f>'APH KIC KIA PC'!D177</f>
        <v>0</v>
      </c>
      <c r="C178" s="519" t="str">
        <f>'APH KIC KIA PC'!I177</f>
        <v>Välj…</v>
      </c>
      <c r="D178" s="520" t="str">
        <f>IF('1. Artikeldata Grund'!$E177="","",'1. Artikeldata Grund'!$E177)</f>
        <v/>
      </c>
      <c r="E178" s="521" t="str">
        <f>IF('1. Artikeldata Grund'!D177="","",'1. Artikeldata Grund'!D177)</f>
        <v/>
      </c>
      <c r="F178" s="523" t="str">
        <f>'2. Artikeldata Utökad'!H177</f>
        <v xml:space="preserve">  Välj…</v>
      </c>
      <c r="G178" s="522"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2"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2"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2" t="str" cm="1">
        <f t="array" ref="J178">IFERROR(SUBSTITUTE(_xlfn.ARRAYTOTEXT(_xlfn._xlws.FILTER(G178:I178,G178:I178&lt;&gt;""))," ",""),"")</f>
        <v/>
      </c>
      <c r="K178" s="522" t="str">
        <f>IF('2. Artikeldata Utökad'!M177="Ja","Nordisk","")</f>
        <v/>
      </c>
      <c r="L178" s="522" t="str">
        <f>IF('2. Artikeldata Utökad'!N177="Ja","Miljoforpackad","")</f>
        <v/>
      </c>
      <c r="M178" s="522" t="str">
        <f t="shared" si="13"/>
        <v/>
      </c>
      <c r="N178" s="522" t="str">
        <f t="shared" si="17"/>
        <v/>
      </c>
      <c r="O178" s="522" t="str">
        <f t="shared" si="14"/>
        <v/>
      </c>
      <c r="P178" s="522" t="str">
        <f t="shared" si="15"/>
        <v/>
      </c>
      <c r="Q178" s="522" t="str">
        <f t="shared" si="16"/>
        <v/>
      </c>
      <c r="R178" s="522" t="str" cm="1">
        <f t="array" ref="R178">IFERROR(SUBSTITUTE(_xlfn.ARRAYTOTEXT(_xlfn._xlws.FILTER(K178:Q178,K178:Q178&lt;&gt;""))," ",""),"")</f>
        <v/>
      </c>
      <c r="S178" s="367"/>
      <c r="T178" s="368"/>
      <c r="U178" s="368"/>
      <c r="V178" s="368"/>
      <c r="W178" s="368"/>
      <c r="X178" s="368"/>
      <c r="Y178" s="368"/>
      <c r="Z178" s="368"/>
      <c r="AA178" s="368"/>
      <c r="AB178" s="368"/>
      <c r="AC178" s="368"/>
      <c r="AD178" s="368"/>
      <c r="AE178" s="368"/>
      <c r="AF178" s="368"/>
      <c r="AG178" s="368"/>
      <c r="AH178" s="368"/>
      <c r="AI178" s="368"/>
      <c r="AJ178" s="368" t="s">
        <v>30</v>
      </c>
      <c r="AK178" s="368" t="s">
        <v>30</v>
      </c>
      <c r="AL178" s="368"/>
      <c r="AM178" s="367"/>
      <c r="AN178" s="368"/>
      <c r="AO178" s="368"/>
      <c r="AP178" s="368" t="s">
        <v>30</v>
      </c>
      <c r="AQ178" s="368"/>
      <c r="AR178" s="368"/>
      <c r="AS178" s="368"/>
      <c r="AT178" s="368"/>
      <c r="AU178" s="368"/>
      <c r="AV178" s="647"/>
      <c r="AW178" s="395" t="s">
        <v>198</v>
      </c>
      <c r="AX178" s="82" t="s">
        <v>30</v>
      </c>
      <c r="AY178" s="82" t="s">
        <v>30</v>
      </c>
      <c r="AZ178" s="655"/>
      <c r="BA178" s="654"/>
      <c r="BB178" s="82"/>
      <c r="BC178" s="82"/>
      <c r="BD178" s="82"/>
      <c r="BE178" s="82"/>
      <c r="BF178" s="82"/>
      <c r="BG178" s="661"/>
      <c r="BH178" s="396" t="s">
        <v>198</v>
      </c>
      <c r="BI178" s="82" t="s">
        <v>30</v>
      </c>
    </row>
    <row r="179" spans="1:61" x14ac:dyDescent="0.25">
      <c r="A179" s="100">
        <v>174</v>
      </c>
      <c r="B179" s="519">
        <f>'APH KIC KIA PC'!D178</f>
        <v>0</v>
      </c>
      <c r="C179" s="519" t="str">
        <f>'APH KIC KIA PC'!I178</f>
        <v>Välj…</v>
      </c>
      <c r="D179" s="520" t="str">
        <f>IF('1. Artikeldata Grund'!$E178="","",'1. Artikeldata Grund'!$E178)</f>
        <v/>
      </c>
      <c r="E179" s="521" t="str">
        <f>IF('1. Artikeldata Grund'!D178="","",'1. Artikeldata Grund'!D178)</f>
        <v/>
      </c>
      <c r="F179" s="523" t="str">
        <f>'2. Artikeldata Utökad'!H178</f>
        <v xml:space="preserve">  Välj…</v>
      </c>
      <c r="G179" s="522"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2"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2"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2" t="str" cm="1">
        <f t="array" ref="J179">IFERROR(SUBSTITUTE(_xlfn.ARRAYTOTEXT(_xlfn._xlws.FILTER(G179:I179,G179:I179&lt;&gt;""))," ",""),"")</f>
        <v/>
      </c>
      <c r="K179" s="522" t="str">
        <f>IF('2. Artikeldata Utökad'!M178="Ja","Nordisk","")</f>
        <v/>
      </c>
      <c r="L179" s="522" t="str">
        <f>IF('2. Artikeldata Utökad'!N178="Ja","Miljoforpackad","")</f>
        <v/>
      </c>
      <c r="M179" s="522" t="str">
        <f t="shared" si="13"/>
        <v/>
      </c>
      <c r="N179" s="522" t="str">
        <f t="shared" si="17"/>
        <v/>
      </c>
      <c r="O179" s="522" t="str">
        <f t="shared" si="14"/>
        <v/>
      </c>
      <c r="P179" s="522" t="str">
        <f t="shared" si="15"/>
        <v/>
      </c>
      <c r="Q179" s="522" t="str">
        <f t="shared" si="16"/>
        <v/>
      </c>
      <c r="R179" s="522" t="str" cm="1">
        <f t="array" ref="R179">IFERROR(SUBSTITUTE(_xlfn.ARRAYTOTEXT(_xlfn._xlws.FILTER(K179:Q179,K179:Q179&lt;&gt;""))," ",""),"")</f>
        <v/>
      </c>
      <c r="S179" s="367"/>
      <c r="T179" s="368"/>
      <c r="U179" s="368"/>
      <c r="V179" s="368"/>
      <c r="W179" s="368"/>
      <c r="X179" s="368"/>
      <c r="Y179" s="368"/>
      <c r="Z179" s="368"/>
      <c r="AA179" s="368"/>
      <c r="AB179" s="368"/>
      <c r="AC179" s="368"/>
      <c r="AD179" s="368"/>
      <c r="AE179" s="368"/>
      <c r="AF179" s="368"/>
      <c r="AG179" s="368"/>
      <c r="AH179" s="368"/>
      <c r="AI179" s="368"/>
      <c r="AJ179" s="368" t="s">
        <v>30</v>
      </c>
      <c r="AK179" s="368" t="s">
        <v>30</v>
      </c>
      <c r="AL179" s="368"/>
      <c r="AM179" s="367"/>
      <c r="AN179" s="368"/>
      <c r="AO179" s="368"/>
      <c r="AP179" s="368" t="s">
        <v>30</v>
      </c>
      <c r="AQ179" s="368"/>
      <c r="AR179" s="368"/>
      <c r="AS179" s="368"/>
      <c r="AT179" s="368"/>
      <c r="AU179" s="368"/>
      <c r="AV179" s="647"/>
      <c r="AW179" s="395" t="s">
        <v>198</v>
      </c>
      <c r="AX179" s="82" t="s">
        <v>30</v>
      </c>
      <c r="AY179" s="82" t="s">
        <v>30</v>
      </c>
      <c r="AZ179" s="655"/>
      <c r="BA179" s="654"/>
      <c r="BB179" s="82"/>
      <c r="BC179" s="82"/>
      <c r="BD179" s="82"/>
      <c r="BE179" s="82"/>
      <c r="BF179" s="82"/>
      <c r="BG179" s="661"/>
      <c r="BH179" s="396" t="s">
        <v>198</v>
      </c>
      <c r="BI179" s="82" t="s">
        <v>30</v>
      </c>
    </row>
    <row r="180" spans="1:61" x14ac:dyDescent="0.25">
      <c r="A180" s="100">
        <v>175</v>
      </c>
      <c r="B180" s="519">
        <f>'APH KIC KIA PC'!D179</f>
        <v>0</v>
      </c>
      <c r="C180" s="519" t="str">
        <f>'APH KIC KIA PC'!I179</f>
        <v>Välj…</v>
      </c>
      <c r="D180" s="520" t="str">
        <f>IF('1. Artikeldata Grund'!$E179="","",'1. Artikeldata Grund'!$E179)</f>
        <v/>
      </c>
      <c r="E180" s="521" t="str">
        <f>IF('1. Artikeldata Grund'!D179="","",'1. Artikeldata Grund'!D179)</f>
        <v/>
      </c>
      <c r="F180" s="523" t="str">
        <f>'2. Artikeldata Utökad'!H179</f>
        <v xml:space="preserve">  Välj…</v>
      </c>
      <c r="G180" s="522"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2"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2"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2" t="str" cm="1">
        <f t="array" ref="J180">IFERROR(SUBSTITUTE(_xlfn.ARRAYTOTEXT(_xlfn._xlws.FILTER(G180:I180,G180:I180&lt;&gt;""))," ",""),"")</f>
        <v/>
      </c>
      <c r="K180" s="522" t="str">
        <f>IF('2. Artikeldata Utökad'!M179="Ja","Nordisk","")</f>
        <v/>
      </c>
      <c r="L180" s="522" t="str">
        <f>IF('2. Artikeldata Utökad'!N179="Ja","Miljoforpackad","")</f>
        <v/>
      </c>
      <c r="M180" s="522" t="str">
        <f t="shared" si="13"/>
        <v/>
      </c>
      <c r="N180" s="522" t="str">
        <f t="shared" si="17"/>
        <v/>
      </c>
      <c r="O180" s="522" t="str">
        <f t="shared" si="14"/>
        <v/>
      </c>
      <c r="P180" s="522" t="str">
        <f t="shared" si="15"/>
        <v/>
      </c>
      <c r="Q180" s="522" t="str">
        <f t="shared" si="16"/>
        <v/>
      </c>
      <c r="R180" s="522" t="str" cm="1">
        <f t="array" ref="R180">IFERROR(SUBSTITUTE(_xlfn.ARRAYTOTEXT(_xlfn._xlws.FILTER(K180:Q180,K180:Q180&lt;&gt;""))," ",""),"")</f>
        <v/>
      </c>
      <c r="S180" s="367"/>
      <c r="T180" s="368"/>
      <c r="U180" s="368"/>
      <c r="V180" s="368"/>
      <c r="W180" s="368"/>
      <c r="X180" s="368"/>
      <c r="Y180" s="368"/>
      <c r="Z180" s="368"/>
      <c r="AA180" s="368"/>
      <c r="AB180" s="368"/>
      <c r="AC180" s="368"/>
      <c r="AD180" s="368"/>
      <c r="AE180" s="368"/>
      <c r="AF180" s="368"/>
      <c r="AG180" s="368"/>
      <c r="AH180" s="368"/>
      <c r="AI180" s="368"/>
      <c r="AJ180" s="368" t="s">
        <v>30</v>
      </c>
      <c r="AK180" s="368" t="s">
        <v>30</v>
      </c>
      <c r="AL180" s="368"/>
      <c r="AM180" s="367"/>
      <c r="AN180" s="368"/>
      <c r="AO180" s="368"/>
      <c r="AP180" s="368" t="s">
        <v>30</v>
      </c>
      <c r="AQ180" s="368"/>
      <c r="AR180" s="368"/>
      <c r="AS180" s="368"/>
      <c r="AT180" s="368"/>
      <c r="AU180" s="368"/>
      <c r="AV180" s="647"/>
      <c r="AW180" s="395" t="s">
        <v>198</v>
      </c>
      <c r="AX180" s="82" t="s">
        <v>30</v>
      </c>
      <c r="AY180" s="82" t="s">
        <v>30</v>
      </c>
      <c r="AZ180" s="655"/>
      <c r="BA180" s="654"/>
      <c r="BB180" s="82"/>
      <c r="BC180" s="82"/>
      <c r="BD180" s="82"/>
      <c r="BE180" s="82"/>
      <c r="BF180" s="82"/>
      <c r="BG180" s="661"/>
      <c r="BH180" s="396" t="s">
        <v>198</v>
      </c>
      <c r="BI180" s="82" t="s">
        <v>30</v>
      </c>
    </row>
    <row r="181" spans="1:61" x14ac:dyDescent="0.25">
      <c r="A181" s="100">
        <v>176</v>
      </c>
      <c r="B181" s="519">
        <f>'APH KIC KIA PC'!D180</f>
        <v>0</v>
      </c>
      <c r="C181" s="519" t="str">
        <f>'APH KIC KIA PC'!I180</f>
        <v>Välj…</v>
      </c>
      <c r="D181" s="520" t="str">
        <f>IF('1. Artikeldata Grund'!$E180="","",'1. Artikeldata Grund'!$E180)</f>
        <v/>
      </c>
      <c r="E181" s="521" t="str">
        <f>IF('1. Artikeldata Grund'!D180="","",'1. Artikeldata Grund'!D180)</f>
        <v/>
      </c>
      <c r="F181" s="523" t="str">
        <f>'2. Artikeldata Utökad'!H180</f>
        <v xml:space="preserve">  Välj…</v>
      </c>
      <c r="G181" s="522"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2"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2"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2" t="str" cm="1">
        <f t="array" ref="J181">IFERROR(SUBSTITUTE(_xlfn.ARRAYTOTEXT(_xlfn._xlws.FILTER(G181:I181,G181:I181&lt;&gt;""))," ",""),"")</f>
        <v/>
      </c>
      <c r="K181" s="522" t="str">
        <f>IF('2. Artikeldata Utökad'!M180="Ja","Nordisk","")</f>
        <v/>
      </c>
      <c r="L181" s="522" t="str">
        <f>IF('2. Artikeldata Utökad'!N180="Ja","Miljoforpackad","")</f>
        <v/>
      </c>
      <c r="M181" s="522" t="str">
        <f t="shared" si="13"/>
        <v/>
      </c>
      <c r="N181" s="522" t="str">
        <f t="shared" si="17"/>
        <v/>
      </c>
      <c r="O181" s="522" t="str">
        <f t="shared" si="14"/>
        <v/>
      </c>
      <c r="P181" s="522" t="str">
        <f t="shared" si="15"/>
        <v/>
      </c>
      <c r="Q181" s="522" t="str">
        <f t="shared" si="16"/>
        <v/>
      </c>
      <c r="R181" s="522" t="str" cm="1">
        <f t="array" ref="R181">IFERROR(SUBSTITUTE(_xlfn.ARRAYTOTEXT(_xlfn._xlws.FILTER(K181:Q181,K181:Q181&lt;&gt;""))," ",""),"")</f>
        <v/>
      </c>
      <c r="S181" s="367"/>
      <c r="T181" s="368"/>
      <c r="U181" s="368"/>
      <c r="V181" s="368"/>
      <c r="W181" s="368"/>
      <c r="X181" s="368"/>
      <c r="Y181" s="368"/>
      <c r="Z181" s="368"/>
      <c r="AA181" s="368"/>
      <c r="AB181" s="368"/>
      <c r="AC181" s="368"/>
      <c r="AD181" s="368"/>
      <c r="AE181" s="368"/>
      <c r="AF181" s="368"/>
      <c r="AG181" s="368"/>
      <c r="AH181" s="368"/>
      <c r="AI181" s="368"/>
      <c r="AJ181" s="368" t="s">
        <v>30</v>
      </c>
      <c r="AK181" s="368" t="s">
        <v>30</v>
      </c>
      <c r="AL181" s="368"/>
      <c r="AM181" s="367"/>
      <c r="AN181" s="368"/>
      <c r="AO181" s="368"/>
      <c r="AP181" s="368" t="s">
        <v>30</v>
      </c>
      <c r="AQ181" s="368"/>
      <c r="AR181" s="368"/>
      <c r="AS181" s="368"/>
      <c r="AT181" s="368"/>
      <c r="AU181" s="368"/>
      <c r="AV181" s="647"/>
      <c r="AW181" s="395" t="s">
        <v>198</v>
      </c>
      <c r="AX181" s="82" t="s">
        <v>30</v>
      </c>
      <c r="AY181" s="82" t="s">
        <v>30</v>
      </c>
      <c r="AZ181" s="655"/>
      <c r="BA181" s="654"/>
      <c r="BB181" s="82"/>
      <c r="BC181" s="82"/>
      <c r="BD181" s="82"/>
      <c r="BE181" s="82"/>
      <c r="BF181" s="82"/>
      <c r="BG181" s="661"/>
      <c r="BH181" s="396" t="s">
        <v>198</v>
      </c>
      <c r="BI181" s="82" t="s">
        <v>30</v>
      </c>
    </row>
    <row r="182" spans="1:61" x14ac:dyDescent="0.25">
      <c r="A182" s="100">
        <v>177</v>
      </c>
      <c r="B182" s="519">
        <f>'APH KIC KIA PC'!D181</f>
        <v>0</v>
      </c>
      <c r="C182" s="519" t="str">
        <f>'APH KIC KIA PC'!I181</f>
        <v>Välj…</v>
      </c>
      <c r="D182" s="520" t="str">
        <f>IF('1. Artikeldata Grund'!$E181="","",'1. Artikeldata Grund'!$E181)</f>
        <v/>
      </c>
      <c r="E182" s="521" t="str">
        <f>IF('1. Artikeldata Grund'!D181="","",'1. Artikeldata Grund'!D181)</f>
        <v/>
      </c>
      <c r="F182" s="523" t="str">
        <f>'2. Artikeldata Utökad'!H181</f>
        <v xml:space="preserve">  Välj…</v>
      </c>
      <c r="G182" s="522"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2"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2"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2" t="str" cm="1">
        <f t="array" ref="J182">IFERROR(SUBSTITUTE(_xlfn.ARRAYTOTEXT(_xlfn._xlws.FILTER(G182:I182,G182:I182&lt;&gt;""))," ",""),"")</f>
        <v/>
      </c>
      <c r="K182" s="522" t="str">
        <f>IF('2. Artikeldata Utökad'!M181="Ja","Nordisk","")</f>
        <v/>
      </c>
      <c r="L182" s="522" t="str">
        <f>IF('2. Artikeldata Utökad'!N181="Ja","Miljoforpackad","")</f>
        <v/>
      </c>
      <c r="M182" s="522" t="str">
        <f t="shared" si="13"/>
        <v/>
      </c>
      <c r="N182" s="522" t="str">
        <f t="shared" si="17"/>
        <v/>
      </c>
      <c r="O182" s="522" t="str">
        <f t="shared" si="14"/>
        <v/>
      </c>
      <c r="P182" s="522" t="str">
        <f t="shared" si="15"/>
        <v/>
      </c>
      <c r="Q182" s="522" t="str">
        <f t="shared" si="16"/>
        <v/>
      </c>
      <c r="R182" s="522" t="str" cm="1">
        <f t="array" ref="R182">IFERROR(SUBSTITUTE(_xlfn.ARRAYTOTEXT(_xlfn._xlws.FILTER(K182:Q182,K182:Q182&lt;&gt;""))," ",""),"")</f>
        <v/>
      </c>
      <c r="S182" s="367"/>
      <c r="T182" s="368"/>
      <c r="U182" s="368"/>
      <c r="V182" s="368"/>
      <c r="W182" s="368"/>
      <c r="X182" s="368"/>
      <c r="Y182" s="368"/>
      <c r="Z182" s="368"/>
      <c r="AA182" s="368"/>
      <c r="AB182" s="368"/>
      <c r="AC182" s="368"/>
      <c r="AD182" s="368"/>
      <c r="AE182" s="368"/>
      <c r="AF182" s="368"/>
      <c r="AG182" s="368"/>
      <c r="AH182" s="368"/>
      <c r="AI182" s="368"/>
      <c r="AJ182" s="368" t="s">
        <v>30</v>
      </c>
      <c r="AK182" s="368" t="s">
        <v>30</v>
      </c>
      <c r="AL182" s="368"/>
      <c r="AM182" s="367"/>
      <c r="AN182" s="368"/>
      <c r="AO182" s="368"/>
      <c r="AP182" s="368" t="s">
        <v>30</v>
      </c>
      <c r="AQ182" s="368"/>
      <c r="AR182" s="368"/>
      <c r="AS182" s="368"/>
      <c r="AT182" s="368"/>
      <c r="AU182" s="368"/>
      <c r="AV182" s="647"/>
      <c r="AW182" s="395" t="s">
        <v>198</v>
      </c>
      <c r="AX182" s="82" t="s">
        <v>30</v>
      </c>
      <c r="AY182" s="82" t="s">
        <v>30</v>
      </c>
      <c r="AZ182" s="655"/>
      <c r="BA182" s="654"/>
      <c r="BB182" s="82"/>
      <c r="BC182" s="82"/>
      <c r="BD182" s="82"/>
      <c r="BE182" s="82"/>
      <c r="BF182" s="82"/>
      <c r="BG182" s="661"/>
      <c r="BH182" s="396" t="s">
        <v>198</v>
      </c>
      <c r="BI182" s="82" t="s">
        <v>30</v>
      </c>
    </row>
    <row r="183" spans="1:61" x14ac:dyDescent="0.25">
      <c r="A183" s="100">
        <v>178</v>
      </c>
      <c r="B183" s="519">
        <f>'APH KIC KIA PC'!D182</f>
        <v>0</v>
      </c>
      <c r="C183" s="519" t="str">
        <f>'APH KIC KIA PC'!I182</f>
        <v>Välj…</v>
      </c>
      <c r="D183" s="520" t="str">
        <f>IF('1. Artikeldata Grund'!$E182="","",'1. Artikeldata Grund'!$E182)</f>
        <v/>
      </c>
      <c r="E183" s="521" t="str">
        <f>IF('1. Artikeldata Grund'!D182="","",'1. Artikeldata Grund'!D182)</f>
        <v/>
      </c>
      <c r="F183" s="523" t="str">
        <f>'2. Artikeldata Utökad'!H182</f>
        <v xml:space="preserve">  Välj…</v>
      </c>
      <c r="G183" s="522"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2"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2"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2" t="str" cm="1">
        <f t="array" ref="J183">IFERROR(SUBSTITUTE(_xlfn.ARRAYTOTEXT(_xlfn._xlws.FILTER(G183:I183,G183:I183&lt;&gt;""))," ",""),"")</f>
        <v/>
      </c>
      <c r="K183" s="522" t="str">
        <f>IF('2. Artikeldata Utökad'!M182="Ja","Nordisk","")</f>
        <v/>
      </c>
      <c r="L183" s="522" t="str">
        <f>IF('2. Artikeldata Utökad'!N182="Ja","Miljoforpackad","")</f>
        <v/>
      </c>
      <c r="M183" s="522" t="str">
        <f t="shared" si="13"/>
        <v/>
      </c>
      <c r="N183" s="522" t="str">
        <f t="shared" si="17"/>
        <v/>
      </c>
      <c r="O183" s="522" t="str">
        <f t="shared" si="14"/>
        <v/>
      </c>
      <c r="P183" s="522" t="str">
        <f t="shared" si="15"/>
        <v/>
      </c>
      <c r="Q183" s="522" t="str">
        <f t="shared" si="16"/>
        <v/>
      </c>
      <c r="R183" s="522" t="str" cm="1">
        <f t="array" ref="R183">IFERROR(SUBSTITUTE(_xlfn.ARRAYTOTEXT(_xlfn._xlws.FILTER(K183:Q183,K183:Q183&lt;&gt;""))," ",""),"")</f>
        <v/>
      </c>
      <c r="S183" s="367"/>
      <c r="T183" s="368"/>
      <c r="U183" s="368"/>
      <c r="V183" s="368"/>
      <c r="W183" s="368"/>
      <c r="X183" s="368"/>
      <c r="Y183" s="368"/>
      <c r="Z183" s="368"/>
      <c r="AA183" s="368"/>
      <c r="AB183" s="368"/>
      <c r="AC183" s="368"/>
      <c r="AD183" s="368"/>
      <c r="AE183" s="368"/>
      <c r="AF183" s="368"/>
      <c r="AG183" s="368"/>
      <c r="AH183" s="368"/>
      <c r="AI183" s="368"/>
      <c r="AJ183" s="368" t="s">
        <v>30</v>
      </c>
      <c r="AK183" s="368" t="s">
        <v>30</v>
      </c>
      <c r="AL183" s="368"/>
      <c r="AM183" s="367"/>
      <c r="AN183" s="368"/>
      <c r="AO183" s="368"/>
      <c r="AP183" s="368" t="s">
        <v>30</v>
      </c>
      <c r="AQ183" s="368"/>
      <c r="AR183" s="368"/>
      <c r="AS183" s="368"/>
      <c r="AT183" s="368"/>
      <c r="AU183" s="368"/>
      <c r="AV183" s="647"/>
      <c r="AW183" s="395" t="s">
        <v>198</v>
      </c>
      <c r="AX183" s="82" t="s">
        <v>30</v>
      </c>
      <c r="AY183" s="82" t="s">
        <v>30</v>
      </c>
      <c r="AZ183" s="655"/>
      <c r="BA183" s="654"/>
      <c r="BB183" s="82"/>
      <c r="BC183" s="82"/>
      <c r="BD183" s="82"/>
      <c r="BE183" s="82"/>
      <c r="BF183" s="82"/>
      <c r="BG183" s="661"/>
      <c r="BH183" s="396" t="s">
        <v>198</v>
      </c>
      <c r="BI183" s="82" t="s">
        <v>30</v>
      </c>
    </row>
    <row r="184" spans="1:61" x14ac:dyDescent="0.25">
      <c r="A184" s="100">
        <v>179</v>
      </c>
      <c r="B184" s="519">
        <f>'APH KIC KIA PC'!D183</f>
        <v>0</v>
      </c>
      <c r="C184" s="519" t="str">
        <f>'APH KIC KIA PC'!I183</f>
        <v>Välj…</v>
      </c>
      <c r="D184" s="520" t="str">
        <f>IF('1. Artikeldata Grund'!$E183="","",'1. Artikeldata Grund'!$E183)</f>
        <v/>
      </c>
      <c r="E184" s="521" t="str">
        <f>IF('1. Artikeldata Grund'!D183="","",'1. Artikeldata Grund'!D183)</f>
        <v/>
      </c>
      <c r="F184" s="523" t="str">
        <f>'2. Artikeldata Utökad'!H183</f>
        <v xml:space="preserve">  Välj…</v>
      </c>
      <c r="G184" s="522"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2"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2"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2" t="str" cm="1">
        <f t="array" ref="J184">IFERROR(SUBSTITUTE(_xlfn.ARRAYTOTEXT(_xlfn._xlws.FILTER(G184:I184,G184:I184&lt;&gt;""))," ",""),"")</f>
        <v/>
      </c>
      <c r="K184" s="522" t="str">
        <f>IF('2. Artikeldata Utökad'!M183="Ja","Nordisk","")</f>
        <v/>
      </c>
      <c r="L184" s="522" t="str">
        <f>IF('2. Artikeldata Utökad'!N183="Ja","Miljoforpackad","")</f>
        <v/>
      </c>
      <c r="M184" s="522" t="str">
        <f t="shared" si="13"/>
        <v/>
      </c>
      <c r="N184" s="522" t="str">
        <f t="shared" si="17"/>
        <v/>
      </c>
      <c r="O184" s="522" t="str">
        <f t="shared" si="14"/>
        <v/>
      </c>
      <c r="P184" s="522" t="str">
        <f t="shared" si="15"/>
        <v/>
      </c>
      <c r="Q184" s="522" t="str">
        <f t="shared" si="16"/>
        <v/>
      </c>
      <c r="R184" s="522" t="str" cm="1">
        <f t="array" ref="R184">IFERROR(SUBSTITUTE(_xlfn.ARRAYTOTEXT(_xlfn._xlws.FILTER(K184:Q184,K184:Q184&lt;&gt;""))," ",""),"")</f>
        <v/>
      </c>
      <c r="S184" s="367"/>
      <c r="T184" s="368"/>
      <c r="U184" s="368"/>
      <c r="V184" s="368"/>
      <c r="W184" s="368"/>
      <c r="X184" s="368"/>
      <c r="Y184" s="368"/>
      <c r="Z184" s="368"/>
      <c r="AA184" s="368"/>
      <c r="AB184" s="368"/>
      <c r="AC184" s="368"/>
      <c r="AD184" s="368"/>
      <c r="AE184" s="368"/>
      <c r="AF184" s="368"/>
      <c r="AG184" s="368"/>
      <c r="AH184" s="368"/>
      <c r="AI184" s="368"/>
      <c r="AJ184" s="368" t="s">
        <v>30</v>
      </c>
      <c r="AK184" s="368" t="s">
        <v>30</v>
      </c>
      <c r="AL184" s="368"/>
      <c r="AM184" s="367"/>
      <c r="AN184" s="368"/>
      <c r="AO184" s="368"/>
      <c r="AP184" s="368" t="s">
        <v>30</v>
      </c>
      <c r="AQ184" s="368"/>
      <c r="AR184" s="368"/>
      <c r="AS184" s="368"/>
      <c r="AT184" s="368"/>
      <c r="AU184" s="368"/>
      <c r="AV184" s="647"/>
      <c r="AW184" s="395" t="s">
        <v>198</v>
      </c>
      <c r="AX184" s="82" t="s">
        <v>30</v>
      </c>
      <c r="AY184" s="82" t="s">
        <v>30</v>
      </c>
      <c r="AZ184" s="655"/>
      <c r="BA184" s="654"/>
      <c r="BB184" s="82"/>
      <c r="BC184" s="82"/>
      <c r="BD184" s="82"/>
      <c r="BE184" s="82"/>
      <c r="BF184" s="82"/>
      <c r="BG184" s="661"/>
      <c r="BH184" s="396" t="s">
        <v>198</v>
      </c>
      <c r="BI184" s="82" t="s">
        <v>30</v>
      </c>
    </row>
    <row r="185" spans="1:61" x14ac:dyDescent="0.25">
      <c r="A185" s="100">
        <v>180</v>
      </c>
      <c r="B185" s="519">
        <f>'APH KIC KIA PC'!D184</f>
        <v>0</v>
      </c>
      <c r="C185" s="519" t="str">
        <f>'APH KIC KIA PC'!I184</f>
        <v>Välj…</v>
      </c>
      <c r="D185" s="520" t="str">
        <f>IF('1. Artikeldata Grund'!$E184="","",'1. Artikeldata Grund'!$E184)</f>
        <v/>
      </c>
      <c r="E185" s="521" t="str">
        <f>IF('1. Artikeldata Grund'!D184="","",'1. Artikeldata Grund'!D184)</f>
        <v/>
      </c>
      <c r="F185" s="523" t="str">
        <f>'2. Artikeldata Utökad'!H184</f>
        <v xml:space="preserve">  Välj…</v>
      </c>
      <c r="G185" s="522"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2"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2"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2" t="str" cm="1">
        <f t="array" ref="J185">IFERROR(SUBSTITUTE(_xlfn.ARRAYTOTEXT(_xlfn._xlws.FILTER(G185:I185,G185:I185&lt;&gt;""))," ",""),"")</f>
        <v/>
      </c>
      <c r="K185" s="522" t="str">
        <f>IF('2. Artikeldata Utökad'!M184="Ja","Nordisk","")</f>
        <v/>
      </c>
      <c r="L185" s="522" t="str">
        <f>IF('2. Artikeldata Utökad'!N184="Ja","Miljoforpackad","")</f>
        <v/>
      </c>
      <c r="M185" s="522" t="str">
        <f t="shared" si="13"/>
        <v/>
      </c>
      <c r="N185" s="522" t="str">
        <f t="shared" si="17"/>
        <v/>
      </c>
      <c r="O185" s="522" t="str">
        <f t="shared" si="14"/>
        <v/>
      </c>
      <c r="P185" s="522" t="str">
        <f t="shared" si="15"/>
        <v/>
      </c>
      <c r="Q185" s="522" t="str">
        <f t="shared" si="16"/>
        <v/>
      </c>
      <c r="R185" s="522" t="str" cm="1">
        <f t="array" ref="R185">IFERROR(SUBSTITUTE(_xlfn.ARRAYTOTEXT(_xlfn._xlws.FILTER(K185:Q185,K185:Q185&lt;&gt;""))," ",""),"")</f>
        <v/>
      </c>
      <c r="S185" s="367"/>
      <c r="T185" s="368"/>
      <c r="U185" s="368"/>
      <c r="V185" s="368"/>
      <c r="W185" s="368"/>
      <c r="X185" s="368"/>
      <c r="Y185" s="368"/>
      <c r="Z185" s="368"/>
      <c r="AA185" s="368"/>
      <c r="AB185" s="368"/>
      <c r="AC185" s="368"/>
      <c r="AD185" s="368"/>
      <c r="AE185" s="368"/>
      <c r="AF185" s="368"/>
      <c r="AG185" s="368"/>
      <c r="AH185" s="368"/>
      <c r="AI185" s="368"/>
      <c r="AJ185" s="368" t="s">
        <v>30</v>
      </c>
      <c r="AK185" s="368" t="s">
        <v>30</v>
      </c>
      <c r="AL185" s="368"/>
      <c r="AM185" s="367"/>
      <c r="AN185" s="368"/>
      <c r="AO185" s="368"/>
      <c r="AP185" s="368" t="s">
        <v>30</v>
      </c>
      <c r="AQ185" s="368"/>
      <c r="AR185" s="368"/>
      <c r="AS185" s="368"/>
      <c r="AT185" s="368"/>
      <c r="AU185" s="368"/>
      <c r="AV185" s="647"/>
      <c r="AW185" s="395" t="s">
        <v>198</v>
      </c>
      <c r="AX185" s="82" t="s">
        <v>30</v>
      </c>
      <c r="AY185" s="82" t="s">
        <v>30</v>
      </c>
      <c r="AZ185" s="655"/>
      <c r="BA185" s="654"/>
      <c r="BB185" s="82"/>
      <c r="BC185" s="82"/>
      <c r="BD185" s="82"/>
      <c r="BE185" s="82"/>
      <c r="BF185" s="82"/>
      <c r="BG185" s="661"/>
      <c r="BH185" s="396" t="s">
        <v>198</v>
      </c>
      <c r="BI185" s="82" t="s">
        <v>30</v>
      </c>
    </row>
    <row r="186" spans="1:61" x14ac:dyDescent="0.25">
      <c r="A186" s="100">
        <v>181</v>
      </c>
      <c r="B186" s="519">
        <f>'APH KIC KIA PC'!D185</f>
        <v>0</v>
      </c>
      <c r="C186" s="519" t="str">
        <f>'APH KIC KIA PC'!I185</f>
        <v>Välj…</v>
      </c>
      <c r="D186" s="520" t="str">
        <f>IF('1. Artikeldata Grund'!$E185="","",'1. Artikeldata Grund'!$E185)</f>
        <v/>
      </c>
      <c r="E186" s="521" t="str">
        <f>IF('1. Artikeldata Grund'!D185="","",'1. Artikeldata Grund'!D185)</f>
        <v/>
      </c>
      <c r="F186" s="523" t="str">
        <f>'2. Artikeldata Utökad'!H185</f>
        <v xml:space="preserve">  Välj…</v>
      </c>
      <c r="G186" s="522"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2"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2"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2" t="str" cm="1">
        <f t="array" ref="J186">IFERROR(SUBSTITUTE(_xlfn.ARRAYTOTEXT(_xlfn._xlws.FILTER(G186:I186,G186:I186&lt;&gt;""))," ",""),"")</f>
        <v/>
      </c>
      <c r="K186" s="522" t="str">
        <f>IF('2. Artikeldata Utökad'!M185="Ja","Nordisk","")</f>
        <v/>
      </c>
      <c r="L186" s="522" t="str">
        <f>IF('2. Artikeldata Utökad'!N185="Ja","Miljoforpackad","")</f>
        <v/>
      </c>
      <c r="M186" s="522" t="str">
        <f t="shared" si="13"/>
        <v/>
      </c>
      <c r="N186" s="522" t="str">
        <f t="shared" si="17"/>
        <v/>
      </c>
      <c r="O186" s="522" t="str">
        <f t="shared" si="14"/>
        <v/>
      </c>
      <c r="P186" s="522" t="str">
        <f t="shared" si="15"/>
        <v/>
      </c>
      <c r="Q186" s="522" t="str">
        <f t="shared" si="16"/>
        <v/>
      </c>
      <c r="R186" s="522" t="str" cm="1">
        <f t="array" ref="R186">IFERROR(SUBSTITUTE(_xlfn.ARRAYTOTEXT(_xlfn._xlws.FILTER(K186:Q186,K186:Q186&lt;&gt;""))," ",""),"")</f>
        <v/>
      </c>
      <c r="S186" s="367"/>
      <c r="T186" s="368"/>
      <c r="U186" s="368"/>
      <c r="V186" s="368"/>
      <c r="W186" s="368"/>
      <c r="X186" s="368"/>
      <c r="Y186" s="368"/>
      <c r="Z186" s="368"/>
      <c r="AA186" s="368"/>
      <c r="AB186" s="368"/>
      <c r="AC186" s="368"/>
      <c r="AD186" s="368"/>
      <c r="AE186" s="368"/>
      <c r="AF186" s="368"/>
      <c r="AG186" s="368"/>
      <c r="AH186" s="368"/>
      <c r="AI186" s="368"/>
      <c r="AJ186" s="368" t="s">
        <v>30</v>
      </c>
      <c r="AK186" s="368" t="s">
        <v>30</v>
      </c>
      <c r="AL186" s="368"/>
      <c r="AM186" s="367"/>
      <c r="AN186" s="368"/>
      <c r="AO186" s="368"/>
      <c r="AP186" s="368" t="s">
        <v>30</v>
      </c>
      <c r="AQ186" s="368"/>
      <c r="AR186" s="368"/>
      <c r="AS186" s="368"/>
      <c r="AT186" s="368"/>
      <c r="AU186" s="368"/>
      <c r="AV186" s="647"/>
      <c r="AW186" s="395" t="s">
        <v>198</v>
      </c>
      <c r="AX186" s="82" t="s">
        <v>30</v>
      </c>
      <c r="AY186" s="82" t="s">
        <v>30</v>
      </c>
      <c r="AZ186" s="655"/>
      <c r="BA186" s="654"/>
      <c r="BB186" s="82"/>
      <c r="BC186" s="82"/>
      <c r="BD186" s="82"/>
      <c r="BE186" s="82"/>
      <c r="BF186" s="82"/>
      <c r="BG186" s="661"/>
      <c r="BH186" s="396" t="s">
        <v>198</v>
      </c>
      <c r="BI186" s="82" t="s">
        <v>30</v>
      </c>
    </row>
    <row r="187" spans="1:61" x14ac:dyDescent="0.25">
      <c r="A187" s="100">
        <v>182</v>
      </c>
      <c r="B187" s="519">
        <f>'APH KIC KIA PC'!D186</f>
        <v>0</v>
      </c>
      <c r="C187" s="519" t="str">
        <f>'APH KIC KIA PC'!I186</f>
        <v>Välj…</v>
      </c>
      <c r="D187" s="520" t="str">
        <f>IF('1. Artikeldata Grund'!$E186="","",'1. Artikeldata Grund'!$E186)</f>
        <v/>
      </c>
      <c r="E187" s="521" t="str">
        <f>IF('1. Artikeldata Grund'!D186="","",'1. Artikeldata Grund'!D186)</f>
        <v/>
      </c>
      <c r="F187" s="523" t="str">
        <f>'2. Artikeldata Utökad'!H186</f>
        <v xml:space="preserve">  Välj…</v>
      </c>
      <c r="G187" s="522"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2"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2"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2" t="str" cm="1">
        <f t="array" ref="J187">IFERROR(SUBSTITUTE(_xlfn.ARRAYTOTEXT(_xlfn._xlws.FILTER(G187:I187,G187:I187&lt;&gt;""))," ",""),"")</f>
        <v/>
      </c>
      <c r="K187" s="522" t="str">
        <f>IF('2. Artikeldata Utökad'!M186="Ja","Nordisk","")</f>
        <v/>
      </c>
      <c r="L187" s="522" t="str">
        <f>IF('2. Artikeldata Utökad'!N186="Ja","Miljoforpackad","")</f>
        <v/>
      </c>
      <c r="M187" s="522" t="str">
        <f t="shared" si="13"/>
        <v/>
      </c>
      <c r="N187" s="522" t="str">
        <f t="shared" si="17"/>
        <v/>
      </c>
      <c r="O187" s="522" t="str">
        <f t="shared" si="14"/>
        <v/>
      </c>
      <c r="P187" s="522" t="str">
        <f t="shared" si="15"/>
        <v/>
      </c>
      <c r="Q187" s="522" t="str">
        <f t="shared" si="16"/>
        <v/>
      </c>
      <c r="R187" s="522" t="str" cm="1">
        <f t="array" ref="R187">IFERROR(SUBSTITUTE(_xlfn.ARRAYTOTEXT(_xlfn._xlws.FILTER(K187:Q187,K187:Q187&lt;&gt;""))," ",""),"")</f>
        <v/>
      </c>
      <c r="S187" s="367"/>
      <c r="T187" s="368"/>
      <c r="U187" s="368"/>
      <c r="V187" s="368"/>
      <c r="W187" s="368"/>
      <c r="X187" s="368"/>
      <c r="Y187" s="368"/>
      <c r="Z187" s="368"/>
      <c r="AA187" s="368"/>
      <c r="AB187" s="368"/>
      <c r="AC187" s="368"/>
      <c r="AD187" s="368"/>
      <c r="AE187" s="368"/>
      <c r="AF187" s="368"/>
      <c r="AG187" s="368"/>
      <c r="AH187" s="368"/>
      <c r="AI187" s="368"/>
      <c r="AJ187" s="368" t="s">
        <v>30</v>
      </c>
      <c r="AK187" s="368" t="s">
        <v>30</v>
      </c>
      <c r="AL187" s="368"/>
      <c r="AM187" s="367"/>
      <c r="AN187" s="368"/>
      <c r="AO187" s="368"/>
      <c r="AP187" s="368" t="s">
        <v>30</v>
      </c>
      <c r="AQ187" s="368"/>
      <c r="AR187" s="368"/>
      <c r="AS187" s="368"/>
      <c r="AT187" s="368"/>
      <c r="AU187" s="368"/>
      <c r="AV187" s="647"/>
      <c r="AW187" s="395" t="s">
        <v>198</v>
      </c>
      <c r="AX187" s="82" t="s">
        <v>30</v>
      </c>
      <c r="AY187" s="82" t="s">
        <v>30</v>
      </c>
      <c r="AZ187" s="655"/>
      <c r="BA187" s="654"/>
      <c r="BB187" s="82"/>
      <c r="BC187" s="82"/>
      <c r="BD187" s="82"/>
      <c r="BE187" s="82"/>
      <c r="BF187" s="82"/>
      <c r="BG187" s="661"/>
      <c r="BH187" s="396" t="s">
        <v>198</v>
      </c>
      <c r="BI187" s="82" t="s">
        <v>30</v>
      </c>
    </row>
    <row r="188" spans="1:61" x14ac:dyDescent="0.25">
      <c r="A188" s="100">
        <v>183</v>
      </c>
      <c r="B188" s="519">
        <f>'APH KIC KIA PC'!D187</f>
        <v>0</v>
      </c>
      <c r="C188" s="519" t="str">
        <f>'APH KIC KIA PC'!I187</f>
        <v>Välj…</v>
      </c>
      <c r="D188" s="520" t="str">
        <f>IF('1. Artikeldata Grund'!$E187="","",'1. Artikeldata Grund'!$E187)</f>
        <v/>
      </c>
      <c r="E188" s="521" t="str">
        <f>IF('1. Artikeldata Grund'!D187="","",'1. Artikeldata Grund'!D187)</f>
        <v/>
      </c>
      <c r="F188" s="523" t="str">
        <f>'2. Artikeldata Utökad'!H187</f>
        <v xml:space="preserve">  Välj…</v>
      </c>
      <c r="G188" s="522"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2"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2"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2" t="str" cm="1">
        <f t="array" ref="J188">IFERROR(SUBSTITUTE(_xlfn.ARRAYTOTEXT(_xlfn._xlws.FILTER(G188:I188,G188:I188&lt;&gt;""))," ",""),"")</f>
        <v/>
      </c>
      <c r="K188" s="522" t="str">
        <f>IF('2. Artikeldata Utökad'!M187="Ja","Nordisk","")</f>
        <v/>
      </c>
      <c r="L188" s="522" t="str">
        <f>IF('2. Artikeldata Utökad'!N187="Ja","Miljoforpackad","")</f>
        <v/>
      </c>
      <c r="M188" s="522" t="str">
        <f t="shared" si="13"/>
        <v/>
      </c>
      <c r="N188" s="522" t="str">
        <f t="shared" si="17"/>
        <v/>
      </c>
      <c r="O188" s="522" t="str">
        <f t="shared" si="14"/>
        <v/>
      </c>
      <c r="P188" s="522" t="str">
        <f t="shared" si="15"/>
        <v/>
      </c>
      <c r="Q188" s="522" t="str">
        <f t="shared" si="16"/>
        <v/>
      </c>
      <c r="R188" s="522" t="str" cm="1">
        <f t="array" ref="R188">IFERROR(SUBSTITUTE(_xlfn.ARRAYTOTEXT(_xlfn._xlws.FILTER(K188:Q188,K188:Q188&lt;&gt;""))," ",""),"")</f>
        <v/>
      </c>
      <c r="S188" s="367"/>
      <c r="T188" s="368"/>
      <c r="U188" s="368"/>
      <c r="V188" s="368"/>
      <c r="W188" s="368"/>
      <c r="X188" s="368"/>
      <c r="Y188" s="368"/>
      <c r="Z188" s="368"/>
      <c r="AA188" s="368"/>
      <c r="AB188" s="368"/>
      <c r="AC188" s="368"/>
      <c r="AD188" s="368"/>
      <c r="AE188" s="368"/>
      <c r="AF188" s="368"/>
      <c r="AG188" s="368"/>
      <c r="AH188" s="368"/>
      <c r="AI188" s="368"/>
      <c r="AJ188" s="368" t="s">
        <v>30</v>
      </c>
      <c r="AK188" s="368" t="s">
        <v>30</v>
      </c>
      <c r="AL188" s="368"/>
      <c r="AM188" s="367"/>
      <c r="AN188" s="368"/>
      <c r="AO188" s="368"/>
      <c r="AP188" s="368" t="s">
        <v>30</v>
      </c>
      <c r="AQ188" s="368"/>
      <c r="AR188" s="368"/>
      <c r="AS188" s="368"/>
      <c r="AT188" s="368"/>
      <c r="AU188" s="368"/>
      <c r="AV188" s="647"/>
      <c r="AW188" s="395" t="s">
        <v>198</v>
      </c>
      <c r="AX188" s="82" t="s">
        <v>30</v>
      </c>
      <c r="AY188" s="82" t="s">
        <v>30</v>
      </c>
      <c r="AZ188" s="655"/>
      <c r="BA188" s="654"/>
      <c r="BB188" s="82"/>
      <c r="BC188" s="82"/>
      <c r="BD188" s="82"/>
      <c r="BE188" s="82"/>
      <c r="BF188" s="82"/>
      <c r="BG188" s="661"/>
      <c r="BH188" s="396" t="s">
        <v>198</v>
      </c>
      <c r="BI188" s="82" t="s">
        <v>30</v>
      </c>
    </row>
    <row r="189" spans="1:61" x14ac:dyDescent="0.25">
      <c r="A189" s="100">
        <v>184</v>
      </c>
      <c r="B189" s="519">
        <f>'APH KIC KIA PC'!D188</f>
        <v>0</v>
      </c>
      <c r="C189" s="519" t="str">
        <f>'APH KIC KIA PC'!I188</f>
        <v>Välj…</v>
      </c>
      <c r="D189" s="520" t="str">
        <f>IF('1. Artikeldata Grund'!$E188="","",'1. Artikeldata Grund'!$E188)</f>
        <v/>
      </c>
      <c r="E189" s="521" t="str">
        <f>IF('1. Artikeldata Grund'!D188="","",'1. Artikeldata Grund'!D188)</f>
        <v/>
      </c>
      <c r="F189" s="523" t="str">
        <f>'2. Artikeldata Utökad'!H188</f>
        <v xml:space="preserve">  Välj…</v>
      </c>
      <c r="G189" s="522"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2"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2"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2" t="str" cm="1">
        <f t="array" ref="J189">IFERROR(SUBSTITUTE(_xlfn.ARRAYTOTEXT(_xlfn._xlws.FILTER(G189:I189,G189:I189&lt;&gt;""))," ",""),"")</f>
        <v/>
      </c>
      <c r="K189" s="522" t="str">
        <f>IF('2. Artikeldata Utökad'!M188="Ja","Nordisk","")</f>
        <v/>
      </c>
      <c r="L189" s="522" t="str">
        <f>IF('2. Artikeldata Utökad'!N188="Ja","Miljoforpackad","")</f>
        <v/>
      </c>
      <c r="M189" s="522" t="str">
        <f t="shared" si="13"/>
        <v/>
      </c>
      <c r="N189" s="522" t="str">
        <f t="shared" si="17"/>
        <v/>
      </c>
      <c r="O189" s="522" t="str">
        <f t="shared" si="14"/>
        <v/>
      </c>
      <c r="P189" s="522" t="str">
        <f t="shared" si="15"/>
        <v/>
      </c>
      <c r="Q189" s="522" t="str">
        <f t="shared" si="16"/>
        <v/>
      </c>
      <c r="R189" s="522" t="str" cm="1">
        <f t="array" ref="R189">IFERROR(SUBSTITUTE(_xlfn.ARRAYTOTEXT(_xlfn._xlws.FILTER(K189:Q189,K189:Q189&lt;&gt;""))," ",""),"")</f>
        <v/>
      </c>
      <c r="S189" s="367"/>
      <c r="T189" s="368"/>
      <c r="U189" s="368"/>
      <c r="V189" s="368"/>
      <c r="W189" s="368"/>
      <c r="X189" s="368"/>
      <c r="Y189" s="368"/>
      <c r="Z189" s="368"/>
      <c r="AA189" s="368"/>
      <c r="AB189" s="368"/>
      <c r="AC189" s="368"/>
      <c r="AD189" s="368"/>
      <c r="AE189" s="368"/>
      <c r="AF189" s="368"/>
      <c r="AG189" s="368"/>
      <c r="AH189" s="368"/>
      <c r="AI189" s="368"/>
      <c r="AJ189" s="368" t="s">
        <v>30</v>
      </c>
      <c r="AK189" s="368" t="s">
        <v>30</v>
      </c>
      <c r="AL189" s="368"/>
      <c r="AM189" s="367"/>
      <c r="AN189" s="368"/>
      <c r="AO189" s="368"/>
      <c r="AP189" s="368" t="s">
        <v>30</v>
      </c>
      <c r="AQ189" s="368"/>
      <c r="AR189" s="368"/>
      <c r="AS189" s="368"/>
      <c r="AT189" s="368"/>
      <c r="AU189" s="368"/>
      <c r="AV189" s="647"/>
      <c r="AW189" s="395" t="s">
        <v>198</v>
      </c>
      <c r="AX189" s="82" t="s">
        <v>30</v>
      </c>
      <c r="AY189" s="82" t="s">
        <v>30</v>
      </c>
      <c r="AZ189" s="655"/>
      <c r="BA189" s="654"/>
      <c r="BB189" s="82"/>
      <c r="BC189" s="82"/>
      <c r="BD189" s="82"/>
      <c r="BE189" s="82"/>
      <c r="BF189" s="82"/>
      <c r="BG189" s="661"/>
      <c r="BH189" s="396" t="s">
        <v>198</v>
      </c>
      <c r="BI189" s="82" t="s">
        <v>30</v>
      </c>
    </row>
    <row r="190" spans="1:61" x14ac:dyDescent="0.25">
      <c r="A190" s="100">
        <v>185</v>
      </c>
      <c r="B190" s="519">
        <f>'APH KIC KIA PC'!D189</f>
        <v>0</v>
      </c>
      <c r="C190" s="519" t="str">
        <f>'APH KIC KIA PC'!I189</f>
        <v>Välj…</v>
      </c>
      <c r="D190" s="520" t="str">
        <f>IF('1. Artikeldata Grund'!$E189="","",'1. Artikeldata Grund'!$E189)</f>
        <v/>
      </c>
      <c r="E190" s="521" t="str">
        <f>IF('1. Artikeldata Grund'!D189="","",'1. Artikeldata Grund'!D189)</f>
        <v/>
      </c>
      <c r="F190" s="523" t="str">
        <f>'2. Artikeldata Utökad'!H189</f>
        <v xml:space="preserve">  Välj…</v>
      </c>
      <c r="G190" s="522"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2"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2"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2" t="str" cm="1">
        <f t="array" ref="J190">IFERROR(SUBSTITUTE(_xlfn.ARRAYTOTEXT(_xlfn._xlws.FILTER(G190:I190,G190:I190&lt;&gt;""))," ",""),"")</f>
        <v/>
      </c>
      <c r="K190" s="522" t="str">
        <f>IF('2. Artikeldata Utökad'!M189="Ja","Nordisk","")</f>
        <v/>
      </c>
      <c r="L190" s="522" t="str">
        <f>IF('2. Artikeldata Utökad'!N189="Ja","Miljoforpackad","")</f>
        <v/>
      </c>
      <c r="M190" s="522" t="str">
        <f t="shared" si="13"/>
        <v/>
      </c>
      <c r="N190" s="522" t="str">
        <f t="shared" si="17"/>
        <v/>
      </c>
      <c r="O190" s="522" t="str">
        <f t="shared" si="14"/>
        <v/>
      </c>
      <c r="P190" s="522" t="str">
        <f t="shared" si="15"/>
        <v/>
      </c>
      <c r="Q190" s="522" t="str">
        <f t="shared" si="16"/>
        <v/>
      </c>
      <c r="R190" s="522" t="str" cm="1">
        <f t="array" ref="R190">IFERROR(SUBSTITUTE(_xlfn.ARRAYTOTEXT(_xlfn._xlws.FILTER(K190:Q190,K190:Q190&lt;&gt;""))," ",""),"")</f>
        <v/>
      </c>
      <c r="S190" s="367"/>
      <c r="T190" s="368"/>
      <c r="U190" s="368"/>
      <c r="V190" s="368"/>
      <c r="W190" s="368"/>
      <c r="X190" s="368"/>
      <c r="Y190" s="368"/>
      <c r="Z190" s="368"/>
      <c r="AA190" s="368"/>
      <c r="AB190" s="368"/>
      <c r="AC190" s="368"/>
      <c r="AD190" s="368"/>
      <c r="AE190" s="368"/>
      <c r="AF190" s="368"/>
      <c r="AG190" s="368"/>
      <c r="AH190" s="368"/>
      <c r="AI190" s="368"/>
      <c r="AJ190" s="368" t="s">
        <v>30</v>
      </c>
      <c r="AK190" s="368" t="s">
        <v>30</v>
      </c>
      <c r="AL190" s="368"/>
      <c r="AM190" s="367"/>
      <c r="AN190" s="368"/>
      <c r="AO190" s="368"/>
      <c r="AP190" s="368" t="s">
        <v>30</v>
      </c>
      <c r="AQ190" s="368"/>
      <c r="AR190" s="368"/>
      <c r="AS190" s="368"/>
      <c r="AT190" s="368"/>
      <c r="AU190" s="368"/>
      <c r="AV190" s="647"/>
      <c r="AW190" s="395" t="s">
        <v>198</v>
      </c>
      <c r="AX190" s="82" t="s">
        <v>30</v>
      </c>
      <c r="AY190" s="82" t="s">
        <v>30</v>
      </c>
      <c r="AZ190" s="655"/>
      <c r="BA190" s="654"/>
      <c r="BB190" s="82"/>
      <c r="BC190" s="82"/>
      <c r="BD190" s="82"/>
      <c r="BE190" s="82"/>
      <c r="BF190" s="82"/>
      <c r="BG190" s="661"/>
      <c r="BH190" s="396" t="s">
        <v>198</v>
      </c>
      <c r="BI190" s="82" t="s">
        <v>30</v>
      </c>
    </row>
    <row r="191" spans="1:61" x14ac:dyDescent="0.25">
      <c r="A191" s="100">
        <v>186</v>
      </c>
      <c r="B191" s="519">
        <f>'APH KIC KIA PC'!D190</f>
        <v>0</v>
      </c>
      <c r="C191" s="519" t="str">
        <f>'APH KIC KIA PC'!I190</f>
        <v>Välj…</v>
      </c>
      <c r="D191" s="520" t="str">
        <f>IF('1. Artikeldata Grund'!$E190="","",'1. Artikeldata Grund'!$E190)</f>
        <v/>
      </c>
      <c r="E191" s="521" t="str">
        <f>IF('1. Artikeldata Grund'!D190="","",'1. Artikeldata Grund'!D190)</f>
        <v/>
      </c>
      <c r="F191" s="523" t="str">
        <f>'2. Artikeldata Utökad'!H190</f>
        <v xml:space="preserve">  Välj…</v>
      </c>
      <c r="G191" s="522"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2"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2"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2" t="str" cm="1">
        <f t="array" ref="J191">IFERROR(SUBSTITUTE(_xlfn.ARRAYTOTEXT(_xlfn._xlws.FILTER(G191:I191,G191:I191&lt;&gt;""))," ",""),"")</f>
        <v/>
      </c>
      <c r="K191" s="522" t="str">
        <f>IF('2. Artikeldata Utökad'!M190="Ja","Nordisk","")</f>
        <v/>
      </c>
      <c r="L191" s="522" t="str">
        <f>IF('2. Artikeldata Utökad'!N190="Ja","Miljoforpackad","")</f>
        <v/>
      </c>
      <c r="M191" s="522" t="str">
        <f t="shared" si="13"/>
        <v/>
      </c>
      <c r="N191" s="522" t="str">
        <f t="shared" si="17"/>
        <v/>
      </c>
      <c r="O191" s="522" t="str">
        <f t="shared" si="14"/>
        <v/>
      </c>
      <c r="P191" s="522" t="str">
        <f t="shared" si="15"/>
        <v/>
      </c>
      <c r="Q191" s="522" t="str">
        <f t="shared" si="16"/>
        <v/>
      </c>
      <c r="R191" s="522" t="str" cm="1">
        <f t="array" ref="R191">IFERROR(SUBSTITUTE(_xlfn.ARRAYTOTEXT(_xlfn._xlws.FILTER(K191:Q191,K191:Q191&lt;&gt;""))," ",""),"")</f>
        <v/>
      </c>
      <c r="S191" s="367"/>
      <c r="T191" s="368"/>
      <c r="U191" s="368"/>
      <c r="V191" s="368"/>
      <c r="W191" s="368"/>
      <c r="X191" s="368"/>
      <c r="Y191" s="368"/>
      <c r="Z191" s="368"/>
      <c r="AA191" s="368"/>
      <c r="AB191" s="368"/>
      <c r="AC191" s="368"/>
      <c r="AD191" s="368"/>
      <c r="AE191" s="368"/>
      <c r="AF191" s="368"/>
      <c r="AG191" s="368"/>
      <c r="AH191" s="368"/>
      <c r="AI191" s="368"/>
      <c r="AJ191" s="368" t="s">
        <v>30</v>
      </c>
      <c r="AK191" s="368" t="s">
        <v>30</v>
      </c>
      <c r="AL191" s="368"/>
      <c r="AM191" s="367"/>
      <c r="AN191" s="368"/>
      <c r="AO191" s="368"/>
      <c r="AP191" s="368" t="s">
        <v>30</v>
      </c>
      <c r="AQ191" s="368"/>
      <c r="AR191" s="368"/>
      <c r="AS191" s="368"/>
      <c r="AT191" s="368"/>
      <c r="AU191" s="368"/>
      <c r="AV191" s="647"/>
      <c r="AW191" s="395" t="s">
        <v>198</v>
      </c>
      <c r="AX191" s="82" t="s">
        <v>30</v>
      </c>
      <c r="AY191" s="82" t="s">
        <v>30</v>
      </c>
      <c r="AZ191" s="655"/>
      <c r="BA191" s="654"/>
      <c r="BB191" s="82"/>
      <c r="BC191" s="82"/>
      <c r="BD191" s="82"/>
      <c r="BE191" s="82"/>
      <c r="BF191" s="82"/>
      <c r="BG191" s="661"/>
      <c r="BH191" s="396" t="s">
        <v>198</v>
      </c>
      <c r="BI191" s="82" t="s">
        <v>30</v>
      </c>
    </row>
    <row r="192" spans="1:61" x14ac:dyDescent="0.25">
      <c r="A192" s="100">
        <v>187</v>
      </c>
      <c r="B192" s="519">
        <f>'APH KIC KIA PC'!D191</f>
        <v>0</v>
      </c>
      <c r="C192" s="519" t="str">
        <f>'APH KIC KIA PC'!I191</f>
        <v>Välj…</v>
      </c>
      <c r="D192" s="520" t="str">
        <f>IF('1. Artikeldata Grund'!$E191="","",'1. Artikeldata Grund'!$E191)</f>
        <v/>
      </c>
      <c r="E192" s="521" t="str">
        <f>IF('1. Artikeldata Grund'!D191="","",'1. Artikeldata Grund'!D191)</f>
        <v/>
      </c>
      <c r="F192" s="523" t="str">
        <f>'2. Artikeldata Utökad'!H191</f>
        <v xml:space="preserve">  Välj…</v>
      </c>
      <c r="G192" s="522"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2"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2"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2" t="str" cm="1">
        <f t="array" ref="J192">IFERROR(SUBSTITUTE(_xlfn.ARRAYTOTEXT(_xlfn._xlws.FILTER(G192:I192,G192:I192&lt;&gt;""))," ",""),"")</f>
        <v/>
      </c>
      <c r="K192" s="522" t="str">
        <f>IF('2. Artikeldata Utökad'!M191="Ja","Nordisk","")</f>
        <v/>
      </c>
      <c r="L192" s="522" t="str">
        <f>IF('2. Artikeldata Utökad'!N191="Ja","Miljoforpackad","")</f>
        <v/>
      </c>
      <c r="M192" s="522" t="str">
        <f t="shared" si="13"/>
        <v/>
      </c>
      <c r="N192" s="522" t="str">
        <f t="shared" si="17"/>
        <v/>
      </c>
      <c r="O192" s="522" t="str">
        <f t="shared" si="14"/>
        <v/>
      </c>
      <c r="P192" s="522" t="str">
        <f t="shared" si="15"/>
        <v/>
      </c>
      <c r="Q192" s="522" t="str">
        <f t="shared" si="16"/>
        <v/>
      </c>
      <c r="R192" s="522" t="str" cm="1">
        <f t="array" ref="R192">IFERROR(SUBSTITUTE(_xlfn.ARRAYTOTEXT(_xlfn._xlws.FILTER(K192:Q192,K192:Q192&lt;&gt;""))," ",""),"")</f>
        <v/>
      </c>
      <c r="S192" s="367"/>
      <c r="T192" s="368"/>
      <c r="U192" s="368"/>
      <c r="V192" s="368"/>
      <c r="W192" s="368"/>
      <c r="X192" s="368"/>
      <c r="Y192" s="368"/>
      <c r="Z192" s="368"/>
      <c r="AA192" s="368"/>
      <c r="AB192" s="368"/>
      <c r="AC192" s="368"/>
      <c r="AD192" s="368"/>
      <c r="AE192" s="368"/>
      <c r="AF192" s="368"/>
      <c r="AG192" s="368"/>
      <c r="AH192" s="368"/>
      <c r="AI192" s="368"/>
      <c r="AJ192" s="368" t="s">
        <v>30</v>
      </c>
      <c r="AK192" s="368" t="s">
        <v>30</v>
      </c>
      <c r="AL192" s="368"/>
      <c r="AM192" s="367"/>
      <c r="AN192" s="368"/>
      <c r="AO192" s="368"/>
      <c r="AP192" s="368" t="s">
        <v>30</v>
      </c>
      <c r="AQ192" s="368"/>
      <c r="AR192" s="368"/>
      <c r="AS192" s="368"/>
      <c r="AT192" s="368"/>
      <c r="AU192" s="368"/>
      <c r="AV192" s="647"/>
      <c r="AW192" s="395" t="s">
        <v>198</v>
      </c>
      <c r="AX192" s="82" t="s">
        <v>30</v>
      </c>
      <c r="AY192" s="82" t="s">
        <v>30</v>
      </c>
      <c r="AZ192" s="655"/>
      <c r="BA192" s="654"/>
      <c r="BB192" s="82"/>
      <c r="BC192" s="82"/>
      <c r="BD192" s="82"/>
      <c r="BE192" s="82"/>
      <c r="BF192" s="82"/>
      <c r="BG192" s="661"/>
      <c r="BH192" s="396" t="s">
        <v>198</v>
      </c>
      <c r="BI192" s="82" t="s">
        <v>30</v>
      </c>
    </row>
    <row r="193" spans="1:61" x14ac:dyDescent="0.25">
      <c r="A193" s="100">
        <v>188</v>
      </c>
      <c r="B193" s="519">
        <f>'APH KIC KIA PC'!D192</f>
        <v>0</v>
      </c>
      <c r="C193" s="519" t="str">
        <f>'APH KIC KIA PC'!I192</f>
        <v>Välj…</v>
      </c>
      <c r="D193" s="520" t="str">
        <f>IF('1. Artikeldata Grund'!$E192="","",'1. Artikeldata Grund'!$E192)</f>
        <v/>
      </c>
      <c r="E193" s="521" t="str">
        <f>IF('1. Artikeldata Grund'!D192="","",'1. Artikeldata Grund'!D192)</f>
        <v/>
      </c>
      <c r="F193" s="523" t="str">
        <f>'2. Artikeldata Utökad'!H192</f>
        <v xml:space="preserve">  Välj…</v>
      </c>
      <c r="G193" s="522"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2"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2"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2" t="str" cm="1">
        <f t="array" ref="J193">IFERROR(SUBSTITUTE(_xlfn.ARRAYTOTEXT(_xlfn._xlws.FILTER(G193:I193,G193:I193&lt;&gt;""))," ",""),"")</f>
        <v/>
      </c>
      <c r="K193" s="522" t="str">
        <f>IF('2. Artikeldata Utökad'!M192="Ja","Nordisk","")</f>
        <v/>
      </c>
      <c r="L193" s="522" t="str">
        <f>IF('2. Artikeldata Utökad'!N192="Ja","Miljoforpackad","")</f>
        <v/>
      </c>
      <c r="M193" s="522" t="str">
        <f t="shared" si="13"/>
        <v/>
      </c>
      <c r="N193" s="522" t="str">
        <f t="shared" si="17"/>
        <v/>
      </c>
      <c r="O193" s="522" t="str">
        <f t="shared" si="14"/>
        <v/>
      </c>
      <c r="P193" s="522" t="str">
        <f t="shared" si="15"/>
        <v/>
      </c>
      <c r="Q193" s="522" t="str">
        <f t="shared" si="16"/>
        <v/>
      </c>
      <c r="R193" s="522" t="str" cm="1">
        <f t="array" ref="R193">IFERROR(SUBSTITUTE(_xlfn.ARRAYTOTEXT(_xlfn._xlws.FILTER(K193:Q193,K193:Q193&lt;&gt;""))," ",""),"")</f>
        <v/>
      </c>
      <c r="S193" s="367"/>
      <c r="T193" s="368"/>
      <c r="U193" s="368"/>
      <c r="V193" s="368"/>
      <c r="W193" s="368"/>
      <c r="X193" s="368"/>
      <c r="Y193" s="368"/>
      <c r="Z193" s="368"/>
      <c r="AA193" s="368"/>
      <c r="AB193" s="368"/>
      <c r="AC193" s="368"/>
      <c r="AD193" s="368"/>
      <c r="AE193" s="368"/>
      <c r="AF193" s="368"/>
      <c r="AG193" s="368"/>
      <c r="AH193" s="368"/>
      <c r="AI193" s="368"/>
      <c r="AJ193" s="368" t="s">
        <v>30</v>
      </c>
      <c r="AK193" s="368" t="s">
        <v>30</v>
      </c>
      <c r="AL193" s="368"/>
      <c r="AM193" s="367"/>
      <c r="AN193" s="368"/>
      <c r="AO193" s="368"/>
      <c r="AP193" s="368" t="s">
        <v>30</v>
      </c>
      <c r="AQ193" s="368"/>
      <c r="AR193" s="368"/>
      <c r="AS193" s="368"/>
      <c r="AT193" s="368"/>
      <c r="AU193" s="368"/>
      <c r="AV193" s="647"/>
      <c r="AW193" s="395" t="s">
        <v>198</v>
      </c>
      <c r="AX193" s="82" t="s">
        <v>30</v>
      </c>
      <c r="AY193" s="82" t="s">
        <v>30</v>
      </c>
      <c r="AZ193" s="655"/>
      <c r="BA193" s="654"/>
      <c r="BB193" s="82"/>
      <c r="BC193" s="82"/>
      <c r="BD193" s="82"/>
      <c r="BE193" s="82"/>
      <c r="BF193" s="82"/>
      <c r="BG193" s="661"/>
      <c r="BH193" s="396" t="s">
        <v>198</v>
      </c>
      <c r="BI193" s="82" t="s">
        <v>30</v>
      </c>
    </row>
    <row r="194" spans="1:61" x14ac:dyDescent="0.25">
      <c r="A194" s="100">
        <v>189</v>
      </c>
      <c r="B194" s="519">
        <f>'APH KIC KIA PC'!D193</f>
        <v>0</v>
      </c>
      <c r="C194" s="519" t="str">
        <f>'APH KIC KIA PC'!I193</f>
        <v>Välj…</v>
      </c>
      <c r="D194" s="520" t="str">
        <f>IF('1. Artikeldata Grund'!$E193="","",'1. Artikeldata Grund'!$E193)</f>
        <v/>
      </c>
      <c r="E194" s="521" t="str">
        <f>IF('1. Artikeldata Grund'!D193="","",'1. Artikeldata Grund'!D193)</f>
        <v/>
      </c>
      <c r="F194" s="523" t="str">
        <f>'2. Artikeldata Utökad'!H193</f>
        <v xml:space="preserve">  Välj…</v>
      </c>
      <c r="G194" s="522"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2"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2"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2" t="str" cm="1">
        <f t="array" ref="J194">IFERROR(SUBSTITUTE(_xlfn.ARRAYTOTEXT(_xlfn._xlws.FILTER(G194:I194,G194:I194&lt;&gt;""))," ",""),"")</f>
        <v/>
      </c>
      <c r="K194" s="522" t="str">
        <f>IF('2. Artikeldata Utökad'!M193="Ja","Nordisk","")</f>
        <v/>
      </c>
      <c r="L194" s="522" t="str">
        <f>IF('2. Artikeldata Utökad'!N193="Ja","Miljoforpackad","")</f>
        <v/>
      </c>
      <c r="M194" s="522" t="str">
        <f t="shared" si="13"/>
        <v/>
      </c>
      <c r="N194" s="522" t="str">
        <f t="shared" si="17"/>
        <v/>
      </c>
      <c r="O194" s="522" t="str">
        <f t="shared" si="14"/>
        <v/>
      </c>
      <c r="P194" s="522" t="str">
        <f t="shared" si="15"/>
        <v/>
      </c>
      <c r="Q194" s="522" t="str">
        <f t="shared" si="16"/>
        <v/>
      </c>
      <c r="R194" s="522" t="str" cm="1">
        <f t="array" ref="R194">IFERROR(SUBSTITUTE(_xlfn.ARRAYTOTEXT(_xlfn._xlws.FILTER(K194:Q194,K194:Q194&lt;&gt;""))," ",""),"")</f>
        <v/>
      </c>
      <c r="S194" s="367"/>
      <c r="T194" s="368"/>
      <c r="U194" s="368"/>
      <c r="V194" s="368"/>
      <c r="W194" s="368"/>
      <c r="X194" s="368"/>
      <c r="Y194" s="368"/>
      <c r="Z194" s="368"/>
      <c r="AA194" s="368"/>
      <c r="AB194" s="368"/>
      <c r="AC194" s="368"/>
      <c r="AD194" s="368"/>
      <c r="AE194" s="368"/>
      <c r="AF194" s="368"/>
      <c r="AG194" s="368"/>
      <c r="AH194" s="368"/>
      <c r="AI194" s="368"/>
      <c r="AJ194" s="368" t="s">
        <v>30</v>
      </c>
      <c r="AK194" s="368" t="s">
        <v>30</v>
      </c>
      <c r="AL194" s="368"/>
      <c r="AM194" s="367"/>
      <c r="AN194" s="368"/>
      <c r="AO194" s="368"/>
      <c r="AP194" s="368" t="s">
        <v>30</v>
      </c>
      <c r="AQ194" s="368"/>
      <c r="AR194" s="368"/>
      <c r="AS194" s="368"/>
      <c r="AT194" s="368"/>
      <c r="AU194" s="368"/>
      <c r="AV194" s="647"/>
      <c r="AW194" s="395" t="s">
        <v>198</v>
      </c>
      <c r="AX194" s="82" t="s">
        <v>30</v>
      </c>
      <c r="AY194" s="82" t="s">
        <v>30</v>
      </c>
      <c r="AZ194" s="655"/>
      <c r="BA194" s="654"/>
      <c r="BB194" s="82"/>
      <c r="BC194" s="82"/>
      <c r="BD194" s="82"/>
      <c r="BE194" s="82"/>
      <c r="BF194" s="82"/>
      <c r="BG194" s="661"/>
      <c r="BH194" s="396" t="s">
        <v>198</v>
      </c>
      <c r="BI194" s="82" t="s">
        <v>30</v>
      </c>
    </row>
    <row r="195" spans="1:61" x14ac:dyDescent="0.25">
      <c r="A195" s="100">
        <v>190</v>
      </c>
      <c r="B195" s="519">
        <f>'APH KIC KIA PC'!D194</f>
        <v>0</v>
      </c>
      <c r="C195" s="519" t="str">
        <f>'APH KIC KIA PC'!I194</f>
        <v>Välj…</v>
      </c>
      <c r="D195" s="520" t="str">
        <f>IF('1. Artikeldata Grund'!$E194="","",'1. Artikeldata Grund'!$E194)</f>
        <v/>
      </c>
      <c r="E195" s="521" t="str">
        <f>IF('1. Artikeldata Grund'!D194="","",'1. Artikeldata Grund'!D194)</f>
        <v/>
      </c>
      <c r="F195" s="523" t="str">
        <f>'2. Artikeldata Utökad'!H194</f>
        <v xml:space="preserve">  Välj…</v>
      </c>
      <c r="G195" s="522"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2"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2"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2" t="str" cm="1">
        <f t="array" ref="J195">IFERROR(SUBSTITUTE(_xlfn.ARRAYTOTEXT(_xlfn._xlws.FILTER(G195:I195,G195:I195&lt;&gt;""))," ",""),"")</f>
        <v/>
      </c>
      <c r="K195" s="522" t="str">
        <f>IF('2. Artikeldata Utökad'!M194="Ja","Nordisk","")</f>
        <v/>
      </c>
      <c r="L195" s="522" t="str">
        <f>IF('2. Artikeldata Utökad'!N194="Ja","Miljoforpackad","")</f>
        <v/>
      </c>
      <c r="M195" s="522" t="str">
        <f t="shared" si="13"/>
        <v/>
      </c>
      <c r="N195" s="522" t="str">
        <f t="shared" si="17"/>
        <v/>
      </c>
      <c r="O195" s="522" t="str">
        <f t="shared" si="14"/>
        <v/>
      </c>
      <c r="P195" s="522" t="str">
        <f t="shared" si="15"/>
        <v/>
      </c>
      <c r="Q195" s="522" t="str">
        <f t="shared" si="16"/>
        <v/>
      </c>
      <c r="R195" s="522" t="str" cm="1">
        <f t="array" ref="R195">IFERROR(SUBSTITUTE(_xlfn.ARRAYTOTEXT(_xlfn._xlws.FILTER(K195:Q195,K195:Q195&lt;&gt;""))," ",""),"")</f>
        <v/>
      </c>
      <c r="S195" s="367"/>
      <c r="T195" s="368"/>
      <c r="U195" s="368"/>
      <c r="V195" s="368"/>
      <c r="W195" s="368"/>
      <c r="X195" s="368"/>
      <c r="Y195" s="368"/>
      <c r="Z195" s="368"/>
      <c r="AA195" s="368"/>
      <c r="AB195" s="368"/>
      <c r="AC195" s="368"/>
      <c r="AD195" s="368"/>
      <c r="AE195" s="368"/>
      <c r="AF195" s="368"/>
      <c r="AG195" s="368"/>
      <c r="AH195" s="368"/>
      <c r="AI195" s="368"/>
      <c r="AJ195" s="368" t="s">
        <v>30</v>
      </c>
      <c r="AK195" s="368" t="s">
        <v>30</v>
      </c>
      <c r="AL195" s="368"/>
      <c r="AM195" s="367"/>
      <c r="AN195" s="368"/>
      <c r="AO195" s="368"/>
      <c r="AP195" s="368" t="s">
        <v>30</v>
      </c>
      <c r="AQ195" s="368"/>
      <c r="AR195" s="368"/>
      <c r="AS195" s="368"/>
      <c r="AT195" s="368"/>
      <c r="AU195" s="368"/>
      <c r="AV195" s="647"/>
      <c r="AW195" s="395" t="s">
        <v>198</v>
      </c>
      <c r="AX195" s="82" t="s">
        <v>30</v>
      </c>
      <c r="AY195" s="82" t="s">
        <v>30</v>
      </c>
      <c r="AZ195" s="655"/>
      <c r="BA195" s="654"/>
      <c r="BB195" s="82"/>
      <c r="BC195" s="82"/>
      <c r="BD195" s="82"/>
      <c r="BE195" s="82"/>
      <c r="BF195" s="82"/>
      <c r="BG195" s="661"/>
      <c r="BH195" s="396" t="s">
        <v>198</v>
      </c>
      <c r="BI195" s="82" t="s">
        <v>30</v>
      </c>
    </row>
    <row r="196" spans="1:61" x14ac:dyDescent="0.25">
      <c r="A196" s="100">
        <v>191</v>
      </c>
      <c r="B196" s="519">
        <f>'APH KIC KIA PC'!D195</f>
        <v>0</v>
      </c>
      <c r="C196" s="519" t="str">
        <f>'APH KIC KIA PC'!I195</f>
        <v>Välj…</v>
      </c>
      <c r="D196" s="520" t="str">
        <f>IF('1. Artikeldata Grund'!$E195="","",'1. Artikeldata Grund'!$E195)</f>
        <v/>
      </c>
      <c r="E196" s="521" t="str">
        <f>IF('1. Artikeldata Grund'!D195="","",'1. Artikeldata Grund'!D195)</f>
        <v/>
      </c>
      <c r="F196" s="523" t="str">
        <f>'2. Artikeldata Utökad'!H195</f>
        <v xml:space="preserve">  Välj…</v>
      </c>
      <c r="G196" s="522"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2"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2"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2" t="str" cm="1">
        <f t="array" ref="J196">IFERROR(SUBSTITUTE(_xlfn.ARRAYTOTEXT(_xlfn._xlws.FILTER(G196:I196,G196:I196&lt;&gt;""))," ",""),"")</f>
        <v/>
      </c>
      <c r="K196" s="522" t="str">
        <f>IF('2. Artikeldata Utökad'!M195="Ja","Nordisk","")</f>
        <v/>
      </c>
      <c r="L196" s="522" t="str">
        <f>IF('2. Artikeldata Utökad'!N195="Ja","Miljoforpackad","")</f>
        <v/>
      </c>
      <c r="M196" s="522" t="str">
        <f t="shared" si="13"/>
        <v/>
      </c>
      <c r="N196" s="522" t="str">
        <f t="shared" si="17"/>
        <v/>
      </c>
      <c r="O196" s="522" t="str">
        <f t="shared" si="14"/>
        <v/>
      </c>
      <c r="P196" s="522" t="str">
        <f t="shared" si="15"/>
        <v/>
      </c>
      <c r="Q196" s="522" t="str">
        <f t="shared" si="16"/>
        <v/>
      </c>
      <c r="R196" s="522" t="str" cm="1">
        <f t="array" ref="R196">IFERROR(SUBSTITUTE(_xlfn.ARRAYTOTEXT(_xlfn._xlws.FILTER(K196:Q196,K196:Q196&lt;&gt;""))," ",""),"")</f>
        <v/>
      </c>
      <c r="S196" s="367"/>
      <c r="T196" s="368"/>
      <c r="U196" s="368"/>
      <c r="V196" s="368"/>
      <c r="W196" s="368"/>
      <c r="X196" s="368"/>
      <c r="Y196" s="368"/>
      <c r="Z196" s="368"/>
      <c r="AA196" s="368"/>
      <c r="AB196" s="368"/>
      <c r="AC196" s="368"/>
      <c r="AD196" s="368"/>
      <c r="AE196" s="368"/>
      <c r="AF196" s="368"/>
      <c r="AG196" s="368"/>
      <c r="AH196" s="368"/>
      <c r="AI196" s="368"/>
      <c r="AJ196" s="368" t="s">
        <v>30</v>
      </c>
      <c r="AK196" s="368" t="s">
        <v>30</v>
      </c>
      <c r="AL196" s="368"/>
      <c r="AM196" s="367"/>
      <c r="AN196" s="368"/>
      <c r="AO196" s="368"/>
      <c r="AP196" s="368" t="s">
        <v>30</v>
      </c>
      <c r="AQ196" s="368"/>
      <c r="AR196" s="368"/>
      <c r="AS196" s="368"/>
      <c r="AT196" s="368"/>
      <c r="AU196" s="368"/>
      <c r="AV196" s="647"/>
      <c r="AW196" s="395" t="s">
        <v>198</v>
      </c>
      <c r="AX196" s="82" t="s">
        <v>30</v>
      </c>
      <c r="AY196" s="82" t="s">
        <v>30</v>
      </c>
      <c r="AZ196" s="655"/>
      <c r="BA196" s="654"/>
      <c r="BB196" s="82"/>
      <c r="BC196" s="82"/>
      <c r="BD196" s="82"/>
      <c r="BE196" s="82"/>
      <c r="BF196" s="82"/>
      <c r="BG196" s="661"/>
      <c r="BH196" s="396" t="s">
        <v>198</v>
      </c>
      <c r="BI196" s="82" t="s">
        <v>30</v>
      </c>
    </row>
    <row r="197" spans="1:61" x14ac:dyDescent="0.25">
      <c r="A197" s="100">
        <v>192</v>
      </c>
      <c r="B197" s="519">
        <f>'APH KIC KIA PC'!D196</f>
        <v>0</v>
      </c>
      <c r="C197" s="519" t="str">
        <f>'APH KIC KIA PC'!I196</f>
        <v>Välj…</v>
      </c>
      <c r="D197" s="520" t="str">
        <f>IF('1. Artikeldata Grund'!$E196="","",'1. Artikeldata Grund'!$E196)</f>
        <v/>
      </c>
      <c r="E197" s="521" t="str">
        <f>IF('1. Artikeldata Grund'!D196="","",'1. Artikeldata Grund'!D196)</f>
        <v/>
      </c>
      <c r="F197" s="523" t="str">
        <f>'2. Artikeldata Utökad'!H196</f>
        <v xml:space="preserve">  Välj…</v>
      </c>
      <c r="G197" s="522"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2"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2"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2" t="str" cm="1">
        <f t="array" ref="J197">IFERROR(SUBSTITUTE(_xlfn.ARRAYTOTEXT(_xlfn._xlws.FILTER(G197:I197,G197:I197&lt;&gt;""))," ",""),"")</f>
        <v/>
      </c>
      <c r="K197" s="522" t="str">
        <f>IF('2. Artikeldata Utökad'!M196="Ja","Nordisk","")</f>
        <v/>
      </c>
      <c r="L197" s="522" t="str">
        <f>IF('2. Artikeldata Utökad'!N196="Ja","Miljoforpackad","")</f>
        <v/>
      </c>
      <c r="M197" s="522" t="str">
        <f t="shared" si="13"/>
        <v/>
      </c>
      <c r="N197" s="522" t="str">
        <f t="shared" si="17"/>
        <v/>
      </c>
      <c r="O197" s="522" t="str">
        <f t="shared" si="14"/>
        <v/>
      </c>
      <c r="P197" s="522" t="str">
        <f t="shared" si="15"/>
        <v/>
      </c>
      <c r="Q197" s="522" t="str">
        <f t="shared" si="16"/>
        <v/>
      </c>
      <c r="R197" s="522" t="str" cm="1">
        <f t="array" ref="R197">IFERROR(SUBSTITUTE(_xlfn.ARRAYTOTEXT(_xlfn._xlws.FILTER(K197:Q197,K197:Q197&lt;&gt;""))," ",""),"")</f>
        <v/>
      </c>
      <c r="S197" s="367"/>
      <c r="T197" s="368"/>
      <c r="U197" s="368"/>
      <c r="V197" s="368"/>
      <c r="W197" s="368"/>
      <c r="X197" s="368"/>
      <c r="Y197" s="368"/>
      <c r="Z197" s="368"/>
      <c r="AA197" s="368"/>
      <c r="AB197" s="368"/>
      <c r="AC197" s="368"/>
      <c r="AD197" s="368"/>
      <c r="AE197" s="368"/>
      <c r="AF197" s="368"/>
      <c r="AG197" s="368"/>
      <c r="AH197" s="368"/>
      <c r="AI197" s="368"/>
      <c r="AJ197" s="368" t="s">
        <v>30</v>
      </c>
      <c r="AK197" s="368" t="s">
        <v>30</v>
      </c>
      <c r="AL197" s="368"/>
      <c r="AM197" s="367"/>
      <c r="AN197" s="368"/>
      <c r="AO197" s="368"/>
      <c r="AP197" s="368" t="s">
        <v>30</v>
      </c>
      <c r="AQ197" s="368"/>
      <c r="AR197" s="368"/>
      <c r="AS197" s="368"/>
      <c r="AT197" s="368"/>
      <c r="AU197" s="368"/>
      <c r="AV197" s="647"/>
      <c r="AW197" s="395" t="s">
        <v>198</v>
      </c>
      <c r="AX197" s="82" t="s">
        <v>30</v>
      </c>
      <c r="AY197" s="82" t="s">
        <v>30</v>
      </c>
      <c r="AZ197" s="655"/>
      <c r="BA197" s="654"/>
      <c r="BB197" s="82"/>
      <c r="BC197" s="82"/>
      <c r="BD197" s="82"/>
      <c r="BE197" s="82"/>
      <c r="BF197" s="82"/>
      <c r="BG197" s="661"/>
      <c r="BH197" s="396" t="s">
        <v>198</v>
      </c>
      <c r="BI197" s="82" t="s">
        <v>30</v>
      </c>
    </row>
    <row r="198" spans="1:61" x14ac:dyDescent="0.25">
      <c r="A198" s="100">
        <v>193</v>
      </c>
      <c r="B198" s="519">
        <f>'APH KIC KIA PC'!D197</f>
        <v>0</v>
      </c>
      <c r="C198" s="519" t="str">
        <f>'APH KIC KIA PC'!I197</f>
        <v>Välj…</v>
      </c>
      <c r="D198" s="520" t="str">
        <f>IF('1. Artikeldata Grund'!$E197="","",'1. Artikeldata Grund'!$E197)</f>
        <v/>
      </c>
      <c r="E198" s="521" t="str">
        <f>IF('1. Artikeldata Grund'!D197="","",'1. Artikeldata Grund'!D197)</f>
        <v/>
      </c>
      <c r="F198" s="523" t="str">
        <f>'2. Artikeldata Utökad'!H197</f>
        <v xml:space="preserve">  Välj…</v>
      </c>
      <c r="G198" s="522"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2"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2"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2" t="str" cm="1">
        <f t="array" ref="J198">IFERROR(SUBSTITUTE(_xlfn.ARRAYTOTEXT(_xlfn._xlws.FILTER(G198:I198,G198:I198&lt;&gt;""))," ",""),"")</f>
        <v/>
      </c>
      <c r="K198" s="522" t="str">
        <f>IF('2. Artikeldata Utökad'!M197="Ja","Nordisk","")</f>
        <v/>
      </c>
      <c r="L198" s="522" t="str">
        <f>IF('2. Artikeldata Utökad'!N197="Ja","Miljoforpackad","")</f>
        <v/>
      </c>
      <c r="M198" s="522" t="str">
        <f t="shared" si="13"/>
        <v/>
      </c>
      <c r="N198" s="522" t="str">
        <f t="shared" ref="N198:N205" si="18">IF(OR(G198="Vegansociety",G198="Imvegan",G198="Certifiedvegan",H198="Vegansociety",H198="Imvegan",H198="Certifiedvegan",I198="Vegansociety",I198="Imvegan",I198="Certifiedvegan",AP198="Vegansk"),"Vegansk","")</f>
        <v/>
      </c>
      <c r="O198" s="522" t="str">
        <f t="shared" si="14"/>
        <v/>
      </c>
      <c r="P198" s="522" t="str">
        <f t="shared" si="15"/>
        <v/>
      </c>
      <c r="Q198" s="522" t="str">
        <f t="shared" si="16"/>
        <v/>
      </c>
      <c r="R198" s="522" t="str" cm="1">
        <f t="array" ref="R198">IFERROR(SUBSTITUTE(_xlfn.ARRAYTOTEXT(_xlfn._xlws.FILTER(K198:Q198,K198:Q198&lt;&gt;""))," ",""),"")</f>
        <v/>
      </c>
      <c r="S198" s="367"/>
      <c r="T198" s="368"/>
      <c r="U198" s="368"/>
      <c r="V198" s="368"/>
      <c r="W198" s="368"/>
      <c r="X198" s="368"/>
      <c r="Y198" s="368"/>
      <c r="Z198" s="368"/>
      <c r="AA198" s="368"/>
      <c r="AB198" s="368"/>
      <c r="AC198" s="368"/>
      <c r="AD198" s="368"/>
      <c r="AE198" s="368"/>
      <c r="AF198" s="368"/>
      <c r="AG198" s="368"/>
      <c r="AH198" s="368"/>
      <c r="AI198" s="368"/>
      <c r="AJ198" s="368" t="s">
        <v>30</v>
      </c>
      <c r="AK198" s="368" t="s">
        <v>30</v>
      </c>
      <c r="AL198" s="368"/>
      <c r="AM198" s="367"/>
      <c r="AN198" s="368"/>
      <c r="AO198" s="368"/>
      <c r="AP198" s="368" t="s">
        <v>30</v>
      </c>
      <c r="AQ198" s="368"/>
      <c r="AR198" s="368"/>
      <c r="AS198" s="368"/>
      <c r="AT198" s="368"/>
      <c r="AU198" s="368"/>
      <c r="AV198" s="647"/>
      <c r="AW198" s="395" t="s">
        <v>198</v>
      </c>
      <c r="AX198" s="82" t="s">
        <v>30</v>
      </c>
      <c r="AY198" s="82" t="s">
        <v>30</v>
      </c>
      <c r="AZ198" s="655"/>
      <c r="BA198" s="654"/>
      <c r="BB198" s="82"/>
      <c r="BC198" s="82"/>
      <c r="BD198" s="82"/>
      <c r="BE198" s="82"/>
      <c r="BF198" s="82"/>
      <c r="BG198" s="661"/>
      <c r="BH198" s="396" t="s">
        <v>198</v>
      </c>
      <c r="BI198" s="82" t="s">
        <v>30</v>
      </c>
    </row>
    <row r="199" spans="1:61" x14ac:dyDescent="0.25">
      <c r="A199" s="100">
        <v>194</v>
      </c>
      <c r="B199" s="519">
        <f>'APH KIC KIA PC'!D198</f>
        <v>0</v>
      </c>
      <c r="C199" s="519" t="str">
        <f>'APH KIC KIA PC'!I198</f>
        <v>Välj…</v>
      </c>
      <c r="D199" s="520" t="str">
        <f>IF('1. Artikeldata Grund'!$E198="","",'1. Artikeldata Grund'!$E198)</f>
        <v/>
      </c>
      <c r="E199" s="521" t="str">
        <f>IF('1. Artikeldata Grund'!D198="","",'1. Artikeldata Grund'!D198)</f>
        <v/>
      </c>
      <c r="F199" s="523" t="str">
        <f>'2. Artikeldata Utökad'!H198</f>
        <v xml:space="preserve">  Välj…</v>
      </c>
      <c r="G199" s="522"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2"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2"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2" t="str" cm="1">
        <f t="array" ref="J199">IFERROR(SUBSTITUTE(_xlfn.ARRAYTOTEXT(_xlfn._xlws.FILTER(G199:I199,G199:I199&lt;&gt;""))," ",""),"")</f>
        <v/>
      </c>
      <c r="K199" s="522" t="str">
        <f>IF('2. Artikeldata Utökad'!M198="Ja","Nordisk","")</f>
        <v/>
      </c>
      <c r="L199" s="522" t="str">
        <f>IF('2. Artikeldata Utökad'!N198="Ja","Miljoforpackad","")</f>
        <v/>
      </c>
      <c r="M199" s="522" t="str">
        <f t="shared" ref="M199:M205" si="19">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2" t="str">
        <f t="shared" si="18"/>
        <v/>
      </c>
      <c r="O199" s="522" t="str">
        <f t="shared" ref="O199:O205" si="20">IF(OR(G199="fairtrade",G199="UTZ",G199="Rainforestalliance",G199="Fairforlife",H199="fairtrade",H199="UTZ",H199="Rainforestalliance",H199="Fairforlife",I199="fairtrade",I199="UTZ",I199="Rainforestalliance",I199="Fairforlife"),"Rattvisemarkt","")</f>
        <v/>
      </c>
      <c r="P199" s="522" t="str">
        <f t="shared" ref="P199:P205" si="21">IF(OR(G199="Asthmaallergynordic",G199="Astmaochallergiforbundet",H199="Asthmaallergynordic",H199="Astmaochallergiforbundet",I199="Asthmaallergynordic",I199="Astmaochallergiforbundet"),"Extramildformula","")</f>
        <v/>
      </c>
      <c r="Q199" s="522" t="str">
        <f t="shared" ref="Q199:Q205" si="22">IF(OR(G199="Svanen",G199="Bramiljoval",G199="EUEcolabel",H199="Svanen",H199="Bramiljoval",H199="EUEcolabel",I199="Svanen",I199="Bramiljoval",I199="EUEcolabel"),"Miljomarkt","")</f>
        <v/>
      </c>
      <c r="R199" s="522" t="str" cm="1">
        <f t="array" ref="R199">IFERROR(SUBSTITUTE(_xlfn.ARRAYTOTEXT(_xlfn._xlws.FILTER(K199:Q199,K199:Q199&lt;&gt;""))," ",""),"")</f>
        <v/>
      </c>
      <c r="S199" s="367"/>
      <c r="T199" s="368"/>
      <c r="U199" s="368"/>
      <c r="V199" s="368"/>
      <c r="W199" s="368"/>
      <c r="X199" s="368"/>
      <c r="Y199" s="368"/>
      <c r="Z199" s="368"/>
      <c r="AA199" s="368"/>
      <c r="AB199" s="368"/>
      <c r="AC199" s="368"/>
      <c r="AD199" s="368"/>
      <c r="AE199" s="368"/>
      <c r="AF199" s="368"/>
      <c r="AG199" s="368"/>
      <c r="AH199" s="368"/>
      <c r="AI199" s="368"/>
      <c r="AJ199" s="368" t="s">
        <v>30</v>
      </c>
      <c r="AK199" s="368" t="s">
        <v>30</v>
      </c>
      <c r="AL199" s="368"/>
      <c r="AM199" s="367"/>
      <c r="AN199" s="368"/>
      <c r="AO199" s="368"/>
      <c r="AP199" s="368" t="s">
        <v>30</v>
      </c>
      <c r="AQ199" s="368"/>
      <c r="AR199" s="368"/>
      <c r="AS199" s="368"/>
      <c r="AT199" s="368"/>
      <c r="AU199" s="368"/>
      <c r="AV199" s="647"/>
      <c r="AW199" s="395" t="s">
        <v>198</v>
      </c>
      <c r="AX199" s="82" t="s">
        <v>30</v>
      </c>
      <c r="AY199" s="82" t="s">
        <v>30</v>
      </c>
      <c r="AZ199" s="655"/>
      <c r="BA199" s="654"/>
      <c r="BB199" s="82"/>
      <c r="BC199" s="82"/>
      <c r="BD199" s="82"/>
      <c r="BE199" s="82"/>
      <c r="BF199" s="82"/>
      <c r="BG199" s="661"/>
      <c r="BH199" s="396" t="s">
        <v>198</v>
      </c>
      <c r="BI199" s="82" t="s">
        <v>30</v>
      </c>
    </row>
    <row r="200" spans="1:61" x14ac:dyDescent="0.25">
      <c r="A200" s="100">
        <v>195</v>
      </c>
      <c r="B200" s="519">
        <f>'APH KIC KIA PC'!D199</f>
        <v>0</v>
      </c>
      <c r="C200" s="519" t="str">
        <f>'APH KIC KIA PC'!I199</f>
        <v>Välj…</v>
      </c>
      <c r="D200" s="520" t="str">
        <f>IF('1. Artikeldata Grund'!$E199="","",'1. Artikeldata Grund'!$E199)</f>
        <v/>
      </c>
      <c r="E200" s="521" t="str">
        <f>IF('1. Artikeldata Grund'!D199="","",'1. Artikeldata Grund'!D199)</f>
        <v/>
      </c>
      <c r="F200" s="523" t="str">
        <f>'2. Artikeldata Utökad'!H199</f>
        <v xml:space="preserve">  Välj…</v>
      </c>
      <c r="G200" s="522"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2"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2"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2" t="str" cm="1">
        <f t="array" ref="J200">IFERROR(SUBSTITUTE(_xlfn.ARRAYTOTEXT(_xlfn._xlws.FILTER(G200:I200,G200:I200&lt;&gt;""))," ",""),"")</f>
        <v/>
      </c>
      <c r="K200" s="522" t="str">
        <f>IF('2. Artikeldata Utökad'!M199="Ja","Nordisk","")</f>
        <v/>
      </c>
      <c r="L200" s="522" t="str">
        <f>IF('2. Artikeldata Utökad'!N199="Ja","Miljoforpackad","")</f>
        <v/>
      </c>
      <c r="M200" s="522" t="str">
        <f t="shared" si="19"/>
        <v/>
      </c>
      <c r="N200" s="522" t="str">
        <f t="shared" si="18"/>
        <v/>
      </c>
      <c r="O200" s="522" t="str">
        <f t="shared" si="20"/>
        <v/>
      </c>
      <c r="P200" s="522" t="str">
        <f t="shared" si="21"/>
        <v/>
      </c>
      <c r="Q200" s="522" t="str">
        <f t="shared" si="22"/>
        <v/>
      </c>
      <c r="R200" s="522" t="str" cm="1">
        <f t="array" ref="R200">IFERROR(SUBSTITUTE(_xlfn.ARRAYTOTEXT(_xlfn._xlws.FILTER(K200:Q200,K200:Q200&lt;&gt;""))," ",""),"")</f>
        <v/>
      </c>
      <c r="S200" s="367"/>
      <c r="T200" s="368"/>
      <c r="U200" s="368"/>
      <c r="V200" s="368"/>
      <c r="W200" s="368"/>
      <c r="X200" s="368"/>
      <c r="Y200" s="368"/>
      <c r="Z200" s="368"/>
      <c r="AA200" s="368"/>
      <c r="AB200" s="368"/>
      <c r="AC200" s="368"/>
      <c r="AD200" s="368"/>
      <c r="AE200" s="368"/>
      <c r="AF200" s="368"/>
      <c r="AG200" s="368"/>
      <c r="AH200" s="368"/>
      <c r="AI200" s="368"/>
      <c r="AJ200" s="368" t="s">
        <v>30</v>
      </c>
      <c r="AK200" s="368" t="s">
        <v>30</v>
      </c>
      <c r="AL200" s="368"/>
      <c r="AM200" s="367"/>
      <c r="AN200" s="368"/>
      <c r="AO200" s="368"/>
      <c r="AP200" s="368" t="s">
        <v>30</v>
      </c>
      <c r="AQ200" s="368"/>
      <c r="AR200" s="368"/>
      <c r="AS200" s="368"/>
      <c r="AT200" s="368"/>
      <c r="AU200" s="368"/>
      <c r="AV200" s="647"/>
      <c r="AW200" s="395" t="s">
        <v>198</v>
      </c>
      <c r="AX200" s="82" t="s">
        <v>30</v>
      </c>
      <c r="AY200" s="82" t="s">
        <v>30</v>
      </c>
      <c r="AZ200" s="655"/>
      <c r="BA200" s="654"/>
      <c r="BB200" s="82"/>
      <c r="BC200" s="82"/>
      <c r="BD200" s="82"/>
      <c r="BE200" s="82"/>
      <c r="BF200" s="82"/>
      <c r="BG200" s="661"/>
      <c r="BH200" s="396" t="s">
        <v>198</v>
      </c>
      <c r="BI200" s="82" t="s">
        <v>30</v>
      </c>
    </row>
    <row r="201" spans="1:61" x14ac:dyDescent="0.25">
      <c r="A201" s="100">
        <v>196</v>
      </c>
      <c r="B201" s="519">
        <f>'APH KIC KIA PC'!D200</f>
        <v>0</v>
      </c>
      <c r="C201" s="519" t="str">
        <f>'APH KIC KIA PC'!I200</f>
        <v>Välj…</v>
      </c>
      <c r="D201" s="520" t="str">
        <f>IF('1. Artikeldata Grund'!$E200="","",'1. Artikeldata Grund'!$E200)</f>
        <v/>
      </c>
      <c r="E201" s="521" t="str">
        <f>IF('1. Artikeldata Grund'!D200="","",'1. Artikeldata Grund'!D200)</f>
        <v/>
      </c>
      <c r="F201" s="523" t="str">
        <f>'2. Artikeldata Utökad'!H200</f>
        <v xml:space="preserve">  Välj…</v>
      </c>
      <c r="G201" s="522"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2"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2"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2" t="str" cm="1">
        <f t="array" ref="J201">IFERROR(SUBSTITUTE(_xlfn.ARRAYTOTEXT(_xlfn._xlws.FILTER(G201:I201,G201:I201&lt;&gt;""))," ",""),"")</f>
        <v/>
      </c>
      <c r="K201" s="522" t="str">
        <f>IF('2. Artikeldata Utökad'!M200="Ja","Nordisk","")</f>
        <v/>
      </c>
      <c r="L201" s="522" t="str">
        <f>IF('2. Artikeldata Utökad'!N200="Ja","Miljoforpackad","")</f>
        <v/>
      </c>
      <c r="M201" s="522" t="str">
        <f t="shared" si="19"/>
        <v/>
      </c>
      <c r="N201" s="522" t="str">
        <f t="shared" si="18"/>
        <v/>
      </c>
      <c r="O201" s="522" t="str">
        <f t="shared" si="20"/>
        <v/>
      </c>
      <c r="P201" s="522" t="str">
        <f t="shared" si="21"/>
        <v/>
      </c>
      <c r="Q201" s="522" t="str">
        <f t="shared" si="22"/>
        <v/>
      </c>
      <c r="R201" s="522" t="str" cm="1">
        <f t="array" ref="R201">IFERROR(SUBSTITUTE(_xlfn.ARRAYTOTEXT(_xlfn._xlws.FILTER(K201:Q201,K201:Q201&lt;&gt;""))," ",""),"")</f>
        <v/>
      </c>
      <c r="S201" s="367"/>
      <c r="T201" s="368"/>
      <c r="U201" s="368"/>
      <c r="V201" s="368"/>
      <c r="W201" s="368"/>
      <c r="X201" s="368"/>
      <c r="Y201" s="368"/>
      <c r="Z201" s="368"/>
      <c r="AA201" s="368"/>
      <c r="AB201" s="368"/>
      <c r="AC201" s="368"/>
      <c r="AD201" s="368"/>
      <c r="AE201" s="368"/>
      <c r="AF201" s="368"/>
      <c r="AG201" s="368"/>
      <c r="AH201" s="368"/>
      <c r="AI201" s="368"/>
      <c r="AJ201" s="368" t="s">
        <v>30</v>
      </c>
      <c r="AK201" s="368" t="s">
        <v>30</v>
      </c>
      <c r="AL201" s="368"/>
      <c r="AM201" s="367"/>
      <c r="AN201" s="368"/>
      <c r="AO201" s="368"/>
      <c r="AP201" s="368" t="s">
        <v>30</v>
      </c>
      <c r="AQ201" s="368"/>
      <c r="AR201" s="368"/>
      <c r="AS201" s="368"/>
      <c r="AT201" s="368"/>
      <c r="AU201" s="368"/>
      <c r="AV201" s="647"/>
      <c r="AW201" s="395" t="s">
        <v>198</v>
      </c>
      <c r="AX201" s="82" t="s">
        <v>30</v>
      </c>
      <c r="AY201" s="82" t="s">
        <v>30</v>
      </c>
      <c r="AZ201" s="655"/>
      <c r="BA201" s="654"/>
      <c r="BB201" s="82"/>
      <c r="BC201" s="82"/>
      <c r="BD201" s="82"/>
      <c r="BE201" s="82"/>
      <c r="BF201" s="82"/>
      <c r="BG201" s="661"/>
      <c r="BH201" s="396" t="s">
        <v>198</v>
      </c>
      <c r="BI201" s="82" t="s">
        <v>30</v>
      </c>
    </row>
    <row r="202" spans="1:61" x14ac:dyDescent="0.25">
      <c r="A202" s="100">
        <v>197</v>
      </c>
      <c r="B202" s="519">
        <f>'APH KIC KIA PC'!D201</f>
        <v>0</v>
      </c>
      <c r="C202" s="519" t="str">
        <f>'APH KIC KIA PC'!I201</f>
        <v>Välj…</v>
      </c>
      <c r="D202" s="520" t="str">
        <f>IF('1. Artikeldata Grund'!$E201="","",'1. Artikeldata Grund'!$E201)</f>
        <v/>
      </c>
      <c r="E202" s="521" t="str">
        <f>IF('1. Artikeldata Grund'!D201="","",'1. Artikeldata Grund'!D201)</f>
        <v/>
      </c>
      <c r="F202" s="523" t="str">
        <f>'2. Artikeldata Utökad'!H201</f>
        <v xml:space="preserve">  Välj…</v>
      </c>
      <c r="G202" s="522"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2"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2"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2" t="str" cm="1">
        <f t="array" ref="J202">IFERROR(SUBSTITUTE(_xlfn.ARRAYTOTEXT(_xlfn._xlws.FILTER(G202:I202,G202:I202&lt;&gt;""))," ",""),"")</f>
        <v/>
      </c>
      <c r="K202" s="522" t="str">
        <f>IF('2. Artikeldata Utökad'!M201="Ja","Nordisk","")</f>
        <v/>
      </c>
      <c r="L202" s="522" t="str">
        <f>IF('2. Artikeldata Utökad'!N201="Ja","Miljoforpackad","")</f>
        <v/>
      </c>
      <c r="M202" s="522" t="str">
        <f t="shared" si="19"/>
        <v/>
      </c>
      <c r="N202" s="522" t="str">
        <f t="shared" si="18"/>
        <v/>
      </c>
      <c r="O202" s="522" t="str">
        <f t="shared" si="20"/>
        <v/>
      </c>
      <c r="P202" s="522" t="str">
        <f t="shared" si="21"/>
        <v/>
      </c>
      <c r="Q202" s="522" t="str">
        <f t="shared" si="22"/>
        <v/>
      </c>
      <c r="R202" s="522" t="str" cm="1">
        <f t="array" ref="R202">IFERROR(SUBSTITUTE(_xlfn.ARRAYTOTEXT(_xlfn._xlws.FILTER(K202:Q202,K202:Q202&lt;&gt;""))," ",""),"")</f>
        <v/>
      </c>
      <c r="S202" s="367"/>
      <c r="T202" s="368"/>
      <c r="U202" s="368"/>
      <c r="V202" s="368"/>
      <c r="W202" s="368"/>
      <c r="X202" s="368"/>
      <c r="Y202" s="368"/>
      <c r="Z202" s="368"/>
      <c r="AA202" s="368"/>
      <c r="AB202" s="368"/>
      <c r="AC202" s="368"/>
      <c r="AD202" s="368"/>
      <c r="AE202" s="368"/>
      <c r="AF202" s="368"/>
      <c r="AG202" s="368"/>
      <c r="AH202" s="368"/>
      <c r="AI202" s="368"/>
      <c r="AJ202" s="368" t="s">
        <v>30</v>
      </c>
      <c r="AK202" s="368" t="s">
        <v>30</v>
      </c>
      <c r="AL202" s="368"/>
      <c r="AM202" s="367"/>
      <c r="AN202" s="368"/>
      <c r="AO202" s="368"/>
      <c r="AP202" s="368" t="s">
        <v>30</v>
      </c>
      <c r="AQ202" s="368"/>
      <c r="AR202" s="368"/>
      <c r="AS202" s="368"/>
      <c r="AT202" s="368"/>
      <c r="AU202" s="368"/>
      <c r="AV202" s="647"/>
      <c r="AW202" s="395" t="s">
        <v>198</v>
      </c>
      <c r="AX202" s="82" t="s">
        <v>30</v>
      </c>
      <c r="AY202" s="82" t="s">
        <v>30</v>
      </c>
      <c r="AZ202" s="655"/>
      <c r="BA202" s="654"/>
      <c r="BB202" s="82"/>
      <c r="BC202" s="82"/>
      <c r="BD202" s="82"/>
      <c r="BE202" s="82"/>
      <c r="BF202" s="82"/>
      <c r="BG202" s="661"/>
      <c r="BH202" s="396" t="s">
        <v>198</v>
      </c>
      <c r="BI202" s="82" t="s">
        <v>30</v>
      </c>
    </row>
    <row r="203" spans="1:61" x14ac:dyDescent="0.25">
      <c r="A203" s="100">
        <v>198</v>
      </c>
      <c r="B203" s="519">
        <f>'APH KIC KIA PC'!D202</f>
        <v>0</v>
      </c>
      <c r="C203" s="519" t="str">
        <f>'APH KIC KIA PC'!I202</f>
        <v>Välj…</v>
      </c>
      <c r="D203" s="520" t="str">
        <f>IF('1. Artikeldata Grund'!$E202="","",'1. Artikeldata Grund'!$E202)</f>
        <v/>
      </c>
      <c r="E203" s="521" t="str">
        <f>IF('1. Artikeldata Grund'!D202="","",'1. Artikeldata Grund'!D202)</f>
        <v/>
      </c>
      <c r="F203" s="523" t="str">
        <f>'2. Artikeldata Utökad'!H202</f>
        <v xml:space="preserve">  Välj…</v>
      </c>
      <c r="G203" s="522"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2"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2"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2" t="str" cm="1">
        <f t="array" ref="J203">IFERROR(SUBSTITUTE(_xlfn.ARRAYTOTEXT(_xlfn._xlws.FILTER(G203:I203,G203:I203&lt;&gt;""))," ",""),"")</f>
        <v/>
      </c>
      <c r="K203" s="522" t="str">
        <f>IF('2. Artikeldata Utökad'!M202="Ja","Nordisk","")</f>
        <v/>
      </c>
      <c r="L203" s="522" t="str">
        <f>IF('2. Artikeldata Utökad'!N202="Ja","Miljoforpackad","")</f>
        <v/>
      </c>
      <c r="M203" s="522" t="str">
        <f t="shared" si="19"/>
        <v/>
      </c>
      <c r="N203" s="522" t="str">
        <f t="shared" si="18"/>
        <v/>
      </c>
      <c r="O203" s="522" t="str">
        <f t="shared" si="20"/>
        <v/>
      </c>
      <c r="P203" s="522" t="str">
        <f t="shared" si="21"/>
        <v/>
      </c>
      <c r="Q203" s="522" t="str">
        <f t="shared" si="22"/>
        <v/>
      </c>
      <c r="R203" s="522" t="str" cm="1">
        <f t="array" ref="R203">IFERROR(SUBSTITUTE(_xlfn.ARRAYTOTEXT(_xlfn._xlws.FILTER(K203:Q203,K203:Q203&lt;&gt;""))," ",""),"")</f>
        <v/>
      </c>
      <c r="S203" s="367"/>
      <c r="T203" s="368"/>
      <c r="U203" s="368"/>
      <c r="V203" s="368"/>
      <c r="W203" s="368"/>
      <c r="X203" s="368"/>
      <c r="Y203" s="368"/>
      <c r="Z203" s="368"/>
      <c r="AA203" s="368"/>
      <c r="AB203" s="368"/>
      <c r="AC203" s="368"/>
      <c r="AD203" s="368"/>
      <c r="AE203" s="368"/>
      <c r="AF203" s="368"/>
      <c r="AG203" s="368"/>
      <c r="AH203" s="368"/>
      <c r="AI203" s="368"/>
      <c r="AJ203" s="368" t="s">
        <v>30</v>
      </c>
      <c r="AK203" s="368" t="s">
        <v>30</v>
      </c>
      <c r="AL203" s="368"/>
      <c r="AM203" s="367"/>
      <c r="AN203" s="368"/>
      <c r="AO203" s="368"/>
      <c r="AP203" s="368" t="s">
        <v>30</v>
      </c>
      <c r="AQ203" s="368"/>
      <c r="AR203" s="368"/>
      <c r="AS203" s="368"/>
      <c r="AT203" s="368"/>
      <c r="AU203" s="368"/>
      <c r="AV203" s="647"/>
      <c r="AW203" s="395" t="s">
        <v>198</v>
      </c>
      <c r="AX203" s="82" t="s">
        <v>30</v>
      </c>
      <c r="AY203" s="82" t="s">
        <v>30</v>
      </c>
      <c r="AZ203" s="655"/>
      <c r="BA203" s="654"/>
      <c r="BB203" s="82"/>
      <c r="BC203" s="82"/>
      <c r="BD203" s="82"/>
      <c r="BE203" s="82"/>
      <c r="BF203" s="82"/>
      <c r="BG203" s="661"/>
      <c r="BH203" s="396" t="s">
        <v>198</v>
      </c>
      <c r="BI203" s="82" t="s">
        <v>30</v>
      </c>
    </row>
    <row r="204" spans="1:61" x14ac:dyDescent="0.25">
      <c r="A204" s="100">
        <v>199</v>
      </c>
      <c r="B204" s="519">
        <f>'APH KIC KIA PC'!D203</f>
        <v>0</v>
      </c>
      <c r="C204" s="519" t="str">
        <f>'APH KIC KIA PC'!I203</f>
        <v>Välj…</v>
      </c>
      <c r="D204" s="520" t="str">
        <f>IF('1. Artikeldata Grund'!$E203="","",'1. Artikeldata Grund'!$E203)</f>
        <v/>
      </c>
      <c r="E204" s="521" t="str">
        <f>IF('1. Artikeldata Grund'!D203="","",'1. Artikeldata Grund'!D203)</f>
        <v/>
      </c>
      <c r="F204" s="523" t="str">
        <f>'2. Artikeldata Utökad'!H203</f>
        <v xml:space="preserve">  Välj…</v>
      </c>
      <c r="G204" s="522"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2"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2"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2" t="str" cm="1">
        <f t="array" ref="J204">IFERROR(SUBSTITUTE(_xlfn.ARRAYTOTEXT(_xlfn._xlws.FILTER(G204:I204,G204:I204&lt;&gt;""))," ",""),"")</f>
        <v/>
      </c>
      <c r="K204" s="522" t="str">
        <f>IF('2. Artikeldata Utökad'!M203="Ja","Nordisk","")</f>
        <v/>
      </c>
      <c r="L204" s="522" t="str">
        <f>IF('2. Artikeldata Utökad'!N203="Ja","Miljoforpackad","")</f>
        <v/>
      </c>
      <c r="M204" s="522" t="str">
        <f t="shared" si="19"/>
        <v/>
      </c>
      <c r="N204" s="522" t="str">
        <f t="shared" si="18"/>
        <v/>
      </c>
      <c r="O204" s="522" t="str">
        <f t="shared" si="20"/>
        <v/>
      </c>
      <c r="P204" s="522" t="str">
        <f t="shared" si="21"/>
        <v/>
      </c>
      <c r="Q204" s="522" t="str">
        <f t="shared" si="22"/>
        <v/>
      </c>
      <c r="R204" s="522" t="str" cm="1">
        <f t="array" ref="R204">IFERROR(SUBSTITUTE(_xlfn.ARRAYTOTEXT(_xlfn._xlws.FILTER(K204:Q204,K204:Q204&lt;&gt;""))," ",""),"")</f>
        <v/>
      </c>
      <c r="S204" s="367"/>
      <c r="T204" s="368"/>
      <c r="U204" s="368"/>
      <c r="V204" s="368"/>
      <c r="W204" s="368"/>
      <c r="X204" s="368"/>
      <c r="Y204" s="368"/>
      <c r="Z204" s="368"/>
      <c r="AA204" s="368"/>
      <c r="AB204" s="368"/>
      <c r="AC204" s="368"/>
      <c r="AD204" s="368"/>
      <c r="AE204" s="368"/>
      <c r="AF204" s="368"/>
      <c r="AG204" s="368"/>
      <c r="AH204" s="368"/>
      <c r="AI204" s="368"/>
      <c r="AJ204" s="368" t="s">
        <v>30</v>
      </c>
      <c r="AK204" s="368" t="s">
        <v>30</v>
      </c>
      <c r="AL204" s="368"/>
      <c r="AM204" s="367"/>
      <c r="AN204" s="368"/>
      <c r="AO204" s="368"/>
      <c r="AP204" s="368" t="s">
        <v>30</v>
      </c>
      <c r="AQ204" s="368"/>
      <c r="AR204" s="368"/>
      <c r="AS204" s="368"/>
      <c r="AT204" s="368"/>
      <c r="AU204" s="368"/>
      <c r="AV204" s="647"/>
      <c r="AW204" s="395" t="s">
        <v>198</v>
      </c>
      <c r="AX204" s="82" t="s">
        <v>30</v>
      </c>
      <c r="AY204" s="82" t="s">
        <v>30</v>
      </c>
      <c r="AZ204" s="655"/>
      <c r="BA204" s="654"/>
      <c r="BB204" s="82"/>
      <c r="BC204" s="82"/>
      <c r="BD204" s="82"/>
      <c r="BE204" s="82"/>
      <c r="BF204" s="82"/>
      <c r="BG204" s="661"/>
      <c r="BH204" s="396" t="s">
        <v>198</v>
      </c>
      <c r="BI204" s="82" t="s">
        <v>30</v>
      </c>
    </row>
    <row r="205" spans="1:61" x14ac:dyDescent="0.25">
      <c r="A205" s="100">
        <v>200</v>
      </c>
      <c r="B205" s="519">
        <f>'APH KIC KIA PC'!D204</f>
        <v>0</v>
      </c>
      <c r="C205" s="519" t="str">
        <f>'APH KIC KIA PC'!I204</f>
        <v>Välj…</v>
      </c>
      <c r="D205" s="520" t="str">
        <f>IF('1. Artikeldata Grund'!$E204="","",'1. Artikeldata Grund'!$E204)</f>
        <v/>
      </c>
      <c r="E205" s="521" t="str">
        <f>IF('1. Artikeldata Grund'!D204="","",'1. Artikeldata Grund'!D204)</f>
        <v/>
      </c>
      <c r="F205" s="523" t="str">
        <f>'2. Artikeldata Utökad'!H204</f>
        <v xml:space="preserve">  Välj…</v>
      </c>
      <c r="G205" s="522"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2"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2"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2" t="str" cm="1">
        <f t="array" ref="J205">IFERROR(SUBSTITUTE(_xlfn.ARRAYTOTEXT(_xlfn._xlws.FILTER(G205:I205,G205:I205&lt;&gt;""))," ",""),"")</f>
        <v/>
      </c>
      <c r="K205" s="522" t="str">
        <f>IF('2. Artikeldata Utökad'!M204="Ja","Nordisk","")</f>
        <v/>
      </c>
      <c r="L205" s="522" t="str">
        <f>IF('2. Artikeldata Utökad'!N204="Ja","Miljoforpackad","")</f>
        <v/>
      </c>
      <c r="M205" s="522" t="str">
        <f t="shared" si="19"/>
        <v/>
      </c>
      <c r="N205" s="522" t="str">
        <f t="shared" si="18"/>
        <v/>
      </c>
      <c r="O205" s="522" t="str">
        <f t="shared" si="20"/>
        <v/>
      </c>
      <c r="P205" s="522" t="str">
        <f t="shared" si="21"/>
        <v/>
      </c>
      <c r="Q205" s="522" t="str">
        <f t="shared" si="22"/>
        <v/>
      </c>
      <c r="R205" s="522" t="str" cm="1">
        <f t="array" ref="R205">IFERROR(SUBSTITUTE(_xlfn.ARRAYTOTEXT(_xlfn._xlws.FILTER(K205:Q205,K205:Q205&lt;&gt;""))," ",""),"")</f>
        <v/>
      </c>
      <c r="S205" s="367"/>
      <c r="T205" s="368"/>
      <c r="U205" s="368"/>
      <c r="V205" s="368"/>
      <c r="W205" s="368"/>
      <c r="X205" s="368"/>
      <c r="Y205" s="368"/>
      <c r="Z205" s="368"/>
      <c r="AA205" s="368"/>
      <c r="AB205" s="368"/>
      <c r="AC205" s="368"/>
      <c r="AD205" s="368"/>
      <c r="AE205" s="368"/>
      <c r="AF205" s="368"/>
      <c r="AG205" s="368"/>
      <c r="AH205" s="368"/>
      <c r="AI205" s="368"/>
      <c r="AJ205" s="368" t="s">
        <v>30</v>
      </c>
      <c r="AK205" s="368" t="s">
        <v>30</v>
      </c>
      <c r="AL205" s="368"/>
      <c r="AM205" s="367"/>
      <c r="AN205" s="368"/>
      <c r="AO205" s="368"/>
      <c r="AP205" s="368" t="s">
        <v>30</v>
      </c>
      <c r="AQ205" s="368"/>
      <c r="AR205" s="368"/>
      <c r="AS205" s="368"/>
      <c r="AT205" s="368"/>
      <c r="AU205" s="368"/>
      <c r="AV205" s="647"/>
      <c r="AW205" s="395" t="s">
        <v>198</v>
      </c>
      <c r="AX205" s="82" t="s">
        <v>30</v>
      </c>
      <c r="AY205" s="82" t="s">
        <v>30</v>
      </c>
      <c r="AZ205" s="655"/>
      <c r="BA205" s="654"/>
      <c r="BB205" s="82"/>
      <c r="BC205" s="82"/>
      <c r="BD205" s="82"/>
      <c r="BE205" s="82"/>
      <c r="BF205" s="82"/>
      <c r="BG205" s="661"/>
      <c r="BH205" s="396" t="s">
        <v>198</v>
      </c>
      <c r="BI205" s="82" t="s">
        <v>30</v>
      </c>
    </row>
  </sheetData>
  <sheetProtection algorithmName="SHA-512" hashValue="x7d1X/PFhvdrqBEZLSvYxcoqa+BL35XmIzlDpOCZ6YXkst1ny74NMNom9jzEj9x0nVfmeIkXQGJxsnk96wSRjQ==" saltValue="UlwbaXBTwrn17poUgxJfbg==" spinCount="100000" sheet="1" formatColumns="0" autoFilter="0"/>
  <autoFilter ref="A5:AU5" xr:uid="{BD673B7E-B2B7-4E1D-8405-BCC1B67F0DE2}"/>
  <dataConsolidate/>
  <mergeCells count="56">
    <mergeCell ref="BG106:BG205"/>
    <mergeCell ref="BH1:BH3"/>
    <mergeCell ref="BI1:BI3"/>
    <mergeCell ref="BC1:BC2"/>
    <mergeCell ref="BE1:BE2"/>
    <mergeCell ref="BF1:BF2"/>
    <mergeCell ref="BD1:BD2"/>
    <mergeCell ref="BB1:BB2"/>
    <mergeCell ref="AW1:AW3"/>
    <mergeCell ref="AX1:AX2"/>
    <mergeCell ref="W1:W2"/>
    <mergeCell ref="X1:X2"/>
    <mergeCell ref="AU1:AU2"/>
    <mergeCell ref="Z1:Z2"/>
    <mergeCell ref="AA1:AA2"/>
    <mergeCell ref="AB1:AB2"/>
    <mergeCell ref="AC1:AC2"/>
    <mergeCell ref="AM1:AM2"/>
    <mergeCell ref="AT1:AT2"/>
    <mergeCell ref="AO1:AO2"/>
    <mergeCell ref="AQ1:AQ2"/>
    <mergeCell ref="AR1:AR2"/>
    <mergeCell ref="AV106:AV205"/>
    <mergeCell ref="AY1:AY2"/>
    <mergeCell ref="BA1:BA3"/>
    <mergeCell ref="BA6:BA105"/>
    <mergeCell ref="AZ106:AZ205"/>
    <mergeCell ref="BA106:BA205"/>
    <mergeCell ref="BA4:BA5"/>
    <mergeCell ref="V1:V2"/>
    <mergeCell ref="AS1:AS2"/>
    <mergeCell ref="Y1:Y2"/>
    <mergeCell ref="AP1:AP2"/>
    <mergeCell ref="AL1:AL2"/>
    <mergeCell ref="AN1:AN2"/>
    <mergeCell ref="AK1:AK2"/>
    <mergeCell ref="AJ1:AJ2"/>
    <mergeCell ref="AD1:AD2"/>
    <mergeCell ref="AE1:AE2"/>
    <mergeCell ref="AF1:AF2"/>
    <mergeCell ref="AG1:AG2"/>
    <mergeCell ref="AH1:AH2"/>
    <mergeCell ref="AI1:AI2"/>
    <mergeCell ref="T1:T2"/>
    <mergeCell ref="H1:H2"/>
    <mergeCell ref="F1:F2"/>
    <mergeCell ref="G1:G2"/>
    <mergeCell ref="U1:U2"/>
    <mergeCell ref="A2:C2"/>
    <mergeCell ref="A3:C3"/>
    <mergeCell ref="A1:D1"/>
    <mergeCell ref="E1:E2"/>
    <mergeCell ref="S1:S2"/>
    <mergeCell ref="K1:K2"/>
    <mergeCell ref="L1:L2"/>
    <mergeCell ref="I1:I2"/>
  </mergeCells>
  <dataValidations count="37">
    <dataValidation allowBlank="1" showInputMessage="1" showErrorMessage="1" promptTitle="Användarinstruktioner" prompt="Här svara du på hur produkten ska användas. Berätta gärna om du har något speciellt knep att bjuda på." sqref="AA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allowBlank="1" showInputMessage="1" showErrorMessage="1" promptTitle="Search words" prompt="Relevant search words that increase the searchability for the product" sqref="T6:T205" xr:uid="{A286FF22-1DF8-463E-9560-6EEDF35DA48A}"/>
    <dataValidation allowBlank="1" showInputMessage="1" showErrorMessage="1" promptTitle="Categories" prompt="Where to place the product online" sqref="U6:U205" xr:uid="{066E08C8-B2E2-4738-8A7B-CA2077DC8A22}"/>
    <dataValidation allowBlank="1" showInputMessage="1" showErrorMessage="1" promptTitle="Brand description" prompt="Describe the brand; to be shown online" sqref="V6:V205" xr:uid="{4E8F0F95-83E0-4475-A2EB-3378FA938EAD}"/>
    <dataValidation allowBlank="1" showInputMessage="1" showErrorMessage="1" promptTitle="Quick fact 1" prompt="What makes your product unique, write briefly and concisely" sqref="W6:W205" xr:uid="{2DEECBBE-64F7-4840-AC46-F066E6AB6CE8}"/>
    <dataValidation allowBlank="1" showInputMessage="1" showErrorMessage="1" promptTitle="Quick fact 2" prompt="What makes your product unique, write briefly and concisely" sqref="X6:X205" xr:uid="{38E877D3-2D8D-4A44-8947-E80AF4792BAC}"/>
    <dataValidation allowBlank="1" showInputMessage="1" showErrorMessage="1" promptTitle="Quick fact 3" prompt="What makes your product unique, write briefly and concisely" sqref="Y6:Y205" xr:uid="{D07FA1CF-21DA-40E6-A215-5E4CB91D3BE6}"/>
    <dataValidation allowBlank="1" showInputMessage="1" showErrorMessage="1" promptTitle="About the product" prompt="Describe the product. There are no restrictions on how long the text may be." sqref="Z6:Z205" xr:uid="{7426E461-8BD0-4EE3-AC65-DF62495AFDF4}"/>
    <dataValidation allowBlank="1" showInputMessage="1" showErrorMessage="1" promptTitle="User instructions" prompt="Describe how the product should be used._x000a_Only for merchandise, no need to be filled in for OTC." sqref="AA6:AA205" xr:uid="{A71D1F21-6728-4FE6-8F8C-73D8EB514432}"/>
    <dataValidation allowBlank="1" showInputMessage="1" showErrorMessage="1" promptTitle="Skin type" prompt="Multiple values ​​can be specified, separate with comma" sqref="AM6:AM205" xr:uid="{DE0B497C-F7DF-4957-B986-77758DC69EC3}"/>
    <dataValidation allowBlank="1" showInputMessage="1" showErrorMessage="1" promptTitle="Attribute" prompt="Multiple values ​​can be specified, separate with comma" sqref="AO6:AO205" xr:uid="{9CEB3344-14F0-41D9-82EE-02CE1384406A}"/>
    <dataValidation allowBlank="1" showInputMessage="1" showErrorMessage="1" promptTitle="Target group" prompt="For example Adults or Children" sqref="AR6:AR205" xr:uid="{3E5F87F0-E5DD-47D6-BF3F-FC3532D58AA1}"/>
    <dataValidation allowBlank="1" showInputMessage="1" showErrorMessage="1" promptTitle="Age" prompt="From a certain age" sqref="AQ6:AQ205" xr:uid="{AFE2EFC6-7182-4A8E-9277-5036AC8A5C1A}"/>
    <dataValidation allowBlank="1" showInputMessage="1" showErrorMessage="1" promptTitle="Flavour" prompt="Enter the flavour of product as it appears on the packaging" sqref="AU6:AU205" xr:uid="{4FD7C507-109F-4E0D-B9C1-D4E454357FCA}"/>
    <dataValidation allowBlank="1" showInputMessage="1" showErrorMessage="1" promptTitle="Color" prompt="Enter the color of the product as it appears on the packaging" sqref="AT6:AT205" xr:uid="{07C14718-9E5D-49F4-B1A5-DB57A2C950F2}"/>
    <dataValidation allowBlank="1" showInputMessage="1" showErrorMessage="1" promptTitle="Nutrition declaration" prompt="Nutrition declaration of the product, corresponding text on the packaging." sqref="AC6:AC205" xr:uid="{E9085CDB-6E15-45A2-9C43-01BBD4815F76}"/>
    <dataValidation allowBlank="1" showInputMessage="1" showErrorMessage="1" promptTitle="Mouth &amp; Teeth" prompt="Additional data for Mouth &amp; Teeth products" sqref="AW1:AW3" xr:uid="{5E19444F-EC30-4E29-9F74-43D247BA64E7}"/>
    <dataValidation allowBlank="1" showInputMessage="1" showErrorMessage="1" promptTitle="Mouth &amp; Teeth" prompt="Press the plus sign above column AQ" sqref="AW4" xr:uid="{64766DD6-2CF5-48D4-B840-1606AA994F9D}"/>
    <dataValidation allowBlank="1" showInputMessage="1" showErrorMessage="1" promptTitle="Mouth &amp; Teeth" prompt="Choose below type of Mouth &amp; Teeth product" sqref="AW5" xr:uid="{6EAE0309-8F86-44CC-94B7-2CBAF3479A97}"/>
    <dataValidation allowBlank="1" showInputMessage="1" showErrorMessage="1" promptTitle="Animal care" prompt="Additional data for animal welfare products" sqref="BA1:BA3 BA6:BA105" xr:uid="{0E38D370-B6B6-4FC1-9391-AEA77E4CE978}"/>
    <dataValidation allowBlank="1" showInputMessage="1" showErrorMessage="1" promptTitle="Animal care" prompt="Press the plus sign above column AX" sqref="BA4:BA5" xr:uid="{582CCA74-F621-4D78-8A8C-F715214421A5}"/>
    <dataValidation allowBlank="1" showInputMessage="1" showErrorMessage="1" promptTitle="Dog size" prompt="Weight" sqref="BB6:BB205" xr:uid="{0B099115-B55C-47E6-994E-442C716E650D}"/>
    <dataValidation allowBlank="1" showInputMessage="1" showErrorMessage="1" promptTitle="Dog type" prompt="Age" sqref="BC6:BC205" xr:uid="{45137D8C-F60E-4B0D-880A-62D7C4E9506D}"/>
    <dataValidation allowBlank="1" showInputMessage="1" showErrorMessage="1" promptTitle="Worm type" prompt="Worm type" sqref="BE6:BE205" xr:uid="{53BEE884-22AF-42BD-A561-A9626134E612}"/>
    <dataValidation allowBlank="1" showInputMessage="1" showErrorMessage="1" promptTitle="Vermin type" prompt="Vermin type" sqref="BF6:BF205" xr:uid="{72FE8CAB-6248-4DF5-97D6-BBE883B87DE6}"/>
    <dataValidation allowBlank="1" showInputMessage="1" showErrorMessage="1" promptTitle="Cat type" prompt="Age" sqref="BD6:BD205" xr:uid="{86D242C3-5E50-4172-9CA5-72DF33C74967}"/>
    <dataValidation allowBlank="1" showInputMessage="1" showErrorMessage="1" promptTitle="Content" prompt="Content (ingredients or material), corresponding text on the packaging. For dietary supplements, vitamin/mineral content is also stated per tablet or device." sqref="AL6:AL205 AB6:AB205" xr:uid="{1D0C0E7E-583D-427C-830B-C0846208B73C}"/>
    <dataValidation allowBlank="1" showInputMessage="1" showErrorMessage="1" promptTitle="Hair type" prompt="Multiple values ​​can be specified, separate with comma" sqref="AN6:AN205" xr:uid="{6F4A629B-6D2C-4E9E-BDC9-7A6BDFDA45CA}"/>
    <dataValidation allowBlank="1" showInputMessage="1" showErrorMessage="1" promptTitle="Hazard Statements" prompt="Hazard statements for chemical or cosmetic products that are indicated on the product packaging" sqref="AD6:AD205" xr:uid="{6DC92A63-2BB8-43F6-BFC3-C736C3A656D3}"/>
    <dataValidation allowBlank="1" showInputMessage="1" showErrorMessage="1" promptTitle="Protection Statements" prompt="Protection statements for chemical or cosmetic products that are indicated on the product packaging" sqref="AE6:AE205" xr:uid="{F8A9CB4D-911E-4548-B22F-C817BBEAA6C1}"/>
    <dataValidation allowBlank="1" showInputMessage="1" showErrorMessage="1" promptTitle="Other regulatory labeling info" prompt="Any warning or safety information indicated on the product packaging" sqref="AF6:AF205" xr:uid="{B516F8E9-4703-4ABE-A2EE-78687B2EB91B}"/>
    <dataValidation allowBlank="1" showInputMessage="1" showErrorMessage="1" promptTitle="Manuf name/registrerd trademark" prompt="If the manufacturer is not established within the EU, the name of the entity considered to be the responsible person must be indicated" sqref="AG6:AG205" xr:uid="{C01B0574-5E71-4200-B8FD-5123D5370328}"/>
    <dataValidation allowBlank="1" showInputMessage="1" showErrorMessage="1" promptTitle="Address" prompt="Postal address of the manufacturer. If the manufacturer is not established within the EU, the address should be given to the entity considered to be the responsible person" sqref="AH6:AH205" xr:uid="{E3CF361B-3808-436C-970A-AE199DC0FEBB}"/>
    <dataValidation allowBlank="1" showInputMessage="1" showErrorMessage="1" promptTitle="Electronic address" prompt="Electronic address where the manufacturer can be contacted. If the manufacturer is not established within the EU, the electronic address should be provided for the entity considered to be the responsible person" sqref="AI6:AI205" xr:uid="{14354450-EC6E-40AD-839A-A8ECB6312A63}"/>
    <dataValidation allowBlank="1" showInputMessage="1" showErrorMessage="1" promptTitle="Battery (EUBR)" prompt="Does the product contain replaceable or built-in batteries, or is the product itself a battery?" sqref="AL6:AL205" xr:uid="{167476F0-BD37-48B6-B478-80410AFDAEC5}"/>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Title="Sun block" prompt="Choose SPF" xr:uid="{9CA9A766-7EF8-4F1B-BB42-D41B923F1884}">
          <x14:formula1>
            <xm:f>Tabeller!$S$4:$S$10</xm:f>
          </x14:formula1>
          <xm:sqref>AS6:AS205</xm:sqref>
        </x14:dataValidation>
        <x14:dataValidation type="list" allowBlank="1" showInputMessage="1" showErrorMessage="1" promptTitle="Mouth &amp; Teeth" prompt="Additional data for Mouth &amp; Teeth products" xr:uid="{70106D78-CD58-4AE5-9549-D77A8144E38F}">
          <x14:formula1>
            <xm:f>Tabeller!$X$3:$X$12</xm:f>
          </x14:formula1>
          <xm:sqref>AW6:AW205</xm:sqref>
        </x14:dataValidation>
        <x14:dataValidation type="list" allowBlank="1" showInputMessage="1" showErrorMessage="1" promptTitle="Fluorine" prompt="Specify if the product contains fluorine" xr:uid="{DBB3D1B1-FBD0-4D20-8AA4-E03953714663}">
          <x14:formula1>
            <xm:f>Tabeller!$Z$3:$Z$6</xm:f>
          </x14:formula1>
          <xm:sqref>AY6:AY205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AX6:AX205</xm:sqref>
        </x14:dataValidation>
        <x14:dataValidation type="list" allowBlank="1" showInputMessage="1" showErrorMessage="1" promptTitle="For products against heartburn" prompt="Enter length of effect " xr:uid="{287B9B80-D345-4232-A5D6-3E5033809CC2}">
          <x14:formula1>
            <xm:f>Tabeller!$AF$3:$AF$5</xm:f>
          </x14:formula1>
          <xm:sqref>BH6:BH205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BI6:BI205</xm:sqref>
        </x14:dataValidation>
        <x14:dataValidation type="list" allowBlank="1" showInputMessage="1" showErrorMessage="1" promptTitle="Vegan" prompt="If Vegan choose Vegansk" xr:uid="{A01B0F07-FDDE-4515-B9FE-385611F4E461}">
          <x14:formula1>
            <xm:f>Tabeller!$AR$3:$AR$4</xm:f>
          </x14:formula1>
          <xm:sqref>AP6:AP205</xm:sqref>
        </x14:dataValidation>
        <x14:dataValidation type="list" allowBlank="1" showInputMessage="1" showErrorMessage="1" promptTitle="Signal word" prompt="Indicated as &quot;Danger&quot;, &quot;Warning&quot;, or left blank." xr:uid="{AAF02A25-9A8F-43F2-879A-185F0DA55AB2}">
          <x14:formula1>
            <xm:f>Tabeller!$AS$3:$AS$5</xm:f>
          </x14:formula1>
          <xm:sqref>AJ6:AJ205</xm:sqref>
        </x14:dataValidation>
        <x14:dataValidation type="list" allowBlank="1" showInputMessage="1" showErrorMessage="1" promptTitle="Hazard pictogram" prompt="Standardized warning symbols that alert the user to the hazardous properties of the product. For example, a flame." xr:uid="{AD65CB5E-A21E-4A0C-B586-E0F95EDC1C70}">
          <x14:formula1>
            <xm:f>Tabeller!$AT$3:$AT$12</xm:f>
          </x14:formula1>
          <xm:sqref>AK6:AK205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9"/>
  <sheetViews>
    <sheetView zoomScale="90" zoomScaleNormal="90" workbookViewId="0">
      <pane ySplit="1" topLeftCell="A2" activePane="bottomLeft" state="frozen"/>
      <selection activeCell="J17" sqref="J17"/>
      <selection pane="bottomLeft" activeCell="A12" sqref="A12"/>
    </sheetView>
  </sheetViews>
  <sheetFormatPr defaultColWidth="8.85546875" defaultRowHeight="15" x14ac:dyDescent="0.25"/>
  <cols>
    <col min="1" max="1" width="8.85546875" style="323"/>
    <col min="2" max="2" width="30" style="323" bestFit="1" customWidth="1"/>
    <col min="3" max="3" width="34.7109375" style="323" bestFit="1" customWidth="1"/>
    <col min="4" max="4" width="34.85546875" style="323" bestFit="1" customWidth="1"/>
    <col min="5" max="6" width="8.85546875" style="323"/>
    <col min="7" max="7" width="31.140625" style="323" bestFit="1" customWidth="1"/>
    <col min="8" max="8" width="28.28515625" style="323" bestFit="1" customWidth="1"/>
    <col min="9" max="16384" width="8.85546875" style="323"/>
  </cols>
  <sheetData>
    <row r="1" spans="1:8" x14ac:dyDescent="0.25">
      <c r="A1" s="544" t="s">
        <v>199</v>
      </c>
      <c r="B1" s="544" t="s">
        <v>200</v>
      </c>
      <c r="C1" s="544" t="s">
        <v>201</v>
      </c>
      <c r="D1" s="544" t="s">
        <v>202</v>
      </c>
      <c r="E1" s="544"/>
      <c r="F1" s="544"/>
      <c r="G1" s="545" t="s">
        <v>203</v>
      </c>
      <c r="H1" s="544"/>
    </row>
    <row r="2" spans="1:8" x14ac:dyDescent="0.25">
      <c r="A2" s="323" t="s">
        <v>204</v>
      </c>
      <c r="G2" s="524" t="s">
        <v>205</v>
      </c>
      <c r="H2" s="524" t="s">
        <v>206</v>
      </c>
    </row>
    <row r="3" spans="1:8" x14ac:dyDescent="0.25">
      <c r="A3" s="2" t="s">
        <v>207</v>
      </c>
      <c r="B3" s="2" t="s">
        <v>208</v>
      </c>
      <c r="C3" s="2" t="s">
        <v>209</v>
      </c>
      <c r="D3" s="2" t="s">
        <v>210</v>
      </c>
      <c r="G3" s="525" t="s">
        <v>211</v>
      </c>
      <c r="H3" s="525" t="s">
        <v>212</v>
      </c>
    </row>
    <row r="4" spans="1:8" x14ac:dyDescent="0.25">
      <c r="A4" s="2" t="s">
        <v>213</v>
      </c>
      <c r="B4" s="2" t="s">
        <v>208</v>
      </c>
      <c r="C4" s="2" t="s">
        <v>209</v>
      </c>
      <c r="D4" s="2" t="s">
        <v>214</v>
      </c>
      <c r="G4" s="525" t="s">
        <v>215</v>
      </c>
      <c r="H4" s="525" t="s">
        <v>216</v>
      </c>
    </row>
    <row r="5" spans="1:8" x14ac:dyDescent="0.25">
      <c r="A5" s="2" t="s">
        <v>217</v>
      </c>
      <c r="B5" s="2" t="s">
        <v>208</v>
      </c>
      <c r="C5" s="2" t="s">
        <v>209</v>
      </c>
      <c r="D5" s="2" t="s">
        <v>218</v>
      </c>
      <c r="G5" s="525" t="s">
        <v>219</v>
      </c>
      <c r="H5" s="525" t="s">
        <v>220</v>
      </c>
    </row>
    <row r="6" spans="1:8" x14ac:dyDescent="0.25">
      <c r="A6" s="2" t="s">
        <v>221</v>
      </c>
      <c r="B6" s="2" t="s">
        <v>208</v>
      </c>
      <c r="C6" s="2" t="s">
        <v>209</v>
      </c>
      <c r="D6" s="2" t="s">
        <v>222</v>
      </c>
      <c r="G6" s="525" t="s">
        <v>223</v>
      </c>
      <c r="H6" s="525" t="s">
        <v>224</v>
      </c>
    </row>
    <row r="7" spans="1:8" x14ac:dyDescent="0.25">
      <c r="A7" s="2" t="s">
        <v>225</v>
      </c>
      <c r="B7" s="2" t="s">
        <v>208</v>
      </c>
      <c r="C7" s="2" t="s">
        <v>209</v>
      </c>
      <c r="D7" s="2" t="s">
        <v>226</v>
      </c>
      <c r="G7" s="525" t="s">
        <v>227</v>
      </c>
      <c r="H7" s="525" t="s">
        <v>228</v>
      </c>
    </row>
    <row r="8" spans="1:8" x14ac:dyDescent="0.25">
      <c r="A8" s="2" t="s">
        <v>229</v>
      </c>
      <c r="B8" s="2" t="s">
        <v>208</v>
      </c>
      <c r="C8" s="2" t="s">
        <v>209</v>
      </c>
      <c r="D8" s="2" t="s">
        <v>230</v>
      </c>
      <c r="G8" s="525" t="s">
        <v>231</v>
      </c>
      <c r="H8" s="525" t="s">
        <v>232</v>
      </c>
    </row>
    <row r="9" spans="1:8" x14ac:dyDescent="0.25">
      <c r="A9" s="2" t="s">
        <v>233</v>
      </c>
      <c r="B9" s="2" t="s">
        <v>208</v>
      </c>
      <c r="C9" s="2" t="s">
        <v>209</v>
      </c>
      <c r="D9" s="2" t="s">
        <v>234</v>
      </c>
      <c r="G9" s="525" t="s">
        <v>235</v>
      </c>
      <c r="H9" s="525" t="s">
        <v>236</v>
      </c>
    </row>
    <row r="10" spans="1:8" x14ac:dyDescent="0.25">
      <c r="A10" s="2" t="s">
        <v>237</v>
      </c>
      <c r="B10" s="2" t="s">
        <v>208</v>
      </c>
      <c r="C10" s="2" t="s">
        <v>209</v>
      </c>
      <c r="D10" s="2" t="s">
        <v>238</v>
      </c>
      <c r="G10" s="525" t="s">
        <v>239</v>
      </c>
      <c r="H10" s="525" t="s">
        <v>240</v>
      </c>
    </row>
    <row r="11" spans="1:8" x14ac:dyDescent="0.25">
      <c r="A11" s="2" t="s">
        <v>241</v>
      </c>
      <c r="B11" s="2" t="s">
        <v>208</v>
      </c>
      <c r="C11" s="2" t="s">
        <v>209</v>
      </c>
      <c r="D11" s="2" t="s">
        <v>242</v>
      </c>
      <c r="G11" s="525" t="s">
        <v>243</v>
      </c>
      <c r="H11" s="525" t="s">
        <v>244</v>
      </c>
    </row>
    <row r="12" spans="1:8" x14ac:dyDescent="0.25">
      <c r="A12" s="2" t="s">
        <v>245</v>
      </c>
      <c r="B12" s="2" t="s">
        <v>208</v>
      </c>
      <c r="C12" s="2" t="s">
        <v>246</v>
      </c>
      <c r="D12" s="2" t="s">
        <v>247</v>
      </c>
      <c r="G12" s="525" t="s">
        <v>248</v>
      </c>
      <c r="H12" s="525" t="s">
        <v>249</v>
      </c>
    </row>
    <row r="13" spans="1:8" x14ac:dyDescent="0.25">
      <c r="A13" s="2" t="s">
        <v>250</v>
      </c>
      <c r="B13" s="2" t="s">
        <v>208</v>
      </c>
      <c r="C13" s="2" t="s">
        <v>246</v>
      </c>
      <c r="D13" s="2" t="s">
        <v>251</v>
      </c>
      <c r="G13" s="525" t="s">
        <v>252</v>
      </c>
      <c r="H13" s="525" t="s">
        <v>253</v>
      </c>
    </row>
    <row r="14" spans="1:8" x14ac:dyDescent="0.25">
      <c r="A14" s="2" t="s">
        <v>254</v>
      </c>
      <c r="B14" s="2" t="s">
        <v>208</v>
      </c>
      <c r="C14" s="2" t="s">
        <v>246</v>
      </c>
      <c r="D14" s="2" t="s">
        <v>255</v>
      </c>
      <c r="G14" s="525" t="s">
        <v>256</v>
      </c>
      <c r="H14" s="525" t="s">
        <v>257</v>
      </c>
    </row>
    <row r="15" spans="1:8" x14ac:dyDescent="0.25">
      <c r="A15" s="2" t="s">
        <v>258</v>
      </c>
      <c r="B15" s="2" t="s">
        <v>208</v>
      </c>
      <c r="C15" s="2" t="s">
        <v>246</v>
      </c>
      <c r="D15" s="2" t="s">
        <v>259</v>
      </c>
      <c r="G15" s="525" t="s">
        <v>260</v>
      </c>
      <c r="H15" s="525" t="s">
        <v>261</v>
      </c>
    </row>
    <row r="16" spans="1:8" x14ac:dyDescent="0.25">
      <c r="A16" s="2" t="s">
        <v>262</v>
      </c>
      <c r="B16" s="2" t="s">
        <v>208</v>
      </c>
      <c r="C16" s="2" t="s">
        <v>246</v>
      </c>
      <c r="D16" s="2" t="s">
        <v>263</v>
      </c>
      <c r="G16" s="525" t="s">
        <v>264</v>
      </c>
      <c r="H16" s="525" t="s">
        <v>265</v>
      </c>
    </row>
    <row r="17" spans="1:8" x14ac:dyDescent="0.25">
      <c r="A17" s="2" t="s">
        <v>266</v>
      </c>
      <c r="B17" s="2" t="s">
        <v>208</v>
      </c>
      <c r="C17" s="2" t="s">
        <v>267</v>
      </c>
      <c r="D17" s="2" t="s">
        <v>268</v>
      </c>
      <c r="G17" s="525" t="s">
        <v>269</v>
      </c>
      <c r="H17" s="525" t="s">
        <v>270</v>
      </c>
    </row>
    <row r="18" spans="1:8" x14ac:dyDescent="0.25">
      <c r="A18" s="2" t="s">
        <v>271</v>
      </c>
      <c r="B18" s="2" t="s">
        <v>208</v>
      </c>
      <c r="C18" s="2" t="s">
        <v>267</v>
      </c>
      <c r="D18" s="2" t="s">
        <v>272</v>
      </c>
      <c r="G18" s="525" t="s">
        <v>273</v>
      </c>
      <c r="H18" s="525" t="s">
        <v>274</v>
      </c>
    </row>
    <row r="19" spans="1:8" x14ac:dyDescent="0.25">
      <c r="A19" s="2" t="s">
        <v>275</v>
      </c>
      <c r="B19" s="2" t="s">
        <v>208</v>
      </c>
      <c r="C19" s="2" t="s">
        <v>267</v>
      </c>
      <c r="D19" s="2" t="s">
        <v>276</v>
      </c>
      <c r="G19" s="525" t="s">
        <v>277</v>
      </c>
      <c r="H19" s="525" t="s">
        <v>278</v>
      </c>
    </row>
    <row r="20" spans="1:8" x14ac:dyDescent="0.25">
      <c r="A20" s="2" t="s">
        <v>279</v>
      </c>
      <c r="B20" s="2" t="s">
        <v>208</v>
      </c>
      <c r="C20" s="2" t="s">
        <v>267</v>
      </c>
      <c r="D20" s="2" t="s">
        <v>280</v>
      </c>
      <c r="G20" s="525" t="s">
        <v>281</v>
      </c>
      <c r="H20" s="525" t="s">
        <v>282</v>
      </c>
    </row>
    <row r="21" spans="1:8" x14ac:dyDescent="0.25">
      <c r="A21" s="2" t="s">
        <v>283</v>
      </c>
      <c r="B21" s="2" t="s">
        <v>208</v>
      </c>
      <c r="C21" s="2" t="s">
        <v>284</v>
      </c>
      <c r="D21" s="2" t="s">
        <v>285</v>
      </c>
      <c r="G21" s="525" t="s">
        <v>286</v>
      </c>
      <c r="H21" s="525" t="s">
        <v>287</v>
      </c>
    </row>
    <row r="22" spans="1:8" x14ac:dyDescent="0.25">
      <c r="A22" s="2" t="s">
        <v>288</v>
      </c>
      <c r="B22" s="2" t="s">
        <v>208</v>
      </c>
      <c r="C22" s="2" t="s">
        <v>284</v>
      </c>
      <c r="D22" s="2" t="s">
        <v>289</v>
      </c>
      <c r="G22" s="525" t="s">
        <v>290</v>
      </c>
      <c r="H22" s="525" t="s">
        <v>270</v>
      </c>
    </row>
    <row r="23" spans="1:8" x14ac:dyDescent="0.25">
      <c r="A23" s="2" t="s">
        <v>211</v>
      </c>
      <c r="B23" s="2" t="s">
        <v>291</v>
      </c>
      <c r="C23" s="2" t="s">
        <v>292</v>
      </c>
      <c r="D23" s="2" t="s">
        <v>293</v>
      </c>
      <c r="G23" s="525" t="s">
        <v>294</v>
      </c>
      <c r="H23" s="525" t="s">
        <v>295</v>
      </c>
    </row>
    <row r="24" spans="1:8" x14ac:dyDescent="0.25">
      <c r="A24" s="2" t="s">
        <v>215</v>
      </c>
      <c r="B24" s="2" t="s">
        <v>291</v>
      </c>
      <c r="C24" s="2" t="s">
        <v>292</v>
      </c>
      <c r="D24" s="2" t="s">
        <v>296</v>
      </c>
      <c r="G24" s="525" t="s">
        <v>297</v>
      </c>
      <c r="H24" s="525" t="s">
        <v>298</v>
      </c>
    </row>
    <row r="25" spans="1:8" x14ac:dyDescent="0.25">
      <c r="A25" s="2" t="s">
        <v>299</v>
      </c>
      <c r="B25" s="2" t="s">
        <v>291</v>
      </c>
      <c r="C25" s="2" t="s">
        <v>300</v>
      </c>
      <c r="D25" s="2" t="s">
        <v>301</v>
      </c>
      <c r="G25" s="525" t="s">
        <v>302</v>
      </c>
      <c r="H25" s="525" t="s">
        <v>303</v>
      </c>
    </row>
    <row r="26" spans="1:8" x14ac:dyDescent="0.25">
      <c r="A26" s="2" t="s">
        <v>304</v>
      </c>
      <c r="B26" s="2" t="s">
        <v>291</v>
      </c>
      <c r="C26" s="2" t="s">
        <v>305</v>
      </c>
      <c r="D26" s="2" t="s">
        <v>306</v>
      </c>
      <c r="G26" s="525" t="s">
        <v>307</v>
      </c>
      <c r="H26" s="525" t="s">
        <v>308</v>
      </c>
    </row>
    <row r="27" spans="1:8" x14ac:dyDescent="0.25">
      <c r="A27" s="2" t="s">
        <v>309</v>
      </c>
      <c r="B27" s="2" t="s">
        <v>291</v>
      </c>
      <c r="C27" s="2" t="s">
        <v>310</v>
      </c>
      <c r="D27" s="2" t="s">
        <v>311</v>
      </c>
      <c r="G27" s="525" t="s">
        <v>312</v>
      </c>
      <c r="H27" s="525" t="s">
        <v>313</v>
      </c>
    </row>
    <row r="28" spans="1:8" x14ac:dyDescent="0.25">
      <c r="A28" s="2" t="s">
        <v>314</v>
      </c>
      <c r="B28" s="2" t="s">
        <v>291</v>
      </c>
      <c r="C28" s="2" t="s">
        <v>315</v>
      </c>
      <c r="D28" s="2" t="s">
        <v>316</v>
      </c>
      <c r="G28" s="525" t="s">
        <v>317</v>
      </c>
      <c r="H28" s="525" t="s">
        <v>318</v>
      </c>
    </row>
    <row r="29" spans="1:8" x14ac:dyDescent="0.25">
      <c r="A29" s="2" t="s">
        <v>319</v>
      </c>
      <c r="B29" s="2" t="s">
        <v>291</v>
      </c>
      <c r="C29" s="2" t="s">
        <v>320</v>
      </c>
      <c r="D29" s="2" t="s">
        <v>321</v>
      </c>
      <c r="G29" s="525" t="s">
        <v>322</v>
      </c>
      <c r="H29" s="525" t="s">
        <v>323</v>
      </c>
    </row>
    <row r="30" spans="1:8" x14ac:dyDescent="0.25">
      <c r="A30" s="2" t="s">
        <v>324</v>
      </c>
      <c r="B30" s="2" t="s">
        <v>291</v>
      </c>
      <c r="C30" s="2" t="s">
        <v>320</v>
      </c>
      <c r="D30" s="2" t="s">
        <v>325</v>
      </c>
      <c r="G30" s="525" t="s">
        <v>326</v>
      </c>
      <c r="H30" s="525" t="s">
        <v>327</v>
      </c>
    </row>
    <row r="31" spans="1:8" x14ac:dyDescent="0.25">
      <c r="A31" s="2" t="s">
        <v>328</v>
      </c>
      <c r="B31" s="2" t="s">
        <v>291</v>
      </c>
      <c r="C31" s="2" t="s">
        <v>320</v>
      </c>
      <c r="D31" s="2" t="s">
        <v>329</v>
      </c>
      <c r="G31" s="525" t="s">
        <v>330</v>
      </c>
      <c r="H31" s="525" t="s">
        <v>331</v>
      </c>
    </row>
    <row r="32" spans="1:8" x14ac:dyDescent="0.25">
      <c r="A32" s="2" t="s">
        <v>332</v>
      </c>
      <c r="B32" s="2" t="s">
        <v>291</v>
      </c>
      <c r="C32" s="2" t="s">
        <v>320</v>
      </c>
      <c r="D32" s="2" t="s">
        <v>333</v>
      </c>
      <c r="G32" s="525" t="s">
        <v>334</v>
      </c>
      <c r="H32" s="525" t="s">
        <v>335</v>
      </c>
    </row>
    <row r="33" spans="1:8" x14ac:dyDescent="0.25">
      <c r="A33" s="2" t="s">
        <v>336</v>
      </c>
      <c r="B33" s="2" t="s">
        <v>291</v>
      </c>
      <c r="C33" s="2" t="s">
        <v>320</v>
      </c>
      <c r="D33" s="2" t="s">
        <v>337</v>
      </c>
      <c r="G33" s="525" t="s">
        <v>338</v>
      </c>
      <c r="H33" s="525" t="s">
        <v>339</v>
      </c>
    </row>
    <row r="34" spans="1:8" x14ac:dyDescent="0.25">
      <c r="A34" s="2" t="s">
        <v>340</v>
      </c>
      <c r="B34" s="2" t="s">
        <v>291</v>
      </c>
      <c r="C34" s="2" t="s">
        <v>341</v>
      </c>
      <c r="D34" s="2" t="s">
        <v>342</v>
      </c>
      <c r="G34" s="525" t="s">
        <v>343</v>
      </c>
      <c r="H34" s="525" t="s">
        <v>344</v>
      </c>
    </row>
    <row r="35" spans="1:8" x14ac:dyDescent="0.25">
      <c r="A35" s="2" t="s">
        <v>345</v>
      </c>
      <c r="B35" s="2" t="s">
        <v>291</v>
      </c>
      <c r="C35" s="2" t="s">
        <v>341</v>
      </c>
      <c r="D35" s="2" t="s">
        <v>346</v>
      </c>
      <c r="G35" s="525" t="s">
        <v>347</v>
      </c>
      <c r="H35" s="525" t="s">
        <v>348</v>
      </c>
    </row>
    <row r="36" spans="1:8" x14ac:dyDescent="0.25">
      <c r="A36" s="2" t="s">
        <v>349</v>
      </c>
      <c r="B36" s="2" t="s">
        <v>291</v>
      </c>
      <c r="C36" s="2" t="s">
        <v>341</v>
      </c>
      <c r="D36" s="2" t="s">
        <v>350</v>
      </c>
      <c r="G36" s="525" t="s">
        <v>351</v>
      </c>
      <c r="H36" s="525" t="s">
        <v>352</v>
      </c>
    </row>
    <row r="37" spans="1:8" x14ac:dyDescent="0.25">
      <c r="A37" s="2" t="s">
        <v>353</v>
      </c>
      <c r="B37" s="2" t="s">
        <v>291</v>
      </c>
      <c r="C37" s="2" t="s">
        <v>341</v>
      </c>
      <c r="D37" s="2" t="s">
        <v>354</v>
      </c>
      <c r="G37" s="525" t="s">
        <v>355</v>
      </c>
      <c r="H37" s="525" t="s">
        <v>356</v>
      </c>
    </row>
    <row r="38" spans="1:8" x14ac:dyDescent="0.25">
      <c r="A38" s="2" t="s">
        <v>357</v>
      </c>
      <c r="B38" s="2" t="s">
        <v>291</v>
      </c>
      <c r="C38" s="2" t="s">
        <v>341</v>
      </c>
      <c r="D38" s="2" t="s">
        <v>358</v>
      </c>
      <c r="G38" s="525" t="s">
        <v>359</v>
      </c>
      <c r="H38" s="525" t="s">
        <v>360</v>
      </c>
    </row>
    <row r="39" spans="1:8" x14ac:dyDescent="0.25">
      <c r="A39" s="2" t="s">
        <v>361</v>
      </c>
      <c r="B39" s="2" t="s">
        <v>291</v>
      </c>
      <c r="C39" s="2" t="s">
        <v>362</v>
      </c>
      <c r="D39" s="2" t="s">
        <v>363</v>
      </c>
      <c r="G39" s="525" t="s">
        <v>364</v>
      </c>
      <c r="H39" s="525" t="s">
        <v>365</v>
      </c>
    </row>
    <row r="40" spans="1:8" x14ac:dyDescent="0.25">
      <c r="A40" s="2" t="s">
        <v>366</v>
      </c>
      <c r="B40" s="2" t="s">
        <v>291</v>
      </c>
      <c r="C40" s="2" t="s">
        <v>362</v>
      </c>
      <c r="D40" s="2" t="s">
        <v>367</v>
      </c>
      <c r="G40" s="525" t="s">
        <v>368</v>
      </c>
      <c r="H40" s="525" t="s">
        <v>369</v>
      </c>
    </row>
    <row r="41" spans="1:8" x14ac:dyDescent="0.25">
      <c r="A41" s="2" t="s">
        <v>370</v>
      </c>
      <c r="B41" s="2" t="s">
        <v>291</v>
      </c>
      <c r="C41" s="2" t="s">
        <v>362</v>
      </c>
      <c r="D41" s="2" t="s">
        <v>371</v>
      </c>
      <c r="G41" s="525" t="s">
        <v>372</v>
      </c>
      <c r="H41" s="525" t="s">
        <v>373</v>
      </c>
    </row>
    <row r="42" spans="1:8" x14ac:dyDescent="0.25">
      <c r="A42" s="2" t="s">
        <v>374</v>
      </c>
      <c r="B42" s="2" t="s">
        <v>291</v>
      </c>
      <c r="C42" s="2" t="s">
        <v>362</v>
      </c>
      <c r="D42" s="2" t="s">
        <v>375</v>
      </c>
      <c r="G42" s="525" t="s">
        <v>376</v>
      </c>
      <c r="H42" s="525" t="s">
        <v>377</v>
      </c>
    </row>
    <row r="43" spans="1:8" x14ac:dyDescent="0.25">
      <c r="A43" s="2" t="s">
        <v>378</v>
      </c>
      <c r="B43" s="2" t="s">
        <v>291</v>
      </c>
      <c r="C43" s="2" t="s">
        <v>362</v>
      </c>
      <c r="D43" s="2" t="s">
        <v>379</v>
      </c>
      <c r="G43" s="525" t="s">
        <v>380</v>
      </c>
      <c r="H43" s="525" t="s">
        <v>381</v>
      </c>
    </row>
    <row r="44" spans="1:8" x14ac:dyDescent="0.25">
      <c r="A44" s="2" t="s">
        <v>382</v>
      </c>
      <c r="B44" s="2" t="s">
        <v>291</v>
      </c>
      <c r="C44" s="2" t="s">
        <v>383</v>
      </c>
      <c r="D44" s="2" t="s">
        <v>384</v>
      </c>
      <c r="G44" s="525" t="s">
        <v>385</v>
      </c>
      <c r="H44" s="525" t="s">
        <v>386</v>
      </c>
    </row>
    <row r="45" spans="1:8" x14ac:dyDescent="0.25">
      <c r="A45" s="2" t="s">
        <v>387</v>
      </c>
      <c r="B45" s="2" t="s">
        <v>291</v>
      </c>
      <c r="C45" s="2" t="s">
        <v>383</v>
      </c>
      <c r="D45" s="2" t="s">
        <v>388</v>
      </c>
      <c r="G45" s="525" t="s">
        <v>389</v>
      </c>
      <c r="H45" s="525" t="s">
        <v>390</v>
      </c>
    </row>
    <row r="46" spans="1:8" x14ac:dyDescent="0.25">
      <c r="A46" s="2" t="s">
        <v>391</v>
      </c>
      <c r="B46" s="2" t="s">
        <v>291</v>
      </c>
      <c r="C46" s="2" t="s">
        <v>383</v>
      </c>
      <c r="D46" s="2" t="s">
        <v>392</v>
      </c>
      <c r="G46" s="525" t="s">
        <v>393</v>
      </c>
      <c r="H46" s="525" t="s">
        <v>394</v>
      </c>
    </row>
    <row r="47" spans="1:8" x14ac:dyDescent="0.25">
      <c r="A47" s="2" t="s">
        <v>395</v>
      </c>
      <c r="B47" s="2" t="s">
        <v>291</v>
      </c>
      <c r="C47" s="2" t="s">
        <v>383</v>
      </c>
      <c r="D47" s="2" t="s">
        <v>396</v>
      </c>
      <c r="G47" s="525" t="s">
        <v>397</v>
      </c>
      <c r="H47" s="525" t="s">
        <v>398</v>
      </c>
    </row>
    <row r="48" spans="1:8" x14ac:dyDescent="0.25">
      <c r="A48" s="2" t="s">
        <v>399</v>
      </c>
      <c r="B48" s="2" t="s">
        <v>291</v>
      </c>
      <c r="C48" s="2" t="s">
        <v>383</v>
      </c>
      <c r="D48" s="2" t="s">
        <v>400</v>
      </c>
      <c r="G48" s="525" t="s">
        <v>401</v>
      </c>
      <c r="H48" s="525" t="s">
        <v>402</v>
      </c>
    </row>
    <row r="49" spans="1:8" x14ac:dyDescent="0.25">
      <c r="A49" s="2" t="s">
        <v>403</v>
      </c>
      <c r="B49" s="2" t="s">
        <v>291</v>
      </c>
      <c r="C49" s="2" t="s">
        <v>404</v>
      </c>
      <c r="D49" s="2" t="s">
        <v>405</v>
      </c>
      <c r="G49" s="525" t="s">
        <v>406</v>
      </c>
      <c r="H49" s="525" t="s">
        <v>407</v>
      </c>
    </row>
    <row r="50" spans="1:8" x14ac:dyDescent="0.25">
      <c r="A50" s="2" t="s">
        <v>408</v>
      </c>
      <c r="B50" s="2" t="s">
        <v>291</v>
      </c>
      <c r="C50" s="2" t="s">
        <v>409</v>
      </c>
      <c r="D50" s="2" t="s">
        <v>410</v>
      </c>
      <c r="G50" s="525" t="s">
        <v>411</v>
      </c>
      <c r="H50" s="525" t="s">
        <v>412</v>
      </c>
    </row>
    <row r="51" spans="1:8" x14ac:dyDescent="0.25">
      <c r="A51" s="2" t="s">
        <v>413</v>
      </c>
      <c r="B51" s="2" t="s">
        <v>414</v>
      </c>
      <c r="C51" s="2" t="s">
        <v>415</v>
      </c>
      <c r="D51" s="2" t="s">
        <v>416</v>
      </c>
      <c r="G51" s="525" t="s">
        <v>417</v>
      </c>
      <c r="H51" s="525" t="s">
        <v>418</v>
      </c>
    </row>
    <row r="52" spans="1:8" x14ac:dyDescent="0.25">
      <c r="A52" s="2" t="s">
        <v>419</v>
      </c>
      <c r="B52" s="2" t="s">
        <v>414</v>
      </c>
      <c r="C52" s="2" t="s">
        <v>420</v>
      </c>
      <c r="D52" s="2" t="s">
        <v>421</v>
      </c>
      <c r="G52" s="525" t="s">
        <v>422</v>
      </c>
      <c r="H52" s="525" t="s">
        <v>423</v>
      </c>
    </row>
    <row r="53" spans="1:8" x14ac:dyDescent="0.25">
      <c r="A53" s="2" t="s">
        <v>424</v>
      </c>
      <c r="B53" s="2" t="s">
        <v>414</v>
      </c>
      <c r="C53" s="2" t="s">
        <v>425</v>
      </c>
      <c r="D53" s="2" t="s">
        <v>426</v>
      </c>
      <c r="G53" s="525" t="s">
        <v>427</v>
      </c>
      <c r="H53" s="525" t="s">
        <v>428</v>
      </c>
    </row>
    <row r="54" spans="1:8" x14ac:dyDescent="0.25">
      <c r="A54" s="2" t="s">
        <v>429</v>
      </c>
      <c r="B54" s="2" t="s">
        <v>430</v>
      </c>
      <c r="C54" s="2" t="s">
        <v>431</v>
      </c>
      <c r="D54" s="2" t="s">
        <v>432</v>
      </c>
      <c r="G54" s="525" t="s">
        <v>433</v>
      </c>
      <c r="H54" s="525" t="s">
        <v>434</v>
      </c>
    </row>
    <row r="55" spans="1:8" x14ac:dyDescent="0.25">
      <c r="A55" s="2" t="s">
        <v>435</v>
      </c>
      <c r="B55" s="2" t="s">
        <v>430</v>
      </c>
      <c r="C55" s="2" t="s">
        <v>436</v>
      </c>
      <c r="D55" s="2" t="s">
        <v>437</v>
      </c>
      <c r="G55" s="525" t="s">
        <v>438</v>
      </c>
      <c r="H55" s="525" t="s">
        <v>439</v>
      </c>
    </row>
    <row r="56" spans="1:8" x14ac:dyDescent="0.25">
      <c r="A56" s="2" t="s">
        <v>219</v>
      </c>
      <c r="B56" s="2" t="s">
        <v>430</v>
      </c>
      <c r="C56" s="2" t="s">
        <v>440</v>
      </c>
      <c r="D56" s="2" t="s">
        <v>441</v>
      </c>
      <c r="G56" s="525" t="s">
        <v>442</v>
      </c>
      <c r="H56" s="525" t="s">
        <v>443</v>
      </c>
    </row>
    <row r="57" spans="1:8" x14ac:dyDescent="0.25">
      <c r="A57" s="2" t="s">
        <v>444</v>
      </c>
      <c r="B57" s="2" t="s">
        <v>430</v>
      </c>
      <c r="C57" s="2" t="s">
        <v>445</v>
      </c>
      <c r="D57" s="2" t="s">
        <v>446</v>
      </c>
      <c r="G57" s="525" t="s">
        <v>447</v>
      </c>
      <c r="H57" s="525" t="s">
        <v>448</v>
      </c>
    </row>
    <row r="58" spans="1:8" x14ac:dyDescent="0.25">
      <c r="A58" s="2" t="s">
        <v>223</v>
      </c>
      <c r="B58" s="2" t="s">
        <v>430</v>
      </c>
      <c r="C58" s="2" t="s">
        <v>449</v>
      </c>
      <c r="D58" s="2" t="s">
        <v>450</v>
      </c>
      <c r="G58" s="525" t="s">
        <v>451</v>
      </c>
      <c r="H58" s="525" t="s">
        <v>452</v>
      </c>
    </row>
    <row r="59" spans="1:8" x14ac:dyDescent="0.25">
      <c r="A59" s="2" t="s">
        <v>453</v>
      </c>
      <c r="B59" s="2" t="s">
        <v>430</v>
      </c>
      <c r="C59" s="2" t="s">
        <v>454</v>
      </c>
      <c r="D59" s="2" t="s">
        <v>455</v>
      </c>
      <c r="G59" s="525" t="s">
        <v>456</v>
      </c>
      <c r="H59" s="525" t="s">
        <v>457</v>
      </c>
    </row>
    <row r="60" spans="1:8" x14ac:dyDescent="0.25">
      <c r="A60" s="2" t="s">
        <v>458</v>
      </c>
      <c r="B60" s="2" t="s">
        <v>430</v>
      </c>
      <c r="C60" s="2" t="s">
        <v>459</v>
      </c>
      <c r="D60" s="2" t="s">
        <v>460</v>
      </c>
      <c r="G60" s="525" t="s">
        <v>461</v>
      </c>
      <c r="H60" s="525" t="s">
        <v>462</v>
      </c>
    </row>
    <row r="61" spans="1:8" x14ac:dyDescent="0.25">
      <c r="A61" s="2" t="s">
        <v>227</v>
      </c>
      <c r="B61" s="2" t="s">
        <v>430</v>
      </c>
      <c r="C61" s="2" t="s">
        <v>463</v>
      </c>
      <c r="D61" s="2" t="s">
        <v>464</v>
      </c>
      <c r="G61" s="525" t="s">
        <v>465</v>
      </c>
      <c r="H61" s="525" t="s">
        <v>466</v>
      </c>
    </row>
    <row r="62" spans="1:8" x14ac:dyDescent="0.25">
      <c r="A62" s="2" t="s">
        <v>467</v>
      </c>
      <c r="B62" s="2" t="s">
        <v>430</v>
      </c>
      <c r="C62" s="2" t="s">
        <v>468</v>
      </c>
      <c r="D62" s="2" t="s">
        <v>469</v>
      </c>
      <c r="G62" s="525" t="s">
        <v>470</v>
      </c>
      <c r="H62" s="525" t="s">
        <v>471</v>
      </c>
    </row>
    <row r="63" spans="1:8" x14ac:dyDescent="0.25">
      <c r="A63" s="2" t="s">
        <v>472</v>
      </c>
      <c r="B63" s="2" t="s">
        <v>430</v>
      </c>
      <c r="C63" s="2" t="s">
        <v>473</v>
      </c>
      <c r="D63" s="2" t="s">
        <v>474</v>
      </c>
      <c r="G63" s="525" t="s">
        <v>475</v>
      </c>
      <c r="H63" s="525" t="s">
        <v>476</v>
      </c>
    </row>
    <row r="64" spans="1:8" x14ac:dyDescent="0.25">
      <c r="A64" s="2" t="s">
        <v>477</v>
      </c>
      <c r="B64" s="2" t="s">
        <v>430</v>
      </c>
      <c r="C64" s="2" t="s">
        <v>478</v>
      </c>
      <c r="D64" s="2" t="s">
        <v>479</v>
      </c>
      <c r="G64" s="525" t="s">
        <v>480</v>
      </c>
      <c r="H64" s="525" t="s">
        <v>481</v>
      </c>
    </row>
    <row r="65" spans="1:8" x14ac:dyDescent="0.25">
      <c r="A65" s="2" t="s">
        <v>482</v>
      </c>
      <c r="B65" s="2" t="s">
        <v>483</v>
      </c>
      <c r="C65" s="2" t="s">
        <v>484</v>
      </c>
      <c r="D65" s="2" t="s">
        <v>485</v>
      </c>
      <c r="G65" s="525" t="s">
        <v>486</v>
      </c>
      <c r="H65" s="525" t="s">
        <v>487</v>
      </c>
    </row>
    <row r="66" spans="1:8" x14ac:dyDescent="0.25">
      <c r="A66" s="2" t="s">
        <v>231</v>
      </c>
      <c r="B66" s="2" t="s">
        <v>483</v>
      </c>
      <c r="C66" s="2" t="s">
        <v>484</v>
      </c>
      <c r="D66" s="2" t="s">
        <v>488</v>
      </c>
      <c r="G66" s="525" t="s">
        <v>489</v>
      </c>
      <c r="H66" s="525" t="s">
        <v>490</v>
      </c>
    </row>
    <row r="67" spans="1:8" x14ac:dyDescent="0.25">
      <c r="A67" s="2" t="s">
        <v>491</v>
      </c>
      <c r="B67" s="2" t="s">
        <v>483</v>
      </c>
      <c r="C67" s="2" t="s">
        <v>484</v>
      </c>
      <c r="D67" s="2" t="s">
        <v>492</v>
      </c>
      <c r="G67" s="525" t="s">
        <v>493</v>
      </c>
      <c r="H67" s="525" t="s">
        <v>494</v>
      </c>
    </row>
    <row r="68" spans="1:8" x14ac:dyDescent="0.25">
      <c r="A68" s="2" t="s">
        <v>235</v>
      </c>
      <c r="B68" s="2" t="s">
        <v>483</v>
      </c>
      <c r="C68" s="2" t="s">
        <v>495</v>
      </c>
      <c r="D68" s="2" t="s">
        <v>496</v>
      </c>
      <c r="G68" s="525" t="s">
        <v>497</v>
      </c>
      <c r="H68" s="525" t="s">
        <v>498</v>
      </c>
    </row>
    <row r="69" spans="1:8" x14ac:dyDescent="0.25">
      <c r="A69" s="2" t="s">
        <v>239</v>
      </c>
      <c r="B69" s="2" t="s">
        <v>483</v>
      </c>
      <c r="C69" s="2" t="s">
        <v>495</v>
      </c>
      <c r="D69" s="2" t="s">
        <v>499</v>
      </c>
      <c r="G69" s="525" t="s">
        <v>500</v>
      </c>
      <c r="H69" s="525" t="s">
        <v>501</v>
      </c>
    </row>
    <row r="70" spans="1:8" x14ac:dyDescent="0.25">
      <c r="A70" s="2" t="s">
        <v>243</v>
      </c>
      <c r="B70" s="2" t="s">
        <v>483</v>
      </c>
      <c r="C70" s="2" t="s">
        <v>502</v>
      </c>
      <c r="D70" s="2" t="s">
        <v>503</v>
      </c>
      <c r="G70" s="525" t="s">
        <v>504</v>
      </c>
      <c r="H70" s="525" t="s">
        <v>505</v>
      </c>
    </row>
    <row r="71" spans="1:8" x14ac:dyDescent="0.25">
      <c r="A71" s="2" t="s">
        <v>248</v>
      </c>
      <c r="B71" s="2" t="s">
        <v>483</v>
      </c>
      <c r="C71" s="2" t="s">
        <v>506</v>
      </c>
      <c r="D71" s="2" t="s">
        <v>507</v>
      </c>
      <c r="G71" s="525" t="s">
        <v>508</v>
      </c>
      <c r="H71" s="525" t="s">
        <v>509</v>
      </c>
    </row>
    <row r="72" spans="1:8" x14ac:dyDescent="0.25">
      <c r="A72" s="2" t="s">
        <v>510</v>
      </c>
      <c r="B72" s="2" t="s">
        <v>483</v>
      </c>
      <c r="C72" s="2" t="s">
        <v>506</v>
      </c>
      <c r="D72" s="2" t="s">
        <v>511</v>
      </c>
      <c r="G72" s="525" t="s">
        <v>512</v>
      </c>
      <c r="H72" s="525" t="s">
        <v>513</v>
      </c>
    </row>
    <row r="73" spans="1:8" x14ac:dyDescent="0.25">
      <c r="A73" s="2" t="s">
        <v>514</v>
      </c>
      <c r="B73" s="2" t="s">
        <v>483</v>
      </c>
      <c r="C73" s="2" t="s">
        <v>506</v>
      </c>
      <c r="D73" s="2" t="s">
        <v>515</v>
      </c>
      <c r="G73" s="525" t="s">
        <v>516</v>
      </c>
      <c r="H73" s="525" t="s">
        <v>517</v>
      </c>
    </row>
    <row r="74" spans="1:8" x14ac:dyDescent="0.25">
      <c r="A74" s="2" t="s">
        <v>518</v>
      </c>
      <c r="B74" s="2" t="s">
        <v>483</v>
      </c>
      <c r="C74" s="2" t="s">
        <v>506</v>
      </c>
      <c r="D74" s="2" t="s">
        <v>519</v>
      </c>
      <c r="G74" s="525" t="s">
        <v>520</v>
      </c>
      <c r="H74" s="525" t="s">
        <v>521</v>
      </c>
    </row>
    <row r="75" spans="1:8" x14ac:dyDescent="0.25">
      <c r="A75" s="2" t="s">
        <v>522</v>
      </c>
      <c r="B75" s="2" t="s">
        <v>523</v>
      </c>
      <c r="C75" s="2" t="s">
        <v>524</v>
      </c>
      <c r="D75" s="2" t="s">
        <v>525</v>
      </c>
      <c r="G75" s="525" t="s">
        <v>526</v>
      </c>
      <c r="H75" s="525" t="s">
        <v>527</v>
      </c>
    </row>
    <row r="76" spans="1:8" x14ac:dyDescent="0.25">
      <c r="A76" s="2" t="s">
        <v>528</v>
      </c>
      <c r="B76" s="2" t="s">
        <v>523</v>
      </c>
      <c r="C76" s="2" t="s">
        <v>524</v>
      </c>
      <c r="D76" s="2" t="s">
        <v>529</v>
      </c>
      <c r="G76" s="525" t="s">
        <v>530</v>
      </c>
      <c r="H76" s="525" t="s">
        <v>531</v>
      </c>
    </row>
    <row r="77" spans="1:8" x14ac:dyDescent="0.25">
      <c r="A77" s="2" t="s">
        <v>532</v>
      </c>
      <c r="B77" s="2" t="s">
        <v>523</v>
      </c>
      <c r="C77" s="2" t="s">
        <v>524</v>
      </c>
      <c r="D77" s="2" t="s">
        <v>533</v>
      </c>
      <c r="G77" s="525" t="s">
        <v>534</v>
      </c>
      <c r="H77" s="525" t="s">
        <v>535</v>
      </c>
    </row>
    <row r="78" spans="1:8" x14ac:dyDescent="0.25">
      <c r="A78" s="2" t="s">
        <v>536</v>
      </c>
      <c r="B78" s="2" t="s">
        <v>523</v>
      </c>
      <c r="C78" s="2" t="s">
        <v>537</v>
      </c>
      <c r="D78" s="2" t="s">
        <v>538</v>
      </c>
      <c r="G78" s="525" t="s">
        <v>539</v>
      </c>
      <c r="H78" s="525" t="s">
        <v>540</v>
      </c>
    </row>
    <row r="79" spans="1:8" x14ac:dyDescent="0.25">
      <c r="A79" s="2" t="s">
        <v>541</v>
      </c>
      <c r="B79" s="2" t="s">
        <v>523</v>
      </c>
      <c r="C79" s="2" t="s">
        <v>542</v>
      </c>
      <c r="D79" s="2" t="s">
        <v>543</v>
      </c>
      <c r="G79" s="525" t="s">
        <v>544</v>
      </c>
      <c r="H79" s="525" t="s">
        <v>545</v>
      </c>
    </row>
    <row r="80" spans="1:8" x14ac:dyDescent="0.25">
      <c r="A80" s="2" t="s">
        <v>546</v>
      </c>
      <c r="B80" s="2" t="s">
        <v>523</v>
      </c>
      <c r="C80" s="2" t="s">
        <v>542</v>
      </c>
      <c r="D80" s="2" t="s">
        <v>547</v>
      </c>
      <c r="G80" s="525" t="s">
        <v>548</v>
      </c>
      <c r="H80" s="525" t="s">
        <v>549</v>
      </c>
    </row>
    <row r="81" spans="1:8" x14ac:dyDescent="0.25">
      <c r="A81" s="2" t="s">
        <v>550</v>
      </c>
      <c r="B81" s="2" t="s">
        <v>523</v>
      </c>
      <c r="C81" s="2" t="s">
        <v>551</v>
      </c>
      <c r="D81" s="2" t="s">
        <v>552</v>
      </c>
      <c r="G81" s="525" t="s">
        <v>553</v>
      </c>
      <c r="H81" s="525" t="s">
        <v>554</v>
      </c>
    </row>
    <row r="82" spans="1:8" x14ac:dyDescent="0.25">
      <c r="A82" s="2" t="s">
        <v>555</v>
      </c>
      <c r="B82" s="2" t="s">
        <v>523</v>
      </c>
      <c r="C82" s="2" t="s">
        <v>556</v>
      </c>
      <c r="D82" s="2" t="s">
        <v>557</v>
      </c>
      <c r="G82" s="525" t="s">
        <v>558</v>
      </c>
      <c r="H82" s="525" t="s">
        <v>559</v>
      </c>
    </row>
    <row r="83" spans="1:8" x14ac:dyDescent="0.25">
      <c r="A83" s="2" t="s">
        <v>252</v>
      </c>
      <c r="B83" s="2" t="s">
        <v>560</v>
      </c>
      <c r="C83" s="2" t="s">
        <v>561</v>
      </c>
      <c r="D83" s="2" t="s">
        <v>562</v>
      </c>
      <c r="G83" s="525" t="s">
        <v>563</v>
      </c>
      <c r="H83" s="525" t="s">
        <v>564</v>
      </c>
    </row>
    <row r="84" spans="1:8" x14ac:dyDescent="0.25">
      <c r="A84" s="2" t="s">
        <v>565</v>
      </c>
      <c r="B84" s="2" t="s">
        <v>560</v>
      </c>
      <c r="C84" s="2" t="s">
        <v>566</v>
      </c>
      <c r="D84" s="2" t="s">
        <v>567</v>
      </c>
      <c r="G84" s="525" t="s">
        <v>568</v>
      </c>
      <c r="H84" s="525" t="s">
        <v>569</v>
      </c>
    </row>
    <row r="85" spans="1:8" x14ac:dyDescent="0.25">
      <c r="A85" s="2" t="s">
        <v>570</v>
      </c>
      <c r="B85" s="2" t="s">
        <v>560</v>
      </c>
      <c r="C85" s="2" t="s">
        <v>571</v>
      </c>
      <c r="D85" s="2" t="s">
        <v>572</v>
      </c>
      <c r="G85" s="525" t="s">
        <v>573</v>
      </c>
      <c r="H85" s="525" t="s">
        <v>574</v>
      </c>
    </row>
    <row r="86" spans="1:8" x14ac:dyDescent="0.25">
      <c r="A86" s="2" t="s">
        <v>575</v>
      </c>
      <c r="B86" s="2" t="s">
        <v>560</v>
      </c>
      <c r="C86" s="2" t="s">
        <v>571</v>
      </c>
      <c r="D86" s="2" t="s">
        <v>576</v>
      </c>
      <c r="G86" s="525" t="s">
        <v>577</v>
      </c>
      <c r="H86" s="525" t="s">
        <v>578</v>
      </c>
    </row>
    <row r="87" spans="1:8" x14ac:dyDescent="0.25">
      <c r="A87" s="2" t="s">
        <v>579</v>
      </c>
      <c r="B87" s="2" t="s">
        <v>560</v>
      </c>
      <c r="C87" s="2" t="s">
        <v>571</v>
      </c>
      <c r="D87" s="2" t="s">
        <v>580</v>
      </c>
      <c r="G87" s="525" t="s">
        <v>581</v>
      </c>
      <c r="H87" s="525" t="s">
        <v>582</v>
      </c>
    </row>
    <row r="88" spans="1:8" x14ac:dyDescent="0.25">
      <c r="A88" s="2" t="s">
        <v>583</v>
      </c>
      <c r="B88" s="2" t="s">
        <v>584</v>
      </c>
      <c r="C88" s="2" t="s">
        <v>585</v>
      </c>
      <c r="D88" s="2" t="s">
        <v>586</v>
      </c>
      <c r="G88" s="525" t="s">
        <v>587</v>
      </c>
      <c r="H88" s="525" t="s">
        <v>588</v>
      </c>
    </row>
    <row r="89" spans="1:8" x14ac:dyDescent="0.25">
      <c r="A89" s="2" t="s">
        <v>589</v>
      </c>
      <c r="B89" s="2" t="s">
        <v>584</v>
      </c>
      <c r="C89" s="2" t="s">
        <v>590</v>
      </c>
      <c r="D89" s="2" t="s">
        <v>591</v>
      </c>
      <c r="G89" s="525" t="s">
        <v>592</v>
      </c>
      <c r="H89" s="525" t="s">
        <v>593</v>
      </c>
    </row>
    <row r="90" spans="1:8" x14ac:dyDescent="0.25">
      <c r="A90" s="2" t="s">
        <v>594</v>
      </c>
      <c r="B90" s="2" t="s">
        <v>584</v>
      </c>
      <c r="C90" s="2" t="s">
        <v>595</v>
      </c>
      <c r="D90" s="2" t="s">
        <v>596</v>
      </c>
      <c r="G90" s="525" t="s">
        <v>597</v>
      </c>
      <c r="H90" s="525" t="s">
        <v>598</v>
      </c>
    </row>
    <row r="91" spans="1:8" x14ac:dyDescent="0.25">
      <c r="A91" s="2" t="s">
        <v>599</v>
      </c>
      <c r="B91" s="2" t="s">
        <v>584</v>
      </c>
      <c r="C91" s="2" t="s">
        <v>600</v>
      </c>
      <c r="D91" s="2" t="s">
        <v>601</v>
      </c>
      <c r="G91" s="525" t="s">
        <v>602</v>
      </c>
      <c r="H91" s="525" t="s">
        <v>603</v>
      </c>
    </row>
    <row r="92" spans="1:8" x14ac:dyDescent="0.25">
      <c r="A92" s="2" t="s">
        <v>604</v>
      </c>
      <c r="B92" s="2" t="s">
        <v>584</v>
      </c>
      <c r="C92" s="2" t="s">
        <v>605</v>
      </c>
      <c r="D92" s="2" t="s">
        <v>606</v>
      </c>
      <c r="G92" s="525" t="s">
        <v>607</v>
      </c>
      <c r="H92" s="525" t="s">
        <v>608</v>
      </c>
    </row>
    <row r="93" spans="1:8" x14ac:dyDescent="0.25">
      <c r="A93" s="2" t="s">
        <v>609</v>
      </c>
      <c r="B93" s="2" t="s">
        <v>584</v>
      </c>
      <c r="C93" s="2" t="s">
        <v>605</v>
      </c>
      <c r="D93" s="2" t="s">
        <v>610</v>
      </c>
      <c r="G93" s="525" t="s">
        <v>611</v>
      </c>
      <c r="H93" s="525" t="s">
        <v>612</v>
      </c>
    </row>
    <row r="94" spans="1:8" x14ac:dyDescent="0.25">
      <c r="A94" s="2" t="s">
        <v>613</v>
      </c>
      <c r="B94" s="2" t="s">
        <v>584</v>
      </c>
      <c r="C94" s="2" t="s">
        <v>605</v>
      </c>
      <c r="D94" s="2" t="s">
        <v>614</v>
      </c>
      <c r="G94" s="525" t="s">
        <v>615</v>
      </c>
      <c r="H94" s="525" t="s">
        <v>616</v>
      </c>
    </row>
    <row r="95" spans="1:8" x14ac:dyDescent="0.25">
      <c r="A95" s="2" t="s">
        <v>617</v>
      </c>
      <c r="B95" s="2" t="s">
        <v>584</v>
      </c>
      <c r="C95" s="2" t="s">
        <v>618</v>
      </c>
      <c r="D95" s="2" t="s">
        <v>619</v>
      </c>
      <c r="G95" s="525" t="s">
        <v>620</v>
      </c>
      <c r="H95" s="525" t="s">
        <v>621</v>
      </c>
    </row>
    <row r="96" spans="1:8" x14ac:dyDescent="0.25">
      <c r="A96" s="2" t="s">
        <v>622</v>
      </c>
      <c r="B96" s="2" t="s">
        <v>584</v>
      </c>
      <c r="C96" s="2" t="s">
        <v>618</v>
      </c>
      <c r="D96" s="2" t="s">
        <v>623</v>
      </c>
      <c r="G96" s="525" t="s">
        <v>624</v>
      </c>
      <c r="H96" s="525" t="s">
        <v>625</v>
      </c>
    </row>
    <row r="97" spans="1:8" x14ac:dyDescent="0.25">
      <c r="A97" s="2" t="s">
        <v>626</v>
      </c>
      <c r="B97" s="2" t="s">
        <v>584</v>
      </c>
      <c r="C97" s="2" t="s">
        <v>618</v>
      </c>
      <c r="D97" s="2" t="s">
        <v>627</v>
      </c>
      <c r="G97" s="525" t="s">
        <v>628</v>
      </c>
      <c r="H97" s="525" t="s">
        <v>629</v>
      </c>
    </row>
    <row r="98" spans="1:8" x14ac:dyDescent="0.25">
      <c r="A98" s="2" t="s">
        <v>630</v>
      </c>
      <c r="B98" s="2" t="s">
        <v>584</v>
      </c>
      <c r="C98" s="2" t="s">
        <v>618</v>
      </c>
      <c r="D98" s="2" t="s">
        <v>631</v>
      </c>
      <c r="G98" s="525" t="s">
        <v>632</v>
      </c>
      <c r="H98" s="525" t="s">
        <v>633</v>
      </c>
    </row>
    <row r="99" spans="1:8" x14ac:dyDescent="0.25">
      <c r="A99" s="2" t="s">
        <v>634</v>
      </c>
      <c r="B99" s="2" t="s">
        <v>584</v>
      </c>
      <c r="C99" s="2" t="s">
        <v>635</v>
      </c>
      <c r="D99" s="2" t="s">
        <v>636</v>
      </c>
      <c r="G99" s="525" t="s">
        <v>637</v>
      </c>
      <c r="H99" s="525" t="s">
        <v>638</v>
      </c>
    </row>
    <row r="100" spans="1:8" x14ac:dyDescent="0.25">
      <c r="A100" s="2" t="s">
        <v>639</v>
      </c>
      <c r="B100" s="2" t="s">
        <v>584</v>
      </c>
      <c r="C100" s="2" t="s">
        <v>640</v>
      </c>
      <c r="D100" s="2" t="s">
        <v>641</v>
      </c>
      <c r="G100" s="525" t="s">
        <v>642</v>
      </c>
      <c r="H100" s="525" t="s">
        <v>643</v>
      </c>
    </row>
    <row r="101" spans="1:8" x14ac:dyDescent="0.25">
      <c r="A101" s="2" t="s">
        <v>256</v>
      </c>
      <c r="B101" s="2" t="s">
        <v>644</v>
      </c>
      <c r="C101" s="2" t="s">
        <v>645</v>
      </c>
      <c r="D101" s="2" t="s">
        <v>646</v>
      </c>
      <c r="G101" s="525" t="s">
        <v>647</v>
      </c>
      <c r="H101" s="525" t="s">
        <v>648</v>
      </c>
    </row>
    <row r="102" spans="1:8" x14ac:dyDescent="0.25">
      <c r="A102" s="2" t="s">
        <v>260</v>
      </c>
      <c r="B102" s="2" t="s">
        <v>644</v>
      </c>
      <c r="C102" s="2" t="s">
        <v>645</v>
      </c>
      <c r="D102" s="2" t="s">
        <v>649</v>
      </c>
      <c r="G102" s="525" t="s">
        <v>650</v>
      </c>
      <c r="H102" s="525" t="s">
        <v>651</v>
      </c>
    </row>
    <row r="103" spans="1:8" x14ac:dyDescent="0.25">
      <c r="A103" s="2" t="s">
        <v>264</v>
      </c>
      <c r="B103" s="2" t="s">
        <v>644</v>
      </c>
      <c r="C103" s="2" t="s">
        <v>645</v>
      </c>
      <c r="D103" s="2" t="s">
        <v>652</v>
      </c>
      <c r="G103" s="525" t="s">
        <v>653</v>
      </c>
      <c r="H103" s="525" t="s">
        <v>654</v>
      </c>
    </row>
    <row r="104" spans="1:8" x14ac:dyDescent="0.25">
      <c r="A104" s="2" t="s">
        <v>269</v>
      </c>
      <c r="B104" s="2" t="s">
        <v>644</v>
      </c>
      <c r="C104" s="2" t="s">
        <v>645</v>
      </c>
      <c r="D104" s="2" t="s">
        <v>655</v>
      </c>
      <c r="G104" s="525" t="s">
        <v>656</v>
      </c>
      <c r="H104" s="525" t="s">
        <v>657</v>
      </c>
    </row>
    <row r="105" spans="1:8" x14ac:dyDescent="0.25">
      <c r="A105" s="2" t="s">
        <v>273</v>
      </c>
      <c r="B105" s="2" t="s">
        <v>644</v>
      </c>
      <c r="C105" s="2" t="s">
        <v>658</v>
      </c>
      <c r="D105" s="2" t="s">
        <v>659</v>
      </c>
      <c r="G105" s="525" t="s">
        <v>660</v>
      </c>
      <c r="H105" s="525" t="s">
        <v>661</v>
      </c>
    </row>
    <row r="106" spans="1:8" x14ac:dyDescent="0.25">
      <c r="A106" s="2" t="s">
        <v>277</v>
      </c>
      <c r="B106" s="2" t="s">
        <v>644</v>
      </c>
      <c r="C106" s="2" t="s">
        <v>658</v>
      </c>
      <c r="D106" s="2" t="s">
        <v>662</v>
      </c>
      <c r="G106" s="525" t="s">
        <v>663</v>
      </c>
      <c r="H106" s="525" t="s">
        <v>664</v>
      </c>
    </row>
    <row r="107" spans="1:8" x14ac:dyDescent="0.25">
      <c r="A107" s="2" t="s">
        <v>281</v>
      </c>
      <c r="B107" s="2" t="s">
        <v>644</v>
      </c>
      <c r="C107" s="2" t="s">
        <v>658</v>
      </c>
      <c r="D107" s="2" t="s">
        <v>665</v>
      </c>
    </row>
    <row r="108" spans="1:8" x14ac:dyDescent="0.25">
      <c r="A108" s="2" t="s">
        <v>666</v>
      </c>
      <c r="B108" s="2" t="s">
        <v>644</v>
      </c>
      <c r="C108" s="2" t="s">
        <v>658</v>
      </c>
      <c r="D108" s="2" t="s">
        <v>667</v>
      </c>
    </row>
    <row r="109" spans="1:8" x14ac:dyDescent="0.25">
      <c r="A109" s="2" t="s">
        <v>286</v>
      </c>
      <c r="B109" s="2" t="s">
        <v>644</v>
      </c>
      <c r="C109" s="2" t="s">
        <v>658</v>
      </c>
      <c r="D109" s="2" t="s">
        <v>668</v>
      </c>
    </row>
    <row r="110" spans="1:8" x14ac:dyDescent="0.25">
      <c r="A110" s="2" t="s">
        <v>669</v>
      </c>
      <c r="B110" s="2" t="s">
        <v>644</v>
      </c>
      <c r="C110" s="2" t="s">
        <v>658</v>
      </c>
      <c r="D110" s="2" t="s">
        <v>670</v>
      </c>
    </row>
    <row r="111" spans="1:8" x14ac:dyDescent="0.25">
      <c r="A111" s="2" t="s">
        <v>290</v>
      </c>
      <c r="B111" s="2" t="s">
        <v>644</v>
      </c>
      <c r="C111" s="2" t="s">
        <v>658</v>
      </c>
      <c r="D111" s="2" t="s">
        <v>671</v>
      </c>
    </row>
    <row r="112" spans="1:8" x14ac:dyDescent="0.25">
      <c r="A112" s="2" t="s">
        <v>672</v>
      </c>
      <c r="B112" s="2" t="s">
        <v>644</v>
      </c>
      <c r="C112" s="2" t="s">
        <v>673</v>
      </c>
      <c r="D112" s="2" t="s">
        <v>674</v>
      </c>
    </row>
    <row r="113" spans="1:4" x14ac:dyDescent="0.25">
      <c r="A113" s="2" t="s">
        <v>675</v>
      </c>
      <c r="B113" s="2" t="s">
        <v>644</v>
      </c>
      <c r="C113" s="2" t="s">
        <v>673</v>
      </c>
      <c r="D113" s="2" t="s">
        <v>676</v>
      </c>
    </row>
    <row r="114" spans="1:4" x14ac:dyDescent="0.25">
      <c r="A114" s="2" t="s">
        <v>677</v>
      </c>
      <c r="B114" s="2" t="s">
        <v>644</v>
      </c>
      <c r="C114" s="2" t="s">
        <v>673</v>
      </c>
      <c r="D114" s="2" t="s">
        <v>678</v>
      </c>
    </row>
    <row r="115" spans="1:4" x14ac:dyDescent="0.25">
      <c r="A115" s="2" t="s">
        <v>679</v>
      </c>
      <c r="B115" s="2" t="s">
        <v>644</v>
      </c>
      <c r="C115" s="2" t="s">
        <v>673</v>
      </c>
      <c r="D115" s="2" t="s">
        <v>680</v>
      </c>
    </row>
    <row r="116" spans="1:4" x14ac:dyDescent="0.25">
      <c r="A116" s="2" t="s">
        <v>681</v>
      </c>
      <c r="B116" s="2" t="s">
        <v>644</v>
      </c>
      <c r="C116" s="2" t="s">
        <v>673</v>
      </c>
      <c r="D116" s="2" t="s">
        <v>682</v>
      </c>
    </row>
    <row r="117" spans="1:4" x14ac:dyDescent="0.25">
      <c r="A117" s="2" t="s">
        <v>294</v>
      </c>
      <c r="B117" s="2" t="s">
        <v>644</v>
      </c>
      <c r="C117" s="2" t="s">
        <v>683</v>
      </c>
      <c r="D117" s="2" t="s">
        <v>684</v>
      </c>
    </row>
    <row r="118" spans="1:4" x14ac:dyDescent="0.25">
      <c r="A118" s="2" t="s">
        <v>297</v>
      </c>
      <c r="B118" s="2" t="s">
        <v>644</v>
      </c>
      <c r="C118" s="2" t="s">
        <v>683</v>
      </c>
      <c r="D118" s="2" t="s">
        <v>685</v>
      </c>
    </row>
    <row r="119" spans="1:4" x14ac:dyDescent="0.25">
      <c r="A119" s="2" t="s">
        <v>302</v>
      </c>
      <c r="B119" s="2" t="s">
        <v>644</v>
      </c>
      <c r="C119" s="2" t="s">
        <v>683</v>
      </c>
      <c r="D119" s="2" t="s">
        <v>686</v>
      </c>
    </row>
    <row r="120" spans="1:4" x14ac:dyDescent="0.25">
      <c r="A120" s="2" t="s">
        <v>307</v>
      </c>
      <c r="B120" s="2" t="s">
        <v>644</v>
      </c>
      <c r="C120" s="2" t="s">
        <v>683</v>
      </c>
      <c r="D120" s="2" t="s">
        <v>687</v>
      </c>
    </row>
    <row r="121" spans="1:4" x14ac:dyDescent="0.25">
      <c r="A121" s="2" t="s">
        <v>688</v>
      </c>
      <c r="B121" s="2" t="s">
        <v>689</v>
      </c>
      <c r="C121" s="2" t="s">
        <v>690</v>
      </c>
      <c r="D121" s="2" t="s">
        <v>691</v>
      </c>
    </row>
    <row r="122" spans="1:4" x14ac:dyDescent="0.25">
      <c r="A122" s="2" t="s">
        <v>692</v>
      </c>
      <c r="B122" s="2" t="s">
        <v>693</v>
      </c>
      <c r="C122" s="2" t="s">
        <v>694</v>
      </c>
      <c r="D122" s="2" t="s">
        <v>695</v>
      </c>
    </row>
    <row r="123" spans="1:4" x14ac:dyDescent="0.25">
      <c r="A123" s="2" t="s">
        <v>696</v>
      </c>
      <c r="B123" s="2" t="s">
        <v>693</v>
      </c>
      <c r="C123" s="2" t="s">
        <v>694</v>
      </c>
      <c r="D123" s="2" t="s">
        <v>697</v>
      </c>
    </row>
    <row r="124" spans="1:4" x14ac:dyDescent="0.25">
      <c r="A124" s="2" t="s">
        <v>698</v>
      </c>
      <c r="B124" s="2" t="s">
        <v>693</v>
      </c>
      <c r="C124" s="2" t="s">
        <v>699</v>
      </c>
      <c r="D124" s="2" t="s">
        <v>700</v>
      </c>
    </row>
    <row r="125" spans="1:4" x14ac:dyDescent="0.25">
      <c r="A125" s="2" t="s">
        <v>701</v>
      </c>
      <c r="B125" s="2" t="s">
        <v>693</v>
      </c>
      <c r="C125" s="2" t="s">
        <v>699</v>
      </c>
      <c r="D125" s="2" t="s">
        <v>702</v>
      </c>
    </row>
    <row r="126" spans="1:4" x14ac:dyDescent="0.25">
      <c r="A126" s="2" t="s">
        <v>703</v>
      </c>
      <c r="B126" s="2" t="s">
        <v>693</v>
      </c>
      <c r="C126" s="2" t="s">
        <v>699</v>
      </c>
      <c r="D126" s="2" t="s">
        <v>704</v>
      </c>
    </row>
    <row r="127" spans="1:4" x14ac:dyDescent="0.25">
      <c r="A127" s="2" t="s">
        <v>705</v>
      </c>
      <c r="B127" s="2" t="s">
        <v>693</v>
      </c>
      <c r="C127" s="2" t="s">
        <v>699</v>
      </c>
      <c r="D127" s="2" t="s">
        <v>706</v>
      </c>
    </row>
    <row r="128" spans="1:4" x14ac:dyDescent="0.25">
      <c r="A128" s="2" t="s">
        <v>707</v>
      </c>
      <c r="B128" s="2" t="s">
        <v>693</v>
      </c>
      <c r="C128" s="2" t="s">
        <v>699</v>
      </c>
      <c r="D128" s="2" t="s">
        <v>708</v>
      </c>
    </row>
    <row r="129" spans="1:4" x14ac:dyDescent="0.25">
      <c r="A129" s="2" t="s">
        <v>709</v>
      </c>
      <c r="B129" s="2" t="s">
        <v>693</v>
      </c>
      <c r="C129" s="2" t="s">
        <v>699</v>
      </c>
      <c r="D129" s="2" t="s">
        <v>710</v>
      </c>
    </row>
    <row r="130" spans="1:4" x14ac:dyDescent="0.25">
      <c r="A130" s="2" t="s">
        <v>711</v>
      </c>
      <c r="B130" s="2" t="s">
        <v>693</v>
      </c>
      <c r="C130" s="2" t="s">
        <v>699</v>
      </c>
      <c r="D130" s="2" t="s">
        <v>712</v>
      </c>
    </row>
    <row r="131" spans="1:4" x14ac:dyDescent="0.25">
      <c r="A131" s="2" t="s">
        <v>713</v>
      </c>
      <c r="B131" s="2" t="s">
        <v>693</v>
      </c>
      <c r="C131" s="2" t="s">
        <v>714</v>
      </c>
      <c r="D131" s="2" t="s">
        <v>715</v>
      </c>
    </row>
    <row r="132" spans="1:4" x14ac:dyDescent="0.25">
      <c r="A132" s="2" t="s">
        <v>716</v>
      </c>
      <c r="B132" s="2" t="s">
        <v>693</v>
      </c>
      <c r="C132" s="2" t="s">
        <v>714</v>
      </c>
      <c r="D132" s="2" t="s">
        <v>717</v>
      </c>
    </row>
    <row r="133" spans="1:4" x14ac:dyDescent="0.25">
      <c r="A133" s="2" t="s">
        <v>718</v>
      </c>
      <c r="B133" s="2" t="s">
        <v>693</v>
      </c>
      <c r="C133" s="2" t="s">
        <v>719</v>
      </c>
      <c r="D133" s="2" t="s">
        <v>720</v>
      </c>
    </row>
    <row r="134" spans="1:4" x14ac:dyDescent="0.25">
      <c r="A134" s="2" t="s">
        <v>721</v>
      </c>
      <c r="B134" s="2" t="s">
        <v>693</v>
      </c>
      <c r="C134" s="2" t="s">
        <v>719</v>
      </c>
      <c r="D134" s="2" t="s">
        <v>722</v>
      </c>
    </row>
    <row r="135" spans="1:4" x14ac:dyDescent="0.25">
      <c r="A135" s="2" t="s">
        <v>723</v>
      </c>
      <c r="B135" s="2" t="s">
        <v>693</v>
      </c>
      <c r="C135" s="2" t="s">
        <v>719</v>
      </c>
      <c r="D135" s="2" t="s">
        <v>724</v>
      </c>
    </row>
    <row r="136" spans="1:4" x14ac:dyDescent="0.25">
      <c r="A136" s="2" t="s">
        <v>725</v>
      </c>
      <c r="B136" s="2" t="s">
        <v>693</v>
      </c>
      <c r="C136" s="2" t="s">
        <v>719</v>
      </c>
      <c r="D136" s="2" t="s">
        <v>726</v>
      </c>
    </row>
    <row r="137" spans="1:4" x14ac:dyDescent="0.25">
      <c r="A137" s="2" t="s">
        <v>727</v>
      </c>
      <c r="B137" s="2" t="s">
        <v>693</v>
      </c>
      <c r="C137" s="2" t="s">
        <v>719</v>
      </c>
      <c r="D137" s="2" t="s">
        <v>728</v>
      </c>
    </row>
    <row r="138" spans="1:4" x14ac:dyDescent="0.25">
      <c r="A138" s="2" t="s">
        <v>729</v>
      </c>
      <c r="B138" s="2" t="s">
        <v>693</v>
      </c>
      <c r="C138" s="2" t="s">
        <v>719</v>
      </c>
      <c r="D138" s="2" t="s">
        <v>730</v>
      </c>
    </row>
    <row r="139" spans="1:4" x14ac:dyDescent="0.25">
      <c r="A139" s="2" t="s">
        <v>312</v>
      </c>
      <c r="B139" s="2" t="s">
        <v>731</v>
      </c>
      <c r="C139" s="2" t="s">
        <v>732</v>
      </c>
      <c r="D139" s="2" t="s">
        <v>733</v>
      </c>
    </row>
    <row r="140" spans="1:4" x14ac:dyDescent="0.25">
      <c r="A140" s="2" t="s">
        <v>317</v>
      </c>
      <c r="B140" s="2" t="s">
        <v>731</v>
      </c>
      <c r="C140" s="2" t="s">
        <v>732</v>
      </c>
      <c r="D140" s="2" t="s">
        <v>734</v>
      </c>
    </row>
    <row r="141" spans="1:4" x14ac:dyDescent="0.25">
      <c r="A141" s="2" t="s">
        <v>735</v>
      </c>
      <c r="B141" s="2" t="s">
        <v>731</v>
      </c>
      <c r="C141" s="2" t="s">
        <v>732</v>
      </c>
      <c r="D141" s="2" t="s">
        <v>736</v>
      </c>
    </row>
    <row r="142" spans="1:4" x14ac:dyDescent="0.25">
      <c r="A142" s="2" t="s">
        <v>737</v>
      </c>
      <c r="B142" s="2" t="s">
        <v>731</v>
      </c>
      <c r="C142" s="2" t="s">
        <v>732</v>
      </c>
      <c r="D142" s="2" t="s">
        <v>738</v>
      </c>
    </row>
    <row r="143" spans="1:4" x14ac:dyDescent="0.25">
      <c r="A143" s="2" t="s">
        <v>739</v>
      </c>
      <c r="B143" s="2" t="s">
        <v>731</v>
      </c>
      <c r="C143" s="2" t="s">
        <v>740</v>
      </c>
      <c r="D143" s="2" t="s">
        <v>741</v>
      </c>
    </row>
    <row r="144" spans="1:4" x14ac:dyDescent="0.25">
      <c r="A144" s="2" t="s">
        <v>742</v>
      </c>
      <c r="B144" s="2" t="s">
        <v>731</v>
      </c>
      <c r="C144" s="2" t="s">
        <v>740</v>
      </c>
      <c r="D144" s="2" t="s">
        <v>743</v>
      </c>
    </row>
    <row r="145" spans="1:4" x14ac:dyDescent="0.25">
      <c r="A145" s="2" t="s">
        <v>322</v>
      </c>
      <c r="B145" s="2" t="s">
        <v>731</v>
      </c>
      <c r="C145" s="2" t="s">
        <v>740</v>
      </c>
      <c r="D145" s="2" t="s">
        <v>744</v>
      </c>
    </row>
    <row r="146" spans="1:4" x14ac:dyDescent="0.25">
      <c r="A146" s="2" t="s">
        <v>326</v>
      </c>
      <c r="B146" s="2" t="s">
        <v>731</v>
      </c>
      <c r="C146" s="2" t="s">
        <v>740</v>
      </c>
      <c r="D146" s="2" t="s">
        <v>745</v>
      </c>
    </row>
    <row r="147" spans="1:4" x14ac:dyDescent="0.25">
      <c r="A147" s="2" t="s">
        <v>746</v>
      </c>
      <c r="B147" s="2" t="s">
        <v>731</v>
      </c>
      <c r="C147" s="2" t="s">
        <v>747</v>
      </c>
      <c r="D147" s="2" t="s">
        <v>748</v>
      </c>
    </row>
    <row r="148" spans="1:4" x14ac:dyDescent="0.25">
      <c r="A148" s="2" t="s">
        <v>749</v>
      </c>
      <c r="B148" s="2" t="s">
        <v>731</v>
      </c>
      <c r="C148" s="2" t="s">
        <v>747</v>
      </c>
      <c r="D148" s="2" t="s">
        <v>750</v>
      </c>
    </row>
    <row r="149" spans="1:4" x14ac:dyDescent="0.25">
      <c r="A149" s="2" t="s">
        <v>751</v>
      </c>
      <c r="B149" s="2" t="s">
        <v>731</v>
      </c>
      <c r="C149" s="2" t="s">
        <v>747</v>
      </c>
      <c r="D149" s="2" t="s">
        <v>752</v>
      </c>
    </row>
    <row r="150" spans="1:4" x14ac:dyDescent="0.25">
      <c r="A150" s="2" t="s">
        <v>753</v>
      </c>
      <c r="B150" s="2" t="s">
        <v>731</v>
      </c>
      <c r="C150" s="2" t="s">
        <v>747</v>
      </c>
      <c r="D150" s="2" t="s">
        <v>754</v>
      </c>
    </row>
    <row r="151" spans="1:4" x14ac:dyDescent="0.25">
      <c r="A151" s="2" t="s">
        <v>755</v>
      </c>
      <c r="B151" s="2" t="s">
        <v>731</v>
      </c>
      <c r="C151" s="2" t="s">
        <v>747</v>
      </c>
      <c r="D151" s="2" t="s">
        <v>756</v>
      </c>
    </row>
    <row r="152" spans="1:4" x14ac:dyDescent="0.25">
      <c r="A152" s="2" t="s">
        <v>757</v>
      </c>
      <c r="B152" s="2" t="s">
        <v>731</v>
      </c>
      <c r="C152" s="2" t="s">
        <v>747</v>
      </c>
      <c r="D152" s="2" t="s">
        <v>758</v>
      </c>
    </row>
    <row r="153" spans="1:4" x14ac:dyDescent="0.25">
      <c r="A153" s="2" t="s">
        <v>759</v>
      </c>
      <c r="B153" s="2" t="s">
        <v>731</v>
      </c>
      <c r="C153" s="2" t="s">
        <v>760</v>
      </c>
      <c r="D153" s="2" t="s">
        <v>761</v>
      </c>
    </row>
    <row r="154" spans="1:4" x14ac:dyDescent="0.25">
      <c r="A154" s="2" t="s">
        <v>762</v>
      </c>
      <c r="B154" s="2" t="s">
        <v>731</v>
      </c>
      <c r="C154" s="2" t="s">
        <v>760</v>
      </c>
      <c r="D154" s="2" t="s">
        <v>763</v>
      </c>
    </row>
    <row r="155" spans="1:4" x14ac:dyDescent="0.25">
      <c r="A155" s="2" t="s">
        <v>764</v>
      </c>
      <c r="B155" s="2" t="s">
        <v>731</v>
      </c>
      <c r="C155" s="2" t="s">
        <v>760</v>
      </c>
      <c r="D155" s="2" t="s">
        <v>765</v>
      </c>
    </row>
    <row r="156" spans="1:4" x14ac:dyDescent="0.25">
      <c r="A156" s="2" t="s">
        <v>766</v>
      </c>
      <c r="B156" s="2" t="s">
        <v>731</v>
      </c>
      <c r="C156" s="2" t="s">
        <v>760</v>
      </c>
      <c r="D156" s="2" t="s">
        <v>767</v>
      </c>
    </row>
    <row r="157" spans="1:4" x14ac:dyDescent="0.25">
      <c r="A157" s="2" t="s">
        <v>768</v>
      </c>
      <c r="B157" s="2" t="s">
        <v>731</v>
      </c>
      <c r="C157" s="2" t="s">
        <v>760</v>
      </c>
      <c r="D157" s="2" t="s">
        <v>769</v>
      </c>
    </row>
    <row r="158" spans="1:4" x14ac:dyDescent="0.25">
      <c r="A158" s="2" t="s">
        <v>770</v>
      </c>
      <c r="B158" s="2" t="s">
        <v>731</v>
      </c>
      <c r="C158" s="2" t="s">
        <v>760</v>
      </c>
      <c r="D158" s="2" t="s">
        <v>771</v>
      </c>
    </row>
    <row r="159" spans="1:4" x14ac:dyDescent="0.25">
      <c r="A159" s="2" t="s">
        <v>772</v>
      </c>
      <c r="B159" s="2" t="s">
        <v>731</v>
      </c>
      <c r="C159" s="2" t="s">
        <v>760</v>
      </c>
      <c r="D159" s="2" t="s">
        <v>773</v>
      </c>
    </row>
    <row r="160" spans="1:4" x14ac:dyDescent="0.25">
      <c r="A160" s="2" t="s">
        <v>774</v>
      </c>
      <c r="B160" s="2" t="s">
        <v>731</v>
      </c>
      <c r="C160" s="2" t="s">
        <v>775</v>
      </c>
      <c r="D160" s="2" t="s">
        <v>776</v>
      </c>
    </row>
    <row r="161" spans="1:4" x14ac:dyDescent="0.25">
      <c r="A161" s="2" t="s">
        <v>777</v>
      </c>
      <c r="B161" s="2" t="s">
        <v>731</v>
      </c>
      <c r="C161" s="2" t="s">
        <v>775</v>
      </c>
      <c r="D161" s="2" t="s">
        <v>778</v>
      </c>
    </row>
    <row r="162" spans="1:4" x14ac:dyDescent="0.25">
      <c r="A162" s="2" t="s">
        <v>779</v>
      </c>
      <c r="B162" s="2" t="s">
        <v>731</v>
      </c>
      <c r="C162" s="2" t="s">
        <v>775</v>
      </c>
      <c r="D162" s="2" t="s">
        <v>780</v>
      </c>
    </row>
    <row r="163" spans="1:4" x14ac:dyDescent="0.25">
      <c r="A163" s="2" t="s">
        <v>781</v>
      </c>
      <c r="B163" s="2" t="s">
        <v>731</v>
      </c>
      <c r="C163" s="2" t="s">
        <v>782</v>
      </c>
      <c r="D163" s="2" t="s">
        <v>783</v>
      </c>
    </row>
    <row r="164" spans="1:4" x14ac:dyDescent="0.25">
      <c r="A164" s="2" t="s">
        <v>784</v>
      </c>
      <c r="B164" s="2" t="s">
        <v>731</v>
      </c>
      <c r="C164" s="2" t="s">
        <v>782</v>
      </c>
      <c r="D164" s="2" t="s">
        <v>785</v>
      </c>
    </row>
    <row r="165" spans="1:4" x14ac:dyDescent="0.25">
      <c r="A165" s="2" t="s">
        <v>786</v>
      </c>
      <c r="B165" s="2" t="s">
        <v>731</v>
      </c>
      <c r="C165" s="2" t="s">
        <v>782</v>
      </c>
      <c r="D165" s="2" t="s">
        <v>787</v>
      </c>
    </row>
    <row r="166" spans="1:4" x14ac:dyDescent="0.25">
      <c r="A166" s="2" t="s">
        <v>788</v>
      </c>
      <c r="B166" s="2" t="s">
        <v>731</v>
      </c>
      <c r="C166" s="2" t="s">
        <v>782</v>
      </c>
      <c r="D166" s="2" t="s">
        <v>789</v>
      </c>
    </row>
    <row r="167" spans="1:4" x14ac:dyDescent="0.25">
      <c r="A167" s="2" t="s">
        <v>790</v>
      </c>
      <c r="B167" s="2" t="s">
        <v>731</v>
      </c>
      <c r="C167" s="2" t="s">
        <v>782</v>
      </c>
      <c r="D167" s="2" t="s">
        <v>791</v>
      </c>
    </row>
    <row r="168" spans="1:4" x14ac:dyDescent="0.25">
      <c r="A168" s="2" t="s">
        <v>792</v>
      </c>
      <c r="B168" s="2" t="s">
        <v>731</v>
      </c>
      <c r="C168" s="2" t="s">
        <v>782</v>
      </c>
      <c r="D168" s="2" t="s">
        <v>793</v>
      </c>
    </row>
    <row r="169" spans="1:4" x14ac:dyDescent="0.25">
      <c r="A169" s="2" t="s">
        <v>330</v>
      </c>
      <c r="B169" s="2" t="s">
        <v>794</v>
      </c>
      <c r="C169" s="2" t="s">
        <v>795</v>
      </c>
      <c r="D169" s="2" t="s">
        <v>796</v>
      </c>
    </row>
    <row r="170" spans="1:4" x14ac:dyDescent="0.25">
      <c r="A170" s="2" t="s">
        <v>334</v>
      </c>
      <c r="B170" s="2" t="s">
        <v>794</v>
      </c>
      <c r="C170" s="2" t="s">
        <v>795</v>
      </c>
      <c r="D170" s="2" t="s">
        <v>797</v>
      </c>
    </row>
    <row r="171" spans="1:4" x14ac:dyDescent="0.25">
      <c r="A171" s="2" t="s">
        <v>798</v>
      </c>
      <c r="B171" s="2" t="s">
        <v>794</v>
      </c>
      <c r="C171" s="2" t="s">
        <v>795</v>
      </c>
      <c r="D171" s="2" t="s">
        <v>799</v>
      </c>
    </row>
    <row r="172" spans="1:4" x14ac:dyDescent="0.25">
      <c r="A172" s="2" t="s">
        <v>338</v>
      </c>
      <c r="B172" s="2" t="s">
        <v>794</v>
      </c>
      <c r="C172" s="2" t="s">
        <v>795</v>
      </c>
      <c r="D172" s="2" t="s">
        <v>800</v>
      </c>
    </row>
    <row r="173" spans="1:4" x14ac:dyDescent="0.25">
      <c r="A173" s="2" t="s">
        <v>343</v>
      </c>
      <c r="B173" s="2" t="s">
        <v>794</v>
      </c>
      <c r="C173" s="2" t="s">
        <v>795</v>
      </c>
      <c r="D173" s="2" t="s">
        <v>801</v>
      </c>
    </row>
    <row r="174" spans="1:4" x14ac:dyDescent="0.25">
      <c r="A174" s="2" t="s">
        <v>347</v>
      </c>
      <c r="B174" s="2" t="s">
        <v>794</v>
      </c>
      <c r="C174" s="2" t="s">
        <v>802</v>
      </c>
      <c r="D174" s="2" t="s">
        <v>803</v>
      </c>
    </row>
    <row r="175" spans="1:4" x14ac:dyDescent="0.25">
      <c r="A175" s="2" t="s">
        <v>804</v>
      </c>
      <c r="B175" s="2" t="s">
        <v>794</v>
      </c>
      <c r="C175" s="2" t="s">
        <v>805</v>
      </c>
      <c r="D175" s="2" t="s">
        <v>806</v>
      </c>
    </row>
    <row r="176" spans="1:4" x14ac:dyDescent="0.25">
      <c r="A176" s="2" t="s">
        <v>351</v>
      </c>
      <c r="B176" s="2" t="s">
        <v>794</v>
      </c>
      <c r="C176" s="2" t="s">
        <v>805</v>
      </c>
      <c r="D176" s="2" t="s">
        <v>807</v>
      </c>
    </row>
    <row r="177" spans="1:4" x14ac:dyDescent="0.25">
      <c r="A177" s="2" t="s">
        <v>808</v>
      </c>
      <c r="B177" s="2" t="s">
        <v>794</v>
      </c>
      <c r="C177" s="2" t="s">
        <v>809</v>
      </c>
      <c r="D177" s="2" t="s">
        <v>810</v>
      </c>
    </row>
    <row r="178" spans="1:4" x14ac:dyDescent="0.25">
      <c r="A178" s="2" t="s">
        <v>355</v>
      </c>
      <c r="B178" s="2" t="s">
        <v>794</v>
      </c>
      <c r="C178" s="2" t="s">
        <v>811</v>
      </c>
      <c r="D178" s="2" t="s">
        <v>812</v>
      </c>
    </row>
    <row r="179" spans="1:4" x14ac:dyDescent="0.25">
      <c r="A179" s="2" t="s">
        <v>359</v>
      </c>
      <c r="B179" s="2" t="s">
        <v>794</v>
      </c>
      <c r="C179" s="2" t="s">
        <v>811</v>
      </c>
      <c r="D179" s="2" t="s">
        <v>813</v>
      </c>
    </row>
    <row r="180" spans="1:4" x14ac:dyDescent="0.25">
      <c r="A180" s="2" t="s">
        <v>814</v>
      </c>
      <c r="B180" s="2" t="s">
        <v>794</v>
      </c>
      <c r="C180" s="2" t="s">
        <v>815</v>
      </c>
      <c r="D180" s="2" t="s">
        <v>816</v>
      </c>
    </row>
    <row r="181" spans="1:4" x14ac:dyDescent="0.25">
      <c r="A181" s="2" t="s">
        <v>364</v>
      </c>
      <c r="B181" s="2" t="s">
        <v>794</v>
      </c>
      <c r="C181" s="2" t="s">
        <v>817</v>
      </c>
      <c r="D181" s="2" t="s">
        <v>818</v>
      </c>
    </row>
    <row r="182" spans="1:4" x14ac:dyDescent="0.25">
      <c r="A182" s="2" t="s">
        <v>819</v>
      </c>
      <c r="B182" s="2" t="s">
        <v>794</v>
      </c>
      <c r="C182" s="2" t="s">
        <v>817</v>
      </c>
      <c r="D182" s="2" t="s">
        <v>820</v>
      </c>
    </row>
    <row r="183" spans="1:4" x14ac:dyDescent="0.25">
      <c r="A183" s="2" t="s">
        <v>821</v>
      </c>
      <c r="B183" s="2" t="s">
        <v>794</v>
      </c>
      <c r="C183" s="2" t="s">
        <v>822</v>
      </c>
      <c r="D183" s="2" t="s">
        <v>823</v>
      </c>
    </row>
    <row r="184" spans="1:4" x14ac:dyDescent="0.25">
      <c r="A184" s="2" t="s">
        <v>368</v>
      </c>
      <c r="B184" s="2" t="s">
        <v>794</v>
      </c>
      <c r="C184" s="2" t="s">
        <v>824</v>
      </c>
      <c r="D184" s="2" t="s">
        <v>825</v>
      </c>
    </row>
    <row r="185" spans="1:4" x14ac:dyDescent="0.25">
      <c r="A185" s="2" t="s">
        <v>372</v>
      </c>
      <c r="B185" s="2" t="s">
        <v>794</v>
      </c>
      <c r="C185" s="2" t="s">
        <v>824</v>
      </c>
      <c r="D185" s="2" t="s">
        <v>826</v>
      </c>
    </row>
    <row r="186" spans="1:4" x14ac:dyDescent="0.25">
      <c r="A186" s="2" t="s">
        <v>827</v>
      </c>
      <c r="B186" s="2" t="s">
        <v>794</v>
      </c>
      <c r="C186" s="2" t="s">
        <v>824</v>
      </c>
      <c r="D186" s="2" t="s">
        <v>828</v>
      </c>
    </row>
    <row r="187" spans="1:4" x14ac:dyDescent="0.25">
      <c r="A187" s="2" t="s">
        <v>829</v>
      </c>
      <c r="B187" s="2" t="s">
        <v>830</v>
      </c>
      <c r="C187" s="2" t="s">
        <v>831</v>
      </c>
      <c r="D187" s="2" t="s">
        <v>832</v>
      </c>
    </row>
    <row r="188" spans="1:4" x14ac:dyDescent="0.25">
      <c r="A188" s="2" t="s">
        <v>833</v>
      </c>
      <c r="B188" s="2" t="s">
        <v>830</v>
      </c>
      <c r="C188" s="2" t="s">
        <v>831</v>
      </c>
      <c r="D188" s="2" t="s">
        <v>834</v>
      </c>
    </row>
    <row r="189" spans="1:4" x14ac:dyDescent="0.25">
      <c r="A189" s="2" t="s">
        <v>835</v>
      </c>
      <c r="B189" s="2" t="s">
        <v>830</v>
      </c>
      <c r="C189" s="2" t="s">
        <v>831</v>
      </c>
      <c r="D189" s="2" t="s">
        <v>836</v>
      </c>
    </row>
    <row r="190" spans="1:4" x14ac:dyDescent="0.25">
      <c r="A190" s="2" t="s">
        <v>837</v>
      </c>
      <c r="B190" s="2" t="s">
        <v>830</v>
      </c>
      <c r="C190" s="2" t="s">
        <v>831</v>
      </c>
      <c r="D190" s="2" t="s">
        <v>838</v>
      </c>
    </row>
    <row r="191" spans="1:4" x14ac:dyDescent="0.25">
      <c r="A191" s="2" t="s">
        <v>839</v>
      </c>
      <c r="B191" s="2" t="s">
        <v>830</v>
      </c>
      <c r="C191" s="2" t="s">
        <v>840</v>
      </c>
      <c r="D191" s="2" t="s">
        <v>841</v>
      </c>
    </row>
    <row r="192" spans="1:4" x14ac:dyDescent="0.25">
      <c r="A192" s="2" t="s">
        <v>842</v>
      </c>
      <c r="B192" s="2" t="s">
        <v>830</v>
      </c>
      <c r="C192" s="2" t="s">
        <v>840</v>
      </c>
      <c r="D192" s="2" t="s">
        <v>843</v>
      </c>
    </row>
    <row r="193" spans="1:4" x14ac:dyDescent="0.25">
      <c r="A193" s="2" t="s">
        <v>844</v>
      </c>
      <c r="B193" s="2" t="s">
        <v>830</v>
      </c>
      <c r="C193" s="2" t="s">
        <v>840</v>
      </c>
      <c r="D193" s="2" t="s">
        <v>845</v>
      </c>
    </row>
    <row r="194" spans="1:4" x14ac:dyDescent="0.25">
      <c r="A194" s="2" t="s">
        <v>846</v>
      </c>
      <c r="B194" s="2" t="s">
        <v>830</v>
      </c>
      <c r="C194" s="2" t="s">
        <v>840</v>
      </c>
      <c r="D194" s="2" t="s">
        <v>847</v>
      </c>
    </row>
    <row r="195" spans="1:4" x14ac:dyDescent="0.25">
      <c r="A195" s="2" t="s">
        <v>848</v>
      </c>
      <c r="B195" s="2" t="s">
        <v>830</v>
      </c>
      <c r="C195" s="2" t="s">
        <v>840</v>
      </c>
      <c r="D195" s="2" t="s">
        <v>849</v>
      </c>
    </row>
    <row r="196" spans="1:4" x14ac:dyDescent="0.25">
      <c r="A196" s="2" t="s">
        <v>850</v>
      </c>
      <c r="B196" s="2" t="s">
        <v>830</v>
      </c>
      <c r="C196" s="2" t="s">
        <v>840</v>
      </c>
      <c r="D196" s="2" t="s">
        <v>851</v>
      </c>
    </row>
    <row r="197" spans="1:4" x14ac:dyDescent="0.25">
      <c r="A197" s="2" t="s">
        <v>852</v>
      </c>
      <c r="B197" s="2" t="s">
        <v>830</v>
      </c>
      <c r="C197" s="2" t="s">
        <v>840</v>
      </c>
      <c r="D197" s="2" t="s">
        <v>853</v>
      </c>
    </row>
    <row r="198" spans="1:4" x14ac:dyDescent="0.25">
      <c r="A198" s="2" t="s">
        <v>854</v>
      </c>
      <c r="B198" s="2" t="s">
        <v>830</v>
      </c>
      <c r="C198" s="2" t="s">
        <v>855</v>
      </c>
      <c r="D198" s="2" t="s">
        <v>856</v>
      </c>
    </row>
    <row r="199" spans="1:4" x14ac:dyDescent="0.25">
      <c r="A199" s="2" t="s">
        <v>857</v>
      </c>
      <c r="B199" s="2" t="s">
        <v>830</v>
      </c>
      <c r="C199" s="2" t="s">
        <v>855</v>
      </c>
      <c r="D199" s="2" t="s">
        <v>858</v>
      </c>
    </row>
    <row r="200" spans="1:4" x14ac:dyDescent="0.25">
      <c r="A200" s="2" t="s">
        <v>859</v>
      </c>
      <c r="B200" s="2" t="s">
        <v>830</v>
      </c>
      <c r="C200" s="2" t="s">
        <v>855</v>
      </c>
      <c r="D200" s="2" t="s">
        <v>860</v>
      </c>
    </row>
    <row r="201" spans="1:4" x14ac:dyDescent="0.25">
      <c r="A201" s="2" t="s">
        <v>861</v>
      </c>
      <c r="B201" s="2" t="s">
        <v>830</v>
      </c>
      <c r="C201" s="2" t="s">
        <v>855</v>
      </c>
      <c r="D201" s="2" t="s">
        <v>862</v>
      </c>
    </row>
    <row r="202" spans="1:4" x14ac:dyDescent="0.25">
      <c r="A202" s="2" t="s">
        <v>863</v>
      </c>
      <c r="B202" s="2" t="s">
        <v>830</v>
      </c>
      <c r="C202" s="2" t="s">
        <v>864</v>
      </c>
      <c r="D202" s="2" t="s">
        <v>865</v>
      </c>
    </row>
    <row r="203" spans="1:4" x14ac:dyDescent="0.25">
      <c r="A203" s="2" t="s">
        <v>866</v>
      </c>
      <c r="B203" s="2" t="s">
        <v>830</v>
      </c>
      <c r="C203" s="2" t="s">
        <v>864</v>
      </c>
      <c r="D203" s="2" t="s">
        <v>867</v>
      </c>
    </row>
    <row r="204" spans="1:4" x14ac:dyDescent="0.25">
      <c r="A204" s="2" t="s">
        <v>868</v>
      </c>
      <c r="B204" s="2" t="s">
        <v>830</v>
      </c>
      <c r="C204" s="2" t="s">
        <v>864</v>
      </c>
      <c r="D204" s="2" t="s">
        <v>869</v>
      </c>
    </row>
    <row r="205" spans="1:4" x14ac:dyDescent="0.25">
      <c r="A205" s="2" t="s">
        <v>870</v>
      </c>
      <c r="B205" s="2" t="s">
        <v>830</v>
      </c>
      <c r="C205" s="2" t="s">
        <v>864</v>
      </c>
      <c r="D205" s="2" t="s">
        <v>871</v>
      </c>
    </row>
    <row r="206" spans="1:4" x14ac:dyDescent="0.25">
      <c r="A206" s="2" t="s">
        <v>872</v>
      </c>
      <c r="B206" s="2" t="s">
        <v>830</v>
      </c>
      <c r="C206" s="2" t="s">
        <v>864</v>
      </c>
      <c r="D206" s="2" t="s">
        <v>873</v>
      </c>
    </row>
    <row r="207" spans="1:4" x14ac:dyDescent="0.25">
      <c r="A207" s="2" t="s">
        <v>874</v>
      </c>
      <c r="B207" s="2" t="s">
        <v>830</v>
      </c>
      <c r="C207" s="2" t="s">
        <v>864</v>
      </c>
      <c r="D207" s="2" t="s">
        <v>875</v>
      </c>
    </row>
    <row r="208" spans="1:4" x14ac:dyDescent="0.25">
      <c r="A208" s="2" t="s">
        <v>876</v>
      </c>
      <c r="B208" s="2" t="s">
        <v>830</v>
      </c>
      <c r="C208" s="2" t="s">
        <v>864</v>
      </c>
      <c r="D208" s="2" t="s">
        <v>877</v>
      </c>
    </row>
    <row r="209" spans="1:4" x14ac:dyDescent="0.25">
      <c r="A209" s="2" t="s">
        <v>878</v>
      </c>
      <c r="B209" s="2" t="s">
        <v>830</v>
      </c>
      <c r="C209" s="2" t="s">
        <v>879</v>
      </c>
      <c r="D209" s="2" t="s">
        <v>880</v>
      </c>
    </row>
    <row r="210" spans="1:4" x14ac:dyDescent="0.25">
      <c r="A210" s="2" t="s">
        <v>881</v>
      </c>
      <c r="B210" s="2" t="s">
        <v>830</v>
      </c>
      <c r="C210" s="2" t="s">
        <v>879</v>
      </c>
      <c r="D210" s="2" t="s">
        <v>882</v>
      </c>
    </row>
    <row r="211" spans="1:4" x14ac:dyDescent="0.25">
      <c r="A211" s="2" t="s">
        <v>883</v>
      </c>
      <c r="B211" s="2" t="s">
        <v>830</v>
      </c>
      <c r="C211" s="2" t="s">
        <v>879</v>
      </c>
      <c r="D211" s="2" t="s">
        <v>884</v>
      </c>
    </row>
    <row r="212" spans="1:4" x14ac:dyDescent="0.25">
      <c r="A212" s="2" t="s">
        <v>885</v>
      </c>
      <c r="B212" s="2" t="s">
        <v>830</v>
      </c>
      <c r="C212" s="2" t="s">
        <v>879</v>
      </c>
      <c r="D212" s="2" t="s">
        <v>886</v>
      </c>
    </row>
    <row r="213" spans="1:4" x14ac:dyDescent="0.25">
      <c r="A213" s="2" t="s">
        <v>887</v>
      </c>
      <c r="B213" s="2" t="s">
        <v>830</v>
      </c>
      <c r="C213" s="2" t="s">
        <v>879</v>
      </c>
      <c r="D213" s="2" t="s">
        <v>888</v>
      </c>
    </row>
    <row r="214" spans="1:4" x14ac:dyDescent="0.25">
      <c r="A214" s="2" t="s">
        <v>889</v>
      </c>
      <c r="B214" s="2" t="s">
        <v>830</v>
      </c>
      <c r="C214" s="2" t="s">
        <v>879</v>
      </c>
      <c r="D214" s="2" t="s">
        <v>890</v>
      </c>
    </row>
    <row r="215" spans="1:4" x14ac:dyDescent="0.25">
      <c r="A215" s="2" t="s">
        <v>891</v>
      </c>
      <c r="B215" s="2" t="s">
        <v>892</v>
      </c>
      <c r="C215" s="2" t="s">
        <v>893</v>
      </c>
      <c r="D215" s="2" t="s">
        <v>894</v>
      </c>
    </row>
    <row r="216" spans="1:4" x14ac:dyDescent="0.25">
      <c r="A216" s="2" t="s">
        <v>895</v>
      </c>
      <c r="B216" s="2" t="s">
        <v>892</v>
      </c>
      <c r="C216" s="2" t="s">
        <v>896</v>
      </c>
      <c r="D216" s="2" t="s">
        <v>897</v>
      </c>
    </row>
    <row r="217" spans="1:4" x14ac:dyDescent="0.25">
      <c r="A217" s="2" t="s">
        <v>898</v>
      </c>
      <c r="B217" s="2" t="s">
        <v>892</v>
      </c>
      <c r="C217" s="2" t="s">
        <v>899</v>
      </c>
      <c r="D217" s="2" t="s">
        <v>900</v>
      </c>
    </row>
    <row r="218" spans="1:4" x14ac:dyDescent="0.25">
      <c r="A218" s="2" t="s">
        <v>901</v>
      </c>
      <c r="B218" s="2" t="s">
        <v>892</v>
      </c>
      <c r="C218" s="2" t="s">
        <v>902</v>
      </c>
      <c r="D218" s="2" t="s">
        <v>903</v>
      </c>
    </row>
    <row r="219" spans="1:4" x14ac:dyDescent="0.25">
      <c r="A219" s="2" t="s">
        <v>904</v>
      </c>
      <c r="B219" s="2" t="s">
        <v>892</v>
      </c>
      <c r="C219" s="2" t="s">
        <v>902</v>
      </c>
      <c r="D219" s="2" t="s">
        <v>905</v>
      </c>
    </row>
    <row r="220" spans="1:4" x14ac:dyDescent="0.25">
      <c r="A220" s="2" t="s">
        <v>906</v>
      </c>
      <c r="B220" s="2" t="s">
        <v>892</v>
      </c>
      <c r="C220" s="2" t="s">
        <v>902</v>
      </c>
      <c r="D220" s="2" t="s">
        <v>907</v>
      </c>
    </row>
    <row r="221" spans="1:4" x14ac:dyDescent="0.25">
      <c r="A221" s="2" t="s">
        <v>908</v>
      </c>
      <c r="B221" s="2" t="s">
        <v>892</v>
      </c>
      <c r="C221" s="2" t="s">
        <v>902</v>
      </c>
      <c r="D221" s="2" t="s">
        <v>909</v>
      </c>
    </row>
    <row r="222" spans="1:4" x14ac:dyDescent="0.25">
      <c r="A222" s="2" t="s">
        <v>910</v>
      </c>
      <c r="B222" s="2" t="s">
        <v>892</v>
      </c>
      <c r="C222" s="2" t="s">
        <v>902</v>
      </c>
      <c r="D222" s="2" t="s">
        <v>911</v>
      </c>
    </row>
    <row r="223" spans="1:4" x14ac:dyDescent="0.25">
      <c r="A223" s="2" t="s">
        <v>912</v>
      </c>
      <c r="B223" s="2" t="s">
        <v>892</v>
      </c>
      <c r="C223" s="2" t="s">
        <v>902</v>
      </c>
      <c r="D223" s="2" t="s">
        <v>913</v>
      </c>
    </row>
    <row r="224" spans="1:4" x14ac:dyDescent="0.25">
      <c r="A224" s="2" t="s">
        <v>914</v>
      </c>
      <c r="B224" s="2" t="s">
        <v>892</v>
      </c>
      <c r="C224" s="2" t="s">
        <v>902</v>
      </c>
      <c r="D224" s="2" t="s">
        <v>915</v>
      </c>
    </row>
    <row r="225" spans="1:7" x14ac:dyDescent="0.25">
      <c r="A225" s="2" t="s">
        <v>916</v>
      </c>
      <c r="B225" s="2" t="s">
        <v>892</v>
      </c>
      <c r="C225" s="2" t="s">
        <v>917</v>
      </c>
      <c r="D225" s="2" t="s">
        <v>918</v>
      </c>
    </row>
    <row r="226" spans="1:7" x14ac:dyDescent="0.25">
      <c r="A226" s="2" t="s">
        <v>919</v>
      </c>
      <c r="B226" s="2" t="s">
        <v>892</v>
      </c>
      <c r="C226" s="2" t="s">
        <v>920</v>
      </c>
      <c r="D226" s="2" t="s">
        <v>921</v>
      </c>
    </row>
    <row r="227" spans="1:7" x14ac:dyDescent="0.25">
      <c r="A227" s="2" t="s">
        <v>922</v>
      </c>
      <c r="B227" s="2" t="s">
        <v>892</v>
      </c>
      <c r="C227" s="2" t="s">
        <v>923</v>
      </c>
      <c r="D227" s="2" t="s">
        <v>924</v>
      </c>
    </row>
    <row r="228" spans="1:7" x14ac:dyDescent="0.25">
      <c r="A228" s="2" t="s">
        <v>925</v>
      </c>
      <c r="B228" s="2" t="s">
        <v>926</v>
      </c>
      <c r="C228" s="2" t="s">
        <v>927</v>
      </c>
      <c r="D228" s="2" t="s">
        <v>928</v>
      </c>
    </row>
    <row r="229" spans="1:7" x14ac:dyDescent="0.25">
      <c r="A229" s="2" t="s">
        <v>929</v>
      </c>
      <c r="B229" s="2" t="s">
        <v>930</v>
      </c>
      <c r="C229" s="2" t="s">
        <v>931</v>
      </c>
      <c r="D229" s="2" t="s">
        <v>932</v>
      </c>
    </row>
    <row r="230" spans="1:7" x14ac:dyDescent="0.25">
      <c r="A230" s="2" t="s">
        <v>933</v>
      </c>
      <c r="B230" s="2" t="s">
        <v>930</v>
      </c>
      <c r="C230" s="2" t="s">
        <v>931</v>
      </c>
      <c r="D230" s="2" t="s">
        <v>934</v>
      </c>
    </row>
    <row r="231" spans="1:7" x14ac:dyDescent="0.25">
      <c r="A231" s="2" t="s">
        <v>935</v>
      </c>
      <c r="B231" s="2" t="s">
        <v>930</v>
      </c>
      <c r="C231" s="2" t="s">
        <v>936</v>
      </c>
      <c r="D231" s="2" t="s">
        <v>937</v>
      </c>
    </row>
    <row r="232" spans="1:7" x14ac:dyDescent="0.25">
      <c r="A232" s="2" t="s">
        <v>938</v>
      </c>
      <c r="B232" s="2" t="s">
        <v>930</v>
      </c>
      <c r="C232" s="2" t="s">
        <v>936</v>
      </c>
      <c r="D232" s="2" t="s">
        <v>939</v>
      </c>
    </row>
    <row r="233" spans="1:7" x14ac:dyDescent="0.25">
      <c r="A233" s="2" t="s">
        <v>940</v>
      </c>
      <c r="B233" s="2" t="s">
        <v>930</v>
      </c>
      <c r="C233" s="2" t="s">
        <v>936</v>
      </c>
      <c r="D233" s="2" t="s">
        <v>941</v>
      </c>
    </row>
    <row r="234" spans="1:7" x14ac:dyDescent="0.25">
      <c r="A234" s="2" t="s">
        <v>942</v>
      </c>
      <c r="B234" s="2" t="s">
        <v>930</v>
      </c>
      <c r="C234" s="2" t="s">
        <v>936</v>
      </c>
      <c r="D234" s="2" t="s">
        <v>943</v>
      </c>
    </row>
    <row r="235" spans="1:7" x14ac:dyDescent="0.25">
      <c r="A235" s="2" t="s">
        <v>944</v>
      </c>
      <c r="B235" s="2" t="s">
        <v>930</v>
      </c>
      <c r="C235" s="2" t="s">
        <v>945</v>
      </c>
      <c r="D235" s="2" t="s">
        <v>946</v>
      </c>
    </row>
    <row r="236" spans="1:7" x14ac:dyDescent="0.25">
      <c r="A236" s="2" t="s">
        <v>947</v>
      </c>
      <c r="B236" s="2" t="s">
        <v>930</v>
      </c>
      <c r="C236" s="2" t="s">
        <v>948</v>
      </c>
      <c r="D236" s="2" t="s">
        <v>949</v>
      </c>
    </row>
    <row r="237" spans="1:7" x14ac:dyDescent="0.25">
      <c r="A237" s="2" t="s">
        <v>950</v>
      </c>
      <c r="B237" s="2" t="s">
        <v>930</v>
      </c>
      <c r="C237" s="2" t="s">
        <v>948</v>
      </c>
      <c r="D237" s="2" t="s">
        <v>951</v>
      </c>
    </row>
    <row r="238" spans="1:7" x14ac:dyDescent="0.25">
      <c r="A238" s="2" t="s">
        <v>952</v>
      </c>
      <c r="B238" s="2" t="s">
        <v>930</v>
      </c>
      <c r="C238" s="2" t="s">
        <v>948</v>
      </c>
      <c r="D238" s="2" t="s">
        <v>953</v>
      </c>
    </row>
    <row r="239" spans="1:7" x14ac:dyDescent="0.25">
      <c r="A239" s="2" t="s">
        <v>954</v>
      </c>
      <c r="B239" s="2" t="s">
        <v>930</v>
      </c>
      <c r="C239" s="2" t="s">
        <v>948</v>
      </c>
      <c r="D239" s="2" t="s">
        <v>955</v>
      </c>
    </row>
    <row r="240" spans="1:7" x14ac:dyDescent="0.25">
      <c r="A240" s="2" t="s">
        <v>956</v>
      </c>
      <c r="B240" s="2" t="s">
        <v>930</v>
      </c>
      <c r="C240" s="2" t="s">
        <v>957</v>
      </c>
      <c r="D240" s="2" t="s">
        <v>958</v>
      </c>
      <c r="G240" s="561"/>
    </row>
    <row r="241" spans="1:7" x14ac:dyDescent="0.25">
      <c r="A241" s="2" t="s">
        <v>959</v>
      </c>
      <c r="B241" s="2" t="s">
        <v>930</v>
      </c>
      <c r="C241" s="2" t="s">
        <v>957</v>
      </c>
      <c r="D241" s="2" t="s">
        <v>960</v>
      </c>
    </row>
    <row r="242" spans="1:7" x14ac:dyDescent="0.25">
      <c r="A242" s="2" t="s">
        <v>961</v>
      </c>
      <c r="B242" s="2" t="s">
        <v>930</v>
      </c>
      <c r="C242" s="2" t="s">
        <v>957</v>
      </c>
      <c r="D242" s="2" t="s">
        <v>962</v>
      </c>
    </row>
    <row r="243" spans="1:7" x14ac:dyDescent="0.25">
      <c r="A243" s="2" t="s">
        <v>963</v>
      </c>
      <c r="B243" s="2" t="s">
        <v>930</v>
      </c>
      <c r="C243" s="2" t="s">
        <v>957</v>
      </c>
      <c r="D243" s="2" t="s">
        <v>964</v>
      </c>
    </row>
    <row r="244" spans="1:7" x14ac:dyDescent="0.25">
      <c r="A244" s="2" t="s">
        <v>965</v>
      </c>
      <c r="B244" s="2" t="s">
        <v>930</v>
      </c>
      <c r="C244" s="2" t="s">
        <v>957</v>
      </c>
      <c r="D244" s="2" t="s">
        <v>966</v>
      </c>
    </row>
    <row r="245" spans="1:7" x14ac:dyDescent="0.25">
      <c r="A245" s="2" t="s">
        <v>967</v>
      </c>
      <c r="B245" s="2" t="s">
        <v>930</v>
      </c>
      <c r="C245" s="2" t="s">
        <v>957</v>
      </c>
      <c r="D245" s="2" t="s">
        <v>968</v>
      </c>
    </row>
    <row r="246" spans="1:7" x14ac:dyDescent="0.25">
      <c r="A246" s="2" t="s">
        <v>969</v>
      </c>
      <c r="B246" s="2" t="s">
        <v>930</v>
      </c>
      <c r="C246" s="2" t="s">
        <v>970</v>
      </c>
      <c r="D246" s="2" t="s">
        <v>971</v>
      </c>
      <c r="G246" s="544"/>
    </row>
    <row r="247" spans="1:7" x14ac:dyDescent="0.25">
      <c r="A247" s="2" t="s">
        <v>972</v>
      </c>
      <c r="B247" s="2" t="s">
        <v>930</v>
      </c>
      <c r="C247" s="2" t="s">
        <v>970</v>
      </c>
      <c r="D247" s="2" t="s">
        <v>973</v>
      </c>
    </row>
    <row r="248" spans="1:7" x14ac:dyDescent="0.25">
      <c r="A248" s="2" t="s">
        <v>974</v>
      </c>
      <c r="B248" s="2" t="s">
        <v>975</v>
      </c>
      <c r="C248" s="2" t="s">
        <v>976</v>
      </c>
      <c r="D248" s="2" t="s">
        <v>977</v>
      </c>
      <c r="G248" s="544"/>
    </row>
    <row r="249" spans="1:7" x14ac:dyDescent="0.25">
      <c r="A249" s="2" t="s">
        <v>978</v>
      </c>
      <c r="B249" s="2" t="s">
        <v>975</v>
      </c>
      <c r="C249" s="2" t="s">
        <v>979</v>
      </c>
      <c r="D249" s="2" t="s">
        <v>980</v>
      </c>
    </row>
    <row r="250" spans="1:7" x14ac:dyDescent="0.25">
      <c r="A250" s="2" t="s">
        <v>981</v>
      </c>
      <c r="B250" s="2" t="s">
        <v>975</v>
      </c>
      <c r="C250" s="2" t="s">
        <v>982</v>
      </c>
      <c r="D250" s="2" t="s">
        <v>983</v>
      </c>
    </row>
    <row r="251" spans="1:7" x14ac:dyDescent="0.25">
      <c r="A251" s="2" t="s">
        <v>984</v>
      </c>
      <c r="B251" s="2" t="s">
        <v>985</v>
      </c>
      <c r="C251" s="2" t="s">
        <v>986</v>
      </c>
      <c r="D251" s="2" t="s">
        <v>987</v>
      </c>
    </row>
    <row r="252" spans="1:7" x14ac:dyDescent="0.25">
      <c r="A252" s="2" t="s">
        <v>988</v>
      </c>
      <c r="B252" s="2" t="s">
        <v>989</v>
      </c>
      <c r="C252" s="2" t="s">
        <v>990</v>
      </c>
      <c r="D252" s="2" t="s">
        <v>991</v>
      </c>
    </row>
    <row r="253" spans="1:7" x14ac:dyDescent="0.25">
      <c r="A253" s="2" t="s">
        <v>992</v>
      </c>
      <c r="B253" s="2" t="s">
        <v>989</v>
      </c>
      <c r="C253" s="2" t="s">
        <v>993</v>
      </c>
      <c r="D253" s="2" t="s">
        <v>994</v>
      </c>
    </row>
    <row r="254" spans="1:7" x14ac:dyDescent="0.25">
      <c r="A254" s="2" t="s">
        <v>995</v>
      </c>
      <c r="B254" s="2" t="s">
        <v>989</v>
      </c>
      <c r="C254" s="2" t="s">
        <v>996</v>
      </c>
      <c r="D254" s="2" t="s">
        <v>997</v>
      </c>
    </row>
    <row r="255" spans="1:7" x14ac:dyDescent="0.25">
      <c r="A255" s="2" t="s">
        <v>998</v>
      </c>
      <c r="B255" s="2" t="s">
        <v>989</v>
      </c>
      <c r="C255" s="2" t="s">
        <v>999</v>
      </c>
      <c r="D255" s="2" t="s">
        <v>1000</v>
      </c>
    </row>
    <row r="256" spans="1:7" x14ac:dyDescent="0.25">
      <c r="A256" s="2" t="s">
        <v>1001</v>
      </c>
      <c r="B256" s="2" t="s">
        <v>989</v>
      </c>
      <c r="C256" s="2" t="s">
        <v>1002</v>
      </c>
      <c r="D256" s="2" t="s">
        <v>1003</v>
      </c>
    </row>
    <row r="257" spans="1:4" x14ac:dyDescent="0.25">
      <c r="A257" s="2" t="s">
        <v>1004</v>
      </c>
      <c r="B257" s="2" t="s">
        <v>989</v>
      </c>
      <c r="C257" s="2" t="s">
        <v>1005</v>
      </c>
      <c r="D257" s="2" t="s">
        <v>1006</v>
      </c>
    </row>
    <row r="258" spans="1:4" x14ac:dyDescent="0.25">
      <c r="A258" s="2" t="s">
        <v>1007</v>
      </c>
      <c r="B258" s="2" t="s">
        <v>989</v>
      </c>
      <c r="C258" s="2" t="s">
        <v>1005</v>
      </c>
      <c r="D258" s="2" t="s">
        <v>1008</v>
      </c>
    </row>
    <row r="259" spans="1:4" x14ac:dyDescent="0.25">
      <c r="A259" s="2" t="s">
        <v>376</v>
      </c>
      <c r="B259" s="2" t="s">
        <v>989</v>
      </c>
      <c r="C259" s="2" t="s">
        <v>1005</v>
      </c>
      <c r="D259" s="2" t="s">
        <v>1009</v>
      </c>
    </row>
    <row r="260" spans="1:4" x14ac:dyDescent="0.25">
      <c r="A260" s="2" t="s">
        <v>1010</v>
      </c>
      <c r="B260" s="2" t="s">
        <v>1011</v>
      </c>
      <c r="C260" s="2" t="s">
        <v>1012</v>
      </c>
      <c r="D260" s="2" t="s">
        <v>1013</v>
      </c>
    </row>
    <row r="261" spans="1:4" x14ac:dyDescent="0.25">
      <c r="A261" s="2" t="s">
        <v>1014</v>
      </c>
      <c r="B261" s="2" t="s">
        <v>1011</v>
      </c>
      <c r="C261" s="2" t="s">
        <v>1015</v>
      </c>
      <c r="D261" s="2" t="s">
        <v>1016</v>
      </c>
    </row>
    <row r="262" spans="1:4" x14ac:dyDescent="0.25">
      <c r="A262" s="2" t="s">
        <v>1017</v>
      </c>
      <c r="B262" s="2" t="s">
        <v>1011</v>
      </c>
      <c r="C262" s="2" t="s">
        <v>1015</v>
      </c>
      <c r="D262" s="2" t="s">
        <v>1018</v>
      </c>
    </row>
    <row r="263" spans="1:4" x14ac:dyDescent="0.25">
      <c r="A263" s="2" t="s">
        <v>1019</v>
      </c>
      <c r="B263" s="2" t="s">
        <v>1011</v>
      </c>
      <c r="C263" s="2" t="s">
        <v>1015</v>
      </c>
      <c r="D263" s="2" t="s">
        <v>1020</v>
      </c>
    </row>
    <row r="264" spans="1:4" x14ac:dyDescent="0.25">
      <c r="A264" s="2" t="s">
        <v>1021</v>
      </c>
      <c r="B264" s="2" t="s">
        <v>1011</v>
      </c>
      <c r="C264" s="2" t="s">
        <v>1015</v>
      </c>
      <c r="D264" s="2" t="s">
        <v>1022</v>
      </c>
    </row>
    <row r="265" spans="1:4" x14ac:dyDescent="0.25">
      <c r="A265" s="2" t="s">
        <v>1023</v>
      </c>
      <c r="B265" s="2" t="s">
        <v>1011</v>
      </c>
      <c r="C265" s="2" t="s">
        <v>1015</v>
      </c>
      <c r="D265" s="2" t="s">
        <v>1024</v>
      </c>
    </row>
    <row r="266" spans="1:4" x14ac:dyDescent="0.25">
      <c r="A266" s="2" t="s">
        <v>1025</v>
      </c>
      <c r="B266" s="2" t="s">
        <v>1011</v>
      </c>
      <c r="C266" s="2" t="s">
        <v>1015</v>
      </c>
      <c r="D266" s="2" t="s">
        <v>1026</v>
      </c>
    </row>
    <row r="267" spans="1:4" x14ac:dyDescent="0.25">
      <c r="A267" s="2" t="s">
        <v>1027</v>
      </c>
      <c r="B267" s="2" t="s">
        <v>1011</v>
      </c>
      <c r="C267" s="2" t="s">
        <v>1028</v>
      </c>
      <c r="D267" s="2" t="s">
        <v>1029</v>
      </c>
    </row>
    <row r="268" spans="1:4" x14ac:dyDescent="0.25">
      <c r="A268" s="2" t="s">
        <v>1030</v>
      </c>
      <c r="B268" s="2" t="s">
        <v>1011</v>
      </c>
      <c r="C268" s="2" t="s">
        <v>1028</v>
      </c>
      <c r="D268" s="2" t="s">
        <v>1031</v>
      </c>
    </row>
    <row r="269" spans="1:4" x14ac:dyDescent="0.25">
      <c r="A269" s="2" t="s">
        <v>1032</v>
      </c>
      <c r="B269" s="2" t="s">
        <v>1011</v>
      </c>
      <c r="C269" s="2" t="s">
        <v>1028</v>
      </c>
      <c r="D269" s="2" t="s">
        <v>1033</v>
      </c>
    </row>
    <row r="270" spans="1:4" x14ac:dyDescent="0.25">
      <c r="A270" s="2" t="s">
        <v>1034</v>
      </c>
      <c r="B270" s="2" t="s">
        <v>1011</v>
      </c>
      <c r="C270" s="2" t="s">
        <v>1028</v>
      </c>
      <c r="D270" s="2" t="s">
        <v>1035</v>
      </c>
    </row>
    <row r="271" spans="1:4" x14ac:dyDescent="0.25">
      <c r="A271" s="2" t="s">
        <v>1036</v>
      </c>
      <c r="B271" s="2" t="s">
        <v>1011</v>
      </c>
      <c r="C271" s="2" t="s">
        <v>1028</v>
      </c>
      <c r="D271" s="2" t="s">
        <v>1037</v>
      </c>
    </row>
    <row r="272" spans="1:4" x14ac:dyDescent="0.25">
      <c r="A272" s="2" t="s">
        <v>1038</v>
      </c>
      <c r="B272" s="2" t="s">
        <v>1011</v>
      </c>
      <c r="C272" s="2" t="s">
        <v>1028</v>
      </c>
      <c r="D272" s="2" t="s">
        <v>1039</v>
      </c>
    </row>
    <row r="273" spans="1:4" x14ac:dyDescent="0.25">
      <c r="A273" s="2" t="s">
        <v>1040</v>
      </c>
      <c r="B273" s="2" t="s">
        <v>1011</v>
      </c>
      <c r="C273" s="2" t="s">
        <v>1041</v>
      </c>
      <c r="D273" s="2" t="s">
        <v>1042</v>
      </c>
    </row>
    <row r="274" spans="1:4" x14ac:dyDescent="0.25">
      <c r="A274" s="2" t="s">
        <v>1043</v>
      </c>
      <c r="B274" s="2" t="s">
        <v>1011</v>
      </c>
      <c r="C274" s="2" t="s">
        <v>1041</v>
      </c>
      <c r="D274" s="2" t="s">
        <v>1044</v>
      </c>
    </row>
    <row r="275" spans="1:4" x14ac:dyDescent="0.25">
      <c r="A275" s="2" t="s">
        <v>1045</v>
      </c>
      <c r="B275" s="2" t="s">
        <v>1011</v>
      </c>
      <c r="C275" s="2" t="s">
        <v>1041</v>
      </c>
      <c r="D275" s="2" t="s">
        <v>1046</v>
      </c>
    </row>
    <row r="276" spans="1:4" x14ac:dyDescent="0.25">
      <c r="A276" s="2" t="s">
        <v>1047</v>
      </c>
      <c r="B276" s="2" t="s">
        <v>1011</v>
      </c>
      <c r="C276" s="2" t="s">
        <v>1041</v>
      </c>
      <c r="D276" s="2" t="s">
        <v>1048</v>
      </c>
    </row>
    <row r="277" spans="1:4" x14ac:dyDescent="0.25">
      <c r="A277" s="2" t="s">
        <v>1049</v>
      </c>
      <c r="B277" s="2" t="s">
        <v>1050</v>
      </c>
      <c r="C277" s="2" t="s">
        <v>1051</v>
      </c>
      <c r="D277" s="2" t="s">
        <v>1052</v>
      </c>
    </row>
    <row r="278" spans="1:4" x14ac:dyDescent="0.25">
      <c r="A278" s="2" t="s">
        <v>1053</v>
      </c>
      <c r="B278" s="2" t="s">
        <v>1050</v>
      </c>
      <c r="C278" s="2" t="s">
        <v>1054</v>
      </c>
      <c r="D278" s="2" t="s">
        <v>1055</v>
      </c>
    </row>
    <row r="279" spans="1:4" x14ac:dyDescent="0.25">
      <c r="A279" s="2" t="s">
        <v>1056</v>
      </c>
      <c r="B279" s="2" t="s">
        <v>1050</v>
      </c>
      <c r="C279" s="2" t="s">
        <v>1057</v>
      </c>
      <c r="D279" s="2" t="s">
        <v>1058</v>
      </c>
    </row>
    <row r="280" spans="1:4" x14ac:dyDescent="0.25">
      <c r="A280" s="2" t="s">
        <v>1059</v>
      </c>
      <c r="B280" s="2" t="s">
        <v>1050</v>
      </c>
      <c r="C280" s="2" t="s">
        <v>1060</v>
      </c>
      <c r="D280" s="2" t="s">
        <v>1061</v>
      </c>
    </row>
    <row r="281" spans="1:4" x14ac:dyDescent="0.25">
      <c r="A281" s="2" t="s">
        <v>1062</v>
      </c>
      <c r="B281" s="2" t="s">
        <v>1050</v>
      </c>
      <c r="C281" s="2" t="s">
        <v>1063</v>
      </c>
      <c r="D281" s="2" t="s">
        <v>1064</v>
      </c>
    </row>
    <row r="282" spans="1:4" x14ac:dyDescent="0.25">
      <c r="A282" s="2" t="s">
        <v>1065</v>
      </c>
      <c r="B282" s="2" t="s">
        <v>1050</v>
      </c>
      <c r="C282" s="2" t="s">
        <v>1063</v>
      </c>
      <c r="D282" s="2" t="s">
        <v>1066</v>
      </c>
    </row>
    <row r="283" spans="1:4" x14ac:dyDescent="0.25">
      <c r="A283" s="2" t="s">
        <v>1067</v>
      </c>
      <c r="B283" s="2" t="s">
        <v>1050</v>
      </c>
      <c r="C283" s="2" t="s">
        <v>1063</v>
      </c>
      <c r="D283" s="2" t="s">
        <v>1068</v>
      </c>
    </row>
    <row r="284" spans="1:4" x14ac:dyDescent="0.25">
      <c r="A284" s="2" t="s">
        <v>1069</v>
      </c>
      <c r="B284" s="2" t="s">
        <v>1050</v>
      </c>
      <c r="C284" s="2" t="s">
        <v>1063</v>
      </c>
      <c r="D284" s="2" t="s">
        <v>1070</v>
      </c>
    </row>
    <row r="285" spans="1:4" x14ac:dyDescent="0.25">
      <c r="A285" s="2" t="s">
        <v>1071</v>
      </c>
      <c r="B285" s="2" t="s">
        <v>1050</v>
      </c>
      <c r="C285" s="2" t="s">
        <v>1072</v>
      </c>
      <c r="D285" s="2" t="s">
        <v>1073</v>
      </c>
    </row>
    <row r="286" spans="1:4" x14ac:dyDescent="0.25">
      <c r="A286" s="2" t="s">
        <v>1074</v>
      </c>
      <c r="B286" s="2" t="s">
        <v>1050</v>
      </c>
      <c r="C286" s="2" t="s">
        <v>1072</v>
      </c>
      <c r="D286" s="2" t="s">
        <v>1075</v>
      </c>
    </row>
    <row r="287" spans="1:4" x14ac:dyDescent="0.25">
      <c r="A287" s="2" t="s">
        <v>1076</v>
      </c>
      <c r="B287" s="2" t="s">
        <v>1050</v>
      </c>
      <c r="C287" s="2" t="s">
        <v>1072</v>
      </c>
      <c r="D287" s="2" t="s">
        <v>1077</v>
      </c>
    </row>
    <row r="288" spans="1:4" x14ac:dyDescent="0.25">
      <c r="A288" s="2" t="s">
        <v>1078</v>
      </c>
      <c r="B288" s="2" t="s">
        <v>1050</v>
      </c>
      <c r="C288" s="2" t="s">
        <v>1072</v>
      </c>
      <c r="D288" s="2" t="s">
        <v>1079</v>
      </c>
    </row>
    <row r="289" spans="1:4" x14ac:dyDescent="0.25">
      <c r="A289" s="2" t="s">
        <v>1080</v>
      </c>
      <c r="B289" s="2" t="s">
        <v>1050</v>
      </c>
      <c r="C289" s="2" t="s">
        <v>1072</v>
      </c>
      <c r="D289" s="2" t="s">
        <v>1081</v>
      </c>
    </row>
    <row r="290" spans="1:4" x14ac:dyDescent="0.25">
      <c r="A290" s="2" t="s">
        <v>1082</v>
      </c>
      <c r="B290" s="2" t="s">
        <v>1050</v>
      </c>
      <c r="C290" s="2" t="s">
        <v>1072</v>
      </c>
      <c r="D290" s="2" t="s">
        <v>1083</v>
      </c>
    </row>
    <row r="291" spans="1:4" x14ac:dyDescent="0.25">
      <c r="A291" s="2" t="s">
        <v>1084</v>
      </c>
      <c r="B291" s="2" t="s">
        <v>1050</v>
      </c>
      <c r="C291" s="2" t="s">
        <v>1072</v>
      </c>
      <c r="D291" s="2" t="s">
        <v>1085</v>
      </c>
    </row>
    <row r="292" spans="1:4" x14ac:dyDescent="0.25">
      <c r="A292" s="2" t="s">
        <v>1086</v>
      </c>
      <c r="B292" s="2" t="s">
        <v>1050</v>
      </c>
      <c r="C292" s="2" t="s">
        <v>1072</v>
      </c>
      <c r="D292" s="2" t="s">
        <v>1087</v>
      </c>
    </row>
    <row r="293" spans="1:4" x14ac:dyDescent="0.25">
      <c r="A293" s="2" t="s">
        <v>1088</v>
      </c>
      <c r="B293" s="2" t="s">
        <v>1050</v>
      </c>
      <c r="C293" s="2" t="s">
        <v>1072</v>
      </c>
      <c r="D293" s="2" t="s">
        <v>1089</v>
      </c>
    </row>
    <row r="294" spans="1:4" x14ac:dyDescent="0.25">
      <c r="A294" s="2" t="s">
        <v>1090</v>
      </c>
      <c r="B294" s="2" t="s">
        <v>1050</v>
      </c>
      <c r="C294" s="2" t="s">
        <v>1072</v>
      </c>
      <c r="D294" s="2" t="s">
        <v>1091</v>
      </c>
    </row>
    <row r="295" spans="1:4" x14ac:dyDescent="0.25">
      <c r="A295" s="2" t="s">
        <v>1092</v>
      </c>
      <c r="B295" s="2" t="s">
        <v>1050</v>
      </c>
      <c r="C295" s="2" t="s">
        <v>1093</v>
      </c>
      <c r="D295" s="2" t="s">
        <v>1094</v>
      </c>
    </row>
    <row r="296" spans="1:4" x14ac:dyDescent="0.25">
      <c r="A296" s="2" t="s">
        <v>1095</v>
      </c>
      <c r="B296" s="2" t="s">
        <v>1050</v>
      </c>
      <c r="C296" s="2" t="s">
        <v>1096</v>
      </c>
      <c r="D296" s="2" t="s">
        <v>1097</v>
      </c>
    </row>
    <row r="297" spans="1:4" x14ac:dyDescent="0.25">
      <c r="A297" s="2" t="s">
        <v>380</v>
      </c>
      <c r="B297" s="2" t="s">
        <v>1050</v>
      </c>
      <c r="C297" s="2" t="s">
        <v>1098</v>
      </c>
      <c r="D297" s="2" t="s">
        <v>1099</v>
      </c>
    </row>
    <row r="298" spans="1:4" x14ac:dyDescent="0.25">
      <c r="A298" s="2" t="s">
        <v>1100</v>
      </c>
      <c r="B298" s="2" t="s">
        <v>1050</v>
      </c>
      <c r="C298" s="2" t="s">
        <v>1101</v>
      </c>
      <c r="D298" s="2" t="s">
        <v>1102</v>
      </c>
    </row>
    <row r="299" spans="1:4" x14ac:dyDescent="0.25">
      <c r="A299" s="2" t="s">
        <v>1103</v>
      </c>
      <c r="B299" s="2" t="s">
        <v>1050</v>
      </c>
      <c r="C299" s="2" t="s">
        <v>1101</v>
      </c>
      <c r="D299" s="2" t="s">
        <v>1104</v>
      </c>
    </row>
    <row r="300" spans="1:4" x14ac:dyDescent="0.25">
      <c r="A300" s="2" t="s">
        <v>1105</v>
      </c>
      <c r="B300" s="2" t="s">
        <v>1050</v>
      </c>
      <c r="C300" s="2" t="s">
        <v>1101</v>
      </c>
      <c r="D300" s="2" t="s">
        <v>1106</v>
      </c>
    </row>
    <row r="301" spans="1:4" x14ac:dyDescent="0.25">
      <c r="A301" s="2" t="s">
        <v>1107</v>
      </c>
      <c r="B301" s="2" t="s">
        <v>1108</v>
      </c>
      <c r="C301" s="2" t="s">
        <v>1109</v>
      </c>
      <c r="D301" s="2" t="s">
        <v>1110</v>
      </c>
    </row>
    <row r="302" spans="1:4" x14ac:dyDescent="0.25">
      <c r="A302" s="2" t="s">
        <v>1111</v>
      </c>
      <c r="B302" s="2" t="s">
        <v>1108</v>
      </c>
      <c r="C302" s="2" t="s">
        <v>1112</v>
      </c>
      <c r="D302" s="2" t="s">
        <v>1113</v>
      </c>
    </row>
    <row r="303" spans="1:4" x14ac:dyDescent="0.25">
      <c r="A303" s="2" t="s">
        <v>1114</v>
      </c>
      <c r="B303" s="2" t="s">
        <v>1108</v>
      </c>
      <c r="C303" s="2" t="s">
        <v>1115</v>
      </c>
      <c r="D303" s="2" t="s">
        <v>1116</v>
      </c>
    </row>
    <row r="304" spans="1:4" x14ac:dyDescent="0.25">
      <c r="A304" s="2" t="s">
        <v>1117</v>
      </c>
      <c r="B304" s="2" t="s">
        <v>1108</v>
      </c>
      <c r="C304" s="2" t="s">
        <v>1118</v>
      </c>
      <c r="D304" s="2" t="s">
        <v>1119</v>
      </c>
    </row>
    <row r="305" spans="1:4" x14ac:dyDescent="0.25">
      <c r="A305" s="2" t="s">
        <v>1120</v>
      </c>
      <c r="B305" s="2" t="s">
        <v>1108</v>
      </c>
      <c r="C305" s="2" t="s">
        <v>1121</v>
      </c>
      <c r="D305" s="2" t="s">
        <v>1122</v>
      </c>
    </row>
    <row r="306" spans="1:4" x14ac:dyDescent="0.25">
      <c r="A306" s="2" t="s">
        <v>385</v>
      </c>
      <c r="B306" s="2" t="s">
        <v>1108</v>
      </c>
      <c r="C306" s="2" t="s">
        <v>1123</v>
      </c>
      <c r="D306" s="2" t="s">
        <v>1124</v>
      </c>
    </row>
    <row r="307" spans="1:4" x14ac:dyDescent="0.25">
      <c r="A307" s="2" t="s">
        <v>1125</v>
      </c>
      <c r="B307" s="2" t="s">
        <v>1108</v>
      </c>
      <c r="C307" s="2" t="s">
        <v>1126</v>
      </c>
      <c r="D307" s="2" t="s">
        <v>1127</v>
      </c>
    </row>
    <row r="308" spans="1:4" x14ac:dyDescent="0.25">
      <c r="A308" s="2" t="s">
        <v>389</v>
      </c>
      <c r="B308" s="2" t="s">
        <v>1108</v>
      </c>
      <c r="C308" s="2" t="s">
        <v>1128</v>
      </c>
      <c r="D308" s="2" t="s">
        <v>1129</v>
      </c>
    </row>
    <row r="309" spans="1:4" x14ac:dyDescent="0.25">
      <c r="A309" s="2" t="s">
        <v>393</v>
      </c>
      <c r="B309" s="2" t="s">
        <v>1130</v>
      </c>
      <c r="C309" s="2" t="s">
        <v>1131</v>
      </c>
      <c r="D309" s="2" t="s">
        <v>1132</v>
      </c>
    </row>
    <row r="310" spans="1:4" x14ac:dyDescent="0.25">
      <c r="A310" s="2" t="s">
        <v>1133</v>
      </c>
      <c r="B310" s="2" t="s">
        <v>1130</v>
      </c>
      <c r="C310" s="2" t="s">
        <v>1131</v>
      </c>
      <c r="D310" s="2" t="s">
        <v>1134</v>
      </c>
    </row>
    <row r="311" spans="1:4" x14ac:dyDescent="0.25">
      <c r="A311" s="2" t="s">
        <v>1135</v>
      </c>
      <c r="B311" s="2" t="s">
        <v>1130</v>
      </c>
      <c r="C311" s="2" t="s">
        <v>1131</v>
      </c>
      <c r="D311" s="2" t="s">
        <v>1136</v>
      </c>
    </row>
    <row r="312" spans="1:4" x14ac:dyDescent="0.25">
      <c r="A312" s="2" t="s">
        <v>1137</v>
      </c>
      <c r="B312" s="2" t="s">
        <v>1130</v>
      </c>
      <c r="C312" s="2" t="s">
        <v>1138</v>
      </c>
      <c r="D312" s="2" t="s">
        <v>1139</v>
      </c>
    </row>
    <row r="313" spans="1:4" x14ac:dyDescent="0.25">
      <c r="A313" s="2" t="s">
        <v>397</v>
      </c>
      <c r="B313" s="2" t="s">
        <v>1130</v>
      </c>
      <c r="C313" s="2" t="s">
        <v>1138</v>
      </c>
      <c r="D313" s="2" t="s">
        <v>1140</v>
      </c>
    </row>
    <row r="314" spans="1:4" x14ac:dyDescent="0.25">
      <c r="A314" s="2" t="s">
        <v>401</v>
      </c>
      <c r="B314" s="2" t="s">
        <v>1130</v>
      </c>
      <c r="C314" s="2" t="s">
        <v>1138</v>
      </c>
      <c r="D314" s="2" t="s">
        <v>1141</v>
      </c>
    </row>
    <row r="315" spans="1:4" x14ac:dyDescent="0.25">
      <c r="A315" s="2" t="s">
        <v>1142</v>
      </c>
      <c r="B315" s="2" t="s">
        <v>1130</v>
      </c>
      <c r="C315" s="2" t="s">
        <v>1138</v>
      </c>
      <c r="D315" s="2" t="s">
        <v>1143</v>
      </c>
    </row>
    <row r="316" spans="1:4" x14ac:dyDescent="0.25">
      <c r="A316" s="2" t="s">
        <v>1144</v>
      </c>
      <c r="B316" s="2" t="s">
        <v>1145</v>
      </c>
      <c r="C316" s="2" t="s">
        <v>1146</v>
      </c>
      <c r="D316" s="2" t="s">
        <v>1147</v>
      </c>
    </row>
    <row r="317" spans="1:4" x14ac:dyDescent="0.25">
      <c r="A317" s="2" t="s">
        <v>1148</v>
      </c>
      <c r="B317" s="2" t="s">
        <v>1145</v>
      </c>
      <c r="C317" s="2" t="s">
        <v>1146</v>
      </c>
      <c r="D317" s="2" t="s">
        <v>1149</v>
      </c>
    </row>
    <row r="318" spans="1:4" x14ac:dyDescent="0.25">
      <c r="A318" s="2" t="s">
        <v>1150</v>
      </c>
      <c r="B318" s="2" t="s">
        <v>1145</v>
      </c>
      <c r="C318" s="2" t="s">
        <v>1146</v>
      </c>
      <c r="D318" s="2" t="s">
        <v>1151</v>
      </c>
    </row>
    <row r="319" spans="1:4" x14ac:dyDescent="0.25">
      <c r="A319" s="2" t="s">
        <v>1152</v>
      </c>
      <c r="B319" s="2" t="s">
        <v>1145</v>
      </c>
      <c r="C319" s="2" t="s">
        <v>1146</v>
      </c>
      <c r="D319" s="2" t="s">
        <v>1153</v>
      </c>
    </row>
    <row r="320" spans="1:4" x14ac:dyDescent="0.25">
      <c r="A320" s="2" t="s">
        <v>1154</v>
      </c>
      <c r="B320" s="2" t="s">
        <v>1145</v>
      </c>
      <c r="C320" s="2" t="s">
        <v>1146</v>
      </c>
      <c r="D320" s="2" t="s">
        <v>1155</v>
      </c>
    </row>
    <row r="321" spans="1:4" x14ac:dyDescent="0.25">
      <c r="A321" s="2" t="s">
        <v>1156</v>
      </c>
      <c r="B321" s="2" t="s">
        <v>1145</v>
      </c>
      <c r="C321" s="2" t="s">
        <v>1157</v>
      </c>
      <c r="D321" s="2" t="s">
        <v>1158</v>
      </c>
    </row>
    <row r="322" spans="1:4" x14ac:dyDescent="0.25">
      <c r="A322" s="2" t="s">
        <v>1159</v>
      </c>
      <c r="B322" s="2" t="s">
        <v>1145</v>
      </c>
      <c r="C322" s="2" t="s">
        <v>1157</v>
      </c>
      <c r="D322" s="2" t="s">
        <v>1160</v>
      </c>
    </row>
    <row r="323" spans="1:4" x14ac:dyDescent="0.25">
      <c r="A323" s="2" t="s">
        <v>1161</v>
      </c>
      <c r="B323" s="2" t="s">
        <v>1145</v>
      </c>
      <c r="C323" s="2" t="s">
        <v>1162</v>
      </c>
      <c r="D323" s="2" t="s">
        <v>1163</v>
      </c>
    </row>
    <row r="324" spans="1:4" x14ac:dyDescent="0.25">
      <c r="A324" s="2" t="s">
        <v>1164</v>
      </c>
      <c r="B324" s="2" t="s">
        <v>1145</v>
      </c>
      <c r="C324" s="2" t="s">
        <v>1162</v>
      </c>
      <c r="D324" s="2" t="s">
        <v>1165</v>
      </c>
    </row>
    <row r="325" spans="1:4" x14ac:dyDescent="0.25">
      <c r="A325" s="2" t="s">
        <v>1166</v>
      </c>
      <c r="B325" s="2" t="s">
        <v>1145</v>
      </c>
      <c r="C325" s="2" t="s">
        <v>1162</v>
      </c>
      <c r="D325" s="2" t="s">
        <v>1167</v>
      </c>
    </row>
    <row r="326" spans="1:4" x14ac:dyDescent="0.25">
      <c r="A326" s="2" t="s">
        <v>1168</v>
      </c>
      <c r="B326" s="2" t="s">
        <v>1145</v>
      </c>
      <c r="C326" s="2" t="s">
        <v>1162</v>
      </c>
      <c r="D326" s="2" t="s">
        <v>1169</v>
      </c>
    </row>
    <row r="327" spans="1:4" x14ac:dyDescent="0.25">
      <c r="A327" s="2" t="s">
        <v>1170</v>
      </c>
      <c r="B327" s="2" t="s">
        <v>1145</v>
      </c>
      <c r="C327" s="2" t="s">
        <v>1162</v>
      </c>
      <c r="D327" s="2" t="s">
        <v>1171</v>
      </c>
    </row>
    <row r="328" spans="1:4" x14ac:dyDescent="0.25">
      <c r="A328" s="2" t="s">
        <v>1172</v>
      </c>
      <c r="B328" s="2" t="s">
        <v>1145</v>
      </c>
      <c r="C328" s="2" t="s">
        <v>1162</v>
      </c>
      <c r="D328" s="2" t="s">
        <v>1173</v>
      </c>
    </row>
    <row r="329" spans="1:4" x14ac:dyDescent="0.25">
      <c r="A329" s="2" t="s">
        <v>1174</v>
      </c>
      <c r="B329" s="2" t="s">
        <v>1145</v>
      </c>
      <c r="C329" s="2" t="s">
        <v>1162</v>
      </c>
      <c r="D329" s="2" t="s">
        <v>1175</v>
      </c>
    </row>
    <row r="330" spans="1:4" x14ac:dyDescent="0.25">
      <c r="A330" s="2" t="s">
        <v>1176</v>
      </c>
      <c r="B330" s="2" t="s">
        <v>1145</v>
      </c>
      <c r="C330" s="2" t="s">
        <v>1162</v>
      </c>
      <c r="D330" s="2" t="s">
        <v>1177</v>
      </c>
    </row>
    <row r="331" spans="1:4" x14ac:dyDescent="0.25">
      <c r="A331" s="2" t="s">
        <v>1178</v>
      </c>
      <c r="B331" s="2" t="s">
        <v>1145</v>
      </c>
      <c r="C331" s="2" t="s">
        <v>1162</v>
      </c>
      <c r="D331" s="2" t="s">
        <v>1179</v>
      </c>
    </row>
    <row r="332" spans="1:4" x14ac:dyDescent="0.25">
      <c r="A332" s="2" t="s">
        <v>1180</v>
      </c>
      <c r="B332" s="2" t="s">
        <v>1145</v>
      </c>
      <c r="C332" s="2" t="s">
        <v>1162</v>
      </c>
      <c r="D332" s="2" t="s">
        <v>1181</v>
      </c>
    </row>
    <row r="333" spans="1:4" x14ac:dyDescent="0.25">
      <c r="A333" s="2" t="s">
        <v>1182</v>
      </c>
      <c r="B333" s="2" t="s">
        <v>1145</v>
      </c>
      <c r="C333" s="2" t="s">
        <v>1162</v>
      </c>
      <c r="D333" s="2" t="s">
        <v>1183</v>
      </c>
    </row>
    <row r="334" spans="1:4" x14ac:dyDescent="0.25">
      <c r="A334" s="2" t="s">
        <v>1184</v>
      </c>
      <c r="B334" s="2" t="s">
        <v>1145</v>
      </c>
      <c r="C334" s="2" t="s">
        <v>1162</v>
      </c>
      <c r="D334" s="2" t="s">
        <v>1185</v>
      </c>
    </row>
    <row r="335" spans="1:4" x14ac:dyDescent="0.25">
      <c r="A335" s="2" t="s">
        <v>1186</v>
      </c>
      <c r="B335" s="2" t="s">
        <v>1145</v>
      </c>
      <c r="C335" s="2" t="s">
        <v>1162</v>
      </c>
      <c r="D335" s="2" t="s">
        <v>1187</v>
      </c>
    </row>
    <row r="336" spans="1:4" x14ac:dyDescent="0.25">
      <c r="A336" s="2" t="s">
        <v>1188</v>
      </c>
      <c r="B336" s="2" t="s">
        <v>1145</v>
      </c>
      <c r="C336" s="2" t="s">
        <v>1162</v>
      </c>
      <c r="D336" s="2" t="s">
        <v>1189</v>
      </c>
    </row>
    <row r="337" spans="1:4" x14ac:dyDescent="0.25">
      <c r="A337" s="2" t="s">
        <v>1190</v>
      </c>
      <c r="B337" s="2" t="s">
        <v>1145</v>
      </c>
      <c r="C337" s="2" t="s">
        <v>1162</v>
      </c>
      <c r="D337" s="2" t="s">
        <v>1191</v>
      </c>
    </row>
    <row r="338" spans="1:4" x14ac:dyDescent="0.25">
      <c r="A338" s="2" t="s">
        <v>1192</v>
      </c>
      <c r="B338" s="2" t="s">
        <v>1193</v>
      </c>
      <c r="C338" s="2" t="s">
        <v>1194</v>
      </c>
      <c r="D338" s="2" t="s">
        <v>1195</v>
      </c>
    </row>
    <row r="339" spans="1:4" x14ac:dyDescent="0.25">
      <c r="A339" s="2" t="s">
        <v>1196</v>
      </c>
      <c r="B339" s="2" t="s">
        <v>1193</v>
      </c>
      <c r="C339" s="2" t="s">
        <v>1194</v>
      </c>
      <c r="D339" s="2" t="s">
        <v>1197</v>
      </c>
    </row>
    <row r="340" spans="1:4" x14ac:dyDescent="0.25">
      <c r="A340" s="2" t="s">
        <v>1198</v>
      </c>
      <c r="B340" s="2" t="s">
        <v>1193</v>
      </c>
      <c r="C340" s="2" t="s">
        <v>1194</v>
      </c>
      <c r="D340" s="2" t="s">
        <v>1199</v>
      </c>
    </row>
    <row r="341" spans="1:4" x14ac:dyDescent="0.25">
      <c r="A341" s="2" t="s">
        <v>1200</v>
      </c>
      <c r="B341" s="2" t="s">
        <v>1193</v>
      </c>
      <c r="C341" s="2" t="s">
        <v>1194</v>
      </c>
      <c r="D341" s="2" t="s">
        <v>1201</v>
      </c>
    </row>
    <row r="342" spans="1:4" x14ac:dyDescent="0.25">
      <c r="A342" s="2" t="s">
        <v>1202</v>
      </c>
      <c r="B342" s="2" t="s">
        <v>1193</v>
      </c>
      <c r="C342" s="2" t="s">
        <v>1203</v>
      </c>
      <c r="D342" s="2" t="s">
        <v>1204</v>
      </c>
    </row>
    <row r="343" spans="1:4" x14ac:dyDescent="0.25">
      <c r="A343" s="2" t="s">
        <v>1205</v>
      </c>
      <c r="B343" s="2" t="s">
        <v>1193</v>
      </c>
      <c r="C343" s="2" t="s">
        <v>1203</v>
      </c>
      <c r="D343" s="2" t="s">
        <v>1206</v>
      </c>
    </row>
    <row r="344" spans="1:4" x14ac:dyDescent="0.25">
      <c r="A344" s="2" t="s">
        <v>1207</v>
      </c>
      <c r="B344" s="2" t="s">
        <v>1193</v>
      </c>
      <c r="C344" s="2" t="s">
        <v>1203</v>
      </c>
      <c r="D344" s="2" t="s">
        <v>1208</v>
      </c>
    </row>
    <row r="345" spans="1:4" x14ac:dyDescent="0.25">
      <c r="A345" s="2" t="s">
        <v>1209</v>
      </c>
      <c r="B345" s="2" t="s">
        <v>1193</v>
      </c>
      <c r="C345" s="2" t="s">
        <v>1210</v>
      </c>
      <c r="D345" s="2" t="s">
        <v>1211</v>
      </c>
    </row>
    <row r="346" spans="1:4" x14ac:dyDescent="0.25">
      <c r="A346" s="2" t="s">
        <v>1212</v>
      </c>
      <c r="B346" s="2" t="s">
        <v>1193</v>
      </c>
      <c r="C346" s="2" t="s">
        <v>1213</v>
      </c>
      <c r="D346" s="2" t="s">
        <v>1214</v>
      </c>
    </row>
    <row r="347" spans="1:4" x14ac:dyDescent="0.25">
      <c r="A347" s="2" t="s">
        <v>1215</v>
      </c>
      <c r="B347" s="2" t="s">
        <v>1193</v>
      </c>
      <c r="C347" s="2" t="s">
        <v>1213</v>
      </c>
      <c r="D347" s="2" t="s">
        <v>1216</v>
      </c>
    </row>
    <row r="348" spans="1:4" x14ac:dyDescent="0.25">
      <c r="A348" s="2" t="s">
        <v>1217</v>
      </c>
      <c r="B348" s="2" t="s">
        <v>1193</v>
      </c>
      <c r="C348" s="2" t="s">
        <v>1213</v>
      </c>
      <c r="D348" s="2" t="s">
        <v>1218</v>
      </c>
    </row>
    <row r="349" spans="1:4" x14ac:dyDescent="0.25">
      <c r="A349" s="2" t="s">
        <v>1219</v>
      </c>
      <c r="B349" s="2" t="s">
        <v>1193</v>
      </c>
      <c r="C349" s="2" t="s">
        <v>1213</v>
      </c>
      <c r="D349" s="2" t="s">
        <v>1220</v>
      </c>
    </row>
    <row r="350" spans="1:4" x14ac:dyDescent="0.25">
      <c r="A350" s="2" t="s">
        <v>1221</v>
      </c>
      <c r="B350" s="2" t="s">
        <v>1193</v>
      </c>
      <c r="C350" s="2" t="s">
        <v>1213</v>
      </c>
      <c r="D350" s="2" t="s">
        <v>1222</v>
      </c>
    </row>
    <row r="351" spans="1:4" x14ac:dyDescent="0.25">
      <c r="A351" s="2" t="s">
        <v>1223</v>
      </c>
      <c r="B351" s="2" t="s">
        <v>1193</v>
      </c>
      <c r="C351" s="2" t="s">
        <v>1224</v>
      </c>
      <c r="D351" s="2" t="s">
        <v>1225</v>
      </c>
    </row>
    <row r="352" spans="1:4" x14ac:dyDescent="0.25">
      <c r="A352" s="2" t="s">
        <v>1226</v>
      </c>
      <c r="B352" s="2" t="s">
        <v>1193</v>
      </c>
      <c r="C352" s="2" t="s">
        <v>1224</v>
      </c>
      <c r="D352" s="2" t="s">
        <v>1227</v>
      </c>
    </row>
    <row r="353" spans="1:4" x14ac:dyDescent="0.25">
      <c r="A353" s="2" t="s">
        <v>1228</v>
      </c>
      <c r="B353" s="2" t="s">
        <v>1193</v>
      </c>
      <c r="C353" s="2" t="s">
        <v>1224</v>
      </c>
      <c r="D353" s="2" t="s">
        <v>1229</v>
      </c>
    </row>
    <row r="354" spans="1:4" x14ac:dyDescent="0.25">
      <c r="A354" s="2" t="s">
        <v>1230</v>
      </c>
      <c r="B354" s="2" t="s">
        <v>1193</v>
      </c>
      <c r="C354" s="2" t="s">
        <v>1224</v>
      </c>
      <c r="D354" s="2" t="s">
        <v>1231</v>
      </c>
    </row>
    <row r="355" spans="1:4" x14ac:dyDescent="0.25">
      <c r="A355" s="2" t="s">
        <v>1232</v>
      </c>
      <c r="B355" s="2" t="s">
        <v>1193</v>
      </c>
      <c r="C355" s="2" t="s">
        <v>1224</v>
      </c>
      <c r="D355" s="2" t="s">
        <v>1233</v>
      </c>
    </row>
    <row r="356" spans="1:4" x14ac:dyDescent="0.25">
      <c r="A356" s="2" t="s">
        <v>1234</v>
      </c>
      <c r="B356" s="2" t="s">
        <v>1193</v>
      </c>
      <c r="C356" s="2" t="s">
        <v>1224</v>
      </c>
      <c r="D356" s="2" t="s">
        <v>1235</v>
      </c>
    </row>
    <row r="357" spans="1:4" x14ac:dyDescent="0.25">
      <c r="A357" s="2" t="s">
        <v>1236</v>
      </c>
      <c r="B357" s="2" t="s">
        <v>1193</v>
      </c>
      <c r="C357" s="2" t="s">
        <v>1237</v>
      </c>
      <c r="D357" s="2" t="s">
        <v>1238</v>
      </c>
    </row>
    <row r="358" spans="1:4" x14ac:dyDescent="0.25">
      <c r="A358" s="2" t="s">
        <v>1239</v>
      </c>
      <c r="B358" s="2" t="s">
        <v>1193</v>
      </c>
      <c r="C358" s="2" t="s">
        <v>1237</v>
      </c>
      <c r="D358" s="2" t="s">
        <v>1240</v>
      </c>
    </row>
    <row r="359" spans="1:4" x14ac:dyDescent="0.25">
      <c r="A359" s="2" t="s">
        <v>1241</v>
      </c>
      <c r="B359" s="2" t="s">
        <v>1193</v>
      </c>
      <c r="C359" s="2" t="s">
        <v>1242</v>
      </c>
      <c r="D359" s="2" t="s">
        <v>1243</v>
      </c>
    </row>
    <row r="360" spans="1:4" x14ac:dyDescent="0.25">
      <c r="A360" s="2" t="s">
        <v>1244</v>
      </c>
      <c r="B360" s="2" t="s">
        <v>1193</v>
      </c>
      <c r="C360" s="2" t="s">
        <v>1242</v>
      </c>
      <c r="D360" s="2" t="s">
        <v>1245</v>
      </c>
    </row>
    <row r="361" spans="1:4" x14ac:dyDescent="0.25">
      <c r="A361" s="2" t="s">
        <v>1246</v>
      </c>
      <c r="B361" s="2" t="s">
        <v>1193</v>
      </c>
      <c r="C361" s="2" t="s">
        <v>1247</v>
      </c>
      <c r="D361" s="2" t="s">
        <v>1248</v>
      </c>
    </row>
    <row r="362" spans="1:4" x14ac:dyDescent="0.25">
      <c r="A362" s="2" t="s">
        <v>1249</v>
      </c>
      <c r="B362" s="2" t="s">
        <v>1250</v>
      </c>
      <c r="C362" s="2" t="s">
        <v>1251</v>
      </c>
      <c r="D362" s="2" t="s">
        <v>1252</v>
      </c>
    </row>
    <row r="363" spans="1:4" x14ac:dyDescent="0.25">
      <c r="A363" s="2" t="s">
        <v>1253</v>
      </c>
      <c r="B363" s="2" t="s">
        <v>1250</v>
      </c>
      <c r="C363" s="2" t="s">
        <v>1254</v>
      </c>
      <c r="D363" s="2" t="s">
        <v>1255</v>
      </c>
    </row>
    <row r="364" spans="1:4" x14ac:dyDescent="0.25">
      <c r="A364" s="2" t="s">
        <v>1256</v>
      </c>
      <c r="B364" s="2" t="s">
        <v>1250</v>
      </c>
      <c r="C364" s="2" t="s">
        <v>1257</v>
      </c>
      <c r="D364" s="2" t="s">
        <v>1258</v>
      </c>
    </row>
    <row r="365" spans="1:4" x14ac:dyDescent="0.25">
      <c r="A365" s="2" t="s">
        <v>1259</v>
      </c>
      <c r="B365" s="2" t="s">
        <v>1250</v>
      </c>
      <c r="C365" s="2" t="s">
        <v>1260</v>
      </c>
      <c r="D365" s="2" t="s">
        <v>1261</v>
      </c>
    </row>
    <row r="366" spans="1:4" x14ac:dyDescent="0.25">
      <c r="A366" s="2" t="s">
        <v>1262</v>
      </c>
      <c r="B366" s="2" t="s">
        <v>1250</v>
      </c>
      <c r="C366" s="2" t="s">
        <v>1263</v>
      </c>
      <c r="D366" s="2" t="s">
        <v>1264</v>
      </c>
    </row>
    <row r="367" spans="1:4" x14ac:dyDescent="0.25">
      <c r="A367" s="2" t="s">
        <v>1265</v>
      </c>
      <c r="B367" s="2" t="s">
        <v>1250</v>
      </c>
      <c r="C367" s="2" t="s">
        <v>1266</v>
      </c>
      <c r="D367" s="2" t="s">
        <v>1267</v>
      </c>
    </row>
    <row r="368" spans="1:4" x14ac:dyDescent="0.25">
      <c r="A368" s="2" t="s">
        <v>1268</v>
      </c>
      <c r="B368" s="2" t="s">
        <v>1250</v>
      </c>
      <c r="C368" s="2" t="s">
        <v>1269</v>
      </c>
      <c r="D368" s="2" t="s">
        <v>1270</v>
      </c>
    </row>
    <row r="369" spans="1:4" x14ac:dyDescent="0.25">
      <c r="A369" s="2" t="s">
        <v>1271</v>
      </c>
      <c r="B369" s="2" t="s">
        <v>1250</v>
      </c>
      <c r="C369" s="2" t="s">
        <v>1272</v>
      </c>
      <c r="D369" s="2" t="s">
        <v>1273</v>
      </c>
    </row>
    <row r="370" spans="1:4" x14ac:dyDescent="0.25">
      <c r="A370" s="2" t="s">
        <v>1274</v>
      </c>
      <c r="B370" s="2" t="s">
        <v>1250</v>
      </c>
      <c r="C370" s="2" t="s">
        <v>1275</v>
      </c>
      <c r="D370" s="2" t="s">
        <v>1276</v>
      </c>
    </row>
    <row r="371" spans="1:4" x14ac:dyDescent="0.25">
      <c r="A371" s="2" t="s">
        <v>1277</v>
      </c>
      <c r="B371" s="2" t="s">
        <v>1250</v>
      </c>
      <c r="C371" s="2" t="s">
        <v>1278</v>
      </c>
      <c r="D371" s="2" t="s">
        <v>1279</v>
      </c>
    </row>
    <row r="372" spans="1:4" x14ac:dyDescent="0.25">
      <c r="A372" s="2" t="s">
        <v>1280</v>
      </c>
      <c r="B372" s="2" t="s">
        <v>1250</v>
      </c>
      <c r="C372" s="2" t="s">
        <v>1281</v>
      </c>
      <c r="D372" s="2" t="s">
        <v>1282</v>
      </c>
    </row>
    <row r="373" spans="1:4" x14ac:dyDescent="0.25">
      <c r="A373" s="2" t="s">
        <v>1283</v>
      </c>
      <c r="B373" s="2" t="s">
        <v>1250</v>
      </c>
      <c r="C373" s="2" t="s">
        <v>1284</v>
      </c>
      <c r="D373" s="2" t="s">
        <v>1285</v>
      </c>
    </row>
    <row r="374" spans="1:4" x14ac:dyDescent="0.25">
      <c r="A374" s="2" t="s">
        <v>1286</v>
      </c>
      <c r="B374" s="2" t="s">
        <v>1250</v>
      </c>
      <c r="C374" s="2" t="s">
        <v>1287</v>
      </c>
      <c r="D374" s="2" t="s">
        <v>1288</v>
      </c>
    </row>
    <row r="375" spans="1:4" x14ac:dyDescent="0.25">
      <c r="A375" s="2" t="s">
        <v>1289</v>
      </c>
      <c r="B375" s="2" t="s">
        <v>1290</v>
      </c>
      <c r="C375" s="2" t="s">
        <v>1291</v>
      </c>
      <c r="D375" s="2" t="s">
        <v>1292</v>
      </c>
    </row>
    <row r="376" spans="1:4" x14ac:dyDescent="0.25">
      <c r="A376" s="2" t="s">
        <v>1293</v>
      </c>
      <c r="B376" s="2" t="s">
        <v>1290</v>
      </c>
      <c r="C376" s="2" t="s">
        <v>1291</v>
      </c>
      <c r="D376" s="2" t="s">
        <v>1294</v>
      </c>
    </row>
    <row r="377" spans="1:4" x14ac:dyDescent="0.25">
      <c r="A377" s="2" t="s">
        <v>1295</v>
      </c>
      <c r="B377" s="2" t="s">
        <v>1290</v>
      </c>
      <c r="C377" s="2" t="s">
        <v>1291</v>
      </c>
      <c r="D377" s="2" t="s">
        <v>1296</v>
      </c>
    </row>
    <row r="378" spans="1:4" x14ac:dyDescent="0.25">
      <c r="A378" s="2" t="s">
        <v>1297</v>
      </c>
      <c r="B378" s="2" t="s">
        <v>1290</v>
      </c>
      <c r="C378" s="2" t="s">
        <v>1298</v>
      </c>
      <c r="D378" s="2" t="s">
        <v>1299</v>
      </c>
    </row>
    <row r="379" spans="1:4" x14ac:dyDescent="0.25">
      <c r="A379" s="2" t="s">
        <v>1300</v>
      </c>
      <c r="B379" s="2" t="s">
        <v>1290</v>
      </c>
      <c r="C379" s="2" t="s">
        <v>1298</v>
      </c>
      <c r="D379" s="2" t="s">
        <v>1301</v>
      </c>
    </row>
    <row r="380" spans="1:4" x14ac:dyDescent="0.25">
      <c r="A380" s="2" t="s">
        <v>1302</v>
      </c>
      <c r="B380" s="2" t="s">
        <v>1290</v>
      </c>
      <c r="C380" s="2" t="s">
        <v>1298</v>
      </c>
      <c r="D380" s="2" t="s">
        <v>1303</v>
      </c>
    </row>
    <row r="381" spans="1:4" x14ac:dyDescent="0.25">
      <c r="A381" s="2" t="s">
        <v>1304</v>
      </c>
      <c r="B381" s="2" t="s">
        <v>1290</v>
      </c>
      <c r="C381" s="2" t="s">
        <v>1298</v>
      </c>
      <c r="D381" s="2" t="s">
        <v>1305</v>
      </c>
    </row>
    <row r="382" spans="1:4" x14ac:dyDescent="0.25">
      <c r="A382" s="2" t="s">
        <v>1306</v>
      </c>
      <c r="B382" s="2" t="s">
        <v>1290</v>
      </c>
      <c r="C382" s="2" t="s">
        <v>1298</v>
      </c>
      <c r="D382" s="2" t="s">
        <v>1307</v>
      </c>
    </row>
    <row r="383" spans="1:4" x14ac:dyDescent="0.25">
      <c r="A383" s="2" t="s">
        <v>1308</v>
      </c>
      <c r="B383" s="2" t="s">
        <v>1290</v>
      </c>
      <c r="C383" s="2" t="s">
        <v>1309</v>
      </c>
      <c r="D383" s="2" t="s">
        <v>1310</v>
      </c>
    </row>
    <row r="384" spans="1:4" x14ac:dyDescent="0.25">
      <c r="A384" s="2" t="s">
        <v>1311</v>
      </c>
      <c r="B384" s="2" t="s">
        <v>1290</v>
      </c>
      <c r="C384" s="2" t="s">
        <v>1309</v>
      </c>
      <c r="D384" s="2" t="s">
        <v>1312</v>
      </c>
    </row>
    <row r="385" spans="1:4" x14ac:dyDescent="0.25">
      <c r="A385" s="2" t="s">
        <v>1313</v>
      </c>
      <c r="B385" s="2" t="s">
        <v>1290</v>
      </c>
      <c r="C385" s="2" t="s">
        <v>1309</v>
      </c>
      <c r="D385" s="2" t="s">
        <v>1314</v>
      </c>
    </row>
    <row r="386" spans="1:4" x14ac:dyDescent="0.25">
      <c r="A386" s="2" t="s">
        <v>1315</v>
      </c>
      <c r="B386" s="2" t="s">
        <v>1290</v>
      </c>
      <c r="C386" s="2" t="s">
        <v>1309</v>
      </c>
      <c r="D386" s="2" t="s">
        <v>1316</v>
      </c>
    </row>
    <row r="387" spans="1:4" x14ac:dyDescent="0.25">
      <c r="A387" s="2" t="s">
        <v>1317</v>
      </c>
      <c r="B387" s="2" t="s">
        <v>1290</v>
      </c>
      <c r="C387" s="2" t="s">
        <v>1318</v>
      </c>
      <c r="D387" s="2" t="s">
        <v>1319</v>
      </c>
    </row>
    <row r="388" spans="1:4" x14ac:dyDescent="0.25">
      <c r="A388" s="2" t="s">
        <v>1320</v>
      </c>
      <c r="B388" s="2" t="s">
        <v>1321</v>
      </c>
      <c r="C388" s="2" t="s">
        <v>1322</v>
      </c>
      <c r="D388" s="2" t="s">
        <v>1323</v>
      </c>
    </row>
    <row r="389" spans="1:4" x14ac:dyDescent="0.25">
      <c r="A389" s="2" t="s">
        <v>1324</v>
      </c>
      <c r="B389" s="2" t="s">
        <v>1321</v>
      </c>
      <c r="C389" s="2" t="s">
        <v>1322</v>
      </c>
      <c r="D389" s="2" t="s">
        <v>1325</v>
      </c>
    </row>
    <row r="390" spans="1:4" x14ac:dyDescent="0.25">
      <c r="A390" s="2" t="s">
        <v>1326</v>
      </c>
      <c r="B390" s="2" t="s">
        <v>1321</v>
      </c>
      <c r="C390" s="2" t="s">
        <v>1322</v>
      </c>
      <c r="D390" s="2" t="s">
        <v>1327</v>
      </c>
    </row>
    <row r="391" spans="1:4" x14ac:dyDescent="0.25">
      <c r="A391" s="2" t="s">
        <v>1328</v>
      </c>
      <c r="B391" s="2" t="s">
        <v>1321</v>
      </c>
      <c r="C391" s="2" t="s">
        <v>1322</v>
      </c>
      <c r="D391" s="2" t="s">
        <v>1329</v>
      </c>
    </row>
    <row r="392" spans="1:4" x14ac:dyDescent="0.25">
      <c r="A392" s="2" t="s">
        <v>1330</v>
      </c>
      <c r="B392" s="2" t="s">
        <v>1321</v>
      </c>
      <c r="C392" s="2" t="s">
        <v>1331</v>
      </c>
      <c r="D392" s="2" t="s">
        <v>1332</v>
      </c>
    </row>
    <row r="393" spans="1:4" x14ac:dyDescent="0.25">
      <c r="A393" s="2" t="s">
        <v>1333</v>
      </c>
      <c r="B393" s="2" t="s">
        <v>1321</v>
      </c>
      <c r="C393" s="2" t="s">
        <v>1334</v>
      </c>
      <c r="D393" s="2" t="s">
        <v>1335</v>
      </c>
    </row>
    <row r="394" spans="1:4" x14ac:dyDescent="0.25">
      <c r="A394" s="2" t="s">
        <v>1336</v>
      </c>
      <c r="B394" s="2" t="s">
        <v>1337</v>
      </c>
      <c r="C394" s="2" t="s">
        <v>1338</v>
      </c>
      <c r="D394" s="2" t="s">
        <v>1339</v>
      </c>
    </row>
    <row r="395" spans="1:4" x14ac:dyDescent="0.25">
      <c r="A395" s="2" t="s">
        <v>1340</v>
      </c>
      <c r="B395" s="2" t="s">
        <v>1341</v>
      </c>
      <c r="C395" s="2" t="s">
        <v>1342</v>
      </c>
      <c r="D395" s="2" t="s">
        <v>1343</v>
      </c>
    </row>
    <row r="396" spans="1:4" x14ac:dyDescent="0.25">
      <c r="A396" s="2" t="s">
        <v>1344</v>
      </c>
      <c r="B396" s="2" t="s">
        <v>1341</v>
      </c>
      <c r="C396" s="2" t="s">
        <v>1345</v>
      </c>
      <c r="D396" s="2" t="s">
        <v>1346</v>
      </c>
    </row>
    <row r="397" spans="1:4" x14ac:dyDescent="0.25">
      <c r="A397" s="2" t="s">
        <v>1347</v>
      </c>
      <c r="B397" s="2" t="s">
        <v>1341</v>
      </c>
      <c r="C397" s="2" t="s">
        <v>1348</v>
      </c>
      <c r="D397" s="2" t="s">
        <v>1349</v>
      </c>
    </row>
    <row r="398" spans="1:4" x14ac:dyDescent="0.25">
      <c r="A398" s="2" t="s">
        <v>1350</v>
      </c>
      <c r="B398" s="2" t="s">
        <v>1351</v>
      </c>
      <c r="C398" s="2" t="s">
        <v>1352</v>
      </c>
      <c r="D398" s="2" t="s">
        <v>1353</v>
      </c>
    </row>
    <row r="399" spans="1:4" x14ac:dyDescent="0.25">
      <c r="A399" s="2" t="s">
        <v>1354</v>
      </c>
      <c r="B399" s="2" t="s">
        <v>1351</v>
      </c>
      <c r="C399" s="2" t="s">
        <v>1352</v>
      </c>
      <c r="D399" s="2" t="s">
        <v>1355</v>
      </c>
    </row>
    <row r="400" spans="1:4" x14ac:dyDescent="0.25">
      <c r="A400" s="2" t="s">
        <v>1356</v>
      </c>
      <c r="B400" s="2" t="s">
        <v>1351</v>
      </c>
      <c r="C400" s="2" t="s">
        <v>1352</v>
      </c>
      <c r="D400" s="2" t="s">
        <v>1357</v>
      </c>
    </row>
    <row r="401" spans="1:4" x14ac:dyDescent="0.25">
      <c r="A401" s="2" t="s">
        <v>1358</v>
      </c>
      <c r="B401" s="2" t="s">
        <v>1351</v>
      </c>
      <c r="C401" s="2" t="s">
        <v>1359</v>
      </c>
      <c r="D401" s="2" t="s">
        <v>1360</v>
      </c>
    </row>
    <row r="402" spans="1:4" x14ac:dyDescent="0.25">
      <c r="A402" s="2" t="s">
        <v>1361</v>
      </c>
      <c r="B402" s="2" t="s">
        <v>1351</v>
      </c>
      <c r="C402" s="2" t="s">
        <v>1359</v>
      </c>
      <c r="D402" s="2" t="s">
        <v>1362</v>
      </c>
    </row>
    <row r="403" spans="1:4" x14ac:dyDescent="0.25">
      <c r="A403" s="2" t="s">
        <v>1363</v>
      </c>
      <c r="B403" s="2" t="s">
        <v>1351</v>
      </c>
      <c r="C403" s="2" t="s">
        <v>1364</v>
      </c>
      <c r="D403" s="2" t="s">
        <v>1365</v>
      </c>
    </row>
    <row r="404" spans="1:4" x14ac:dyDescent="0.25">
      <c r="A404" s="2" t="s">
        <v>1366</v>
      </c>
      <c r="B404" s="2" t="s">
        <v>1351</v>
      </c>
      <c r="C404" s="2" t="s">
        <v>1367</v>
      </c>
      <c r="D404" s="2" t="s">
        <v>1368</v>
      </c>
    </row>
    <row r="405" spans="1:4" x14ac:dyDescent="0.25">
      <c r="A405" s="2" t="s">
        <v>1369</v>
      </c>
      <c r="B405" s="2" t="s">
        <v>1351</v>
      </c>
      <c r="C405" s="2" t="s">
        <v>1370</v>
      </c>
      <c r="D405" s="2" t="s">
        <v>1371</v>
      </c>
    </row>
    <row r="406" spans="1:4" x14ac:dyDescent="0.25">
      <c r="A406" s="2" t="s">
        <v>1372</v>
      </c>
      <c r="B406" s="2" t="s">
        <v>1351</v>
      </c>
      <c r="C406" s="2" t="s">
        <v>1373</v>
      </c>
      <c r="D406" s="2" t="s">
        <v>1374</v>
      </c>
    </row>
    <row r="407" spans="1:4" x14ac:dyDescent="0.25">
      <c r="A407" s="2" t="s">
        <v>1375</v>
      </c>
      <c r="B407" s="2" t="s">
        <v>1351</v>
      </c>
      <c r="C407" s="2" t="s">
        <v>1373</v>
      </c>
      <c r="D407" s="2" t="s">
        <v>1376</v>
      </c>
    </row>
    <row r="408" spans="1:4" x14ac:dyDescent="0.25">
      <c r="A408" s="2" t="s">
        <v>1377</v>
      </c>
      <c r="B408" s="2" t="s">
        <v>1351</v>
      </c>
      <c r="C408" s="2" t="s">
        <v>1378</v>
      </c>
      <c r="D408" s="2" t="s">
        <v>1379</v>
      </c>
    </row>
    <row r="409" spans="1:4" x14ac:dyDescent="0.25">
      <c r="A409" s="2" t="s">
        <v>1380</v>
      </c>
      <c r="B409" s="2" t="s">
        <v>1351</v>
      </c>
      <c r="C409" s="2" t="s">
        <v>1381</v>
      </c>
      <c r="D409" s="2" t="s">
        <v>1382</v>
      </c>
    </row>
    <row r="410" spans="1:4" x14ac:dyDescent="0.25">
      <c r="A410" s="2" t="s">
        <v>2795</v>
      </c>
      <c r="B410" s="2" t="s">
        <v>1351</v>
      </c>
      <c r="C410" s="2" t="s">
        <v>2799</v>
      </c>
      <c r="D410" s="2" t="s">
        <v>2800</v>
      </c>
    </row>
    <row r="411" spans="1:4" x14ac:dyDescent="0.25">
      <c r="A411" s="2" t="s">
        <v>2796</v>
      </c>
      <c r="B411" s="2" t="s">
        <v>1351</v>
      </c>
      <c r="C411" s="2" t="s">
        <v>2799</v>
      </c>
      <c r="D411" s="2" t="s">
        <v>2801</v>
      </c>
    </row>
    <row r="412" spans="1:4" x14ac:dyDescent="0.25">
      <c r="A412" s="2" t="s">
        <v>2797</v>
      </c>
      <c r="B412" s="2" t="s">
        <v>1351</v>
      </c>
      <c r="C412" s="2" t="s">
        <v>2799</v>
      </c>
      <c r="D412" s="2" t="s">
        <v>2802</v>
      </c>
    </row>
    <row r="413" spans="1:4" x14ac:dyDescent="0.25">
      <c r="A413" s="2" t="s">
        <v>2798</v>
      </c>
      <c r="B413" s="2" t="s">
        <v>1351</v>
      </c>
      <c r="C413" s="2" t="s">
        <v>2799</v>
      </c>
      <c r="D413" s="564" t="s">
        <v>2805</v>
      </c>
    </row>
    <row r="414" spans="1:4" x14ac:dyDescent="0.25">
      <c r="A414" s="2" t="s">
        <v>1383</v>
      </c>
      <c r="B414" s="2" t="s">
        <v>1351</v>
      </c>
      <c r="C414" s="2" t="s">
        <v>1381</v>
      </c>
      <c r="D414" s="2" t="s">
        <v>1384</v>
      </c>
    </row>
    <row r="415" spans="1:4" x14ac:dyDescent="0.25">
      <c r="A415" s="2" t="s">
        <v>1385</v>
      </c>
      <c r="B415" s="2" t="s">
        <v>1386</v>
      </c>
      <c r="C415" s="2" t="s">
        <v>1387</v>
      </c>
      <c r="D415" s="2" t="s">
        <v>1388</v>
      </c>
    </row>
    <row r="416" spans="1:4" x14ac:dyDescent="0.25">
      <c r="A416" s="2" t="s">
        <v>1389</v>
      </c>
      <c r="B416" s="2" t="s">
        <v>1390</v>
      </c>
      <c r="C416" s="2" t="s">
        <v>1391</v>
      </c>
      <c r="D416" s="2" t="s">
        <v>1392</v>
      </c>
    </row>
    <row r="417" spans="1:4" x14ac:dyDescent="0.25">
      <c r="A417" s="2" t="s">
        <v>406</v>
      </c>
      <c r="B417" s="2" t="s">
        <v>1390</v>
      </c>
      <c r="C417" s="2" t="s">
        <v>1393</v>
      </c>
      <c r="D417" s="2" t="s">
        <v>1394</v>
      </c>
    </row>
    <row r="418" spans="1:4" x14ac:dyDescent="0.25">
      <c r="A418" s="2" t="s">
        <v>411</v>
      </c>
      <c r="B418" s="2" t="s">
        <v>1390</v>
      </c>
      <c r="C418" s="2" t="s">
        <v>1395</v>
      </c>
      <c r="D418" s="2" t="s">
        <v>1396</v>
      </c>
    </row>
    <row r="419" spans="1:4" x14ac:dyDescent="0.25">
      <c r="A419" s="2" t="s">
        <v>1397</v>
      </c>
      <c r="B419" s="2" t="s">
        <v>1390</v>
      </c>
      <c r="C419" s="2" t="s">
        <v>1398</v>
      </c>
      <c r="D419" s="2" t="s">
        <v>1399</v>
      </c>
    </row>
    <row r="420" spans="1:4" x14ac:dyDescent="0.25">
      <c r="A420" s="2" t="s">
        <v>1400</v>
      </c>
      <c r="B420" s="2" t="s">
        <v>1401</v>
      </c>
      <c r="C420" s="2" t="s">
        <v>1402</v>
      </c>
      <c r="D420" s="2" t="s">
        <v>1403</v>
      </c>
    </row>
    <row r="421" spans="1:4" x14ac:dyDescent="0.25">
      <c r="A421" s="2" t="s">
        <v>1404</v>
      </c>
      <c r="B421" s="2" t="s">
        <v>1401</v>
      </c>
      <c r="C421" s="2" t="s">
        <v>1402</v>
      </c>
      <c r="D421" s="2" t="s">
        <v>1405</v>
      </c>
    </row>
    <row r="422" spans="1:4" x14ac:dyDescent="0.25">
      <c r="A422" s="2" t="s">
        <v>1406</v>
      </c>
      <c r="B422" s="2" t="s">
        <v>1401</v>
      </c>
      <c r="C422" s="2" t="s">
        <v>1402</v>
      </c>
      <c r="D422" s="2" t="s">
        <v>1407</v>
      </c>
    </row>
    <row r="423" spans="1:4" x14ac:dyDescent="0.25">
      <c r="A423" s="2" t="s">
        <v>1408</v>
      </c>
      <c r="B423" s="2" t="s">
        <v>1401</v>
      </c>
      <c r="C423" s="2" t="s">
        <v>1402</v>
      </c>
      <c r="D423" s="2" t="s">
        <v>1409</v>
      </c>
    </row>
    <row r="424" spans="1:4" x14ac:dyDescent="0.25">
      <c r="A424" s="2" t="s">
        <v>1410</v>
      </c>
      <c r="B424" s="2" t="s">
        <v>1401</v>
      </c>
      <c r="C424" s="2" t="s">
        <v>1402</v>
      </c>
      <c r="D424" s="2" t="s">
        <v>1411</v>
      </c>
    </row>
    <row r="425" spans="1:4" x14ac:dyDescent="0.25">
      <c r="A425" s="2" t="s">
        <v>1412</v>
      </c>
      <c r="B425" s="2" t="s">
        <v>1401</v>
      </c>
      <c r="C425" s="2" t="s">
        <v>1413</v>
      </c>
      <c r="D425" s="2" t="s">
        <v>1414</v>
      </c>
    </row>
    <row r="426" spans="1:4" x14ac:dyDescent="0.25">
      <c r="A426" s="2" t="s">
        <v>1415</v>
      </c>
      <c r="B426" s="2" t="s">
        <v>1401</v>
      </c>
      <c r="C426" s="2" t="s">
        <v>1413</v>
      </c>
      <c r="D426" s="2" t="s">
        <v>1416</v>
      </c>
    </row>
    <row r="427" spans="1:4" x14ac:dyDescent="0.25">
      <c r="A427" s="2" t="s">
        <v>1417</v>
      </c>
      <c r="B427" s="2" t="s">
        <v>1401</v>
      </c>
      <c r="C427" s="2" t="s">
        <v>1413</v>
      </c>
      <c r="D427" s="2" t="s">
        <v>1418</v>
      </c>
    </row>
    <row r="428" spans="1:4" x14ac:dyDescent="0.25">
      <c r="A428" s="2" t="s">
        <v>1419</v>
      </c>
      <c r="B428" s="2" t="s">
        <v>1401</v>
      </c>
      <c r="C428" s="2" t="s">
        <v>1413</v>
      </c>
      <c r="D428" s="2" t="s">
        <v>1420</v>
      </c>
    </row>
    <row r="429" spans="1:4" x14ac:dyDescent="0.25">
      <c r="A429" s="2" t="s">
        <v>1421</v>
      </c>
      <c r="B429" s="2" t="s">
        <v>1401</v>
      </c>
      <c r="C429" s="2" t="s">
        <v>1413</v>
      </c>
      <c r="D429" s="2" t="s">
        <v>1422</v>
      </c>
    </row>
    <row r="430" spans="1:4" x14ac:dyDescent="0.25">
      <c r="A430" s="2" t="s">
        <v>1423</v>
      </c>
      <c r="B430" s="2" t="s">
        <v>1401</v>
      </c>
      <c r="C430" s="2" t="s">
        <v>1413</v>
      </c>
      <c r="D430" s="2" t="s">
        <v>1424</v>
      </c>
    </row>
    <row r="431" spans="1:4" x14ac:dyDescent="0.25">
      <c r="A431" s="2" t="s">
        <v>1425</v>
      </c>
      <c r="B431" s="2" t="s">
        <v>1426</v>
      </c>
      <c r="C431" s="2" t="s">
        <v>1427</v>
      </c>
      <c r="D431" s="2" t="s">
        <v>1428</v>
      </c>
    </row>
    <row r="432" spans="1:4" x14ac:dyDescent="0.25">
      <c r="A432" s="2" t="s">
        <v>1429</v>
      </c>
      <c r="B432" s="2" t="s">
        <v>1426</v>
      </c>
      <c r="C432" s="2" t="s">
        <v>1427</v>
      </c>
      <c r="D432" s="2" t="s">
        <v>1430</v>
      </c>
    </row>
    <row r="433" spans="1:4" x14ac:dyDescent="0.25">
      <c r="A433" s="2" t="s">
        <v>1431</v>
      </c>
      <c r="B433" s="2" t="s">
        <v>1426</v>
      </c>
      <c r="C433" s="2" t="s">
        <v>1427</v>
      </c>
      <c r="D433" s="2" t="s">
        <v>1432</v>
      </c>
    </row>
    <row r="434" spans="1:4" x14ac:dyDescent="0.25">
      <c r="A434" s="2" t="s">
        <v>1433</v>
      </c>
      <c r="B434" s="2" t="s">
        <v>1426</v>
      </c>
      <c r="C434" s="2" t="s">
        <v>1427</v>
      </c>
      <c r="D434" s="2" t="s">
        <v>1434</v>
      </c>
    </row>
    <row r="435" spans="1:4" x14ac:dyDescent="0.25">
      <c r="A435" s="2" t="s">
        <v>1435</v>
      </c>
      <c r="B435" s="2" t="s">
        <v>1426</v>
      </c>
      <c r="C435" s="2" t="s">
        <v>1427</v>
      </c>
      <c r="D435" s="2" t="s">
        <v>1436</v>
      </c>
    </row>
    <row r="436" spans="1:4" x14ac:dyDescent="0.25">
      <c r="A436" s="2" t="s">
        <v>1437</v>
      </c>
      <c r="B436" s="2" t="s">
        <v>1426</v>
      </c>
      <c r="C436" s="2" t="s">
        <v>1427</v>
      </c>
      <c r="D436" s="2" t="s">
        <v>1438</v>
      </c>
    </row>
    <row r="437" spans="1:4" x14ac:dyDescent="0.25">
      <c r="A437" s="2" t="s">
        <v>417</v>
      </c>
      <c r="B437" s="2" t="s">
        <v>1426</v>
      </c>
      <c r="C437" s="2" t="s">
        <v>1439</v>
      </c>
      <c r="D437" s="2" t="s">
        <v>1440</v>
      </c>
    </row>
    <row r="438" spans="1:4" x14ac:dyDescent="0.25">
      <c r="A438" s="2" t="s">
        <v>422</v>
      </c>
      <c r="B438" s="2" t="s">
        <v>1426</v>
      </c>
      <c r="C438" s="2" t="s">
        <v>1439</v>
      </c>
      <c r="D438" s="2" t="s">
        <v>1441</v>
      </c>
    </row>
    <row r="439" spans="1:4" x14ac:dyDescent="0.25">
      <c r="A439" s="2" t="s">
        <v>1442</v>
      </c>
      <c r="B439" s="2" t="s">
        <v>1426</v>
      </c>
      <c r="C439" s="2" t="s">
        <v>1439</v>
      </c>
      <c r="D439" s="2" t="s">
        <v>1443</v>
      </c>
    </row>
    <row r="440" spans="1:4" x14ac:dyDescent="0.25">
      <c r="A440" s="2" t="s">
        <v>1444</v>
      </c>
      <c r="B440" s="2" t="s">
        <v>1426</v>
      </c>
      <c r="C440" s="2" t="s">
        <v>1439</v>
      </c>
      <c r="D440" s="2" t="s">
        <v>1445</v>
      </c>
    </row>
    <row r="441" spans="1:4" x14ac:dyDescent="0.25">
      <c r="A441" s="2" t="s">
        <v>1446</v>
      </c>
      <c r="B441" s="2" t="s">
        <v>1426</v>
      </c>
      <c r="C441" s="2" t="s">
        <v>1439</v>
      </c>
      <c r="D441" s="2" t="s">
        <v>1447</v>
      </c>
    </row>
    <row r="442" spans="1:4" x14ac:dyDescent="0.25">
      <c r="A442" s="2" t="s">
        <v>427</v>
      </c>
      <c r="B442" s="2" t="s">
        <v>1426</v>
      </c>
      <c r="C442" s="2" t="s">
        <v>1448</v>
      </c>
      <c r="D442" s="2" t="s">
        <v>1449</v>
      </c>
    </row>
    <row r="443" spans="1:4" x14ac:dyDescent="0.25">
      <c r="A443" s="2" t="s">
        <v>433</v>
      </c>
      <c r="B443" s="2" t="s">
        <v>1426</v>
      </c>
      <c r="C443" s="2" t="s">
        <v>1448</v>
      </c>
      <c r="D443" s="2" t="s">
        <v>1450</v>
      </c>
    </row>
    <row r="444" spans="1:4" x14ac:dyDescent="0.25">
      <c r="A444" s="2" t="s">
        <v>438</v>
      </c>
      <c r="B444" s="2" t="s">
        <v>1426</v>
      </c>
      <c r="C444" s="2" t="s">
        <v>1448</v>
      </c>
      <c r="D444" s="2" t="s">
        <v>1451</v>
      </c>
    </row>
    <row r="445" spans="1:4" x14ac:dyDescent="0.25">
      <c r="A445" s="2" t="s">
        <v>1452</v>
      </c>
      <c r="B445" s="2" t="s">
        <v>1453</v>
      </c>
      <c r="C445" s="2" t="s">
        <v>1454</v>
      </c>
      <c r="D445" s="2" t="s">
        <v>1455</v>
      </c>
    </row>
    <row r="446" spans="1:4" x14ac:dyDescent="0.25">
      <c r="A446" s="2" t="s">
        <v>1456</v>
      </c>
      <c r="B446" s="2" t="s">
        <v>1453</v>
      </c>
      <c r="C446" s="2" t="s">
        <v>1454</v>
      </c>
      <c r="D446" s="2" t="s">
        <v>1457</v>
      </c>
    </row>
    <row r="447" spans="1:4" x14ac:dyDescent="0.25">
      <c r="A447" s="2" t="s">
        <v>1458</v>
      </c>
      <c r="B447" s="2" t="s">
        <v>1453</v>
      </c>
      <c r="C447" s="2" t="s">
        <v>1454</v>
      </c>
      <c r="D447" s="2" t="s">
        <v>1459</v>
      </c>
    </row>
    <row r="448" spans="1:4" x14ac:dyDescent="0.25">
      <c r="A448" s="2" t="s">
        <v>1460</v>
      </c>
      <c r="B448" s="2" t="s">
        <v>1453</v>
      </c>
      <c r="C448" s="2" t="s">
        <v>1461</v>
      </c>
      <c r="D448" s="2" t="s">
        <v>1462</v>
      </c>
    </row>
    <row r="449" spans="1:4" x14ac:dyDescent="0.25">
      <c r="A449" s="2" t="s">
        <v>1463</v>
      </c>
      <c r="B449" s="2" t="s">
        <v>1453</v>
      </c>
      <c r="C449" s="2" t="s">
        <v>1461</v>
      </c>
      <c r="D449" s="2" t="s">
        <v>1464</v>
      </c>
    </row>
    <row r="450" spans="1:4" x14ac:dyDescent="0.25">
      <c r="A450" s="2" t="s">
        <v>1465</v>
      </c>
      <c r="B450" s="2" t="s">
        <v>1453</v>
      </c>
      <c r="C450" s="2" t="s">
        <v>1461</v>
      </c>
      <c r="D450" s="2" t="s">
        <v>1466</v>
      </c>
    </row>
    <row r="451" spans="1:4" x14ac:dyDescent="0.25">
      <c r="A451" s="2" t="s">
        <v>442</v>
      </c>
      <c r="B451" s="2" t="s">
        <v>1453</v>
      </c>
      <c r="C451" s="2" t="s">
        <v>1467</v>
      </c>
      <c r="D451" s="2" t="s">
        <v>1468</v>
      </c>
    </row>
    <row r="452" spans="1:4" x14ac:dyDescent="0.25">
      <c r="A452" s="2" t="s">
        <v>1469</v>
      </c>
      <c r="B452" s="2" t="s">
        <v>1453</v>
      </c>
      <c r="C452" s="2" t="s">
        <v>1467</v>
      </c>
      <c r="D452" s="2" t="s">
        <v>1470</v>
      </c>
    </row>
    <row r="453" spans="1:4" x14ac:dyDescent="0.25">
      <c r="A453" s="2" t="s">
        <v>1471</v>
      </c>
      <c r="B453" s="2" t="s">
        <v>1453</v>
      </c>
      <c r="C453" s="2" t="s">
        <v>1467</v>
      </c>
      <c r="D453" s="2" t="s">
        <v>1472</v>
      </c>
    </row>
    <row r="454" spans="1:4" x14ac:dyDescent="0.25">
      <c r="A454" s="2" t="s">
        <v>1473</v>
      </c>
      <c r="B454" s="2" t="s">
        <v>1453</v>
      </c>
      <c r="C454" s="2" t="s">
        <v>1467</v>
      </c>
      <c r="D454" s="2" t="s">
        <v>1474</v>
      </c>
    </row>
    <row r="455" spans="1:4" x14ac:dyDescent="0.25">
      <c r="A455" s="2" t="s">
        <v>1475</v>
      </c>
      <c r="B455" s="2" t="s">
        <v>1476</v>
      </c>
      <c r="C455" s="2" t="s">
        <v>1477</v>
      </c>
      <c r="D455" s="2" t="s">
        <v>1478</v>
      </c>
    </row>
    <row r="456" spans="1:4" x14ac:dyDescent="0.25">
      <c r="A456" s="2" t="s">
        <v>1479</v>
      </c>
      <c r="B456" s="2" t="s">
        <v>1476</v>
      </c>
      <c r="C456" s="2" t="s">
        <v>1477</v>
      </c>
      <c r="D456" s="2" t="s">
        <v>1480</v>
      </c>
    </row>
    <row r="457" spans="1:4" x14ac:dyDescent="0.25">
      <c r="A457" s="2" t="s">
        <v>447</v>
      </c>
      <c r="B457" s="2" t="s">
        <v>1476</v>
      </c>
      <c r="C457" s="2" t="s">
        <v>1477</v>
      </c>
      <c r="D457" s="2" t="s">
        <v>1481</v>
      </c>
    </row>
    <row r="458" spans="1:4" x14ac:dyDescent="0.25">
      <c r="A458" s="2" t="s">
        <v>1482</v>
      </c>
      <c r="B458" s="2" t="s">
        <v>1476</v>
      </c>
      <c r="C458" s="2" t="s">
        <v>1477</v>
      </c>
      <c r="D458" s="2" t="s">
        <v>1483</v>
      </c>
    </row>
    <row r="459" spans="1:4" x14ac:dyDescent="0.25">
      <c r="A459" s="2" t="s">
        <v>1484</v>
      </c>
      <c r="B459" s="2" t="s">
        <v>1485</v>
      </c>
      <c r="C459" s="2" t="s">
        <v>1486</v>
      </c>
      <c r="D459" s="2" t="s">
        <v>1487</v>
      </c>
    </row>
    <row r="460" spans="1:4" x14ac:dyDescent="0.25">
      <c r="A460" s="2" t="s">
        <v>1488</v>
      </c>
      <c r="B460" s="2" t="s">
        <v>1489</v>
      </c>
      <c r="C460" s="2" t="s">
        <v>1490</v>
      </c>
      <c r="D460" s="2" t="s">
        <v>1491</v>
      </c>
    </row>
    <row r="461" spans="1:4" x14ac:dyDescent="0.25">
      <c r="A461" s="2" t="s">
        <v>1492</v>
      </c>
      <c r="B461" s="2" t="s">
        <v>1489</v>
      </c>
      <c r="C461" s="2" t="s">
        <v>1493</v>
      </c>
      <c r="D461" s="2" t="s">
        <v>1494</v>
      </c>
    </row>
    <row r="462" spans="1:4" x14ac:dyDescent="0.25">
      <c r="A462" s="2" t="s">
        <v>1495</v>
      </c>
      <c r="B462" s="2" t="s">
        <v>1489</v>
      </c>
      <c r="C462" s="2" t="s">
        <v>1496</v>
      </c>
      <c r="D462" s="2" t="s">
        <v>1497</v>
      </c>
    </row>
    <row r="463" spans="1:4" x14ac:dyDescent="0.25">
      <c r="A463" s="2" t="s">
        <v>1498</v>
      </c>
      <c r="B463" s="2" t="s">
        <v>1489</v>
      </c>
      <c r="C463" s="2" t="s">
        <v>1499</v>
      </c>
      <c r="D463" s="2" t="s">
        <v>1500</v>
      </c>
    </row>
    <row r="464" spans="1:4" x14ac:dyDescent="0.25">
      <c r="A464" s="2" t="s">
        <v>1501</v>
      </c>
      <c r="B464" s="2" t="s">
        <v>1489</v>
      </c>
      <c r="C464" s="2" t="s">
        <v>1502</v>
      </c>
      <c r="D464" s="2" t="s">
        <v>1503</v>
      </c>
    </row>
    <row r="465" spans="1:4" x14ac:dyDescent="0.25">
      <c r="A465" s="2" t="s">
        <v>1504</v>
      </c>
      <c r="B465" s="2" t="s">
        <v>1489</v>
      </c>
      <c r="C465" s="2" t="s">
        <v>1505</v>
      </c>
      <c r="D465" s="2" t="s">
        <v>1506</v>
      </c>
    </row>
    <row r="466" spans="1:4" x14ac:dyDescent="0.25">
      <c r="A466" s="2" t="s">
        <v>1507</v>
      </c>
      <c r="B466" s="2" t="s">
        <v>1489</v>
      </c>
      <c r="C466" s="2" t="s">
        <v>1508</v>
      </c>
      <c r="D466" s="2" t="s">
        <v>1509</v>
      </c>
    </row>
    <row r="467" spans="1:4" x14ac:dyDescent="0.25">
      <c r="A467" s="2" t="s">
        <v>1510</v>
      </c>
      <c r="B467" s="2" t="s">
        <v>1489</v>
      </c>
      <c r="C467" s="2" t="s">
        <v>1511</v>
      </c>
      <c r="D467" s="2" t="s">
        <v>1512</v>
      </c>
    </row>
    <row r="468" spans="1:4" x14ac:dyDescent="0.25">
      <c r="A468" s="2" t="s">
        <v>1513</v>
      </c>
      <c r="B468" s="2" t="s">
        <v>1514</v>
      </c>
      <c r="C468" s="2" t="s">
        <v>1515</v>
      </c>
      <c r="D468" s="2" t="s">
        <v>1516</v>
      </c>
    </row>
    <row r="469" spans="1:4" x14ac:dyDescent="0.25">
      <c r="A469" s="2" t="s">
        <v>1517</v>
      </c>
      <c r="B469" s="2" t="s">
        <v>1514</v>
      </c>
      <c r="C469" s="2" t="s">
        <v>1518</v>
      </c>
      <c r="D469" s="2" t="s">
        <v>1519</v>
      </c>
    </row>
    <row r="470" spans="1:4" x14ac:dyDescent="0.25">
      <c r="A470" s="2" t="s">
        <v>1520</v>
      </c>
      <c r="B470" s="2" t="s">
        <v>1514</v>
      </c>
      <c r="C470" s="2" t="s">
        <v>1521</v>
      </c>
      <c r="D470" s="2" t="s">
        <v>1522</v>
      </c>
    </row>
    <row r="471" spans="1:4" x14ac:dyDescent="0.25">
      <c r="A471" s="2" t="s">
        <v>1523</v>
      </c>
      <c r="B471" s="2" t="s">
        <v>1514</v>
      </c>
      <c r="C471" s="2" t="s">
        <v>1524</v>
      </c>
      <c r="D471" s="2" t="s">
        <v>1525</v>
      </c>
    </row>
    <row r="472" spans="1:4" x14ac:dyDescent="0.25">
      <c r="A472" s="2" t="s">
        <v>1526</v>
      </c>
      <c r="B472" s="2" t="s">
        <v>1527</v>
      </c>
      <c r="C472" s="2" t="s">
        <v>1528</v>
      </c>
      <c r="D472" s="2" t="s">
        <v>1529</v>
      </c>
    </row>
    <row r="473" spans="1:4" x14ac:dyDescent="0.25">
      <c r="A473" s="2" t="s">
        <v>1530</v>
      </c>
      <c r="B473" s="2" t="s">
        <v>1531</v>
      </c>
      <c r="C473" s="2" t="s">
        <v>1532</v>
      </c>
      <c r="D473" s="2" t="s">
        <v>1533</v>
      </c>
    </row>
    <row r="474" spans="1:4" x14ac:dyDescent="0.25">
      <c r="A474" s="2" t="s">
        <v>451</v>
      </c>
      <c r="B474" s="2" t="s">
        <v>1531</v>
      </c>
      <c r="C474" s="2" t="s">
        <v>1532</v>
      </c>
      <c r="D474" s="2" t="s">
        <v>1534</v>
      </c>
    </row>
    <row r="475" spans="1:4" x14ac:dyDescent="0.25">
      <c r="A475" s="2" t="s">
        <v>1535</v>
      </c>
      <c r="B475" s="2" t="s">
        <v>1531</v>
      </c>
      <c r="C475" s="2" t="s">
        <v>1532</v>
      </c>
      <c r="D475" s="2" t="s">
        <v>1536</v>
      </c>
    </row>
    <row r="476" spans="1:4" x14ac:dyDescent="0.25">
      <c r="A476" s="2" t="s">
        <v>456</v>
      </c>
      <c r="B476" s="2" t="s">
        <v>1531</v>
      </c>
      <c r="C476" s="2" t="s">
        <v>1532</v>
      </c>
      <c r="D476" s="2" t="s">
        <v>1537</v>
      </c>
    </row>
    <row r="477" spans="1:4" x14ac:dyDescent="0.25">
      <c r="A477" s="2" t="s">
        <v>1538</v>
      </c>
      <c r="B477" s="2" t="s">
        <v>1531</v>
      </c>
      <c r="C477" s="2" t="s">
        <v>1532</v>
      </c>
      <c r="D477" s="2" t="s">
        <v>1539</v>
      </c>
    </row>
    <row r="478" spans="1:4" x14ac:dyDescent="0.25">
      <c r="A478" s="2" t="s">
        <v>1540</v>
      </c>
      <c r="B478" s="2" t="s">
        <v>1531</v>
      </c>
      <c r="C478" s="2" t="s">
        <v>1532</v>
      </c>
      <c r="D478" s="2" t="s">
        <v>1541</v>
      </c>
    </row>
    <row r="479" spans="1:4" x14ac:dyDescent="0.25">
      <c r="A479" s="2" t="s">
        <v>1542</v>
      </c>
      <c r="B479" s="2" t="s">
        <v>1531</v>
      </c>
      <c r="C479" s="2" t="s">
        <v>1532</v>
      </c>
      <c r="D479" s="2" t="s">
        <v>1543</v>
      </c>
    </row>
    <row r="480" spans="1:4" x14ac:dyDescent="0.25">
      <c r="A480" s="2" t="s">
        <v>461</v>
      </c>
      <c r="B480" s="2" t="s">
        <v>1531</v>
      </c>
      <c r="C480" s="2" t="s">
        <v>1532</v>
      </c>
      <c r="D480" s="2" t="s">
        <v>1544</v>
      </c>
    </row>
    <row r="481" spans="1:4" x14ac:dyDescent="0.25">
      <c r="A481" s="2" t="s">
        <v>465</v>
      </c>
      <c r="B481" s="2" t="s">
        <v>1531</v>
      </c>
      <c r="C481" s="2" t="s">
        <v>1532</v>
      </c>
      <c r="D481" s="2" t="s">
        <v>1545</v>
      </c>
    </row>
    <row r="482" spans="1:4" x14ac:dyDescent="0.25">
      <c r="A482" s="2" t="s">
        <v>470</v>
      </c>
      <c r="B482" s="2" t="s">
        <v>1531</v>
      </c>
      <c r="C482" s="2" t="s">
        <v>1532</v>
      </c>
      <c r="D482" s="2" t="s">
        <v>1546</v>
      </c>
    </row>
    <row r="483" spans="1:4" x14ac:dyDescent="0.25">
      <c r="A483" s="2" t="s">
        <v>475</v>
      </c>
      <c r="B483" s="2" t="s">
        <v>1531</v>
      </c>
      <c r="C483" s="2" t="s">
        <v>1532</v>
      </c>
      <c r="D483" s="2" t="s">
        <v>1547</v>
      </c>
    </row>
    <row r="484" spans="1:4" x14ac:dyDescent="0.25">
      <c r="A484" s="2" t="s">
        <v>1548</v>
      </c>
      <c r="B484" s="2" t="s">
        <v>1531</v>
      </c>
      <c r="C484" s="2" t="s">
        <v>1532</v>
      </c>
      <c r="D484" s="2" t="s">
        <v>1549</v>
      </c>
    </row>
    <row r="485" spans="1:4" x14ac:dyDescent="0.25">
      <c r="A485" s="2" t="s">
        <v>480</v>
      </c>
      <c r="B485" s="2" t="s">
        <v>1531</v>
      </c>
      <c r="C485" s="2" t="s">
        <v>1532</v>
      </c>
      <c r="D485" s="2" t="s">
        <v>1550</v>
      </c>
    </row>
    <row r="486" spans="1:4" x14ac:dyDescent="0.25">
      <c r="A486" s="2" t="s">
        <v>1551</v>
      </c>
      <c r="B486" s="2" t="s">
        <v>1531</v>
      </c>
      <c r="C486" s="2" t="s">
        <v>1532</v>
      </c>
      <c r="D486" s="2" t="s">
        <v>1552</v>
      </c>
    </row>
    <row r="487" spans="1:4" x14ac:dyDescent="0.25">
      <c r="A487" s="2" t="s">
        <v>1553</v>
      </c>
      <c r="B487" s="2" t="s">
        <v>1531</v>
      </c>
      <c r="C487" s="2" t="s">
        <v>1532</v>
      </c>
      <c r="D487" s="2" t="s">
        <v>1554</v>
      </c>
    </row>
    <row r="488" spans="1:4" x14ac:dyDescent="0.25">
      <c r="A488" s="2" t="s">
        <v>1555</v>
      </c>
      <c r="B488" s="2" t="s">
        <v>1531</v>
      </c>
      <c r="C488" s="2" t="s">
        <v>1532</v>
      </c>
      <c r="D488" s="2" t="s">
        <v>1556</v>
      </c>
    </row>
    <row r="489" spans="1:4" x14ac:dyDescent="0.25">
      <c r="A489" s="2" t="s">
        <v>1557</v>
      </c>
      <c r="B489" s="2" t="s">
        <v>1531</v>
      </c>
      <c r="C489" s="2" t="s">
        <v>1532</v>
      </c>
      <c r="D489" s="2" t="s">
        <v>1558</v>
      </c>
    </row>
    <row r="490" spans="1:4" x14ac:dyDescent="0.25">
      <c r="A490" s="2" t="s">
        <v>1559</v>
      </c>
      <c r="B490" s="2" t="s">
        <v>1531</v>
      </c>
      <c r="C490" s="2" t="s">
        <v>1532</v>
      </c>
      <c r="D490" s="2" t="s">
        <v>1560</v>
      </c>
    </row>
    <row r="491" spans="1:4" x14ac:dyDescent="0.25">
      <c r="A491" s="2" t="s">
        <v>1561</v>
      </c>
      <c r="B491" s="2" t="s">
        <v>1531</v>
      </c>
      <c r="C491" s="2" t="s">
        <v>1532</v>
      </c>
      <c r="D491" s="2" t="s">
        <v>1562</v>
      </c>
    </row>
    <row r="492" spans="1:4" x14ac:dyDescent="0.25">
      <c r="A492" s="2" t="s">
        <v>1563</v>
      </c>
      <c r="B492" s="2" t="s">
        <v>1531</v>
      </c>
      <c r="C492" s="2" t="s">
        <v>1532</v>
      </c>
      <c r="D492" s="2" t="s">
        <v>1564</v>
      </c>
    </row>
    <row r="493" spans="1:4" x14ac:dyDescent="0.25">
      <c r="A493" s="2" t="s">
        <v>1565</v>
      </c>
      <c r="B493" s="2" t="s">
        <v>1531</v>
      </c>
      <c r="C493" s="2" t="s">
        <v>1532</v>
      </c>
      <c r="D493" s="2" t="s">
        <v>1566</v>
      </c>
    </row>
    <row r="494" spans="1:4" x14ac:dyDescent="0.25">
      <c r="A494" s="2" t="s">
        <v>486</v>
      </c>
      <c r="B494" s="2" t="s">
        <v>1531</v>
      </c>
      <c r="C494" s="2" t="s">
        <v>1567</v>
      </c>
      <c r="D494" s="2" t="s">
        <v>1568</v>
      </c>
    </row>
    <row r="495" spans="1:4" x14ac:dyDescent="0.25">
      <c r="A495" s="2" t="s">
        <v>1569</v>
      </c>
      <c r="B495" s="2" t="s">
        <v>1531</v>
      </c>
      <c r="C495" s="2" t="s">
        <v>1567</v>
      </c>
      <c r="D495" s="2" t="s">
        <v>1570</v>
      </c>
    </row>
    <row r="496" spans="1:4" x14ac:dyDescent="0.25">
      <c r="A496" s="2" t="s">
        <v>489</v>
      </c>
      <c r="B496" s="2" t="s">
        <v>1531</v>
      </c>
      <c r="C496" s="2" t="s">
        <v>1567</v>
      </c>
      <c r="D496" s="2" t="s">
        <v>1571</v>
      </c>
    </row>
    <row r="497" spans="1:4" x14ac:dyDescent="0.25">
      <c r="A497" s="2" t="s">
        <v>493</v>
      </c>
      <c r="B497" s="2" t="s">
        <v>1531</v>
      </c>
      <c r="C497" s="2" t="s">
        <v>1567</v>
      </c>
      <c r="D497" s="2" t="s">
        <v>1572</v>
      </c>
    </row>
    <row r="498" spans="1:4" x14ac:dyDescent="0.25">
      <c r="A498" s="2" t="s">
        <v>497</v>
      </c>
      <c r="B498" s="2" t="s">
        <v>1531</v>
      </c>
      <c r="C498" s="2" t="s">
        <v>1567</v>
      </c>
      <c r="D498" s="2" t="s">
        <v>1573</v>
      </c>
    </row>
    <row r="499" spans="1:4" x14ac:dyDescent="0.25">
      <c r="A499" s="2" t="s">
        <v>500</v>
      </c>
      <c r="B499" s="2" t="s">
        <v>1531</v>
      </c>
      <c r="C499" s="2" t="s">
        <v>1567</v>
      </c>
      <c r="D499" s="2" t="s">
        <v>1574</v>
      </c>
    </row>
    <row r="500" spans="1:4" x14ac:dyDescent="0.25">
      <c r="A500" s="2" t="s">
        <v>1575</v>
      </c>
      <c r="B500" s="2" t="s">
        <v>1531</v>
      </c>
      <c r="C500" s="2" t="s">
        <v>1567</v>
      </c>
      <c r="D500" s="2" t="s">
        <v>1576</v>
      </c>
    </row>
    <row r="501" spans="1:4" x14ac:dyDescent="0.25">
      <c r="A501" s="2" t="s">
        <v>1577</v>
      </c>
      <c r="B501" s="2" t="s">
        <v>1531</v>
      </c>
      <c r="C501" s="2" t="s">
        <v>1567</v>
      </c>
      <c r="D501" s="2" t="s">
        <v>1578</v>
      </c>
    </row>
    <row r="502" spans="1:4" x14ac:dyDescent="0.25">
      <c r="A502" s="2" t="s">
        <v>1579</v>
      </c>
      <c r="B502" s="2" t="s">
        <v>1531</v>
      </c>
      <c r="C502" s="2" t="s">
        <v>1567</v>
      </c>
      <c r="D502" s="2" t="s">
        <v>1580</v>
      </c>
    </row>
    <row r="503" spans="1:4" x14ac:dyDescent="0.25">
      <c r="A503" s="2" t="s">
        <v>1581</v>
      </c>
      <c r="B503" s="2" t="s">
        <v>1531</v>
      </c>
      <c r="C503" s="2" t="s">
        <v>1567</v>
      </c>
      <c r="D503" s="2" t="s">
        <v>1582</v>
      </c>
    </row>
    <row r="504" spans="1:4" x14ac:dyDescent="0.25">
      <c r="A504" s="2" t="s">
        <v>504</v>
      </c>
      <c r="B504" s="2" t="s">
        <v>1531</v>
      </c>
      <c r="C504" s="2" t="s">
        <v>1583</v>
      </c>
      <c r="D504" s="2" t="s">
        <v>1584</v>
      </c>
    </row>
    <row r="505" spans="1:4" x14ac:dyDescent="0.25">
      <c r="A505" s="2" t="s">
        <v>508</v>
      </c>
      <c r="B505" s="2" t="s">
        <v>1531</v>
      </c>
      <c r="C505" s="2" t="s">
        <v>1583</v>
      </c>
      <c r="D505" s="2" t="s">
        <v>1585</v>
      </c>
    </row>
    <row r="506" spans="1:4" x14ac:dyDescent="0.25">
      <c r="A506" s="2" t="s">
        <v>512</v>
      </c>
      <c r="B506" s="2" t="s">
        <v>1531</v>
      </c>
      <c r="C506" s="2" t="s">
        <v>1583</v>
      </c>
      <c r="D506" s="2" t="s">
        <v>1586</v>
      </c>
    </row>
    <row r="507" spans="1:4" x14ac:dyDescent="0.25">
      <c r="A507" s="2" t="s">
        <v>1587</v>
      </c>
      <c r="B507" s="2" t="s">
        <v>1531</v>
      </c>
      <c r="C507" s="2" t="s">
        <v>1583</v>
      </c>
      <c r="D507" s="2" t="s">
        <v>1588</v>
      </c>
    </row>
    <row r="508" spans="1:4" x14ac:dyDescent="0.25">
      <c r="A508" s="2" t="s">
        <v>516</v>
      </c>
      <c r="B508" s="2" t="s">
        <v>1531</v>
      </c>
      <c r="C508" s="2" t="s">
        <v>1583</v>
      </c>
      <c r="D508" s="2" t="s">
        <v>1589</v>
      </c>
    </row>
    <row r="509" spans="1:4" x14ac:dyDescent="0.25">
      <c r="A509" s="2" t="s">
        <v>520</v>
      </c>
      <c r="B509" s="2" t="s">
        <v>1531</v>
      </c>
      <c r="C509" s="2" t="s">
        <v>1583</v>
      </c>
      <c r="D509" s="2" t="s">
        <v>1590</v>
      </c>
    </row>
    <row r="510" spans="1:4" x14ac:dyDescent="0.25">
      <c r="A510" s="2" t="s">
        <v>526</v>
      </c>
      <c r="B510" s="2" t="s">
        <v>1531</v>
      </c>
      <c r="C510" s="2" t="s">
        <v>1583</v>
      </c>
      <c r="D510" s="2" t="s">
        <v>1591</v>
      </c>
    </row>
    <row r="511" spans="1:4" x14ac:dyDescent="0.25">
      <c r="A511" s="2" t="s">
        <v>530</v>
      </c>
      <c r="B511" s="2" t="s">
        <v>1531</v>
      </c>
      <c r="C511" s="2" t="s">
        <v>1583</v>
      </c>
      <c r="D511" s="2" t="s">
        <v>1592</v>
      </c>
    </row>
    <row r="512" spans="1:4" x14ac:dyDescent="0.25">
      <c r="A512" s="2" t="s">
        <v>1593</v>
      </c>
      <c r="B512" s="2" t="s">
        <v>1531</v>
      </c>
      <c r="C512" s="2" t="s">
        <v>1583</v>
      </c>
      <c r="D512" s="2" t="s">
        <v>1594</v>
      </c>
    </row>
    <row r="513" spans="1:4" x14ac:dyDescent="0.25">
      <c r="A513" s="2" t="s">
        <v>1595</v>
      </c>
      <c r="B513" s="2" t="s">
        <v>1531</v>
      </c>
      <c r="C513" s="2" t="s">
        <v>1583</v>
      </c>
      <c r="D513" s="2" t="s">
        <v>1596</v>
      </c>
    </row>
    <row r="514" spans="1:4" x14ac:dyDescent="0.25">
      <c r="A514" s="2" t="s">
        <v>1597</v>
      </c>
      <c r="B514" s="2" t="s">
        <v>1531</v>
      </c>
      <c r="C514" s="2" t="s">
        <v>1598</v>
      </c>
      <c r="D514" s="2" t="s">
        <v>1599</v>
      </c>
    </row>
    <row r="515" spans="1:4" x14ac:dyDescent="0.25">
      <c r="A515" s="2" t="s">
        <v>534</v>
      </c>
      <c r="B515" s="2" t="s">
        <v>1531</v>
      </c>
      <c r="C515" s="2" t="s">
        <v>1598</v>
      </c>
      <c r="D515" s="2" t="s">
        <v>1600</v>
      </c>
    </row>
    <row r="516" spans="1:4" x14ac:dyDescent="0.25">
      <c r="A516" s="2" t="s">
        <v>1601</v>
      </c>
      <c r="B516" s="2" t="s">
        <v>1531</v>
      </c>
      <c r="C516" s="2" t="s">
        <v>1598</v>
      </c>
      <c r="D516" s="2" t="s">
        <v>1602</v>
      </c>
    </row>
    <row r="517" spans="1:4" x14ac:dyDescent="0.25">
      <c r="A517" s="2" t="s">
        <v>1603</v>
      </c>
      <c r="B517" s="2" t="s">
        <v>1531</v>
      </c>
      <c r="C517" s="2" t="s">
        <v>1598</v>
      </c>
      <c r="D517" s="2" t="s">
        <v>1604</v>
      </c>
    </row>
    <row r="518" spans="1:4" x14ac:dyDescent="0.25">
      <c r="A518" s="2" t="s">
        <v>539</v>
      </c>
      <c r="B518" s="2" t="s">
        <v>1531</v>
      </c>
      <c r="C518" s="2" t="s">
        <v>1598</v>
      </c>
      <c r="D518" s="2" t="s">
        <v>1605</v>
      </c>
    </row>
    <row r="519" spans="1:4" x14ac:dyDescent="0.25">
      <c r="A519" s="2" t="s">
        <v>1606</v>
      </c>
      <c r="B519" s="2" t="s">
        <v>1531</v>
      </c>
      <c r="C519" s="2" t="s">
        <v>1598</v>
      </c>
      <c r="D519" s="2" t="s">
        <v>1607</v>
      </c>
    </row>
    <row r="520" spans="1:4" x14ac:dyDescent="0.25">
      <c r="A520" s="2" t="s">
        <v>1608</v>
      </c>
      <c r="B520" s="2" t="s">
        <v>1531</v>
      </c>
      <c r="C520" s="2" t="s">
        <v>1598</v>
      </c>
      <c r="D520" s="2" t="s">
        <v>1609</v>
      </c>
    </row>
    <row r="521" spans="1:4" x14ac:dyDescent="0.25">
      <c r="A521" s="2" t="s">
        <v>544</v>
      </c>
      <c r="B521" s="2" t="s">
        <v>1531</v>
      </c>
      <c r="C521" s="2" t="s">
        <v>1598</v>
      </c>
      <c r="D521" s="2" t="s">
        <v>1610</v>
      </c>
    </row>
    <row r="522" spans="1:4" x14ac:dyDescent="0.25">
      <c r="A522" s="2" t="s">
        <v>1611</v>
      </c>
      <c r="B522" s="2" t="s">
        <v>1531</v>
      </c>
      <c r="C522" s="2" t="s">
        <v>1598</v>
      </c>
      <c r="D522" s="2" t="s">
        <v>1612</v>
      </c>
    </row>
    <row r="523" spans="1:4" x14ac:dyDescent="0.25">
      <c r="A523" s="2" t="s">
        <v>1613</v>
      </c>
      <c r="B523" s="2" t="s">
        <v>1531</v>
      </c>
      <c r="C523" s="2" t="s">
        <v>1598</v>
      </c>
      <c r="D523" s="2" t="s">
        <v>1614</v>
      </c>
    </row>
    <row r="524" spans="1:4" x14ac:dyDescent="0.25">
      <c r="A524" s="2" t="s">
        <v>1615</v>
      </c>
      <c r="B524" s="2" t="s">
        <v>1531</v>
      </c>
      <c r="C524" s="2" t="s">
        <v>1598</v>
      </c>
      <c r="D524" s="2" t="s">
        <v>1616</v>
      </c>
    </row>
    <row r="525" spans="1:4" x14ac:dyDescent="0.25">
      <c r="A525" s="2" t="s">
        <v>1617</v>
      </c>
      <c r="B525" s="2" t="s">
        <v>1531</v>
      </c>
      <c r="C525" s="2" t="s">
        <v>1598</v>
      </c>
      <c r="D525" s="2" t="s">
        <v>1618</v>
      </c>
    </row>
    <row r="526" spans="1:4" x14ac:dyDescent="0.25">
      <c r="A526" s="2" t="s">
        <v>1619</v>
      </c>
      <c r="B526" s="2" t="s">
        <v>1531</v>
      </c>
      <c r="C526" s="2" t="s">
        <v>1598</v>
      </c>
      <c r="D526" s="2" t="s">
        <v>1620</v>
      </c>
    </row>
    <row r="527" spans="1:4" x14ac:dyDescent="0.25">
      <c r="A527" s="2" t="s">
        <v>1621</v>
      </c>
      <c r="B527" s="2" t="s">
        <v>1531</v>
      </c>
      <c r="C527" s="2" t="s">
        <v>1598</v>
      </c>
      <c r="D527" s="2" t="s">
        <v>1622</v>
      </c>
    </row>
    <row r="528" spans="1:4" x14ac:dyDescent="0.25">
      <c r="A528" s="2" t="s">
        <v>1623</v>
      </c>
      <c r="B528" s="2" t="s">
        <v>1531</v>
      </c>
      <c r="C528" s="2" t="s">
        <v>1598</v>
      </c>
      <c r="D528" s="2" t="s">
        <v>1624</v>
      </c>
    </row>
    <row r="529" spans="1:4" x14ac:dyDescent="0.25">
      <c r="A529" s="2" t="s">
        <v>548</v>
      </c>
      <c r="B529" s="2" t="s">
        <v>1531</v>
      </c>
      <c r="C529" s="2" t="s">
        <v>1598</v>
      </c>
      <c r="D529" s="2" t="s">
        <v>1625</v>
      </c>
    </row>
    <row r="530" spans="1:4" x14ac:dyDescent="0.25">
      <c r="A530" s="2" t="s">
        <v>1626</v>
      </c>
      <c r="B530" s="2" t="s">
        <v>1531</v>
      </c>
      <c r="C530" s="2" t="s">
        <v>1598</v>
      </c>
      <c r="D530" s="2" t="s">
        <v>1627</v>
      </c>
    </row>
    <row r="531" spans="1:4" x14ac:dyDescent="0.25">
      <c r="A531" s="2" t="s">
        <v>1628</v>
      </c>
      <c r="B531" s="2" t="s">
        <v>1531</v>
      </c>
      <c r="C531" s="2" t="s">
        <v>1598</v>
      </c>
      <c r="D531" s="2" t="s">
        <v>1629</v>
      </c>
    </row>
    <row r="532" spans="1:4" x14ac:dyDescent="0.25">
      <c r="A532" s="2" t="s">
        <v>1630</v>
      </c>
      <c r="B532" s="2" t="s">
        <v>1531</v>
      </c>
      <c r="C532" s="2" t="s">
        <v>1598</v>
      </c>
      <c r="D532" s="2" t="s">
        <v>1631</v>
      </c>
    </row>
    <row r="533" spans="1:4" x14ac:dyDescent="0.25">
      <c r="A533" s="2" t="s">
        <v>1632</v>
      </c>
      <c r="B533" s="2" t="s">
        <v>1531</v>
      </c>
      <c r="C533" s="2" t="s">
        <v>1598</v>
      </c>
      <c r="D533" s="2" t="s">
        <v>1633</v>
      </c>
    </row>
    <row r="534" spans="1:4" x14ac:dyDescent="0.25">
      <c r="A534" s="2" t="s">
        <v>1634</v>
      </c>
      <c r="B534" s="2" t="s">
        <v>1531</v>
      </c>
      <c r="C534" s="2" t="s">
        <v>1598</v>
      </c>
      <c r="D534" s="2" t="s">
        <v>1635</v>
      </c>
    </row>
    <row r="535" spans="1:4" x14ac:dyDescent="0.25">
      <c r="A535" s="2" t="s">
        <v>553</v>
      </c>
      <c r="B535" s="2" t="s">
        <v>1531</v>
      </c>
      <c r="C535" s="2" t="s">
        <v>1636</v>
      </c>
      <c r="D535" s="2" t="s">
        <v>1637</v>
      </c>
    </row>
    <row r="536" spans="1:4" x14ac:dyDescent="0.25">
      <c r="A536" s="2" t="s">
        <v>558</v>
      </c>
      <c r="B536" s="2" t="s">
        <v>1531</v>
      </c>
      <c r="C536" s="2" t="s">
        <v>1636</v>
      </c>
      <c r="D536" s="2" t="s">
        <v>1638</v>
      </c>
    </row>
    <row r="537" spans="1:4" x14ac:dyDescent="0.25">
      <c r="A537" s="2" t="s">
        <v>563</v>
      </c>
      <c r="B537" s="2" t="s">
        <v>1531</v>
      </c>
      <c r="C537" s="2" t="s">
        <v>1636</v>
      </c>
      <c r="D537" s="2" t="s">
        <v>1639</v>
      </c>
    </row>
    <row r="538" spans="1:4" x14ac:dyDescent="0.25">
      <c r="A538" s="2" t="s">
        <v>568</v>
      </c>
      <c r="B538" s="2" t="s">
        <v>1531</v>
      </c>
      <c r="C538" s="2" t="s">
        <v>1636</v>
      </c>
      <c r="D538" s="2" t="s">
        <v>1640</v>
      </c>
    </row>
    <row r="539" spans="1:4" x14ac:dyDescent="0.25">
      <c r="A539" s="2" t="s">
        <v>573</v>
      </c>
      <c r="B539" s="2" t="s">
        <v>1531</v>
      </c>
      <c r="C539" s="2" t="s">
        <v>1636</v>
      </c>
      <c r="D539" s="2" t="s">
        <v>1641</v>
      </c>
    </row>
    <row r="540" spans="1:4" x14ac:dyDescent="0.25">
      <c r="A540" s="2" t="s">
        <v>1642</v>
      </c>
      <c r="B540" s="2" t="s">
        <v>1531</v>
      </c>
      <c r="C540" s="2" t="s">
        <v>1636</v>
      </c>
      <c r="D540" s="2" t="s">
        <v>1643</v>
      </c>
    </row>
    <row r="541" spans="1:4" x14ac:dyDescent="0.25">
      <c r="A541" s="2" t="s">
        <v>1644</v>
      </c>
      <c r="B541" s="2" t="s">
        <v>1531</v>
      </c>
      <c r="C541" s="2" t="s">
        <v>1636</v>
      </c>
      <c r="D541" s="2" t="s">
        <v>1645</v>
      </c>
    </row>
    <row r="542" spans="1:4" x14ac:dyDescent="0.25">
      <c r="A542" s="2" t="s">
        <v>1646</v>
      </c>
      <c r="B542" s="2" t="s">
        <v>1531</v>
      </c>
      <c r="C542" s="2" t="s">
        <v>1636</v>
      </c>
      <c r="D542" s="2" t="s">
        <v>1647</v>
      </c>
    </row>
    <row r="543" spans="1:4" x14ac:dyDescent="0.25">
      <c r="A543" s="2" t="s">
        <v>1648</v>
      </c>
      <c r="B543" s="2" t="s">
        <v>1531</v>
      </c>
      <c r="C543" s="2" t="s">
        <v>1636</v>
      </c>
      <c r="D543" s="2" t="s">
        <v>1649</v>
      </c>
    </row>
    <row r="544" spans="1:4" x14ac:dyDescent="0.25">
      <c r="A544" s="2" t="s">
        <v>1650</v>
      </c>
      <c r="B544" s="2" t="s">
        <v>1531</v>
      </c>
      <c r="C544" s="2" t="s">
        <v>1636</v>
      </c>
      <c r="D544" s="2" t="s">
        <v>1651</v>
      </c>
    </row>
    <row r="545" spans="1:4" x14ac:dyDescent="0.25">
      <c r="A545" s="2" t="s">
        <v>1652</v>
      </c>
      <c r="B545" s="2" t="s">
        <v>1531</v>
      </c>
      <c r="C545" s="2" t="s">
        <v>1636</v>
      </c>
      <c r="D545" s="2" t="s">
        <v>1653</v>
      </c>
    </row>
    <row r="546" spans="1:4" x14ac:dyDescent="0.25">
      <c r="A546" s="2" t="s">
        <v>1654</v>
      </c>
      <c r="B546" s="2" t="s">
        <v>1531</v>
      </c>
      <c r="C546" s="2" t="s">
        <v>1636</v>
      </c>
      <c r="D546" s="2" t="s">
        <v>1655</v>
      </c>
    </row>
    <row r="547" spans="1:4" x14ac:dyDescent="0.25">
      <c r="A547" s="2" t="s">
        <v>1656</v>
      </c>
      <c r="B547" s="2" t="s">
        <v>1531</v>
      </c>
      <c r="C547" s="2" t="s">
        <v>1636</v>
      </c>
      <c r="D547" s="2" t="s">
        <v>1657</v>
      </c>
    </row>
    <row r="548" spans="1:4" x14ac:dyDescent="0.25">
      <c r="A548" s="2" t="s">
        <v>1658</v>
      </c>
      <c r="B548" s="2" t="s">
        <v>1531</v>
      </c>
      <c r="C548" s="2" t="s">
        <v>1636</v>
      </c>
      <c r="D548" s="2" t="s">
        <v>1659</v>
      </c>
    </row>
    <row r="549" spans="1:4" x14ac:dyDescent="0.25">
      <c r="A549" s="2" t="s">
        <v>1660</v>
      </c>
      <c r="B549" s="2" t="s">
        <v>1531</v>
      </c>
      <c r="C549" s="2" t="s">
        <v>1636</v>
      </c>
      <c r="D549" s="2" t="s">
        <v>1661</v>
      </c>
    </row>
    <row r="550" spans="1:4" x14ac:dyDescent="0.25">
      <c r="A550" s="2" t="s">
        <v>1662</v>
      </c>
      <c r="B550" s="2" t="s">
        <v>1531</v>
      </c>
      <c r="C550" s="2" t="s">
        <v>1636</v>
      </c>
      <c r="D550" s="2" t="s">
        <v>1663</v>
      </c>
    </row>
    <row r="551" spans="1:4" x14ac:dyDescent="0.25">
      <c r="A551" s="2" t="s">
        <v>1664</v>
      </c>
      <c r="B551" s="2" t="s">
        <v>1531</v>
      </c>
      <c r="C551" s="2" t="s">
        <v>1636</v>
      </c>
      <c r="D551" s="2" t="s">
        <v>1665</v>
      </c>
    </row>
    <row r="552" spans="1:4" x14ac:dyDescent="0.25">
      <c r="A552" s="2" t="s">
        <v>1666</v>
      </c>
      <c r="B552" s="2" t="s">
        <v>1531</v>
      </c>
      <c r="C552" s="2" t="s">
        <v>1636</v>
      </c>
      <c r="D552" s="2" t="s">
        <v>1667</v>
      </c>
    </row>
    <row r="553" spans="1:4" x14ac:dyDescent="0.25">
      <c r="A553" s="2" t="s">
        <v>577</v>
      </c>
      <c r="B553" s="2" t="s">
        <v>1531</v>
      </c>
      <c r="C553" s="2" t="s">
        <v>1668</v>
      </c>
      <c r="D553" s="2" t="s">
        <v>1669</v>
      </c>
    </row>
    <row r="554" spans="1:4" x14ac:dyDescent="0.25">
      <c r="A554" s="2" t="s">
        <v>1670</v>
      </c>
      <c r="B554" s="2" t="s">
        <v>1531</v>
      </c>
      <c r="C554" s="2" t="s">
        <v>1668</v>
      </c>
      <c r="D554" s="2" t="s">
        <v>1671</v>
      </c>
    </row>
    <row r="555" spans="1:4" x14ac:dyDescent="0.25">
      <c r="A555" s="2" t="s">
        <v>581</v>
      </c>
      <c r="B555" s="2" t="s">
        <v>1531</v>
      </c>
      <c r="C555" s="2" t="s">
        <v>1668</v>
      </c>
      <c r="D555" s="2" t="s">
        <v>1672</v>
      </c>
    </row>
    <row r="556" spans="1:4" x14ac:dyDescent="0.25">
      <c r="A556" s="2" t="s">
        <v>587</v>
      </c>
      <c r="B556" s="2" t="s">
        <v>1531</v>
      </c>
      <c r="C556" s="2" t="s">
        <v>1668</v>
      </c>
      <c r="D556" s="2" t="s">
        <v>1673</v>
      </c>
    </row>
    <row r="557" spans="1:4" x14ac:dyDescent="0.25">
      <c r="A557" s="2" t="s">
        <v>1674</v>
      </c>
      <c r="B557" s="2" t="s">
        <v>1531</v>
      </c>
      <c r="C557" s="2" t="s">
        <v>1668</v>
      </c>
      <c r="D557" s="2" t="s">
        <v>1675</v>
      </c>
    </row>
    <row r="558" spans="1:4" x14ac:dyDescent="0.25">
      <c r="A558" s="2" t="s">
        <v>592</v>
      </c>
      <c r="B558" s="2" t="s">
        <v>1531</v>
      </c>
      <c r="C558" s="2" t="s">
        <v>1668</v>
      </c>
      <c r="D558" s="2" t="s">
        <v>1676</v>
      </c>
    </row>
    <row r="559" spans="1:4" x14ac:dyDescent="0.25">
      <c r="A559" s="2" t="s">
        <v>1677</v>
      </c>
      <c r="B559" s="2" t="s">
        <v>1531</v>
      </c>
      <c r="C559" s="2" t="s">
        <v>1668</v>
      </c>
      <c r="D559" s="2" t="s">
        <v>1678</v>
      </c>
    </row>
    <row r="560" spans="1:4" x14ac:dyDescent="0.25">
      <c r="A560" s="2" t="s">
        <v>1679</v>
      </c>
      <c r="B560" s="2" t="s">
        <v>1531</v>
      </c>
      <c r="C560" s="2" t="s">
        <v>1668</v>
      </c>
      <c r="D560" s="2" t="s">
        <v>1680</v>
      </c>
    </row>
    <row r="561" spans="1:4" x14ac:dyDescent="0.25">
      <c r="A561" s="2" t="s">
        <v>1681</v>
      </c>
      <c r="B561" s="2" t="s">
        <v>1531</v>
      </c>
      <c r="C561" s="2" t="s">
        <v>1668</v>
      </c>
      <c r="D561" s="2" t="s">
        <v>1682</v>
      </c>
    </row>
    <row r="562" spans="1:4" x14ac:dyDescent="0.25">
      <c r="A562" s="2" t="s">
        <v>597</v>
      </c>
      <c r="B562" s="2" t="s">
        <v>1531</v>
      </c>
      <c r="C562" s="2" t="s">
        <v>1668</v>
      </c>
      <c r="D562" s="2" t="s">
        <v>1683</v>
      </c>
    </row>
    <row r="563" spans="1:4" x14ac:dyDescent="0.25">
      <c r="A563" s="2" t="s">
        <v>602</v>
      </c>
      <c r="B563" s="2" t="s">
        <v>1531</v>
      </c>
      <c r="C563" s="2" t="s">
        <v>1668</v>
      </c>
      <c r="D563" s="2" t="s">
        <v>1684</v>
      </c>
    </row>
    <row r="564" spans="1:4" x14ac:dyDescent="0.25">
      <c r="A564" s="2" t="s">
        <v>607</v>
      </c>
      <c r="B564" s="2" t="s">
        <v>1531</v>
      </c>
      <c r="C564" s="2" t="s">
        <v>1668</v>
      </c>
      <c r="D564" s="2" t="s">
        <v>1685</v>
      </c>
    </row>
    <row r="565" spans="1:4" x14ac:dyDescent="0.25">
      <c r="A565" s="2" t="s">
        <v>1686</v>
      </c>
      <c r="B565" s="2" t="s">
        <v>1531</v>
      </c>
      <c r="C565" s="2" t="s">
        <v>1668</v>
      </c>
      <c r="D565" s="2" t="s">
        <v>1687</v>
      </c>
    </row>
    <row r="566" spans="1:4" x14ac:dyDescent="0.25">
      <c r="A566" s="2" t="s">
        <v>611</v>
      </c>
      <c r="B566" s="2" t="s">
        <v>1531</v>
      </c>
      <c r="C566" s="2" t="s">
        <v>1688</v>
      </c>
      <c r="D566" s="2" t="s">
        <v>1689</v>
      </c>
    </row>
    <row r="567" spans="1:4" x14ac:dyDescent="0.25">
      <c r="A567" s="2" t="s">
        <v>1690</v>
      </c>
      <c r="B567" s="2" t="s">
        <v>1531</v>
      </c>
      <c r="C567" s="2" t="s">
        <v>1688</v>
      </c>
      <c r="D567" s="2" t="s">
        <v>1691</v>
      </c>
    </row>
    <row r="568" spans="1:4" x14ac:dyDescent="0.25">
      <c r="A568" s="2" t="s">
        <v>1692</v>
      </c>
      <c r="B568" s="2" t="s">
        <v>1531</v>
      </c>
      <c r="C568" s="2" t="s">
        <v>1688</v>
      </c>
      <c r="D568" s="2" t="s">
        <v>1693</v>
      </c>
    </row>
    <row r="569" spans="1:4" x14ac:dyDescent="0.25">
      <c r="A569" s="2" t="s">
        <v>615</v>
      </c>
      <c r="B569" s="2" t="s">
        <v>1531</v>
      </c>
      <c r="C569" s="2" t="s">
        <v>1688</v>
      </c>
      <c r="D569" s="2" t="s">
        <v>1694</v>
      </c>
    </row>
    <row r="570" spans="1:4" x14ac:dyDescent="0.25">
      <c r="A570" s="2" t="s">
        <v>620</v>
      </c>
      <c r="B570" s="2" t="s">
        <v>1531</v>
      </c>
      <c r="C570" s="2" t="s">
        <v>1688</v>
      </c>
      <c r="D570" s="2" t="s">
        <v>1695</v>
      </c>
    </row>
    <row r="571" spans="1:4" x14ac:dyDescent="0.25">
      <c r="A571" s="2" t="s">
        <v>624</v>
      </c>
      <c r="B571" s="2" t="s">
        <v>1531</v>
      </c>
      <c r="C571" s="2" t="s">
        <v>1688</v>
      </c>
      <c r="D571" s="2" t="s">
        <v>1696</v>
      </c>
    </row>
    <row r="572" spans="1:4" x14ac:dyDescent="0.25">
      <c r="A572" s="2" t="s">
        <v>628</v>
      </c>
      <c r="B572" s="2" t="s">
        <v>1531</v>
      </c>
      <c r="C572" s="2" t="s">
        <v>1688</v>
      </c>
      <c r="D572" s="2" t="s">
        <v>1697</v>
      </c>
    </row>
    <row r="573" spans="1:4" x14ac:dyDescent="0.25">
      <c r="A573" s="2" t="s">
        <v>632</v>
      </c>
      <c r="B573" s="2" t="s">
        <v>1531</v>
      </c>
      <c r="C573" s="2" t="s">
        <v>1688</v>
      </c>
      <c r="D573" s="2" t="s">
        <v>1698</v>
      </c>
    </row>
    <row r="574" spans="1:4" x14ac:dyDescent="0.25">
      <c r="A574" s="2" t="s">
        <v>637</v>
      </c>
      <c r="B574" s="2" t="s">
        <v>1531</v>
      </c>
      <c r="C574" s="2" t="s">
        <v>1688</v>
      </c>
      <c r="D574" s="2" t="s">
        <v>1699</v>
      </c>
    </row>
    <row r="575" spans="1:4" x14ac:dyDescent="0.25">
      <c r="A575" s="2" t="s">
        <v>642</v>
      </c>
      <c r="B575" s="2" t="s">
        <v>1531</v>
      </c>
      <c r="C575" s="2" t="s">
        <v>1688</v>
      </c>
      <c r="D575" s="2" t="s">
        <v>1700</v>
      </c>
    </row>
    <row r="576" spans="1:4" x14ac:dyDescent="0.25">
      <c r="A576" s="2" t="s">
        <v>647</v>
      </c>
      <c r="B576" s="2" t="s">
        <v>1531</v>
      </c>
      <c r="C576" s="2" t="s">
        <v>1688</v>
      </c>
      <c r="D576" s="2" t="s">
        <v>1701</v>
      </c>
    </row>
    <row r="577" spans="1:4" x14ac:dyDescent="0.25">
      <c r="A577" s="2" t="s">
        <v>650</v>
      </c>
      <c r="B577" s="2" t="s">
        <v>1531</v>
      </c>
      <c r="C577" s="2" t="s">
        <v>1688</v>
      </c>
      <c r="D577" s="2" t="s">
        <v>1702</v>
      </c>
    </row>
    <row r="578" spans="1:4" x14ac:dyDescent="0.25">
      <c r="A578" s="2" t="s">
        <v>653</v>
      </c>
      <c r="B578" s="2" t="s">
        <v>1531</v>
      </c>
      <c r="C578" s="2" t="s">
        <v>1688</v>
      </c>
      <c r="D578" s="2" t="s">
        <v>1703</v>
      </c>
    </row>
    <row r="579" spans="1:4" x14ac:dyDescent="0.25">
      <c r="A579" s="2" t="s">
        <v>1704</v>
      </c>
      <c r="B579" s="2" t="s">
        <v>1531</v>
      </c>
      <c r="C579" s="2" t="s">
        <v>1688</v>
      </c>
      <c r="D579" s="2" t="s">
        <v>1705</v>
      </c>
    </row>
    <row r="580" spans="1:4" x14ac:dyDescent="0.25">
      <c r="A580" s="2" t="s">
        <v>1706</v>
      </c>
      <c r="B580" s="2" t="s">
        <v>1531</v>
      </c>
      <c r="C580" s="2" t="s">
        <v>1707</v>
      </c>
      <c r="D580" s="2" t="s">
        <v>1708</v>
      </c>
    </row>
    <row r="581" spans="1:4" x14ac:dyDescent="0.25">
      <c r="A581" s="2" t="s">
        <v>1709</v>
      </c>
      <c r="B581" s="2" t="s">
        <v>1531</v>
      </c>
      <c r="C581" s="2" t="s">
        <v>1710</v>
      </c>
      <c r="D581" s="2" t="s">
        <v>1711</v>
      </c>
    </row>
    <row r="582" spans="1:4" x14ac:dyDescent="0.25">
      <c r="A582" s="2" t="s">
        <v>1712</v>
      </c>
      <c r="B582" s="2" t="s">
        <v>1531</v>
      </c>
      <c r="C582" s="2" t="s">
        <v>1710</v>
      </c>
      <c r="D582" s="2" t="s">
        <v>1713</v>
      </c>
    </row>
    <row r="583" spans="1:4" x14ac:dyDescent="0.25">
      <c r="A583" s="2" t="s">
        <v>656</v>
      </c>
      <c r="B583" s="2" t="s">
        <v>1531</v>
      </c>
      <c r="C583" s="2" t="s">
        <v>1714</v>
      </c>
      <c r="D583" s="2" t="s">
        <v>1715</v>
      </c>
    </row>
    <row r="584" spans="1:4" x14ac:dyDescent="0.25">
      <c r="A584" s="2" t="s">
        <v>1716</v>
      </c>
      <c r="B584" s="2" t="s">
        <v>1531</v>
      </c>
      <c r="C584" s="2" t="s">
        <v>1714</v>
      </c>
      <c r="D584" s="2" t="s">
        <v>1717</v>
      </c>
    </row>
    <row r="585" spans="1:4" x14ac:dyDescent="0.25">
      <c r="A585" s="2" t="s">
        <v>1718</v>
      </c>
      <c r="B585" s="2" t="s">
        <v>1531</v>
      </c>
      <c r="C585" s="2" t="s">
        <v>1719</v>
      </c>
      <c r="D585" s="2" t="s">
        <v>1720</v>
      </c>
    </row>
    <row r="586" spans="1:4" x14ac:dyDescent="0.25">
      <c r="A586" s="2" t="s">
        <v>1721</v>
      </c>
      <c r="B586" s="2" t="s">
        <v>1531</v>
      </c>
      <c r="C586" s="2" t="s">
        <v>1722</v>
      </c>
      <c r="D586" s="2" t="s">
        <v>1723</v>
      </c>
    </row>
    <row r="587" spans="1:4" x14ac:dyDescent="0.25">
      <c r="A587" s="2" t="s">
        <v>1724</v>
      </c>
      <c r="B587" s="2" t="s">
        <v>1531</v>
      </c>
      <c r="C587" s="2" t="s">
        <v>1722</v>
      </c>
      <c r="D587" s="2" t="s">
        <v>1725</v>
      </c>
    </row>
    <row r="588" spans="1:4" x14ac:dyDescent="0.25">
      <c r="A588" s="2" t="s">
        <v>660</v>
      </c>
      <c r="B588" s="2" t="s">
        <v>1726</v>
      </c>
      <c r="C588" s="2" t="s">
        <v>1727</v>
      </c>
      <c r="D588" s="2" t="s">
        <v>1728</v>
      </c>
    </row>
    <row r="589" spans="1:4" x14ac:dyDescent="0.25">
      <c r="A589" s="2" t="s">
        <v>1729</v>
      </c>
      <c r="B589" s="2" t="s">
        <v>1726</v>
      </c>
      <c r="C589" s="2" t="s">
        <v>1730</v>
      </c>
      <c r="D589" s="2" t="s">
        <v>1731</v>
      </c>
    </row>
    <row r="590" spans="1:4" x14ac:dyDescent="0.25">
      <c r="A590" s="2" t="s">
        <v>1732</v>
      </c>
      <c r="B590" s="2" t="s">
        <v>1726</v>
      </c>
      <c r="C590" s="2" t="s">
        <v>1730</v>
      </c>
      <c r="D590" s="2" t="s">
        <v>1733</v>
      </c>
    </row>
    <row r="591" spans="1:4" x14ac:dyDescent="0.25">
      <c r="A591" s="2" t="s">
        <v>1734</v>
      </c>
      <c r="B591" s="2" t="s">
        <v>1726</v>
      </c>
      <c r="C591" s="2" t="s">
        <v>1735</v>
      </c>
      <c r="D591" s="2" t="s">
        <v>1736</v>
      </c>
    </row>
    <row r="592" spans="1:4" x14ac:dyDescent="0.25">
      <c r="A592" s="2" t="s">
        <v>1737</v>
      </c>
      <c r="B592" s="2" t="s">
        <v>1726</v>
      </c>
      <c r="C592" s="2" t="s">
        <v>1735</v>
      </c>
      <c r="D592" s="2" t="s">
        <v>1738</v>
      </c>
    </row>
    <row r="593" spans="1:4" x14ac:dyDescent="0.25">
      <c r="A593" s="2" t="s">
        <v>1739</v>
      </c>
      <c r="B593" s="2" t="s">
        <v>1726</v>
      </c>
      <c r="C593" s="2" t="s">
        <v>1735</v>
      </c>
      <c r="D593" s="2" t="s">
        <v>1740</v>
      </c>
    </row>
    <row r="594" spans="1:4" x14ac:dyDescent="0.25">
      <c r="A594" s="2" t="s">
        <v>1741</v>
      </c>
      <c r="B594" s="2" t="s">
        <v>1726</v>
      </c>
      <c r="C594" s="2" t="s">
        <v>1742</v>
      </c>
      <c r="D594" s="2" t="s">
        <v>1743</v>
      </c>
    </row>
    <row r="595" spans="1:4" x14ac:dyDescent="0.25">
      <c r="A595" s="2" t="s">
        <v>1744</v>
      </c>
      <c r="B595" s="2" t="s">
        <v>1726</v>
      </c>
      <c r="C595" s="2" t="s">
        <v>1745</v>
      </c>
      <c r="D595" s="2" t="s">
        <v>1746</v>
      </c>
    </row>
    <row r="596" spans="1:4" x14ac:dyDescent="0.25">
      <c r="A596" s="2" t="s">
        <v>1747</v>
      </c>
      <c r="B596" s="2" t="s">
        <v>1726</v>
      </c>
      <c r="C596" s="2" t="s">
        <v>1745</v>
      </c>
      <c r="D596" s="2" t="s">
        <v>1748</v>
      </c>
    </row>
    <row r="597" spans="1:4" x14ac:dyDescent="0.25">
      <c r="A597" s="2" t="s">
        <v>1749</v>
      </c>
      <c r="B597" s="2" t="s">
        <v>1726</v>
      </c>
      <c r="C597" s="2" t="s">
        <v>1745</v>
      </c>
      <c r="D597" s="2" t="s">
        <v>1750</v>
      </c>
    </row>
    <row r="598" spans="1:4" x14ac:dyDescent="0.25">
      <c r="A598" s="2" t="s">
        <v>1751</v>
      </c>
      <c r="B598" s="2" t="s">
        <v>1726</v>
      </c>
      <c r="C598" s="2" t="s">
        <v>1745</v>
      </c>
      <c r="D598" s="2" t="s">
        <v>1752</v>
      </c>
    </row>
    <row r="599" spans="1:4" x14ac:dyDescent="0.25">
      <c r="A599" s="2" t="s">
        <v>1753</v>
      </c>
      <c r="B599" s="2" t="s">
        <v>1726</v>
      </c>
      <c r="C599" s="2" t="s">
        <v>1754</v>
      </c>
      <c r="D599" s="2" t="s">
        <v>1755</v>
      </c>
    </row>
    <row r="600" spans="1:4" x14ac:dyDescent="0.25">
      <c r="A600" s="2" t="s">
        <v>1756</v>
      </c>
      <c r="B600" s="2" t="s">
        <v>1726</v>
      </c>
      <c r="C600" s="2" t="s">
        <v>1754</v>
      </c>
      <c r="D600" s="2" t="s">
        <v>1757</v>
      </c>
    </row>
    <row r="601" spans="1:4" x14ac:dyDescent="0.25">
      <c r="A601" s="2" t="s">
        <v>1758</v>
      </c>
      <c r="B601" s="2" t="s">
        <v>1726</v>
      </c>
      <c r="C601" s="2" t="s">
        <v>1754</v>
      </c>
      <c r="D601" s="2" t="s">
        <v>1759</v>
      </c>
    </row>
    <row r="602" spans="1:4" x14ac:dyDescent="0.25">
      <c r="A602" s="2" t="s">
        <v>663</v>
      </c>
      <c r="B602" s="2" t="s">
        <v>1726</v>
      </c>
      <c r="C602" s="2" t="s">
        <v>1760</v>
      </c>
      <c r="D602" s="2" t="s">
        <v>1761</v>
      </c>
    </row>
    <row r="603" spans="1:4" x14ac:dyDescent="0.25">
      <c r="A603" s="2" t="s">
        <v>1762</v>
      </c>
      <c r="B603" s="2" t="s">
        <v>1726</v>
      </c>
      <c r="C603" s="2" t="s">
        <v>1760</v>
      </c>
      <c r="D603" s="2" t="s">
        <v>1763</v>
      </c>
    </row>
    <row r="604" spans="1:4" x14ac:dyDescent="0.25">
      <c r="A604" s="2" t="s">
        <v>1764</v>
      </c>
      <c r="B604" s="2" t="s">
        <v>1726</v>
      </c>
      <c r="C604" s="2" t="s">
        <v>1760</v>
      </c>
      <c r="D604" s="2" t="s">
        <v>1765</v>
      </c>
    </row>
    <row r="605" spans="1:4" x14ac:dyDescent="0.25">
      <c r="A605" s="2" t="s">
        <v>1766</v>
      </c>
      <c r="B605" s="2" t="s">
        <v>1527</v>
      </c>
      <c r="C605" s="2" t="s">
        <v>1767</v>
      </c>
      <c r="D605" s="2" t="s">
        <v>1768</v>
      </c>
    </row>
    <row r="606" spans="1:4" x14ac:dyDescent="0.25">
      <c r="A606" s="2" t="s">
        <v>1769</v>
      </c>
      <c r="B606" s="2" t="s">
        <v>1527</v>
      </c>
      <c r="C606" s="2" t="s">
        <v>1767</v>
      </c>
      <c r="D606" s="2" t="s">
        <v>1770</v>
      </c>
    </row>
    <row r="607" spans="1:4" x14ac:dyDescent="0.25">
      <c r="A607" s="2" t="s">
        <v>1771</v>
      </c>
      <c r="B607" s="2" t="s">
        <v>1527</v>
      </c>
      <c r="C607" s="2" t="s">
        <v>1528</v>
      </c>
      <c r="D607" s="2" t="s">
        <v>1772</v>
      </c>
    </row>
    <row r="608" spans="1:4" x14ac:dyDescent="0.25">
      <c r="A608" s="2" t="s">
        <v>1773</v>
      </c>
      <c r="B608" s="2" t="s">
        <v>1527</v>
      </c>
      <c r="C608" s="2" t="s">
        <v>1528</v>
      </c>
      <c r="D608" s="2" t="s">
        <v>1774</v>
      </c>
    </row>
    <row r="609" spans="1:4" x14ac:dyDescent="0.25">
      <c r="A609" s="2" t="s">
        <v>1775</v>
      </c>
      <c r="B609" s="2" t="s">
        <v>1527</v>
      </c>
      <c r="C609" s="2" t="s">
        <v>1528</v>
      </c>
      <c r="D609" s="2" t="s">
        <v>1776</v>
      </c>
    </row>
  </sheetData>
  <sheetProtection autoFilter="0"/>
  <autoFilter ref="A1:H588" xr:uid="{2B51EE4C-3863-4381-9938-B307DC384A4D}"/>
  <sortState xmlns:xlrd2="http://schemas.microsoft.com/office/spreadsheetml/2017/richdata2" ref="A3:D493">
    <sortCondition ref="A3:A493"/>
  </sortState>
  <pageMargins left="0.7" right="0.7" top="0.75" bottom="0.75" header="0.3" footer="0.3"/>
  <pageSetup paperSize="9" orientation="portrait"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E630"/>
  <sheetViews>
    <sheetView zoomScale="80" zoomScaleNormal="80" workbookViewId="0">
      <pane xSplit="2" ySplit="1" topLeftCell="C2" activePane="bottomRight" state="frozen"/>
      <selection activeCell="J17" sqref="J17"/>
      <selection pane="topRight" activeCell="J17" sqref="J17"/>
      <selection pane="bottomLeft" activeCell="J17" sqref="J17"/>
      <selection pane="bottomRight" activeCell="J17" sqref="J17"/>
    </sheetView>
  </sheetViews>
  <sheetFormatPr defaultColWidth="8.5703125" defaultRowHeight="15" x14ac:dyDescent="0.25"/>
  <cols>
    <col min="1" max="1" width="4.42578125" style="40" bestFit="1" customWidth="1"/>
    <col min="2" max="2" width="54.5703125" style="40" customWidth="1"/>
    <col min="3" max="3" width="16.7109375" style="282" customWidth="1"/>
    <col min="4" max="4" width="10.28515625" customWidth="1"/>
    <col min="5" max="5" width="38.7109375" style="282"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6" width="23.5703125" customWidth="1"/>
    <col min="17" max="18" width="10.7109375" bestFit="1" customWidth="1"/>
    <col min="19" max="19" width="10.28515625" customWidth="1"/>
    <col min="20" max="21" width="10.7109375" bestFit="1" customWidth="1"/>
    <col min="22" max="22" width="14.85546875" bestFit="1" customWidth="1"/>
    <col min="23" max="23" width="11.85546875" customWidth="1"/>
    <col min="24" max="24" width="13" customWidth="1"/>
    <col min="25" max="25" width="13.140625" bestFit="1" customWidth="1"/>
    <col min="26" max="26" width="14.42578125" customWidth="1"/>
    <col min="27" max="28" width="13.5703125" customWidth="1"/>
    <col min="29" max="29" width="10.140625" bestFit="1" customWidth="1"/>
    <col min="30" max="30" width="15.7109375" customWidth="1"/>
    <col min="31" max="31" width="25.42578125" customWidth="1"/>
    <col min="32" max="16384" width="8.5703125" style="40"/>
  </cols>
  <sheetData>
    <row r="1" spans="1:31" s="67" customFormat="1" ht="111" customHeight="1" x14ac:dyDescent="0.25">
      <c r="A1" s="101" t="s">
        <v>17</v>
      </c>
      <c r="B1" s="87" t="s">
        <v>1777</v>
      </c>
      <c r="C1" s="87" t="s">
        <v>1778</v>
      </c>
      <c r="D1" s="87" t="s">
        <v>18</v>
      </c>
      <c r="E1" s="87" t="s">
        <v>1779</v>
      </c>
      <c r="F1" s="87" t="s">
        <v>1780</v>
      </c>
      <c r="G1" s="417" t="s">
        <v>1781</v>
      </c>
      <c r="H1" s="87" t="s">
        <v>1782</v>
      </c>
      <c r="I1" s="87" t="s">
        <v>1783</v>
      </c>
      <c r="J1" s="417" t="s">
        <v>1784</v>
      </c>
      <c r="K1" s="417" t="s">
        <v>1785</v>
      </c>
      <c r="L1" s="417" t="s">
        <v>1786</v>
      </c>
      <c r="M1" s="87" t="s">
        <v>1787</v>
      </c>
      <c r="N1" s="87" t="s">
        <v>1788</v>
      </c>
      <c r="O1" s="87" t="s">
        <v>1789</v>
      </c>
      <c r="P1" s="562" t="s">
        <v>1790</v>
      </c>
      <c r="Q1" s="417" t="s">
        <v>1791</v>
      </c>
      <c r="R1" s="417" t="s">
        <v>1792</v>
      </c>
      <c r="S1" s="417" t="s">
        <v>1793</v>
      </c>
      <c r="T1" s="417" t="s">
        <v>1794</v>
      </c>
      <c r="U1" s="417" t="s">
        <v>1795</v>
      </c>
      <c r="V1" s="417" t="s">
        <v>1796</v>
      </c>
      <c r="W1" s="417" t="s">
        <v>1797</v>
      </c>
      <c r="X1" s="417" t="s">
        <v>1798</v>
      </c>
      <c r="Y1" s="87" t="s">
        <v>1799</v>
      </c>
      <c r="Z1" s="87" t="s">
        <v>1800</v>
      </c>
      <c r="AA1" s="87" t="s">
        <v>1801</v>
      </c>
      <c r="AB1" s="87" t="s">
        <v>1802</v>
      </c>
      <c r="AC1" s="87" t="s">
        <v>1803</v>
      </c>
      <c r="AD1" s="87" t="s">
        <v>1804</v>
      </c>
      <c r="AE1" s="87" t="s">
        <v>1805</v>
      </c>
    </row>
    <row r="2" spans="1:31" s="324" customFormat="1" x14ac:dyDescent="0.25">
      <c r="A2" s="342">
        <v>1</v>
      </c>
      <c r="B2" s="434" t="str">
        <f>IF('1. Artikeldata Grund'!E5="","",'1. Artikeldata Grund'!E5)</f>
        <v/>
      </c>
      <c r="C2" s="435" t="str">
        <f>IF('1. Artikeldata Grund'!D5="","",'1. Artikeldata Grund'!D5)</f>
        <v/>
      </c>
      <c r="D2" s="436" t="str">
        <f>IF('APH KIC KIA PC'!D5="","",'APH KIC KIA PC'!D5)</f>
        <v/>
      </c>
      <c r="E2" s="435" t="str">
        <f>IF('APH KIC KIA PC'!F5="","",'APH KIC KIA PC'!F5)</f>
        <v/>
      </c>
      <c r="F2" s="438" t="str">
        <f>IF('APH KIC KIA PC'!S5="","",'APH KIC KIA PC'!S5)</f>
        <v xml:space="preserve">  Välj…</v>
      </c>
      <c r="G2" s="438">
        <f>IF('APH KIC KIA PC'!M5="","",'APH KIC KIA PC'!M5)</f>
        <v>910</v>
      </c>
      <c r="H2" s="437" t="str">
        <f>IF(G2&lt;&gt;200,"",IF('2. Artikeldata Utökad'!I5="","",'2. Artikeldata Utökad'!I5))</f>
        <v/>
      </c>
      <c r="I2" s="436" t="str">
        <f>IF('APH KIC KIA PC'!L5="Välj….","",'APH KIC KIA PC'!L5)</f>
        <v/>
      </c>
      <c r="J2" s="436" t="str">
        <f>IF(B2="","",_xlfn.XLOOKUP(I2,Artikelgrupper!A:A,Artikelgrupper!B:B))</f>
        <v/>
      </c>
      <c r="K2" s="436" t="str">
        <f>IF(B2="","",_xlfn.XLOOKUP(I2,Artikelgrupper!A:A,Artikelgrupper!C:C))</f>
        <v/>
      </c>
      <c r="L2" s="436" t="str">
        <f>IF(B2="","",_xlfn.XLOOKUP(I2,Artikelgrupper!A:A,Artikelgrupper!D:D))</f>
        <v/>
      </c>
      <c r="M2" s="439" t="str">
        <f>IF(B2="","",'APH KIC KIA PC'!Q5)</f>
        <v/>
      </c>
      <c r="N2" s="438" t="str">
        <f>IF('APH KIC KIA PC'!R5="","",'APH KIC KIA PC'!R5)</f>
        <v/>
      </c>
      <c r="O2" s="438" t="str">
        <f>IF('APH KIC KIA PC'!T5="","",'APH KIC KIA PC'!T5)</f>
        <v/>
      </c>
      <c r="P2" s="438" t="str">
        <f>IF('APH KIC KIA PC'!K5="","",'APH KIC KIA PC'!K5)</f>
        <v>Välj…</v>
      </c>
      <c r="Q2" s="436" t="str">
        <f>IF(B2="","",'2. Artikeldata Utökad'!E5)</f>
        <v/>
      </c>
      <c r="R2" s="436" t="str">
        <f>IF(B2="","",'2. Artikeldata Utökad'!F5)</f>
        <v/>
      </c>
      <c r="S2" s="436" t="str">
        <f>IF(B2="","",'3. Förpackningsdata'!G5/10)</f>
        <v/>
      </c>
      <c r="T2" s="436" t="str">
        <f>IF(B2="","",'3. Förpackningsdata'!H5/10)</f>
        <v/>
      </c>
      <c r="U2" s="436" t="str">
        <f>IF(B2="","",'3. Förpackningsdata'!I5/10)</f>
        <v/>
      </c>
      <c r="V2" s="465" t="str">
        <f>IF(B2="","",'APH KIC KIA PC'!Z5)</f>
        <v/>
      </c>
      <c r="W2" s="440" t="str">
        <f>IF(B2="","",'APH KIC KIA PC'!AA5)</f>
        <v/>
      </c>
      <c r="X2" s="441" t="str">
        <f>IF(B2="","",'APH KIC KIA PC'!AB5)</f>
        <v/>
      </c>
      <c r="Y2" s="442" t="str">
        <f>IF(B2="","",'APH KIC KIA PC'!AD5)</f>
        <v/>
      </c>
      <c r="Z2" s="441" t="str">
        <f>IF(B2="","",'APH KIC KIA PC'!AC5)</f>
        <v/>
      </c>
      <c r="AA2" s="442" t="str">
        <f>IF(B2="","",'APH KIC KIA PC'!AI5)</f>
        <v/>
      </c>
      <c r="AB2" s="443" t="str">
        <f>IF(B2="","",'APH KIC KIA PC'!AJ5)</f>
        <v/>
      </c>
      <c r="AC2" s="438" t="str">
        <f>IF(B2="","",'APH KIC KIA PC'!W5)</f>
        <v/>
      </c>
      <c r="AD2" s="439" t="str">
        <f>IF('3. Förpackningsdata'!M5="","",'3. Förpackningsdata'!M5)</f>
        <v/>
      </c>
      <c r="AE2" s="438" t="str">
        <f>IF('APH KIC KIA PC'!J5="","",'APH KIC KIA PC'!J5)</f>
        <v/>
      </c>
    </row>
    <row r="3" spans="1:31" s="324" customFormat="1" x14ac:dyDescent="0.25">
      <c r="A3" s="342">
        <v>2</v>
      </c>
      <c r="B3" s="434" t="str">
        <f>IF('1. Artikeldata Grund'!E6="","",'1. Artikeldata Grund'!E6)</f>
        <v/>
      </c>
      <c r="C3" s="435" t="str">
        <f>IF('1. Artikeldata Grund'!D6="","",'1. Artikeldata Grund'!D6)</f>
        <v/>
      </c>
      <c r="D3" s="436" t="str">
        <f>IF('APH KIC KIA PC'!D6="","",'APH KIC KIA PC'!D6)</f>
        <v/>
      </c>
      <c r="E3" s="435" t="str">
        <f>IF('APH KIC KIA PC'!F6="","",'APH KIC KIA PC'!F6)</f>
        <v/>
      </c>
      <c r="F3" s="438" t="str">
        <f>IF('APH KIC KIA PC'!S6="","",'APH KIC KIA PC'!S6)</f>
        <v xml:space="preserve">  Välj…</v>
      </c>
      <c r="G3" s="438">
        <f>IF('APH KIC KIA PC'!M6="","",'APH KIC KIA PC'!M6)</f>
        <v>910</v>
      </c>
      <c r="H3" s="437" t="str">
        <f>IF(G3&lt;&gt;200,"",IF('2. Artikeldata Utökad'!I6="","",'2. Artikeldata Utökad'!I6))</f>
        <v/>
      </c>
      <c r="I3" s="436" t="str">
        <f>IF('APH KIC KIA PC'!L6="Välj….","",'APH KIC KIA PC'!L6)</f>
        <v/>
      </c>
      <c r="J3" s="436" t="str">
        <f>IF(B3="","",_xlfn.XLOOKUP(I3,Artikelgrupper!A:A,Artikelgrupper!B:B))</f>
        <v/>
      </c>
      <c r="K3" s="436" t="str">
        <f>IF(B3="","",_xlfn.XLOOKUP(I3,Artikelgrupper!A:A,Artikelgrupper!C:C))</f>
        <v/>
      </c>
      <c r="L3" s="436" t="str">
        <f>IF(B3="","",_xlfn.XLOOKUP(I3,Artikelgrupper!A:A,Artikelgrupper!D:D))</f>
        <v/>
      </c>
      <c r="M3" s="439" t="str">
        <f>IF(B3="","",'APH KIC KIA PC'!Q6)</f>
        <v/>
      </c>
      <c r="N3" s="438" t="str">
        <f>IF('APH KIC KIA PC'!R6="","",'APH KIC KIA PC'!R6)</f>
        <v/>
      </c>
      <c r="O3" s="438" t="str">
        <f>IF('APH KIC KIA PC'!T6="","",'APH KIC KIA PC'!T6)</f>
        <v/>
      </c>
      <c r="P3" s="438" t="str">
        <f>IF('APH KIC KIA PC'!K6="","",'APH KIC KIA PC'!K6)</f>
        <v>Välj…</v>
      </c>
      <c r="Q3" s="436" t="str">
        <f>IF(B3="","",'2. Artikeldata Utökad'!E6)</f>
        <v/>
      </c>
      <c r="R3" s="436" t="str">
        <f>IF(B3="","",'2. Artikeldata Utökad'!F6)</f>
        <v/>
      </c>
      <c r="S3" s="436" t="str">
        <f>IF(B3="","",'3. Förpackningsdata'!G6/10)</f>
        <v/>
      </c>
      <c r="T3" s="436" t="str">
        <f>IF(B3="","",'3. Förpackningsdata'!H6/10)</f>
        <v/>
      </c>
      <c r="U3" s="436" t="str">
        <f>IF(B3="","",'3. Förpackningsdata'!I6/10)</f>
        <v/>
      </c>
      <c r="V3" s="465" t="str">
        <f>IF(B3="","",'APH KIC KIA PC'!Z6)</f>
        <v/>
      </c>
      <c r="W3" s="440" t="str">
        <f>IF(B3="","",'APH KIC KIA PC'!AA6)</f>
        <v/>
      </c>
      <c r="X3" s="441" t="str">
        <f>IF(B3="","",'APH KIC KIA PC'!AB6)</f>
        <v/>
      </c>
      <c r="Y3" s="442" t="str">
        <f>IF(B3="","",'APH KIC KIA PC'!AD6)</f>
        <v/>
      </c>
      <c r="Z3" s="441" t="str">
        <f>IF(B3="","",'APH KIC KIA PC'!AC6)</f>
        <v/>
      </c>
      <c r="AA3" s="442" t="str">
        <f>IF(B3="","",'APH KIC KIA PC'!AI6)</f>
        <v/>
      </c>
      <c r="AB3" s="443" t="str">
        <f>IF(B3="","",'APH KIC KIA PC'!AJ6)</f>
        <v/>
      </c>
      <c r="AC3" s="438" t="str">
        <f>IF(B3="","",'APH KIC KIA PC'!W6)</f>
        <v/>
      </c>
      <c r="AD3" s="439" t="str">
        <f>IF('3. Förpackningsdata'!M6="","",'3. Förpackningsdata'!M6)</f>
        <v/>
      </c>
      <c r="AE3" s="438" t="str">
        <f>IF('APH KIC KIA PC'!J6="","",'APH KIC KIA PC'!J6)</f>
        <v/>
      </c>
    </row>
    <row r="4" spans="1:31" s="324" customFormat="1" x14ac:dyDescent="0.25">
      <c r="A4" s="342">
        <v>3</v>
      </c>
      <c r="B4" s="434" t="str">
        <f>IF('1. Artikeldata Grund'!E7="","",'1. Artikeldata Grund'!E7)</f>
        <v/>
      </c>
      <c r="C4" s="435" t="str">
        <f>IF('1. Artikeldata Grund'!D7="","",'1. Artikeldata Grund'!D7)</f>
        <v/>
      </c>
      <c r="D4" s="436" t="str">
        <f>IF('APH KIC KIA PC'!D7="","",'APH KIC KIA PC'!D7)</f>
        <v/>
      </c>
      <c r="E4" s="435" t="str">
        <f>IF('APH KIC KIA PC'!F7="","",'APH KIC KIA PC'!F7)</f>
        <v/>
      </c>
      <c r="F4" s="438" t="str">
        <f>IF('APH KIC KIA PC'!S7="","",'APH KIC KIA PC'!S7)</f>
        <v xml:space="preserve">  Välj…</v>
      </c>
      <c r="G4" s="438">
        <f>IF('APH KIC KIA PC'!M7="","",'APH KIC KIA PC'!M7)</f>
        <v>910</v>
      </c>
      <c r="H4" s="437" t="str">
        <f>IF(G4&lt;&gt;200,"",IF('2. Artikeldata Utökad'!I7="","",'2. Artikeldata Utökad'!I7))</f>
        <v/>
      </c>
      <c r="I4" s="436" t="str">
        <f>IF('APH KIC KIA PC'!L7="Välj….","",'APH KIC KIA PC'!L7)</f>
        <v/>
      </c>
      <c r="J4" s="436" t="str">
        <f>IF(B4="","",_xlfn.XLOOKUP(I4,Artikelgrupper!A:A,Artikelgrupper!B:B))</f>
        <v/>
      </c>
      <c r="K4" s="436" t="str">
        <f>IF(B4="","",_xlfn.XLOOKUP(I4,Artikelgrupper!A:A,Artikelgrupper!C:C))</f>
        <v/>
      </c>
      <c r="L4" s="436" t="str">
        <f>IF(B4="","",_xlfn.XLOOKUP(I4,Artikelgrupper!A:A,Artikelgrupper!D:D))</f>
        <v/>
      </c>
      <c r="M4" s="439" t="str">
        <f>IF(B4="","",'APH KIC KIA PC'!Q7)</f>
        <v/>
      </c>
      <c r="N4" s="438" t="str">
        <f>IF('APH KIC KIA PC'!R7="","",'APH KIC KIA PC'!R7)</f>
        <v/>
      </c>
      <c r="O4" s="438" t="str">
        <f>IF('APH KIC KIA PC'!T7="","",'APH KIC KIA PC'!T7)</f>
        <v/>
      </c>
      <c r="P4" s="438" t="str">
        <f>IF('APH KIC KIA PC'!K7="","",'APH KIC KIA PC'!K7)</f>
        <v>Välj…</v>
      </c>
      <c r="Q4" s="436" t="str">
        <f>IF(B4="","",'2. Artikeldata Utökad'!E7)</f>
        <v/>
      </c>
      <c r="R4" s="436" t="str">
        <f>IF(B4="","",'2. Artikeldata Utökad'!F7)</f>
        <v/>
      </c>
      <c r="S4" s="436" t="str">
        <f>IF(B4="","",'3. Förpackningsdata'!G7/10)</f>
        <v/>
      </c>
      <c r="T4" s="436" t="str">
        <f>IF(B4="","",'3. Förpackningsdata'!H7/10)</f>
        <v/>
      </c>
      <c r="U4" s="436" t="str">
        <f>IF(B4="","",'3. Förpackningsdata'!I7/10)</f>
        <v/>
      </c>
      <c r="V4" s="465" t="str">
        <f>IF(B4="","",'APH KIC KIA PC'!Z7)</f>
        <v/>
      </c>
      <c r="W4" s="440" t="str">
        <f>IF(B4="","",'APH KIC KIA PC'!AA7)</f>
        <v/>
      </c>
      <c r="X4" s="441" t="str">
        <f>IF(B4="","",'APH KIC KIA PC'!AB7)</f>
        <v/>
      </c>
      <c r="Y4" s="442" t="str">
        <f>IF(B4="","",'APH KIC KIA PC'!AD7)</f>
        <v/>
      </c>
      <c r="Z4" s="441" t="str">
        <f>IF(B4="","",'APH KIC KIA PC'!AC7)</f>
        <v/>
      </c>
      <c r="AA4" s="442" t="str">
        <f>IF(B4="","",'APH KIC KIA PC'!AI7)</f>
        <v/>
      </c>
      <c r="AB4" s="443" t="str">
        <f>IF(B4="","",'APH KIC KIA PC'!AJ7)</f>
        <v/>
      </c>
      <c r="AC4" s="438" t="str">
        <f>IF(B4="","",'APH KIC KIA PC'!W7)</f>
        <v/>
      </c>
      <c r="AD4" s="439" t="str">
        <f>IF('3. Förpackningsdata'!M7="","",'3. Förpackningsdata'!M7)</f>
        <v/>
      </c>
      <c r="AE4" s="438" t="str">
        <f>IF('APH KIC KIA PC'!J7="","",'APH KIC KIA PC'!J7)</f>
        <v/>
      </c>
    </row>
    <row r="5" spans="1:31" s="324" customFormat="1" x14ac:dyDescent="0.25">
      <c r="A5" s="342">
        <v>4</v>
      </c>
      <c r="B5" s="434" t="str">
        <f>IF('1. Artikeldata Grund'!E8="","",'1. Artikeldata Grund'!E8)</f>
        <v/>
      </c>
      <c r="C5" s="435" t="str">
        <f>IF('1. Artikeldata Grund'!D8="","",'1. Artikeldata Grund'!D8)</f>
        <v/>
      </c>
      <c r="D5" s="436" t="str">
        <f>IF('APH KIC KIA PC'!D8="","",'APH KIC KIA PC'!D8)</f>
        <v/>
      </c>
      <c r="E5" s="435" t="str">
        <f>IF('APH KIC KIA PC'!F8="","",'APH KIC KIA PC'!F8)</f>
        <v/>
      </c>
      <c r="F5" s="438" t="str">
        <f>IF('APH KIC KIA PC'!S8="","",'APH KIC KIA PC'!S8)</f>
        <v xml:space="preserve">  Välj…</v>
      </c>
      <c r="G5" s="438">
        <f>IF('APH KIC KIA PC'!M8="","",'APH KIC KIA PC'!M8)</f>
        <v>910</v>
      </c>
      <c r="H5" s="437" t="str">
        <f>IF(G5&lt;&gt;200,"",IF('2. Artikeldata Utökad'!I8="","",'2. Artikeldata Utökad'!I8))</f>
        <v/>
      </c>
      <c r="I5" s="436" t="str">
        <f>IF('APH KIC KIA PC'!L8="Välj….","",'APH KIC KIA PC'!L8)</f>
        <v/>
      </c>
      <c r="J5" s="436" t="str">
        <f>IF(B5="","",_xlfn.XLOOKUP(I5,Artikelgrupper!A:A,Artikelgrupper!B:B))</f>
        <v/>
      </c>
      <c r="K5" s="436" t="str">
        <f>IF(B5="","",_xlfn.XLOOKUP(I5,Artikelgrupper!A:A,Artikelgrupper!C:C))</f>
        <v/>
      </c>
      <c r="L5" s="436" t="str">
        <f>IF(B5="","",_xlfn.XLOOKUP(I5,Artikelgrupper!A:A,Artikelgrupper!D:D))</f>
        <v/>
      </c>
      <c r="M5" s="439" t="str">
        <f>IF(B5="","",'APH KIC KIA PC'!Q8)</f>
        <v/>
      </c>
      <c r="N5" s="438" t="str">
        <f>IF('APH KIC KIA PC'!R8="","",'APH KIC KIA PC'!R8)</f>
        <v/>
      </c>
      <c r="O5" s="438" t="str">
        <f>IF('APH KIC KIA PC'!T8="","",'APH KIC KIA PC'!T8)</f>
        <v/>
      </c>
      <c r="P5" s="438" t="str">
        <f>IF('APH KIC KIA PC'!K8="","",'APH KIC KIA PC'!K8)</f>
        <v>Välj…</v>
      </c>
      <c r="Q5" s="436" t="str">
        <f>IF(B5="","",'2. Artikeldata Utökad'!E8)</f>
        <v/>
      </c>
      <c r="R5" s="436" t="str">
        <f>IF(B5="","",'2. Artikeldata Utökad'!F8)</f>
        <v/>
      </c>
      <c r="S5" s="436" t="str">
        <f>IF(B5="","",'3. Förpackningsdata'!G8/10)</f>
        <v/>
      </c>
      <c r="T5" s="436" t="str">
        <f>IF(B5="","",'3. Förpackningsdata'!H8/10)</f>
        <v/>
      </c>
      <c r="U5" s="436" t="str">
        <f>IF(B5="","",'3. Förpackningsdata'!I8/10)</f>
        <v/>
      </c>
      <c r="V5" s="465" t="str">
        <f>IF(B5="","",'APH KIC KIA PC'!Z8)</f>
        <v/>
      </c>
      <c r="W5" s="440" t="str">
        <f>IF(B5="","",'APH KIC KIA PC'!AA8)</f>
        <v/>
      </c>
      <c r="X5" s="441" t="str">
        <f>IF(B5="","",'APH KIC KIA PC'!AB8)</f>
        <v/>
      </c>
      <c r="Y5" s="442" t="str">
        <f>IF(B5="","",'APH KIC KIA PC'!AD8)</f>
        <v/>
      </c>
      <c r="Z5" s="441" t="str">
        <f>IF(B5="","",'APH KIC KIA PC'!AC8)</f>
        <v/>
      </c>
      <c r="AA5" s="442" t="str">
        <f>IF(B5="","",'APH KIC KIA PC'!AI8)</f>
        <v/>
      </c>
      <c r="AB5" s="443" t="str">
        <f>IF(B5="","",'APH KIC KIA PC'!AJ8)</f>
        <v/>
      </c>
      <c r="AC5" s="438" t="str">
        <f>IF(B5="","",'APH KIC KIA PC'!W8)</f>
        <v/>
      </c>
      <c r="AD5" s="439" t="str">
        <f>IF('3. Förpackningsdata'!M8="","",'3. Förpackningsdata'!M8)</f>
        <v/>
      </c>
      <c r="AE5" s="438" t="str">
        <f>IF('APH KIC KIA PC'!J8="","",'APH KIC KIA PC'!J8)</f>
        <v/>
      </c>
    </row>
    <row r="6" spans="1:31" s="324" customFormat="1" x14ac:dyDescent="0.25">
      <c r="A6" s="342">
        <v>5</v>
      </c>
      <c r="B6" s="434" t="str">
        <f>IF('1. Artikeldata Grund'!E9="","",'1. Artikeldata Grund'!E9)</f>
        <v/>
      </c>
      <c r="C6" s="435" t="str">
        <f>IF('1. Artikeldata Grund'!D9="","",'1. Artikeldata Grund'!D9)</f>
        <v/>
      </c>
      <c r="D6" s="436" t="str">
        <f>IF('APH KIC KIA PC'!D9="","",'APH KIC KIA PC'!D9)</f>
        <v/>
      </c>
      <c r="E6" s="435" t="str">
        <f>IF('APH KIC KIA PC'!F9="","",'APH KIC KIA PC'!F9)</f>
        <v/>
      </c>
      <c r="F6" s="438" t="str">
        <f>IF('APH KIC KIA PC'!S9="","",'APH KIC KIA PC'!S9)</f>
        <v xml:space="preserve">  Välj…</v>
      </c>
      <c r="G6" s="438">
        <f>IF('APH KIC KIA PC'!M9="","",'APH KIC KIA PC'!M9)</f>
        <v>910</v>
      </c>
      <c r="H6" s="437" t="str">
        <f>IF(G6&lt;&gt;200,"",IF('2. Artikeldata Utökad'!I9="","",'2. Artikeldata Utökad'!I9))</f>
        <v/>
      </c>
      <c r="I6" s="436" t="str">
        <f>IF('APH KIC KIA PC'!L9="Välj….","",'APH KIC KIA PC'!L9)</f>
        <v/>
      </c>
      <c r="J6" s="436" t="str">
        <f>IF(B6="","",_xlfn.XLOOKUP(I6,Artikelgrupper!A:A,Artikelgrupper!B:B))</f>
        <v/>
      </c>
      <c r="K6" s="436" t="str">
        <f>IF(B6="","",_xlfn.XLOOKUP(I6,Artikelgrupper!A:A,Artikelgrupper!C:C))</f>
        <v/>
      </c>
      <c r="L6" s="436" t="str">
        <f>IF(B6="","",_xlfn.XLOOKUP(I6,Artikelgrupper!A:A,Artikelgrupper!D:D))</f>
        <v/>
      </c>
      <c r="M6" s="439" t="str">
        <f>IF(B6="","",'APH KIC KIA PC'!Q9)</f>
        <v/>
      </c>
      <c r="N6" s="438" t="str">
        <f>IF('APH KIC KIA PC'!R9="","",'APH KIC KIA PC'!R9)</f>
        <v/>
      </c>
      <c r="O6" s="438" t="str">
        <f>IF('APH KIC KIA PC'!T9="","",'APH KIC KIA PC'!T9)</f>
        <v/>
      </c>
      <c r="P6" s="438" t="str">
        <f>IF('APH KIC KIA PC'!K9="","",'APH KIC KIA PC'!K9)</f>
        <v>Välj…</v>
      </c>
      <c r="Q6" s="436" t="str">
        <f>IF(B6="","",'2. Artikeldata Utökad'!E9)</f>
        <v/>
      </c>
      <c r="R6" s="436" t="str">
        <f>IF(B6="","",'2. Artikeldata Utökad'!F9)</f>
        <v/>
      </c>
      <c r="S6" s="436" t="str">
        <f>IF(B6="","",'3. Förpackningsdata'!G9/10)</f>
        <v/>
      </c>
      <c r="T6" s="436" t="str">
        <f>IF(B6="","",'3. Förpackningsdata'!H9/10)</f>
        <v/>
      </c>
      <c r="U6" s="436" t="str">
        <f>IF(B6="","",'3. Förpackningsdata'!I9/10)</f>
        <v/>
      </c>
      <c r="V6" s="465" t="str">
        <f>IF(B6="","",'APH KIC KIA PC'!Z9)</f>
        <v/>
      </c>
      <c r="W6" s="440" t="str">
        <f>IF(B6="","",'APH KIC KIA PC'!AA9)</f>
        <v/>
      </c>
      <c r="X6" s="441" t="str">
        <f>IF(B6="","",'APH KIC KIA PC'!AB9)</f>
        <v/>
      </c>
      <c r="Y6" s="442" t="str">
        <f>IF(B6="","",'APH KIC KIA PC'!AD9)</f>
        <v/>
      </c>
      <c r="Z6" s="441" t="str">
        <f>IF(B6="","",'APH KIC KIA PC'!AC9)</f>
        <v/>
      </c>
      <c r="AA6" s="442" t="str">
        <f>IF(B6="","",'APH KIC KIA PC'!AI9)</f>
        <v/>
      </c>
      <c r="AB6" s="443" t="str">
        <f>IF(B6="","",'APH KIC KIA PC'!AJ9)</f>
        <v/>
      </c>
      <c r="AC6" s="438" t="str">
        <f>IF(B6="","",'APH KIC KIA PC'!W9)</f>
        <v/>
      </c>
      <c r="AD6" s="439" t="str">
        <f>IF('3. Förpackningsdata'!M9="","",'3. Förpackningsdata'!M9)</f>
        <v/>
      </c>
      <c r="AE6" s="438" t="str">
        <f>IF('APH KIC KIA PC'!J9="","",'APH KIC KIA PC'!J9)</f>
        <v/>
      </c>
    </row>
    <row r="7" spans="1:31" s="324" customFormat="1" x14ac:dyDescent="0.25">
      <c r="A7" s="342">
        <v>6</v>
      </c>
      <c r="B7" s="434" t="str">
        <f>IF('1. Artikeldata Grund'!E10="","",'1. Artikeldata Grund'!E10)</f>
        <v/>
      </c>
      <c r="C7" s="435" t="str">
        <f>IF('1. Artikeldata Grund'!D10="","",'1. Artikeldata Grund'!D10)</f>
        <v/>
      </c>
      <c r="D7" s="436" t="str">
        <f>IF('APH KIC KIA PC'!D10="","",'APH KIC KIA PC'!D10)</f>
        <v/>
      </c>
      <c r="E7" s="435" t="str">
        <f>IF('APH KIC KIA PC'!F10="","",'APH KIC KIA PC'!F10)</f>
        <v/>
      </c>
      <c r="F7" s="438" t="str">
        <f>IF('APH KIC KIA PC'!S10="","",'APH KIC KIA PC'!S10)</f>
        <v xml:space="preserve">  Välj…</v>
      </c>
      <c r="G7" s="438">
        <f>IF('APH KIC KIA PC'!M10="","",'APH KIC KIA PC'!M10)</f>
        <v>910</v>
      </c>
      <c r="H7" s="437" t="str">
        <f>IF(G7&lt;&gt;200,"",IF('2. Artikeldata Utökad'!I10="","",'2. Artikeldata Utökad'!I10))</f>
        <v/>
      </c>
      <c r="I7" s="436" t="str">
        <f>IF('APH KIC KIA PC'!L10="Välj….","",'APH KIC KIA PC'!L10)</f>
        <v/>
      </c>
      <c r="J7" s="436" t="str">
        <f>IF(B7="","",_xlfn.XLOOKUP(I7,Artikelgrupper!A:A,Artikelgrupper!B:B))</f>
        <v/>
      </c>
      <c r="K7" s="436" t="str">
        <f>IF(B7="","",_xlfn.XLOOKUP(I7,Artikelgrupper!A:A,Artikelgrupper!C:C))</f>
        <v/>
      </c>
      <c r="L7" s="436" t="str">
        <f>IF(B7="","",_xlfn.XLOOKUP(I7,Artikelgrupper!A:A,Artikelgrupper!D:D))</f>
        <v/>
      </c>
      <c r="M7" s="439" t="str">
        <f>IF(B7="","",'APH KIC KIA PC'!Q10)</f>
        <v/>
      </c>
      <c r="N7" s="438" t="str">
        <f>IF('APH KIC KIA PC'!R10="","",'APH KIC KIA PC'!R10)</f>
        <v/>
      </c>
      <c r="O7" s="438" t="str">
        <f>IF('APH KIC KIA PC'!T10="","",'APH KIC KIA PC'!T10)</f>
        <v/>
      </c>
      <c r="P7" s="438" t="str">
        <f>IF('APH KIC KIA PC'!K10="","",'APH KIC KIA PC'!K10)</f>
        <v>Välj…</v>
      </c>
      <c r="Q7" s="436" t="str">
        <f>IF(B7="","",'2. Artikeldata Utökad'!E10)</f>
        <v/>
      </c>
      <c r="R7" s="436" t="str">
        <f>IF(B7="","",'2. Artikeldata Utökad'!F10)</f>
        <v/>
      </c>
      <c r="S7" s="436" t="str">
        <f>IF(B7="","",'3. Förpackningsdata'!G10/10)</f>
        <v/>
      </c>
      <c r="T7" s="436" t="str">
        <f>IF(B7="","",'3. Förpackningsdata'!H10/10)</f>
        <v/>
      </c>
      <c r="U7" s="436" t="str">
        <f>IF(B7="","",'3. Förpackningsdata'!I10/10)</f>
        <v/>
      </c>
      <c r="V7" s="465" t="str">
        <f>IF(B7="","",'APH KIC KIA PC'!Z10)</f>
        <v/>
      </c>
      <c r="W7" s="440" t="str">
        <f>IF(B7="","",'APH KIC KIA PC'!AA10)</f>
        <v/>
      </c>
      <c r="X7" s="441" t="str">
        <f>IF(B7="","",'APH KIC KIA PC'!AB10)</f>
        <v/>
      </c>
      <c r="Y7" s="442" t="str">
        <f>IF(B7="","",'APH KIC KIA PC'!AD10)</f>
        <v/>
      </c>
      <c r="Z7" s="441" t="str">
        <f>IF(B7="","",'APH KIC KIA PC'!AC10)</f>
        <v/>
      </c>
      <c r="AA7" s="442" t="str">
        <f>IF(B7="","",'APH KIC KIA PC'!AI10)</f>
        <v/>
      </c>
      <c r="AB7" s="443" t="str">
        <f>IF(B7="","",'APH KIC KIA PC'!AJ10)</f>
        <v/>
      </c>
      <c r="AC7" s="438" t="str">
        <f>IF(B7="","",'APH KIC KIA PC'!W10)</f>
        <v/>
      </c>
      <c r="AD7" s="439" t="str">
        <f>IF('3. Förpackningsdata'!M10="","",'3. Förpackningsdata'!M10)</f>
        <v/>
      </c>
      <c r="AE7" s="438" t="str">
        <f>IF('APH KIC KIA PC'!J10="","",'APH KIC KIA PC'!J10)</f>
        <v/>
      </c>
    </row>
    <row r="8" spans="1:31" s="324" customFormat="1" x14ac:dyDescent="0.25">
      <c r="A8" s="342">
        <v>7</v>
      </c>
      <c r="B8" s="434" t="str">
        <f>IF('1. Artikeldata Grund'!E11="","",'1. Artikeldata Grund'!E11)</f>
        <v/>
      </c>
      <c r="C8" s="435" t="str">
        <f>IF('1. Artikeldata Grund'!D11="","",'1. Artikeldata Grund'!D11)</f>
        <v/>
      </c>
      <c r="D8" s="436" t="str">
        <f>IF('APH KIC KIA PC'!D11="","",'APH KIC KIA PC'!D11)</f>
        <v/>
      </c>
      <c r="E8" s="435" t="str">
        <f>IF('APH KIC KIA PC'!F11="","",'APH KIC KIA PC'!F11)</f>
        <v/>
      </c>
      <c r="F8" s="438" t="str">
        <f>IF('APH KIC KIA PC'!S11="","",'APH KIC KIA PC'!S11)</f>
        <v xml:space="preserve">  Välj…</v>
      </c>
      <c r="G8" s="438">
        <f>IF('APH KIC KIA PC'!M11="","",'APH KIC KIA PC'!M11)</f>
        <v>910</v>
      </c>
      <c r="H8" s="437" t="str">
        <f>IF(G8&lt;&gt;200,"",IF('2. Artikeldata Utökad'!I11="","",'2. Artikeldata Utökad'!I11))</f>
        <v/>
      </c>
      <c r="I8" s="436" t="str">
        <f>IF('APH KIC KIA PC'!L11="Välj….","",'APH KIC KIA PC'!L11)</f>
        <v/>
      </c>
      <c r="J8" s="436" t="str">
        <f>IF(B8="","",_xlfn.XLOOKUP(I8,Artikelgrupper!A:A,Artikelgrupper!B:B))</f>
        <v/>
      </c>
      <c r="K8" s="436" t="str">
        <f>IF(B8="","",_xlfn.XLOOKUP(I8,Artikelgrupper!A:A,Artikelgrupper!C:C))</f>
        <v/>
      </c>
      <c r="L8" s="436" t="str">
        <f>IF(B8="","",_xlfn.XLOOKUP(I8,Artikelgrupper!A:A,Artikelgrupper!D:D))</f>
        <v/>
      </c>
      <c r="M8" s="439" t="str">
        <f>IF(B8="","",'APH KIC KIA PC'!Q11)</f>
        <v/>
      </c>
      <c r="N8" s="438" t="str">
        <f>IF('APH KIC KIA PC'!R11="","",'APH KIC KIA PC'!R11)</f>
        <v/>
      </c>
      <c r="O8" s="438" t="str">
        <f>IF('APH KIC KIA PC'!T11="","",'APH KIC KIA PC'!T11)</f>
        <v/>
      </c>
      <c r="P8" s="438" t="str">
        <f>IF('APH KIC KIA PC'!K11="","",'APH KIC KIA PC'!K11)</f>
        <v>Välj…</v>
      </c>
      <c r="Q8" s="436" t="str">
        <f>IF(B8="","",'2. Artikeldata Utökad'!E11)</f>
        <v/>
      </c>
      <c r="R8" s="436" t="str">
        <f>IF(B8="","",'2. Artikeldata Utökad'!F11)</f>
        <v/>
      </c>
      <c r="S8" s="436" t="str">
        <f>IF(B8="","",'3. Förpackningsdata'!G11/10)</f>
        <v/>
      </c>
      <c r="T8" s="436" t="str">
        <f>IF(B8="","",'3. Förpackningsdata'!H11/10)</f>
        <v/>
      </c>
      <c r="U8" s="436" t="str">
        <f>IF(B8="","",'3. Förpackningsdata'!I11/10)</f>
        <v/>
      </c>
      <c r="V8" s="465" t="str">
        <f>IF(B8="","",'APH KIC KIA PC'!Z11)</f>
        <v/>
      </c>
      <c r="W8" s="440" t="str">
        <f>IF(B8="","",'APH KIC KIA PC'!AA11)</f>
        <v/>
      </c>
      <c r="X8" s="441" t="str">
        <f>IF(B8="","",'APH KIC KIA PC'!AB11)</f>
        <v/>
      </c>
      <c r="Y8" s="442" t="str">
        <f>IF(B8="","",'APH KIC KIA PC'!AD11)</f>
        <v/>
      </c>
      <c r="Z8" s="441" t="str">
        <f>IF(B8="","",'APH KIC KIA PC'!AC11)</f>
        <v/>
      </c>
      <c r="AA8" s="442" t="str">
        <f>IF(B8="","",'APH KIC KIA PC'!AI11)</f>
        <v/>
      </c>
      <c r="AB8" s="443" t="str">
        <f>IF(B8="","",'APH KIC KIA PC'!AJ11)</f>
        <v/>
      </c>
      <c r="AC8" s="438" t="str">
        <f>IF(B8="","",'APH KIC KIA PC'!W11)</f>
        <v/>
      </c>
      <c r="AD8" s="439" t="str">
        <f>IF('3. Förpackningsdata'!M11="","",'3. Förpackningsdata'!M11)</f>
        <v/>
      </c>
      <c r="AE8" s="438" t="str">
        <f>IF('APH KIC KIA PC'!J11="","",'APH KIC KIA PC'!J11)</f>
        <v/>
      </c>
    </row>
    <row r="9" spans="1:31" s="324" customFormat="1" x14ac:dyDescent="0.25">
      <c r="A9" s="342">
        <v>8</v>
      </c>
      <c r="B9" s="434" t="str">
        <f>IF('1. Artikeldata Grund'!E12="","",'1. Artikeldata Grund'!E12)</f>
        <v/>
      </c>
      <c r="C9" s="435" t="str">
        <f>IF('1. Artikeldata Grund'!D12="","",'1. Artikeldata Grund'!D12)</f>
        <v/>
      </c>
      <c r="D9" s="436" t="str">
        <f>IF('APH KIC KIA PC'!D12="","",'APH KIC KIA PC'!D12)</f>
        <v/>
      </c>
      <c r="E9" s="435" t="str">
        <f>IF('APH KIC KIA PC'!F12="","",'APH KIC KIA PC'!F12)</f>
        <v/>
      </c>
      <c r="F9" s="438" t="str">
        <f>IF('APH KIC KIA PC'!S12="","",'APH KIC KIA PC'!S12)</f>
        <v xml:space="preserve">  Välj…</v>
      </c>
      <c r="G9" s="438">
        <f>IF('APH KIC KIA PC'!M12="","",'APH KIC KIA PC'!M12)</f>
        <v>910</v>
      </c>
      <c r="H9" s="437" t="str">
        <f>IF(G9&lt;&gt;200,"",IF('2. Artikeldata Utökad'!I12="","",'2. Artikeldata Utökad'!I12))</f>
        <v/>
      </c>
      <c r="I9" s="436" t="str">
        <f>IF('APH KIC KIA PC'!L12="Välj….","",'APH KIC KIA PC'!L12)</f>
        <v/>
      </c>
      <c r="J9" s="436" t="str">
        <f>IF(B9="","",_xlfn.XLOOKUP(I9,Artikelgrupper!A:A,Artikelgrupper!B:B))</f>
        <v/>
      </c>
      <c r="K9" s="436" t="str">
        <f>IF(B9="","",_xlfn.XLOOKUP(I9,Artikelgrupper!A:A,Artikelgrupper!C:C))</f>
        <v/>
      </c>
      <c r="L9" s="436" t="str">
        <f>IF(B9="","",_xlfn.XLOOKUP(I9,Artikelgrupper!A:A,Artikelgrupper!D:D))</f>
        <v/>
      </c>
      <c r="M9" s="439" t="str">
        <f>IF(B9="","",'APH KIC KIA PC'!Q12)</f>
        <v/>
      </c>
      <c r="N9" s="438" t="str">
        <f>IF('APH KIC KIA PC'!R12="","",'APH KIC KIA PC'!R12)</f>
        <v/>
      </c>
      <c r="O9" s="438" t="str">
        <f>IF('APH KIC KIA PC'!T12="","",'APH KIC KIA PC'!T12)</f>
        <v/>
      </c>
      <c r="P9" s="438" t="str">
        <f>IF('APH KIC KIA PC'!K12="","",'APH KIC KIA PC'!K12)</f>
        <v>Välj…</v>
      </c>
      <c r="Q9" s="436" t="str">
        <f>IF(B9="","",'2. Artikeldata Utökad'!E12)</f>
        <v/>
      </c>
      <c r="R9" s="436" t="str">
        <f>IF(B9="","",'2. Artikeldata Utökad'!F12)</f>
        <v/>
      </c>
      <c r="S9" s="436" t="str">
        <f>IF(B9="","",'3. Förpackningsdata'!G12/10)</f>
        <v/>
      </c>
      <c r="T9" s="436" t="str">
        <f>IF(B9="","",'3. Förpackningsdata'!H12/10)</f>
        <v/>
      </c>
      <c r="U9" s="436" t="str">
        <f>IF(B9="","",'3. Förpackningsdata'!I12/10)</f>
        <v/>
      </c>
      <c r="V9" s="465" t="str">
        <f>IF(B9="","",'APH KIC KIA PC'!Z12)</f>
        <v/>
      </c>
      <c r="W9" s="440" t="str">
        <f>IF(B9="","",'APH KIC KIA PC'!AA12)</f>
        <v/>
      </c>
      <c r="X9" s="441" t="str">
        <f>IF(B9="","",'APH KIC KIA PC'!AB12)</f>
        <v/>
      </c>
      <c r="Y9" s="442" t="str">
        <f>IF(B9="","",'APH KIC KIA PC'!AD12)</f>
        <v/>
      </c>
      <c r="Z9" s="441" t="str">
        <f>IF(B9="","",'APH KIC KIA PC'!AC12)</f>
        <v/>
      </c>
      <c r="AA9" s="442" t="str">
        <f>IF(B9="","",'APH KIC KIA PC'!AI12)</f>
        <v/>
      </c>
      <c r="AB9" s="443" t="str">
        <f>IF(B9="","",'APH KIC KIA PC'!AJ12)</f>
        <v/>
      </c>
      <c r="AC9" s="438" t="str">
        <f>IF(B9="","",'APH KIC KIA PC'!W12)</f>
        <v/>
      </c>
      <c r="AD9" s="439" t="str">
        <f>IF('3. Förpackningsdata'!M12="","",'3. Förpackningsdata'!M12)</f>
        <v/>
      </c>
      <c r="AE9" s="438" t="str">
        <f>IF('APH KIC KIA PC'!J12="","",'APH KIC KIA PC'!J12)</f>
        <v/>
      </c>
    </row>
    <row r="10" spans="1:31" s="324" customFormat="1" x14ac:dyDescent="0.25">
      <c r="A10" s="342">
        <v>9</v>
      </c>
      <c r="B10" s="434" t="str">
        <f>IF('1. Artikeldata Grund'!E13="","",'1. Artikeldata Grund'!E13)</f>
        <v/>
      </c>
      <c r="C10" s="435" t="str">
        <f>IF('1. Artikeldata Grund'!D13="","",'1. Artikeldata Grund'!D13)</f>
        <v/>
      </c>
      <c r="D10" s="436" t="str">
        <f>IF('APH KIC KIA PC'!D13="","",'APH KIC KIA PC'!D13)</f>
        <v/>
      </c>
      <c r="E10" s="435" t="str">
        <f>IF('APH KIC KIA PC'!F13="","",'APH KIC KIA PC'!F13)</f>
        <v/>
      </c>
      <c r="F10" s="438" t="str">
        <f>IF('APH KIC KIA PC'!S13="","",'APH KIC KIA PC'!S13)</f>
        <v xml:space="preserve">  Välj…</v>
      </c>
      <c r="G10" s="438">
        <f>IF('APH KIC KIA PC'!M13="","",'APH KIC KIA PC'!M13)</f>
        <v>910</v>
      </c>
      <c r="H10" s="437" t="str">
        <f>IF(G10&lt;&gt;200,"",IF('2. Artikeldata Utökad'!I13="","",'2. Artikeldata Utökad'!I13))</f>
        <v/>
      </c>
      <c r="I10" s="436" t="str">
        <f>IF('APH KIC KIA PC'!L13="Välj….","",'APH KIC KIA PC'!L13)</f>
        <v/>
      </c>
      <c r="J10" s="436" t="str">
        <f>IF(B10="","",_xlfn.XLOOKUP(I10,Artikelgrupper!A:A,Artikelgrupper!B:B))</f>
        <v/>
      </c>
      <c r="K10" s="436" t="str">
        <f>IF(B10="","",_xlfn.XLOOKUP(I10,Artikelgrupper!A:A,Artikelgrupper!C:C))</f>
        <v/>
      </c>
      <c r="L10" s="436" t="str">
        <f>IF(B10="","",_xlfn.XLOOKUP(I10,Artikelgrupper!A:A,Artikelgrupper!D:D))</f>
        <v/>
      </c>
      <c r="M10" s="439" t="str">
        <f>IF(B10="","",'APH KIC KIA PC'!Q13)</f>
        <v/>
      </c>
      <c r="N10" s="438" t="str">
        <f>IF('APH KIC KIA PC'!R13="","",'APH KIC KIA PC'!R13)</f>
        <v/>
      </c>
      <c r="O10" s="438" t="str">
        <f>IF('APH KIC KIA PC'!T13="","",'APH KIC KIA PC'!T13)</f>
        <v/>
      </c>
      <c r="P10" s="438" t="str">
        <f>IF('APH KIC KIA PC'!K13="","",'APH KIC KIA PC'!K13)</f>
        <v>Välj…</v>
      </c>
      <c r="Q10" s="436" t="str">
        <f>IF(B10="","",'2. Artikeldata Utökad'!E13)</f>
        <v/>
      </c>
      <c r="R10" s="436" t="str">
        <f>IF(B10="","",'2. Artikeldata Utökad'!F13)</f>
        <v/>
      </c>
      <c r="S10" s="436" t="str">
        <f>IF(B10="","",'3. Förpackningsdata'!G13/10)</f>
        <v/>
      </c>
      <c r="T10" s="436" t="str">
        <f>IF(B10="","",'3. Förpackningsdata'!H13/10)</f>
        <v/>
      </c>
      <c r="U10" s="436" t="str">
        <f>IF(B10="","",'3. Förpackningsdata'!I13/10)</f>
        <v/>
      </c>
      <c r="V10" s="465" t="str">
        <f>IF(B10="","",'APH KIC KIA PC'!Z13)</f>
        <v/>
      </c>
      <c r="W10" s="440" t="str">
        <f>IF(B10="","",'APH KIC KIA PC'!AA13)</f>
        <v/>
      </c>
      <c r="X10" s="441" t="str">
        <f>IF(B10="","",'APH KIC KIA PC'!AB13)</f>
        <v/>
      </c>
      <c r="Y10" s="442" t="str">
        <f>IF(B10="","",'APH KIC KIA PC'!AD13)</f>
        <v/>
      </c>
      <c r="Z10" s="441" t="str">
        <f>IF(B10="","",'APH KIC KIA PC'!AC13)</f>
        <v/>
      </c>
      <c r="AA10" s="442" t="str">
        <f>IF(B10="","",'APH KIC KIA PC'!AI13)</f>
        <v/>
      </c>
      <c r="AB10" s="443" t="str">
        <f>IF(B10="","",'APH KIC KIA PC'!AJ13)</f>
        <v/>
      </c>
      <c r="AC10" s="438" t="str">
        <f>IF(B10="","",'APH KIC KIA PC'!W13)</f>
        <v/>
      </c>
      <c r="AD10" s="439" t="str">
        <f>IF('3. Förpackningsdata'!M13="","",'3. Förpackningsdata'!M13)</f>
        <v/>
      </c>
      <c r="AE10" s="438" t="str">
        <f>IF('APH KIC KIA PC'!J13="","",'APH KIC KIA PC'!J13)</f>
        <v/>
      </c>
    </row>
    <row r="11" spans="1:31" s="324" customFormat="1" x14ac:dyDescent="0.25">
      <c r="A11" s="342">
        <v>10</v>
      </c>
      <c r="B11" s="434" t="str">
        <f>IF('1. Artikeldata Grund'!E14="","",'1. Artikeldata Grund'!E14)</f>
        <v/>
      </c>
      <c r="C11" s="435" t="str">
        <f>IF('1. Artikeldata Grund'!D14="","",'1. Artikeldata Grund'!D14)</f>
        <v/>
      </c>
      <c r="D11" s="436" t="str">
        <f>IF('APH KIC KIA PC'!D14="","",'APH KIC KIA PC'!D14)</f>
        <v/>
      </c>
      <c r="E11" s="435" t="str">
        <f>IF('APH KIC KIA PC'!F14="","",'APH KIC KIA PC'!F14)</f>
        <v/>
      </c>
      <c r="F11" s="438" t="str">
        <f>IF('APH KIC KIA PC'!S14="","",'APH KIC KIA PC'!S14)</f>
        <v xml:space="preserve">  Välj…</v>
      </c>
      <c r="G11" s="438">
        <f>IF('APH KIC KIA PC'!M14="","",'APH KIC KIA PC'!M14)</f>
        <v>910</v>
      </c>
      <c r="H11" s="437" t="str">
        <f>IF(G11&lt;&gt;200,"",IF('2. Artikeldata Utökad'!I14="","",'2. Artikeldata Utökad'!I14))</f>
        <v/>
      </c>
      <c r="I11" s="436" t="str">
        <f>IF('APH KIC KIA PC'!L14="Välj….","",'APH KIC KIA PC'!L14)</f>
        <v/>
      </c>
      <c r="J11" s="436" t="str">
        <f>IF(B11="","",_xlfn.XLOOKUP(I11,Artikelgrupper!A:A,Artikelgrupper!B:B))</f>
        <v/>
      </c>
      <c r="K11" s="436" t="str">
        <f>IF(B11="","",_xlfn.XLOOKUP(I11,Artikelgrupper!A:A,Artikelgrupper!C:C))</f>
        <v/>
      </c>
      <c r="L11" s="436" t="str">
        <f>IF(B11="","",_xlfn.XLOOKUP(I11,Artikelgrupper!A:A,Artikelgrupper!D:D))</f>
        <v/>
      </c>
      <c r="M11" s="439" t="str">
        <f>IF(B11="","",'APH KIC KIA PC'!Q14)</f>
        <v/>
      </c>
      <c r="N11" s="438" t="str">
        <f>IF('APH KIC KIA PC'!R14="","",'APH KIC KIA PC'!R14)</f>
        <v/>
      </c>
      <c r="O11" s="438" t="str">
        <f>IF('APH KIC KIA PC'!T14="","",'APH KIC KIA PC'!T14)</f>
        <v/>
      </c>
      <c r="P11" s="438" t="str">
        <f>IF('APH KIC KIA PC'!K14="","",'APH KIC KIA PC'!K14)</f>
        <v>Välj…</v>
      </c>
      <c r="Q11" s="436" t="str">
        <f>IF(B11="","",'2. Artikeldata Utökad'!E14)</f>
        <v/>
      </c>
      <c r="R11" s="436" t="str">
        <f>IF(B11="","",'2. Artikeldata Utökad'!F14)</f>
        <v/>
      </c>
      <c r="S11" s="436" t="str">
        <f>IF(B11="","",'3. Förpackningsdata'!G14/10)</f>
        <v/>
      </c>
      <c r="T11" s="436" t="str">
        <f>IF(B11="","",'3. Förpackningsdata'!H14/10)</f>
        <v/>
      </c>
      <c r="U11" s="436" t="str">
        <f>IF(B11="","",'3. Förpackningsdata'!I14/10)</f>
        <v/>
      </c>
      <c r="V11" s="465" t="str">
        <f>IF(B11="","",'APH KIC KIA PC'!Z14)</f>
        <v/>
      </c>
      <c r="W11" s="440" t="str">
        <f>IF(B11="","",'APH KIC KIA PC'!AA14)</f>
        <v/>
      </c>
      <c r="X11" s="441" t="str">
        <f>IF(B11="","",'APH KIC KIA PC'!AB14)</f>
        <v/>
      </c>
      <c r="Y11" s="442" t="str">
        <f>IF(B11="","",'APH KIC KIA PC'!AD14)</f>
        <v/>
      </c>
      <c r="Z11" s="441" t="str">
        <f>IF(B11="","",'APH KIC KIA PC'!AC14)</f>
        <v/>
      </c>
      <c r="AA11" s="442" t="str">
        <f>IF(B11="","",'APH KIC KIA PC'!AI14)</f>
        <v/>
      </c>
      <c r="AB11" s="443" t="str">
        <f>IF(B11="","",'APH KIC KIA PC'!AJ14)</f>
        <v/>
      </c>
      <c r="AC11" s="438" t="str">
        <f>IF(B11="","",'APH KIC KIA PC'!W14)</f>
        <v/>
      </c>
      <c r="AD11" s="439" t="str">
        <f>IF('3. Förpackningsdata'!M14="","",'3. Förpackningsdata'!M14)</f>
        <v/>
      </c>
      <c r="AE11" s="438" t="str">
        <f>IF('APH KIC KIA PC'!J14="","",'APH KIC KIA PC'!J14)</f>
        <v/>
      </c>
    </row>
    <row r="12" spans="1:31" s="324" customFormat="1" x14ac:dyDescent="0.25">
      <c r="A12" s="342">
        <v>11</v>
      </c>
      <c r="B12" s="434" t="str">
        <f>IF('1. Artikeldata Grund'!E15="","",'1. Artikeldata Grund'!E15)</f>
        <v/>
      </c>
      <c r="C12" s="435" t="str">
        <f>IF('1. Artikeldata Grund'!D15="","",'1. Artikeldata Grund'!D15)</f>
        <v/>
      </c>
      <c r="D12" s="436" t="str">
        <f>IF('APH KIC KIA PC'!D15="","",'APH KIC KIA PC'!D15)</f>
        <v/>
      </c>
      <c r="E12" s="435" t="str">
        <f>IF('APH KIC KIA PC'!F15="","",'APH KIC KIA PC'!F15)</f>
        <v/>
      </c>
      <c r="F12" s="438" t="str">
        <f>IF('APH KIC KIA PC'!S15="","",'APH KIC KIA PC'!S15)</f>
        <v xml:space="preserve">  Välj…</v>
      </c>
      <c r="G12" s="438">
        <f>IF('APH KIC KIA PC'!M15="","",'APH KIC KIA PC'!M15)</f>
        <v>910</v>
      </c>
      <c r="H12" s="437" t="str">
        <f>IF(G12&lt;&gt;200,"",IF('2. Artikeldata Utökad'!I15="","",'2. Artikeldata Utökad'!I15))</f>
        <v/>
      </c>
      <c r="I12" s="436" t="str">
        <f>IF('APH KIC KIA PC'!L15="Välj….","",'APH KIC KIA PC'!L15)</f>
        <v/>
      </c>
      <c r="J12" s="436" t="str">
        <f>IF(B12="","",_xlfn.XLOOKUP(I12,Artikelgrupper!A:A,Artikelgrupper!B:B))</f>
        <v/>
      </c>
      <c r="K12" s="436" t="str">
        <f>IF(B12="","",_xlfn.XLOOKUP(I12,Artikelgrupper!A:A,Artikelgrupper!C:C))</f>
        <v/>
      </c>
      <c r="L12" s="436" t="str">
        <f>IF(B12="","",_xlfn.XLOOKUP(I12,Artikelgrupper!A:A,Artikelgrupper!D:D))</f>
        <v/>
      </c>
      <c r="M12" s="439" t="str">
        <f>IF(B12="","",'APH KIC KIA PC'!Q15)</f>
        <v/>
      </c>
      <c r="N12" s="438" t="str">
        <f>IF('APH KIC KIA PC'!R15="","",'APH KIC KIA PC'!R15)</f>
        <v/>
      </c>
      <c r="O12" s="438" t="str">
        <f>IF('APH KIC KIA PC'!T15="","",'APH KIC KIA PC'!T15)</f>
        <v/>
      </c>
      <c r="P12" s="438" t="str">
        <f>IF('APH KIC KIA PC'!K15="","",'APH KIC KIA PC'!K15)</f>
        <v>Välj…</v>
      </c>
      <c r="Q12" s="436" t="str">
        <f>IF(B12="","",'2. Artikeldata Utökad'!E15)</f>
        <v/>
      </c>
      <c r="R12" s="436" t="str">
        <f>IF(B12="","",'2. Artikeldata Utökad'!F15)</f>
        <v/>
      </c>
      <c r="S12" s="436" t="str">
        <f>IF(B12="","",'3. Förpackningsdata'!G15/10)</f>
        <v/>
      </c>
      <c r="T12" s="436" t="str">
        <f>IF(B12="","",'3. Förpackningsdata'!H15/10)</f>
        <v/>
      </c>
      <c r="U12" s="436" t="str">
        <f>IF(B12="","",'3. Förpackningsdata'!I15/10)</f>
        <v/>
      </c>
      <c r="V12" s="465" t="str">
        <f>IF(B12="","",'APH KIC KIA PC'!Z15)</f>
        <v/>
      </c>
      <c r="W12" s="440" t="str">
        <f>IF(B12="","",'APH KIC KIA PC'!AA15)</f>
        <v/>
      </c>
      <c r="X12" s="441" t="str">
        <f>IF(B12="","",'APH KIC KIA PC'!AB15)</f>
        <v/>
      </c>
      <c r="Y12" s="442" t="str">
        <f>IF(B12="","",'APH KIC KIA PC'!AD15)</f>
        <v/>
      </c>
      <c r="Z12" s="441" t="str">
        <f>IF(B12="","",'APH KIC KIA PC'!AC15)</f>
        <v/>
      </c>
      <c r="AA12" s="442" t="str">
        <f>IF(B12="","",'APH KIC KIA PC'!AI15)</f>
        <v/>
      </c>
      <c r="AB12" s="443" t="str">
        <f>IF(B12="","",'APH KIC KIA PC'!AJ15)</f>
        <v/>
      </c>
      <c r="AC12" s="438" t="str">
        <f>IF(B12="","",'APH KIC KIA PC'!W15)</f>
        <v/>
      </c>
      <c r="AD12" s="439" t="str">
        <f>IF('3. Förpackningsdata'!M15="","",'3. Förpackningsdata'!M15)</f>
        <v/>
      </c>
      <c r="AE12" s="438" t="str">
        <f>IF('APH KIC KIA PC'!J15="","",'APH KIC KIA PC'!J15)</f>
        <v/>
      </c>
    </row>
    <row r="13" spans="1:31" s="324" customFormat="1" x14ac:dyDescent="0.25">
      <c r="A13" s="342">
        <v>12</v>
      </c>
      <c r="B13" s="434" t="str">
        <f>IF('1. Artikeldata Grund'!E16="","",'1. Artikeldata Grund'!E16)</f>
        <v/>
      </c>
      <c r="C13" s="435" t="str">
        <f>IF('1. Artikeldata Grund'!D16="","",'1. Artikeldata Grund'!D16)</f>
        <v/>
      </c>
      <c r="D13" s="436" t="str">
        <f>IF('APH KIC KIA PC'!D16="","",'APH KIC KIA PC'!D16)</f>
        <v/>
      </c>
      <c r="E13" s="435" t="str">
        <f>IF('APH KIC KIA PC'!F16="","",'APH KIC KIA PC'!F16)</f>
        <v/>
      </c>
      <c r="F13" s="438" t="str">
        <f>IF('APH KIC KIA PC'!S16="","",'APH KIC KIA PC'!S16)</f>
        <v xml:space="preserve">  Välj…</v>
      </c>
      <c r="G13" s="438">
        <f>IF('APH KIC KIA PC'!M16="","",'APH KIC KIA PC'!M16)</f>
        <v>910</v>
      </c>
      <c r="H13" s="437" t="str">
        <f>IF(G13&lt;&gt;200,"",IF('2. Artikeldata Utökad'!I16="","",'2. Artikeldata Utökad'!I16))</f>
        <v/>
      </c>
      <c r="I13" s="436" t="str">
        <f>IF('APH KIC KIA PC'!L16="Välj….","",'APH KIC KIA PC'!L16)</f>
        <v/>
      </c>
      <c r="J13" s="436" t="str">
        <f>IF(B13="","",_xlfn.XLOOKUP(I13,Artikelgrupper!A:A,Artikelgrupper!B:B))</f>
        <v/>
      </c>
      <c r="K13" s="436" t="str">
        <f>IF(B13="","",_xlfn.XLOOKUP(I13,Artikelgrupper!A:A,Artikelgrupper!C:C))</f>
        <v/>
      </c>
      <c r="L13" s="436" t="str">
        <f>IF(B13="","",_xlfn.XLOOKUP(I13,Artikelgrupper!A:A,Artikelgrupper!D:D))</f>
        <v/>
      </c>
      <c r="M13" s="439" t="str">
        <f>IF(B13="","",'APH KIC KIA PC'!Q16)</f>
        <v/>
      </c>
      <c r="N13" s="438" t="str">
        <f>IF('APH KIC KIA PC'!R16="","",'APH KIC KIA PC'!R16)</f>
        <v/>
      </c>
      <c r="O13" s="438" t="str">
        <f>IF('APH KIC KIA PC'!T16="","",'APH KIC KIA PC'!T16)</f>
        <v/>
      </c>
      <c r="P13" s="438" t="str">
        <f>IF('APH KIC KIA PC'!K16="","",'APH KIC KIA PC'!K16)</f>
        <v>Välj…</v>
      </c>
      <c r="Q13" s="436" t="str">
        <f>IF(B13="","",'2. Artikeldata Utökad'!E16)</f>
        <v/>
      </c>
      <c r="R13" s="436" t="str">
        <f>IF(B13="","",'2. Artikeldata Utökad'!F16)</f>
        <v/>
      </c>
      <c r="S13" s="436" t="str">
        <f>IF(B13="","",'3. Förpackningsdata'!G16/10)</f>
        <v/>
      </c>
      <c r="T13" s="436" t="str">
        <f>IF(B13="","",'3. Förpackningsdata'!H16/10)</f>
        <v/>
      </c>
      <c r="U13" s="436" t="str">
        <f>IF(B13="","",'3. Förpackningsdata'!I16/10)</f>
        <v/>
      </c>
      <c r="V13" s="465" t="str">
        <f>IF(B13="","",'APH KIC KIA PC'!Z16)</f>
        <v/>
      </c>
      <c r="W13" s="440" t="str">
        <f>IF(B13="","",'APH KIC KIA PC'!AA16)</f>
        <v/>
      </c>
      <c r="X13" s="441" t="str">
        <f>IF(B13="","",'APH KIC KIA PC'!AB16)</f>
        <v/>
      </c>
      <c r="Y13" s="442" t="str">
        <f>IF(B13="","",'APH KIC KIA PC'!AD16)</f>
        <v/>
      </c>
      <c r="Z13" s="441" t="str">
        <f>IF(B13="","",'APH KIC KIA PC'!AC16)</f>
        <v/>
      </c>
      <c r="AA13" s="442" t="str">
        <f>IF(B13="","",'APH KIC KIA PC'!AI16)</f>
        <v/>
      </c>
      <c r="AB13" s="443" t="str">
        <f>IF(B13="","",'APH KIC KIA PC'!AJ16)</f>
        <v/>
      </c>
      <c r="AC13" s="438" t="str">
        <f>IF(B13="","",'APH KIC KIA PC'!W16)</f>
        <v/>
      </c>
      <c r="AD13" s="439" t="str">
        <f>IF('3. Förpackningsdata'!M16="","",'3. Förpackningsdata'!M16)</f>
        <v/>
      </c>
      <c r="AE13" s="438" t="str">
        <f>IF('APH KIC KIA PC'!J16="","",'APH KIC KIA PC'!J16)</f>
        <v/>
      </c>
    </row>
    <row r="14" spans="1:31" s="324" customFormat="1" x14ac:dyDescent="0.25">
      <c r="A14" s="342">
        <v>13</v>
      </c>
      <c r="B14" s="434" t="str">
        <f>IF('1. Artikeldata Grund'!E17="","",'1. Artikeldata Grund'!E17)</f>
        <v/>
      </c>
      <c r="C14" s="435" t="str">
        <f>IF('1. Artikeldata Grund'!D17="","",'1. Artikeldata Grund'!D17)</f>
        <v/>
      </c>
      <c r="D14" s="436" t="str">
        <f>IF('APH KIC KIA PC'!D17="","",'APH KIC KIA PC'!D17)</f>
        <v/>
      </c>
      <c r="E14" s="435" t="str">
        <f>IF('APH KIC KIA PC'!F17="","",'APH KIC KIA PC'!F17)</f>
        <v/>
      </c>
      <c r="F14" s="438" t="str">
        <f>IF('APH KIC KIA PC'!S17="","",'APH KIC KIA PC'!S17)</f>
        <v xml:space="preserve">  Välj…</v>
      </c>
      <c r="G14" s="438">
        <f>IF('APH KIC KIA PC'!M17="","",'APH KIC KIA PC'!M17)</f>
        <v>910</v>
      </c>
      <c r="H14" s="437" t="str">
        <f>IF(G14&lt;&gt;200,"",IF('2. Artikeldata Utökad'!I17="","",'2. Artikeldata Utökad'!I17))</f>
        <v/>
      </c>
      <c r="I14" s="436" t="str">
        <f>IF('APH KIC KIA PC'!L17="Välj….","",'APH KIC KIA PC'!L17)</f>
        <v/>
      </c>
      <c r="J14" s="436" t="str">
        <f>IF(B14="","",_xlfn.XLOOKUP(I14,Artikelgrupper!A:A,Artikelgrupper!B:B))</f>
        <v/>
      </c>
      <c r="K14" s="436" t="str">
        <f>IF(B14="","",_xlfn.XLOOKUP(I14,Artikelgrupper!A:A,Artikelgrupper!C:C))</f>
        <v/>
      </c>
      <c r="L14" s="436" t="str">
        <f>IF(B14="","",_xlfn.XLOOKUP(I14,Artikelgrupper!A:A,Artikelgrupper!D:D))</f>
        <v/>
      </c>
      <c r="M14" s="439" t="str">
        <f>IF(B14="","",'APH KIC KIA PC'!Q17)</f>
        <v/>
      </c>
      <c r="N14" s="438" t="str">
        <f>IF('APH KIC KIA PC'!R17="","",'APH KIC KIA PC'!R17)</f>
        <v/>
      </c>
      <c r="O14" s="438" t="str">
        <f>IF('APH KIC KIA PC'!T17="","",'APH KIC KIA PC'!T17)</f>
        <v/>
      </c>
      <c r="P14" s="438" t="str">
        <f>IF('APH KIC KIA PC'!K17="","",'APH KIC KIA PC'!K17)</f>
        <v>Välj…</v>
      </c>
      <c r="Q14" s="436" t="str">
        <f>IF(B14="","",'2. Artikeldata Utökad'!E17)</f>
        <v/>
      </c>
      <c r="R14" s="436" t="str">
        <f>IF(B14="","",'2. Artikeldata Utökad'!F17)</f>
        <v/>
      </c>
      <c r="S14" s="436" t="str">
        <f>IF(B14="","",'3. Förpackningsdata'!G17/10)</f>
        <v/>
      </c>
      <c r="T14" s="436" t="str">
        <f>IF(B14="","",'3. Förpackningsdata'!H17/10)</f>
        <v/>
      </c>
      <c r="U14" s="436" t="str">
        <f>IF(B14="","",'3. Förpackningsdata'!I17/10)</f>
        <v/>
      </c>
      <c r="V14" s="465" t="str">
        <f>IF(B14="","",'APH KIC KIA PC'!Z17)</f>
        <v/>
      </c>
      <c r="W14" s="440" t="str">
        <f>IF(B14="","",'APH KIC KIA PC'!AA17)</f>
        <v/>
      </c>
      <c r="X14" s="441" t="str">
        <f>IF(B14="","",'APH KIC KIA PC'!AB17)</f>
        <v/>
      </c>
      <c r="Y14" s="442" t="str">
        <f>IF(B14="","",'APH KIC KIA PC'!AD17)</f>
        <v/>
      </c>
      <c r="Z14" s="441" t="str">
        <f>IF(B14="","",'APH KIC KIA PC'!AC17)</f>
        <v/>
      </c>
      <c r="AA14" s="442" t="str">
        <f>IF(B14="","",'APH KIC KIA PC'!AI17)</f>
        <v/>
      </c>
      <c r="AB14" s="443" t="str">
        <f>IF(B14="","",'APH KIC KIA PC'!AJ17)</f>
        <v/>
      </c>
      <c r="AC14" s="438" t="str">
        <f>IF(B14="","",'APH KIC KIA PC'!W17)</f>
        <v/>
      </c>
      <c r="AD14" s="439" t="str">
        <f>IF('3. Förpackningsdata'!M17="","",'3. Förpackningsdata'!M17)</f>
        <v/>
      </c>
      <c r="AE14" s="438" t="str">
        <f>IF('APH KIC KIA PC'!J17="","",'APH KIC KIA PC'!J17)</f>
        <v/>
      </c>
    </row>
    <row r="15" spans="1:31" s="324" customFormat="1" x14ac:dyDescent="0.25">
      <c r="A15" s="342">
        <v>14</v>
      </c>
      <c r="B15" s="434" t="str">
        <f>IF('1. Artikeldata Grund'!E18="","",'1. Artikeldata Grund'!E18)</f>
        <v/>
      </c>
      <c r="C15" s="435" t="str">
        <f>IF('1. Artikeldata Grund'!D18="","",'1. Artikeldata Grund'!D18)</f>
        <v/>
      </c>
      <c r="D15" s="436" t="str">
        <f>IF('APH KIC KIA PC'!D18="","",'APH KIC KIA PC'!D18)</f>
        <v/>
      </c>
      <c r="E15" s="435" t="str">
        <f>IF('APH KIC KIA PC'!F18="","",'APH KIC KIA PC'!F18)</f>
        <v/>
      </c>
      <c r="F15" s="438" t="str">
        <f>IF('APH KIC KIA PC'!S18="","",'APH KIC KIA PC'!S18)</f>
        <v xml:space="preserve">  Välj…</v>
      </c>
      <c r="G15" s="438">
        <f>IF('APH KIC KIA PC'!M18="","",'APH KIC KIA PC'!M18)</f>
        <v>910</v>
      </c>
      <c r="H15" s="437" t="str">
        <f>IF(G15&lt;&gt;200,"",IF('2. Artikeldata Utökad'!I18="","",'2. Artikeldata Utökad'!I18))</f>
        <v/>
      </c>
      <c r="I15" s="436" t="str">
        <f>IF('APH KIC KIA PC'!L18="Välj….","",'APH KIC KIA PC'!L18)</f>
        <v/>
      </c>
      <c r="J15" s="436" t="str">
        <f>IF(B15="","",_xlfn.XLOOKUP(I15,Artikelgrupper!A:A,Artikelgrupper!B:B))</f>
        <v/>
      </c>
      <c r="K15" s="436" t="str">
        <f>IF(B15="","",_xlfn.XLOOKUP(I15,Artikelgrupper!A:A,Artikelgrupper!C:C))</f>
        <v/>
      </c>
      <c r="L15" s="436" t="str">
        <f>IF(B15="","",_xlfn.XLOOKUP(I15,Artikelgrupper!A:A,Artikelgrupper!D:D))</f>
        <v/>
      </c>
      <c r="M15" s="439" t="str">
        <f>IF(B15="","",'APH KIC KIA PC'!Q18)</f>
        <v/>
      </c>
      <c r="N15" s="438" t="str">
        <f>IF('APH KIC KIA PC'!R18="","",'APH KIC KIA PC'!R18)</f>
        <v/>
      </c>
      <c r="O15" s="438" t="str">
        <f>IF('APH KIC KIA PC'!T18="","",'APH KIC KIA PC'!T18)</f>
        <v/>
      </c>
      <c r="P15" s="438" t="str">
        <f>IF('APH KIC KIA PC'!K18="","",'APH KIC KIA PC'!K18)</f>
        <v>Välj…</v>
      </c>
      <c r="Q15" s="436" t="str">
        <f>IF(B15="","",'2. Artikeldata Utökad'!E18)</f>
        <v/>
      </c>
      <c r="R15" s="436" t="str">
        <f>IF(B15="","",'2. Artikeldata Utökad'!F18)</f>
        <v/>
      </c>
      <c r="S15" s="436" t="str">
        <f>IF(B15="","",'3. Förpackningsdata'!G18/10)</f>
        <v/>
      </c>
      <c r="T15" s="436" t="str">
        <f>IF(B15="","",'3. Förpackningsdata'!H18/10)</f>
        <v/>
      </c>
      <c r="U15" s="436" t="str">
        <f>IF(B15="","",'3. Förpackningsdata'!I18/10)</f>
        <v/>
      </c>
      <c r="V15" s="465" t="str">
        <f>IF(B15="","",'APH KIC KIA PC'!Z18)</f>
        <v/>
      </c>
      <c r="W15" s="440" t="str">
        <f>IF(B15="","",'APH KIC KIA PC'!AA18)</f>
        <v/>
      </c>
      <c r="X15" s="441" t="str">
        <f>IF(B15="","",'APH KIC KIA PC'!AB18)</f>
        <v/>
      </c>
      <c r="Y15" s="442" t="str">
        <f>IF(B15="","",'APH KIC KIA PC'!AD18)</f>
        <v/>
      </c>
      <c r="Z15" s="441" t="str">
        <f>IF(B15="","",'APH KIC KIA PC'!AC18)</f>
        <v/>
      </c>
      <c r="AA15" s="442" t="str">
        <f>IF(B15="","",'APH KIC KIA PC'!AI18)</f>
        <v/>
      </c>
      <c r="AB15" s="443" t="str">
        <f>IF(B15="","",'APH KIC KIA PC'!AJ18)</f>
        <v/>
      </c>
      <c r="AC15" s="438" t="str">
        <f>IF(B15="","",'APH KIC KIA PC'!W18)</f>
        <v/>
      </c>
      <c r="AD15" s="439" t="str">
        <f>IF('3. Förpackningsdata'!M18="","",'3. Förpackningsdata'!M18)</f>
        <v/>
      </c>
      <c r="AE15" s="438" t="str">
        <f>IF('APH KIC KIA PC'!J18="","",'APH KIC KIA PC'!J18)</f>
        <v/>
      </c>
    </row>
    <row r="16" spans="1:31" s="324" customFormat="1" x14ac:dyDescent="0.25">
      <c r="A16" s="342">
        <v>15</v>
      </c>
      <c r="B16" s="434" t="str">
        <f>IF('1. Artikeldata Grund'!E19="","",'1. Artikeldata Grund'!E19)</f>
        <v/>
      </c>
      <c r="C16" s="435" t="str">
        <f>IF('1. Artikeldata Grund'!D19="","",'1. Artikeldata Grund'!D19)</f>
        <v/>
      </c>
      <c r="D16" s="436" t="str">
        <f>IF('APH KIC KIA PC'!D19="","",'APH KIC KIA PC'!D19)</f>
        <v/>
      </c>
      <c r="E16" s="435" t="str">
        <f>IF('APH KIC KIA PC'!F19="","",'APH KIC KIA PC'!F19)</f>
        <v/>
      </c>
      <c r="F16" s="438" t="str">
        <f>IF('APH KIC KIA PC'!S19="","",'APH KIC KIA PC'!S19)</f>
        <v xml:space="preserve">  Välj…</v>
      </c>
      <c r="G16" s="438">
        <f>IF('APH KIC KIA PC'!M19="","",'APH KIC KIA PC'!M19)</f>
        <v>910</v>
      </c>
      <c r="H16" s="437" t="str">
        <f>IF(G16&lt;&gt;200,"",IF('2. Artikeldata Utökad'!I19="","",'2. Artikeldata Utökad'!I19))</f>
        <v/>
      </c>
      <c r="I16" s="436" t="str">
        <f>IF('APH KIC KIA PC'!L19="Välj….","",'APH KIC KIA PC'!L19)</f>
        <v/>
      </c>
      <c r="J16" s="436" t="str">
        <f>IF(B16="","",_xlfn.XLOOKUP(I16,Artikelgrupper!A:A,Artikelgrupper!B:B))</f>
        <v/>
      </c>
      <c r="K16" s="436" t="str">
        <f>IF(B16="","",_xlfn.XLOOKUP(I16,Artikelgrupper!A:A,Artikelgrupper!C:C))</f>
        <v/>
      </c>
      <c r="L16" s="436" t="str">
        <f>IF(B16="","",_xlfn.XLOOKUP(I16,Artikelgrupper!A:A,Artikelgrupper!D:D))</f>
        <v/>
      </c>
      <c r="M16" s="439" t="str">
        <f>IF(B16="","",'APH KIC KIA PC'!Q19)</f>
        <v/>
      </c>
      <c r="N16" s="438" t="str">
        <f>IF('APH KIC KIA PC'!R19="","",'APH KIC KIA PC'!R19)</f>
        <v/>
      </c>
      <c r="O16" s="438" t="str">
        <f>IF('APH KIC KIA PC'!T19="","",'APH KIC KIA PC'!T19)</f>
        <v/>
      </c>
      <c r="P16" s="438" t="str">
        <f>IF('APH KIC KIA PC'!K19="","",'APH KIC KIA PC'!K19)</f>
        <v>Välj…</v>
      </c>
      <c r="Q16" s="436" t="str">
        <f>IF(B16="","",'2. Artikeldata Utökad'!E19)</f>
        <v/>
      </c>
      <c r="R16" s="436" t="str">
        <f>IF(B16="","",'2. Artikeldata Utökad'!F19)</f>
        <v/>
      </c>
      <c r="S16" s="436" t="str">
        <f>IF(B16="","",'3. Förpackningsdata'!G19/10)</f>
        <v/>
      </c>
      <c r="T16" s="436" t="str">
        <f>IF(B16="","",'3. Förpackningsdata'!H19/10)</f>
        <v/>
      </c>
      <c r="U16" s="436" t="str">
        <f>IF(B16="","",'3. Förpackningsdata'!I19/10)</f>
        <v/>
      </c>
      <c r="V16" s="465" t="str">
        <f>IF(B16="","",'APH KIC KIA PC'!Z19)</f>
        <v/>
      </c>
      <c r="W16" s="440" t="str">
        <f>IF(B16="","",'APH KIC KIA PC'!AA19)</f>
        <v/>
      </c>
      <c r="X16" s="441" t="str">
        <f>IF(B16="","",'APH KIC KIA PC'!AB19)</f>
        <v/>
      </c>
      <c r="Y16" s="442" t="str">
        <f>IF(B16="","",'APH KIC KIA PC'!AD19)</f>
        <v/>
      </c>
      <c r="Z16" s="441" t="str">
        <f>IF(B16="","",'APH KIC KIA PC'!AC19)</f>
        <v/>
      </c>
      <c r="AA16" s="442" t="str">
        <f>IF(B16="","",'APH KIC KIA PC'!AI19)</f>
        <v/>
      </c>
      <c r="AB16" s="443" t="str">
        <f>IF(B16="","",'APH KIC KIA PC'!AJ19)</f>
        <v/>
      </c>
      <c r="AC16" s="438" t="str">
        <f>IF(B16="","",'APH KIC KIA PC'!W19)</f>
        <v/>
      </c>
      <c r="AD16" s="439" t="str">
        <f>IF('3. Förpackningsdata'!M19="","",'3. Förpackningsdata'!M19)</f>
        <v/>
      </c>
      <c r="AE16" s="438" t="str">
        <f>IF('APH KIC KIA PC'!J19="","",'APH KIC KIA PC'!J19)</f>
        <v/>
      </c>
    </row>
    <row r="17" spans="1:31" s="324" customFormat="1" x14ac:dyDescent="0.25">
      <c r="A17" s="342">
        <v>16</v>
      </c>
      <c r="B17" s="434" t="str">
        <f>IF('1. Artikeldata Grund'!E20="","",'1. Artikeldata Grund'!E20)</f>
        <v/>
      </c>
      <c r="C17" s="435" t="str">
        <f>IF('1. Artikeldata Grund'!D20="","",'1. Artikeldata Grund'!D20)</f>
        <v/>
      </c>
      <c r="D17" s="436" t="str">
        <f>IF('APH KIC KIA PC'!D20="","",'APH KIC KIA PC'!D20)</f>
        <v/>
      </c>
      <c r="E17" s="435" t="str">
        <f>IF('APH KIC KIA PC'!F20="","",'APH KIC KIA PC'!F20)</f>
        <v/>
      </c>
      <c r="F17" s="438" t="str">
        <f>IF('APH KIC KIA PC'!S20="","",'APH KIC KIA PC'!S20)</f>
        <v xml:space="preserve">  Välj…</v>
      </c>
      <c r="G17" s="438">
        <f>IF('APH KIC KIA PC'!M20="","",'APH KIC KIA PC'!M20)</f>
        <v>910</v>
      </c>
      <c r="H17" s="437" t="str">
        <f>IF(G17&lt;&gt;200,"",IF('2. Artikeldata Utökad'!I20="","",'2. Artikeldata Utökad'!I20))</f>
        <v/>
      </c>
      <c r="I17" s="436" t="str">
        <f>IF('APH KIC KIA PC'!L20="Välj….","",'APH KIC KIA PC'!L20)</f>
        <v/>
      </c>
      <c r="J17" s="436" t="str">
        <f>IF(B17="","",_xlfn.XLOOKUP(I17,Artikelgrupper!A:A,Artikelgrupper!B:B))</f>
        <v/>
      </c>
      <c r="K17" s="436" t="str">
        <f>IF(B17="","",_xlfn.XLOOKUP(I17,Artikelgrupper!A:A,Artikelgrupper!C:C))</f>
        <v/>
      </c>
      <c r="L17" s="436" t="str">
        <f>IF(B17="","",_xlfn.XLOOKUP(I17,Artikelgrupper!A:A,Artikelgrupper!D:D))</f>
        <v/>
      </c>
      <c r="M17" s="439" t="str">
        <f>IF(B17="","",'APH KIC KIA PC'!Q20)</f>
        <v/>
      </c>
      <c r="N17" s="438" t="str">
        <f>IF('APH KIC KIA PC'!R20="","",'APH KIC KIA PC'!R20)</f>
        <v/>
      </c>
      <c r="O17" s="438" t="str">
        <f>IF('APH KIC KIA PC'!T20="","",'APH KIC KIA PC'!T20)</f>
        <v/>
      </c>
      <c r="P17" s="438" t="str">
        <f>IF('APH KIC KIA PC'!K20="","",'APH KIC KIA PC'!K20)</f>
        <v>Välj…</v>
      </c>
      <c r="Q17" s="436" t="str">
        <f>IF(B17="","",'2. Artikeldata Utökad'!E20)</f>
        <v/>
      </c>
      <c r="R17" s="436" t="str">
        <f>IF(B17="","",'2. Artikeldata Utökad'!F20)</f>
        <v/>
      </c>
      <c r="S17" s="436" t="str">
        <f>IF(B17="","",'3. Förpackningsdata'!G20/10)</f>
        <v/>
      </c>
      <c r="T17" s="436" t="str">
        <f>IF(B17="","",'3. Förpackningsdata'!H20/10)</f>
        <v/>
      </c>
      <c r="U17" s="436" t="str">
        <f>IF(B17="","",'3. Förpackningsdata'!I20/10)</f>
        <v/>
      </c>
      <c r="V17" s="465" t="str">
        <f>IF(B17="","",'APH KIC KIA PC'!Z20)</f>
        <v/>
      </c>
      <c r="W17" s="440" t="str">
        <f>IF(B17="","",'APH KIC KIA PC'!AA20)</f>
        <v/>
      </c>
      <c r="X17" s="441" t="str">
        <f>IF(B17="","",'APH KIC KIA PC'!AB20)</f>
        <v/>
      </c>
      <c r="Y17" s="442" t="str">
        <f>IF(B17="","",'APH KIC KIA PC'!AD20)</f>
        <v/>
      </c>
      <c r="Z17" s="441" t="str">
        <f>IF(B17="","",'APH KIC KIA PC'!AC20)</f>
        <v/>
      </c>
      <c r="AA17" s="442" t="str">
        <f>IF(B17="","",'APH KIC KIA PC'!AI20)</f>
        <v/>
      </c>
      <c r="AB17" s="443" t="str">
        <f>IF(B17="","",'APH KIC KIA PC'!AJ20)</f>
        <v/>
      </c>
      <c r="AC17" s="438" t="str">
        <f>IF(B17="","",'APH KIC KIA PC'!W20)</f>
        <v/>
      </c>
      <c r="AD17" s="439" t="str">
        <f>IF('3. Förpackningsdata'!M20="","",'3. Förpackningsdata'!M20)</f>
        <v/>
      </c>
      <c r="AE17" s="438" t="str">
        <f>IF('APH KIC KIA PC'!J20="","",'APH KIC KIA PC'!J20)</f>
        <v/>
      </c>
    </row>
    <row r="18" spans="1:31" s="324" customFormat="1" x14ac:dyDescent="0.25">
      <c r="A18" s="342">
        <v>17</v>
      </c>
      <c r="B18" s="434" t="str">
        <f>IF('1. Artikeldata Grund'!E21="","",'1. Artikeldata Grund'!E21)</f>
        <v/>
      </c>
      <c r="C18" s="435" t="str">
        <f>IF('1. Artikeldata Grund'!D21="","",'1. Artikeldata Grund'!D21)</f>
        <v/>
      </c>
      <c r="D18" s="436" t="str">
        <f>IF('APH KIC KIA PC'!D21="","",'APH KIC KIA PC'!D21)</f>
        <v/>
      </c>
      <c r="E18" s="435" t="str">
        <f>IF('APH KIC KIA PC'!F21="","",'APH KIC KIA PC'!F21)</f>
        <v/>
      </c>
      <c r="F18" s="438" t="str">
        <f>IF('APH KIC KIA PC'!S21="","",'APH KIC KIA PC'!S21)</f>
        <v xml:space="preserve">  Välj…</v>
      </c>
      <c r="G18" s="438">
        <f>IF('APH KIC KIA PC'!M21="","",'APH KIC KIA PC'!M21)</f>
        <v>910</v>
      </c>
      <c r="H18" s="437" t="str">
        <f>IF(G18&lt;&gt;200,"",IF('2. Artikeldata Utökad'!I21="","",'2. Artikeldata Utökad'!I21))</f>
        <v/>
      </c>
      <c r="I18" s="436" t="str">
        <f>IF('APH KIC KIA PC'!L21="Välj….","",'APH KIC KIA PC'!L21)</f>
        <v/>
      </c>
      <c r="J18" s="436" t="str">
        <f>IF(B18="","",_xlfn.XLOOKUP(I18,Artikelgrupper!A:A,Artikelgrupper!B:B))</f>
        <v/>
      </c>
      <c r="K18" s="436" t="str">
        <f>IF(B18="","",_xlfn.XLOOKUP(I18,Artikelgrupper!A:A,Artikelgrupper!C:C))</f>
        <v/>
      </c>
      <c r="L18" s="436" t="str">
        <f>IF(B18="","",_xlfn.XLOOKUP(I18,Artikelgrupper!A:A,Artikelgrupper!D:D))</f>
        <v/>
      </c>
      <c r="M18" s="439" t="str">
        <f>IF(B18="","",'APH KIC KIA PC'!Q21)</f>
        <v/>
      </c>
      <c r="N18" s="438" t="str">
        <f>IF('APH KIC KIA PC'!R21="","",'APH KIC KIA PC'!R21)</f>
        <v/>
      </c>
      <c r="O18" s="438" t="str">
        <f>IF('APH KIC KIA PC'!T21="","",'APH KIC KIA PC'!T21)</f>
        <v/>
      </c>
      <c r="P18" s="438" t="str">
        <f>IF('APH KIC KIA PC'!K21="","",'APH KIC KIA PC'!K21)</f>
        <v>Välj…</v>
      </c>
      <c r="Q18" s="436" t="str">
        <f>IF(B18="","",'2. Artikeldata Utökad'!E21)</f>
        <v/>
      </c>
      <c r="R18" s="436" t="str">
        <f>IF(B18="","",'2. Artikeldata Utökad'!F21)</f>
        <v/>
      </c>
      <c r="S18" s="436" t="str">
        <f>IF(B18="","",'3. Förpackningsdata'!G21/10)</f>
        <v/>
      </c>
      <c r="T18" s="436" t="str">
        <f>IF(B18="","",'3. Förpackningsdata'!H21/10)</f>
        <v/>
      </c>
      <c r="U18" s="436" t="str">
        <f>IF(B18="","",'3. Förpackningsdata'!I21/10)</f>
        <v/>
      </c>
      <c r="V18" s="465" t="str">
        <f>IF(B18="","",'APH KIC KIA PC'!Z21)</f>
        <v/>
      </c>
      <c r="W18" s="440" t="str">
        <f>IF(B18="","",'APH KIC KIA PC'!AA21)</f>
        <v/>
      </c>
      <c r="X18" s="441" t="str">
        <f>IF(B18="","",'APH KIC KIA PC'!AB21)</f>
        <v/>
      </c>
      <c r="Y18" s="442" t="str">
        <f>IF(B18="","",'APH KIC KIA PC'!AD21)</f>
        <v/>
      </c>
      <c r="Z18" s="441" t="str">
        <f>IF(B18="","",'APH KIC KIA PC'!AC21)</f>
        <v/>
      </c>
      <c r="AA18" s="442" t="str">
        <f>IF(B18="","",'APH KIC KIA PC'!AI21)</f>
        <v/>
      </c>
      <c r="AB18" s="443" t="str">
        <f>IF(B18="","",'APH KIC KIA PC'!AJ21)</f>
        <v/>
      </c>
      <c r="AC18" s="438" t="str">
        <f>IF(B18="","",'APH KIC KIA PC'!W21)</f>
        <v/>
      </c>
      <c r="AD18" s="439" t="str">
        <f>IF('3. Förpackningsdata'!M21="","",'3. Förpackningsdata'!M21)</f>
        <v/>
      </c>
      <c r="AE18" s="438" t="str">
        <f>IF('APH KIC KIA PC'!J21="","",'APH KIC KIA PC'!J21)</f>
        <v/>
      </c>
    </row>
    <row r="19" spans="1:31" s="324" customFormat="1" x14ac:dyDescent="0.25">
      <c r="A19" s="342">
        <v>18</v>
      </c>
      <c r="B19" s="434" t="str">
        <f>IF('1. Artikeldata Grund'!E22="","",'1. Artikeldata Grund'!E22)</f>
        <v/>
      </c>
      <c r="C19" s="435" t="str">
        <f>IF('1. Artikeldata Grund'!D22="","",'1. Artikeldata Grund'!D22)</f>
        <v/>
      </c>
      <c r="D19" s="436" t="str">
        <f>IF('APH KIC KIA PC'!D22="","",'APH KIC KIA PC'!D22)</f>
        <v/>
      </c>
      <c r="E19" s="435" t="str">
        <f>IF('APH KIC KIA PC'!F22="","",'APH KIC KIA PC'!F22)</f>
        <v/>
      </c>
      <c r="F19" s="438" t="str">
        <f>IF('APH KIC KIA PC'!S22="","",'APH KIC KIA PC'!S22)</f>
        <v xml:space="preserve">  Välj…</v>
      </c>
      <c r="G19" s="438">
        <f>IF('APH KIC KIA PC'!M22="","",'APH KIC KIA PC'!M22)</f>
        <v>910</v>
      </c>
      <c r="H19" s="437" t="str">
        <f>IF(G19&lt;&gt;200,"",IF('2. Artikeldata Utökad'!I22="","",'2. Artikeldata Utökad'!I22))</f>
        <v/>
      </c>
      <c r="I19" s="436" t="str">
        <f>IF('APH KIC KIA PC'!L22="Välj….","",'APH KIC KIA PC'!L22)</f>
        <v/>
      </c>
      <c r="J19" s="436" t="str">
        <f>IF(B19="","",_xlfn.XLOOKUP(I19,Artikelgrupper!A:A,Artikelgrupper!B:B))</f>
        <v/>
      </c>
      <c r="K19" s="436" t="str">
        <f>IF(B19="","",_xlfn.XLOOKUP(I19,Artikelgrupper!A:A,Artikelgrupper!C:C))</f>
        <v/>
      </c>
      <c r="L19" s="436" t="str">
        <f>IF(B19="","",_xlfn.XLOOKUP(I19,Artikelgrupper!A:A,Artikelgrupper!D:D))</f>
        <v/>
      </c>
      <c r="M19" s="439" t="str">
        <f>IF(B19="","",'APH KIC KIA PC'!Q22)</f>
        <v/>
      </c>
      <c r="N19" s="438" t="str">
        <f>IF('APH KIC KIA PC'!R22="","",'APH KIC KIA PC'!R22)</f>
        <v/>
      </c>
      <c r="O19" s="438" t="str">
        <f>IF('APH KIC KIA PC'!T22="","",'APH KIC KIA PC'!T22)</f>
        <v/>
      </c>
      <c r="P19" s="438" t="str">
        <f>IF('APH KIC KIA PC'!K22="","",'APH KIC KIA PC'!K22)</f>
        <v>Välj…</v>
      </c>
      <c r="Q19" s="436" t="str">
        <f>IF(B19="","",'2. Artikeldata Utökad'!E22)</f>
        <v/>
      </c>
      <c r="R19" s="436" t="str">
        <f>IF(B19="","",'2. Artikeldata Utökad'!F22)</f>
        <v/>
      </c>
      <c r="S19" s="436" t="str">
        <f>IF(B19="","",'3. Förpackningsdata'!G22/10)</f>
        <v/>
      </c>
      <c r="T19" s="436" t="str">
        <f>IF(B19="","",'3. Förpackningsdata'!H22/10)</f>
        <v/>
      </c>
      <c r="U19" s="436" t="str">
        <f>IF(B19="","",'3. Förpackningsdata'!I22/10)</f>
        <v/>
      </c>
      <c r="V19" s="465" t="str">
        <f>IF(B19="","",'APH KIC KIA PC'!Z22)</f>
        <v/>
      </c>
      <c r="W19" s="440" t="str">
        <f>IF(B19="","",'APH KIC KIA PC'!AA22)</f>
        <v/>
      </c>
      <c r="X19" s="441" t="str">
        <f>IF(B19="","",'APH KIC KIA PC'!AB22)</f>
        <v/>
      </c>
      <c r="Y19" s="442" t="str">
        <f>IF(B19="","",'APH KIC KIA PC'!AD22)</f>
        <v/>
      </c>
      <c r="Z19" s="441" t="str">
        <f>IF(B19="","",'APH KIC KIA PC'!AC22)</f>
        <v/>
      </c>
      <c r="AA19" s="442" t="str">
        <f>IF(B19="","",'APH KIC KIA PC'!AI22)</f>
        <v/>
      </c>
      <c r="AB19" s="443" t="str">
        <f>IF(B19="","",'APH KIC KIA PC'!AJ22)</f>
        <v/>
      </c>
      <c r="AC19" s="438" t="str">
        <f>IF(B19="","",'APH KIC KIA PC'!W22)</f>
        <v/>
      </c>
      <c r="AD19" s="439" t="str">
        <f>IF('3. Förpackningsdata'!M22="","",'3. Förpackningsdata'!M22)</f>
        <v/>
      </c>
      <c r="AE19" s="438" t="str">
        <f>IF('APH KIC KIA PC'!J22="","",'APH KIC KIA PC'!J22)</f>
        <v/>
      </c>
    </row>
    <row r="20" spans="1:31" s="324" customFormat="1" x14ac:dyDescent="0.25">
      <c r="A20" s="342">
        <v>19</v>
      </c>
      <c r="B20" s="434" t="str">
        <f>IF('1. Artikeldata Grund'!E23="","",'1. Artikeldata Grund'!E23)</f>
        <v/>
      </c>
      <c r="C20" s="435" t="str">
        <f>IF('1. Artikeldata Grund'!D23="","",'1. Artikeldata Grund'!D23)</f>
        <v/>
      </c>
      <c r="D20" s="436" t="str">
        <f>IF('APH KIC KIA PC'!D23="","",'APH KIC KIA PC'!D23)</f>
        <v/>
      </c>
      <c r="E20" s="435" t="str">
        <f>IF('APH KIC KIA PC'!F23="","",'APH KIC KIA PC'!F23)</f>
        <v/>
      </c>
      <c r="F20" s="438" t="str">
        <f>IF('APH KIC KIA PC'!S23="","",'APH KIC KIA PC'!S23)</f>
        <v xml:space="preserve">  Välj…</v>
      </c>
      <c r="G20" s="438">
        <f>IF('APH KIC KIA PC'!M23="","",'APH KIC KIA PC'!M23)</f>
        <v>910</v>
      </c>
      <c r="H20" s="437" t="str">
        <f>IF(G20&lt;&gt;200,"",IF('2. Artikeldata Utökad'!I23="","",'2. Artikeldata Utökad'!I23))</f>
        <v/>
      </c>
      <c r="I20" s="436" t="str">
        <f>IF('APH KIC KIA PC'!L23="Välj….","",'APH KIC KIA PC'!L23)</f>
        <v/>
      </c>
      <c r="J20" s="436" t="str">
        <f>IF(B20="","",_xlfn.XLOOKUP(I20,Artikelgrupper!A:A,Artikelgrupper!B:B))</f>
        <v/>
      </c>
      <c r="K20" s="436" t="str">
        <f>IF(B20="","",_xlfn.XLOOKUP(I20,Artikelgrupper!A:A,Artikelgrupper!C:C))</f>
        <v/>
      </c>
      <c r="L20" s="436" t="str">
        <f>IF(B20="","",_xlfn.XLOOKUP(I20,Artikelgrupper!A:A,Artikelgrupper!D:D))</f>
        <v/>
      </c>
      <c r="M20" s="439" t="str">
        <f>IF(B20="","",'APH KIC KIA PC'!Q23)</f>
        <v/>
      </c>
      <c r="N20" s="438" t="str">
        <f>IF('APH KIC KIA PC'!R23="","",'APH KIC KIA PC'!R23)</f>
        <v/>
      </c>
      <c r="O20" s="438" t="str">
        <f>IF('APH KIC KIA PC'!T23="","",'APH KIC KIA PC'!T23)</f>
        <v/>
      </c>
      <c r="P20" s="438" t="str">
        <f>IF('APH KIC KIA PC'!K23="","",'APH KIC KIA PC'!K23)</f>
        <v>Välj…</v>
      </c>
      <c r="Q20" s="436" t="str">
        <f>IF(B20="","",'2. Artikeldata Utökad'!E23)</f>
        <v/>
      </c>
      <c r="R20" s="436" t="str">
        <f>IF(B20="","",'2. Artikeldata Utökad'!F23)</f>
        <v/>
      </c>
      <c r="S20" s="436" t="str">
        <f>IF(B20="","",'3. Förpackningsdata'!G23/10)</f>
        <v/>
      </c>
      <c r="T20" s="436" t="str">
        <f>IF(B20="","",'3. Förpackningsdata'!H23/10)</f>
        <v/>
      </c>
      <c r="U20" s="436" t="str">
        <f>IF(B20="","",'3. Förpackningsdata'!I23/10)</f>
        <v/>
      </c>
      <c r="V20" s="465" t="str">
        <f>IF(B20="","",'APH KIC KIA PC'!Z23)</f>
        <v/>
      </c>
      <c r="W20" s="440" t="str">
        <f>IF(B20="","",'APH KIC KIA PC'!AA23)</f>
        <v/>
      </c>
      <c r="X20" s="441" t="str">
        <f>IF(B20="","",'APH KIC KIA PC'!AB23)</f>
        <v/>
      </c>
      <c r="Y20" s="442" t="str">
        <f>IF(B20="","",'APH KIC KIA PC'!AD23)</f>
        <v/>
      </c>
      <c r="Z20" s="441" t="str">
        <f>IF(B20="","",'APH KIC KIA PC'!AC23)</f>
        <v/>
      </c>
      <c r="AA20" s="442" t="str">
        <f>IF(B20="","",'APH KIC KIA PC'!AI23)</f>
        <v/>
      </c>
      <c r="AB20" s="443" t="str">
        <f>IF(B20="","",'APH KIC KIA PC'!AJ23)</f>
        <v/>
      </c>
      <c r="AC20" s="438" t="str">
        <f>IF(B20="","",'APH KIC KIA PC'!W23)</f>
        <v/>
      </c>
      <c r="AD20" s="439" t="str">
        <f>IF('3. Förpackningsdata'!M23="","",'3. Förpackningsdata'!M23)</f>
        <v/>
      </c>
      <c r="AE20" s="438" t="str">
        <f>IF('APH KIC KIA PC'!J23="","",'APH KIC KIA PC'!J23)</f>
        <v/>
      </c>
    </row>
    <row r="21" spans="1:31" s="324" customFormat="1" x14ac:dyDescent="0.25">
      <c r="A21" s="342">
        <v>20</v>
      </c>
      <c r="B21" s="434" t="str">
        <f>IF('1. Artikeldata Grund'!E24="","",'1. Artikeldata Grund'!E24)</f>
        <v/>
      </c>
      <c r="C21" s="435" t="str">
        <f>IF('1. Artikeldata Grund'!D24="","",'1. Artikeldata Grund'!D24)</f>
        <v/>
      </c>
      <c r="D21" s="436" t="str">
        <f>IF('APH KIC KIA PC'!D24="","",'APH KIC KIA PC'!D24)</f>
        <v/>
      </c>
      <c r="E21" s="435" t="str">
        <f>IF('APH KIC KIA PC'!F24="","",'APH KIC KIA PC'!F24)</f>
        <v/>
      </c>
      <c r="F21" s="438" t="str">
        <f>IF('APH KIC KIA PC'!S24="","",'APH KIC KIA PC'!S24)</f>
        <v xml:space="preserve">  Välj…</v>
      </c>
      <c r="G21" s="438">
        <f>IF('APH KIC KIA PC'!M24="","",'APH KIC KIA PC'!M24)</f>
        <v>910</v>
      </c>
      <c r="H21" s="437" t="str">
        <f>IF(G21&lt;&gt;200,"",IF('2. Artikeldata Utökad'!I24="","",'2. Artikeldata Utökad'!I24))</f>
        <v/>
      </c>
      <c r="I21" s="436" t="str">
        <f>IF('APH KIC KIA PC'!L24="Välj….","",'APH KIC KIA PC'!L24)</f>
        <v/>
      </c>
      <c r="J21" s="436" t="str">
        <f>IF(B21="","",_xlfn.XLOOKUP(I21,Artikelgrupper!A:A,Artikelgrupper!B:B))</f>
        <v/>
      </c>
      <c r="K21" s="436" t="str">
        <f>IF(B21="","",_xlfn.XLOOKUP(I21,Artikelgrupper!A:A,Artikelgrupper!C:C))</f>
        <v/>
      </c>
      <c r="L21" s="436" t="str">
        <f>IF(B21="","",_xlfn.XLOOKUP(I21,Artikelgrupper!A:A,Artikelgrupper!D:D))</f>
        <v/>
      </c>
      <c r="M21" s="439" t="str">
        <f>IF(B21="","",'APH KIC KIA PC'!Q24)</f>
        <v/>
      </c>
      <c r="N21" s="438" t="str">
        <f>IF('APH KIC KIA PC'!R24="","",'APH KIC KIA PC'!R24)</f>
        <v/>
      </c>
      <c r="O21" s="438" t="str">
        <f>IF('APH KIC KIA PC'!T24="","",'APH KIC KIA PC'!T24)</f>
        <v/>
      </c>
      <c r="P21" s="438" t="str">
        <f>IF('APH KIC KIA PC'!K24="","",'APH KIC KIA PC'!K24)</f>
        <v>Välj…</v>
      </c>
      <c r="Q21" s="436" t="str">
        <f>IF(B21="","",'2. Artikeldata Utökad'!E24)</f>
        <v/>
      </c>
      <c r="R21" s="436" t="str">
        <f>IF(B21="","",'2. Artikeldata Utökad'!F24)</f>
        <v/>
      </c>
      <c r="S21" s="436" t="str">
        <f>IF(B21="","",'3. Förpackningsdata'!G24/10)</f>
        <v/>
      </c>
      <c r="T21" s="436" t="str">
        <f>IF(B21="","",'3. Förpackningsdata'!H24/10)</f>
        <v/>
      </c>
      <c r="U21" s="436" t="str">
        <f>IF(B21="","",'3. Förpackningsdata'!I24/10)</f>
        <v/>
      </c>
      <c r="V21" s="465" t="str">
        <f>IF(B21="","",'APH KIC KIA PC'!Z24)</f>
        <v/>
      </c>
      <c r="W21" s="440" t="str">
        <f>IF(B21="","",'APH KIC KIA PC'!AA24)</f>
        <v/>
      </c>
      <c r="X21" s="441" t="str">
        <f>IF(B21="","",'APH KIC KIA PC'!AB24)</f>
        <v/>
      </c>
      <c r="Y21" s="442" t="str">
        <f>IF(B21="","",'APH KIC KIA PC'!AD24)</f>
        <v/>
      </c>
      <c r="Z21" s="441" t="str">
        <f>IF(B21="","",'APH KIC KIA PC'!AC24)</f>
        <v/>
      </c>
      <c r="AA21" s="442" t="str">
        <f>IF(B21="","",'APH KIC KIA PC'!AI24)</f>
        <v/>
      </c>
      <c r="AB21" s="443" t="str">
        <f>IF(B21="","",'APH KIC KIA PC'!AJ24)</f>
        <v/>
      </c>
      <c r="AC21" s="438" t="str">
        <f>IF(B21="","",'APH KIC KIA PC'!W24)</f>
        <v/>
      </c>
      <c r="AD21" s="439" t="str">
        <f>IF('3. Förpackningsdata'!M24="","",'3. Förpackningsdata'!M24)</f>
        <v/>
      </c>
      <c r="AE21" s="438" t="str">
        <f>IF('APH KIC KIA PC'!J24="","",'APH KIC KIA PC'!J24)</f>
        <v/>
      </c>
    </row>
    <row r="22" spans="1:31" s="324" customFormat="1" x14ac:dyDescent="0.25">
      <c r="A22" s="342">
        <v>21</v>
      </c>
      <c r="B22" s="434" t="str">
        <f>IF('1. Artikeldata Grund'!E25="","",'1. Artikeldata Grund'!E25)</f>
        <v/>
      </c>
      <c r="C22" s="435" t="str">
        <f>IF('1. Artikeldata Grund'!D25="","",'1. Artikeldata Grund'!D25)</f>
        <v/>
      </c>
      <c r="D22" s="436" t="str">
        <f>IF('APH KIC KIA PC'!D25="","",'APH KIC KIA PC'!D25)</f>
        <v/>
      </c>
      <c r="E22" s="435" t="str">
        <f>IF('APH KIC KIA PC'!F25="","",'APH KIC KIA PC'!F25)</f>
        <v/>
      </c>
      <c r="F22" s="438" t="str">
        <f>IF('APH KIC KIA PC'!S25="","",'APH KIC KIA PC'!S25)</f>
        <v xml:space="preserve">  Välj…</v>
      </c>
      <c r="G22" s="438">
        <f>IF('APH KIC KIA PC'!M25="","",'APH KIC KIA PC'!M25)</f>
        <v>910</v>
      </c>
      <c r="H22" s="437" t="str">
        <f>IF(G22&lt;&gt;200,"",IF('2. Artikeldata Utökad'!I25="","",'2. Artikeldata Utökad'!I25))</f>
        <v/>
      </c>
      <c r="I22" s="436" t="str">
        <f>IF('APH KIC KIA PC'!L25="Välj….","",'APH KIC KIA PC'!L25)</f>
        <v/>
      </c>
      <c r="J22" s="436" t="str">
        <f>IF(B22="","",_xlfn.XLOOKUP(I22,Artikelgrupper!A:A,Artikelgrupper!B:B))</f>
        <v/>
      </c>
      <c r="K22" s="436" t="str">
        <f>IF(B22="","",_xlfn.XLOOKUP(I22,Artikelgrupper!A:A,Artikelgrupper!C:C))</f>
        <v/>
      </c>
      <c r="L22" s="436" t="str">
        <f>IF(B22="","",_xlfn.XLOOKUP(I22,Artikelgrupper!A:A,Artikelgrupper!D:D))</f>
        <v/>
      </c>
      <c r="M22" s="439" t="str">
        <f>IF(B22="","",'APH KIC KIA PC'!Q25)</f>
        <v/>
      </c>
      <c r="N22" s="438" t="str">
        <f>IF('APH KIC KIA PC'!R25="","",'APH KIC KIA PC'!R25)</f>
        <v/>
      </c>
      <c r="O22" s="438" t="str">
        <f>IF('APH KIC KIA PC'!T25="","",'APH KIC KIA PC'!T25)</f>
        <v/>
      </c>
      <c r="P22" s="438" t="str">
        <f>IF('APH KIC KIA PC'!K25="","",'APH KIC KIA PC'!K25)</f>
        <v>Välj…</v>
      </c>
      <c r="Q22" s="436" t="str">
        <f>IF(B22="","",'2. Artikeldata Utökad'!E25)</f>
        <v/>
      </c>
      <c r="R22" s="436" t="str">
        <f>IF(B22="","",'2. Artikeldata Utökad'!F25)</f>
        <v/>
      </c>
      <c r="S22" s="436" t="str">
        <f>IF(B22="","",'3. Förpackningsdata'!G25/10)</f>
        <v/>
      </c>
      <c r="T22" s="436" t="str">
        <f>IF(B22="","",'3. Förpackningsdata'!H25/10)</f>
        <v/>
      </c>
      <c r="U22" s="436" t="str">
        <f>IF(B22="","",'3. Förpackningsdata'!I25/10)</f>
        <v/>
      </c>
      <c r="V22" s="465" t="str">
        <f>IF(B22="","",'APH KIC KIA PC'!Z25)</f>
        <v/>
      </c>
      <c r="W22" s="440" t="str">
        <f>IF(B22="","",'APH KIC KIA PC'!AA25)</f>
        <v/>
      </c>
      <c r="X22" s="441" t="str">
        <f>IF(B22="","",'APH KIC KIA PC'!AB25)</f>
        <v/>
      </c>
      <c r="Y22" s="442" t="str">
        <f>IF(B22="","",'APH KIC KIA PC'!AD25)</f>
        <v/>
      </c>
      <c r="Z22" s="441" t="str">
        <f>IF(B22="","",'APH KIC KIA PC'!AC25)</f>
        <v/>
      </c>
      <c r="AA22" s="442" t="str">
        <f>IF(B22="","",'APH KIC KIA PC'!AI25)</f>
        <v/>
      </c>
      <c r="AB22" s="443" t="str">
        <f>IF(B22="","",'APH KIC KIA PC'!AJ25)</f>
        <v/>
      </c>
      <c r="AC22" s="438" t="str">
        <f>IF(B22="","",'APH KIC KIA PC'!W25)</f>
        <v/>
      </c>
      <c r="AD22" s="439" t="str">
        <f>IF('3. Förpackningsdata'!M25="","",'3. Förpackningsdata'!M25)</f>
        <v/>
      </c>
      <c r="AE22" s="438" t="str">
        <f>IF('APH KIC KIA PC'!J25="","",'APH KIC KIA PC'!J25)</f>
        <v/>
      </c>
    </row>
    <row r="23" spans="1:31" s="324" customFormat="1" x14ac:dyDescent="0.25">
      <c r="A23" s="342">
        <v>22</v>
      </c>
      <c r="B23" s="434" t="str">
        <f>IF('1. Artikeldata Grund'!E26="","",'1. Artikeldata Grund'!E26)</f>
        <v/>
      </c>
      <c r="C23" s="435" t="str">
        <f>IF('1. Artikeldata Grund'!D26="","",'1. Artikeldata Grund'!D26)</f>
        <v/>
      </c>
      <c r="D23" s="436" t="str">
        <f>IF('APH KIC KIA PC'!D26="","",'APH KIC KIA PC'!D26)</f>
        <v/>
      </c>
      <c r="E23" s="435" t="str">
        <f>IF('APH KIC KIA PC'!F26="","",'APH KIC KIA PC'!F26)</f>
        <v/>
      </c>
      <c r="F23" s="438" t="str">
        <f>IF('APH KIC KIA PC'!S26="","",'APH KIC KIA PC'!S26)</f>
        <v xml:space="preserve">  Välj…</v>
      </c>
      <c r="G23" s="438">
        <f>IF('APH KIC KIA PC'!M26="","",'APH KIC KIA PC'!M26)</f>
        <v>910</v>
      </c>
      <c r="H23" s="437" t="str">
        <f>IF(G23&lt;&gt;200,"",IF('2. Artikeldata Utökad'!I26="","",'2. Artikeldata Utökad'!I26))</f>
        <v/>
      </c>
      <c r="I23" s="436" t="str">
        <f>IF('APH KIC KIA PC'!L26="Välj….","",'APH KIC KIA PC'!L26)</f>
        <v/>
      </c>
      <c r="J23" s="436" t="str">
        <f>IF(B23="","",_xlfn.XLOOKUP(I23,Artikelgrupper!A:A,Artikelgrupper!B:B))</f>
        <v/>
      </c>
      <c r="K23" s="436" t="str">
        <f>IF(B23="","",_xlfn.XLOOKUP(I23,Artikelgrupper!A:A,Artikelgrupper!C:C))</f>
        <v/>
      </c>
      <c r="L23" s="436" t="str">
        <f>IF(B23="","",_xlfn.XLOOKUP(I23,Artikelgrupper!A:A,Artikelgrupper!D:D))</f>
        <v/>
      </c>
      <c r="M23" s="439" t="str">
        <f>IF(B23="","",'APH KIC KIA PC'!Q26)</f>
        <v/>
      </c>
      <c r="N23" s="438" t="str">
        <f>IF('APH KIC KIA PC'!R26="","",'APH KIC KIA PC'!R26)</f>
        <v/>
      </c>
      <c r="O23" s="438" t="str">
        <f>IF('APH KIC KIA PC'!T26="","",'APH KIC KIA PC'!T26)</f>
        <v/>
      </c>
      <c r="P23" s="438" t="str">
        <f>IF('APH KIC KIA PC'!K26="","",'APH KIC KIA PC'!K26)</f>
        <v>Välj…</v>
      </c>
      <c r="Q23" s="436" t="str">
        <f>IF(B23="","",'2. Artikeldata Utökad'!E26)</f>
        <v/>
      </c>
      <c r="R23" s="436" t="str">
        <f>IF(B23="","",'2. Artikeldata Utökad'!F26)</f>
        <v/>
      </c>
      <c r="S23" s="436" t="str">
        <f>IF(B23="","",'3. Förpackningsdata'!G26/10)</f>
        <v/>
      </c>
      <c r="T23" s="436" t="str">
        <f>IF(B23="","",'3. Förpackningsdata'!H26/10)</f>
        <v/>
      </c>
      <c r="U23" s="436" t="str">
        <f>IF(B23="","",'3. Förpackningsdata'!I26/10)</f>
        <v/>
      </c>
      <c r="V23" s="465" t="str">
        <f>IF(B23="","",'APH KIC KIA PC'!Z26)</f>
        <v/>
      </c>
      <c r="W23" s="440" t="str">
        <f>IF(B23="","",'APH KIC KIA PC'!AA26)</f>
        <v/>
      </c>
      <c r="X23" s="441" t="str">
        <f>IF(B23="","",'APH KIC KIA PC'!AB26)</f>
        <v/>
      </c>
      <c r="Y23" s="442" t="str">
        <f>IF(B23="","",'APH KIC KIA PC'!AD26)</f>
        <v/>
      </c>
      <c r="Z23" s="441" t="str">
        <f>IF(B23="","",'APH KIC KIA PC'!AC26)</f>
        <v/>
      </c>
      <c r="AA23" s="442" t="str">
        <f>IF(B23="","",'APH KIC KIA PC'!AI26)</f>
        <v/>
      </c>
      <c r="AB23" s="443" t="str">
        <f>IF(B23="","",'APH KIC KIA PC'!AJ26)</f>
        <v/>
      </c>
      <c r="AC23" s="438" t="str">
        <f>IF(B23="","",'APH KIC KIA PC'!W26)</f>
        <v/>
      </c>
      <c r="AD23" s="439" t="str">
        <f>IF('3. Förpackningsdata'!M26="","",'3. Förpackningsdata'!M26)</f>
        <v/>
      </c>
      <c r="AE23" s="438" t="str">
        <f>IF('APH KIC KIA PC'!J26="","",'APH KIC KIA PC'!J26)</f>
        <v/>
      </c>
    </row>
    <row r="24" spans="1:31" s="324" customFormat="1" x14ac:dyDescent="0.25">
      <c r="A24" s="342">
        <v>23</v>
      </c>
      <c r="B24" s="434" t="str">
        <f>IF('1. Artikeldata Grund'!E27="","",'1. Artikeldata Grund'!E27)</f>
        <v/>
      </c>
      <c r="C24" s="435" t="str">
        <f>IF('1. Artikeldata Grund'!D27="","",'1. Artikeldata Grund'!D27)</f>
        <v/>
      </c>
      <c r="D24" s="436" t="str">
        <f>IF('APH KIC KIA PC'!D27="","",'APH KIC KIA PC'!D27)</f>
        <v/>
      </c>
      <c r="E24" s="435" t="str">
        <f>IF('APH KIC KIA PC'!F27="","",'APH KIC KIA PC'!F27)</f>
        <v/>
      </c>
      <c r="F24" s="438" t="str">
        <f>IF('APH KIC KIA PC'!S27="","",'APH KIC KIA PC'!S27)</f>
        <v xml:space="preserve">  Välj…</v>
      </c>
      <c r="G24" s="438">
        <f>IF('APH KIC KIA PC'!M27="","",'APH KIC KIA PC'!M27)</f>
        <v>910</v>
      </c>
      <c r="H24" s="437" t="str">
        <f>IF(G24&lt;&gt;200,"",IF('2. Artikeldata Utökad'!I27="","",'2. Artikeldata Utökad'!I27))</f>
        <v/>
      </c>
      <c r="I24" s="436" t="str">
        <f>IF('APH KIC KIA PC'!L27="Välj….","",'APH KIC KIA PC'!L27)</f>
        <v/>
      </c>
      <c r="J24" s="436" t="str">
        <f>IF(B24="","",_xlfn.XLOOKUP(I24,Artikelgrupper!A:A,Artikelgrupper!B:B))</f>
        <v/>
      </c>
      <c r="K24" s="436" t="str">
        <f>IF(B24="","",_xlfn.XLOOKUP(I24,Artikelgrupper!A:A,Artikelgrupper!C:C))</f>
        <v/>
      </c>
      <c r="L24" s="436" t="str">
        <f>IF(B24="","",_xlfn.XLOOKUP(I24,Artikelgrupper!A:A,Artikelgrupper!D:D))</f>
        <v/>
      </c>
      <c r="M24" s="439" t="str">
        <f>IF(B24="","",'APH KIC KIA PC'!Q27)</f>
        <v/>
      </c>
      <c r="N24" s="438" t="str">
        <f>IF('APH KIC KIA PC'!R27="","",'APH KIC KIA PC'!R27)</f>
        <v/>
      </c>
      <c r="O24" s="438" t="str">
        <f>IF('APH KIC KIA PC'!T27="","",'APH KIC KIA PC'!T27)</f>
        <v/>
      </c>
      <c r="P24" s="438" t="str">
        <f>IF('APH KIC KIA PC'!K27="","",'APH KIC KIA PC'!K27)</f>
        <v>Välj…</v>
      </c>
      <c r="Q24" s="436" t="str">
        <f>IF(B24="","",'2. Artikeldata Utökad'!E27)</f>
        <v/>
      </c>
      <c r="R24" s="436" t="str">
        <f>IF(B24="","",'2. Artikeldata Utökad'!F27)</f>
        <v/>
      </c>
      <c r="S24" s="436" t="str">
        <f>IF(B24="","",'3. Förpackningsdata'!G27/10)</f>
        <v/>
      </c>
      <c r="T24" s="436" t="str">
        <f>IF(B24="","",'3. Förpackningsdata'!H27/10)</f>
        <v/>
      </c>
      <c r="U24" s="436" t="str">
        <f>IF(B24="","",'3. Förpackningsdata'!I27/10)</f>
        <v/>
      </c>
      <c r="V24" s="465" t="str">
        <f>IF(B24="","",'APH KIC KIA PC'!Z27)</f>
        <v/>
      </c>
      <c r="W24" s="440" t="str">
        <f>IF(B24="","",'APH KIC KIA PC'!AA27)</f>
        <v/>
      </c>
      <c r="X24" s="441" t="str">
        <f>IF(B24="","",'APH KIC KIA PC'!AB27)</f>
        <v/>
      </c>
      <c r="Y24" s="442" t="str">
        <f>IF(B24="","",'APH KIC KIA PC'!AD27)</f>
        <v/>
      </c>
      <c r="Z24" s="441" t="str">
        <f>IF(B24="","",'APH KIC KIA PC'!AC27)</f>
        <v/>
      </c>
      <c r="AA24" s="442" t="str">
        <f>IF(B24="","",'APH KIC KIA PC'!AI27)</f>
        <v/>
      </c>
      <c r="AB24" s="443" t="str">
        <f>IF(B24="","",'APH KIC KIA PC'!AJ27)</f>
        <v/>
      </c>
      <c r="AC24" s="438" t="str">
        <f>IF(B24="","",'APH KIC KIA PC'!W27)</f>
        <v/>
      </c>
      <c r="AD24" s="439" t="str">
        <f>IF('3. Förpackningsdata'!M27="","",'3. Förpackningsdata'!M27)</f>
        <v/>
      </c>
      <c r="AE24" s="438" t="str">
        <f>IF('APH KIC KIA PC'!J27="","",'APH KIC KIA PC'!J27)</f>
        <v/>
      </c>
    </row>
    <row r="25" spans="1:31" s="324" customFormat="1" x14ac:dyDescent="0.25">
      <c r="A25" s="342">
        <v>24</v>
      </c>
      <c r="B25" s="434" t="str">
        <f>IF('1. Artikeldata Grund'!E28="","",'1. Artikeldata Grund'!E28)</f>
        <v/>
      </c>
      <c r="C25" s="435" t="str">
        <f>IF('1. Artikeldata Grund'!D28="","",'1. Artikeldata Grund'!D28)</f>
        <v/>
      </c>
      <c r="D25" s="436" t="str">
        <f>IF('APH KIC KIA PC'!D28="","",'APH KIC KIA PC'!D28)</f>
        <v/>
      </c>
      <c r="E25" s="435" t="str">
        <f>IF('APH KIC KIA PC'!F28="","",'APH KIC KIA PC'!F28)</f>
        <v/>
      </c>
      <c r="F25" s="438" t="str">
        <f>IF('APH KIC KIA PC'!S28="","",'APH KIC KIA PC'!S28)</f>
        <v xml:space="preserve">  Välj…</v>
      </c>
      <c r="G25" s="438">
        <f>IF('APH KIC KIA PC'!M28="","",'APH KIC KIA PC'!M28)</f>
        <v>910</v>
      </c>
      <c r="H25" s="437" t="str">
        <f>IF(G25&lt;&gt;200,"",IF('2. Artikeldata Utökad'!I28="","",'2. Artikeldata Utökad'!I28))</f>
        <v/>
      </c>
      <c r="I25" s="436" t="str">
        <f>IF('APH KIC KIA PC'!L28="Välj….","",'APH KIC KIA PC'!L28)</f>
        <v/>
      </c>
      <c r="J25" s="436" t="str">
        <f>IF(B25="","",_xlfn.XLOOKUP(I25,Artikelgrupper!A:A,Artikelgrupper!B:B))</f>
        <v/>
      </c>
      <c r="K25" s="436" t="str">
        <f>IF(B25="","",_xlfn.XLOOKUP(I25,Artikelgrupper!A:A,Artikelgrupper!C:C))</f>
        <v/>
      </c>
      <c r="L25" s="436" t="str">
        <f>IF(B25="","",_xlfn.XLOOKUP(I25,Artikelgrupper!A:A,Artikelgrupper!D:D))</f>
        <v/>
      </c>
      <c r="M25" s="439" t="str">
        <f>IF(B25="","",'APH KIC KIA PC'!Q28)</f>
        <v/>
      </c>
      <c r="N25" s="438" t="str">
        <f>IF('APH KIC KIA PC'!R28="","",'APH KIC KIA PC'!R28)</f>
        <v/>
      </c>
      <c r="O25" s="438" t="str">
        <f>IF('APH KIC KIA PC'!T28="","",'APH KIC KIA PC'!T28)</f>
        <v/>
      </c>
      <c r="P25" s="438" t="str">
        <f>IF('APH KIC KIA PC'!K28="","",'APH KIC KIA PC'!K28)</f>
        <v>Välj…</v>
      </c>
      <c r="Q25" s="436" t="str">
        <f>IF(B25="","",'2. Artikeldata Utökad'!E28)</f>
        <v/>
      </c>
      <c r="R25" s="436" t="str">
        <f>IF(B25="","",'2. Artikeldata Utökad'!F28)</f>
        <v/>
      </c>
      <c r="S25" s="436" t="str">
        <f>IF(B25="","",'3. Förpackningsdata'!G28/10)</f>
        <v/>
      </c>
      <c r="T25" s="436" t="str">
        <f>IF(B25="","",'3. Förpackningsdata'!H28/10)</f>
        <v/>
      </c>
      <c r="U25" s="436" t="str">
        <f>IF(B25="","",'3. Förpackningsdata'!I28/10)</f>
        <v/>
      </c>
      <c r="V25" s="465" t="str">
        <f>IF(B25="","",'APH KIC KIA PC'!Z28)</f>
        <v/>
      </c>
      <c r="W25" s="440" t="str">
        <f>IF(B25="","",'APH KIC KIA PC'!AA28)</f>
        <v/>
      </c>
      <c r="X25" s="441" t="str">
        <f>IF(B25="","",'APH KIC KIA PC'!AB28)</f>
        <v/>
      </c>
      <c r="Y25" s="442" t="str">
        <f>IF(B25="","",'APH KIC KIA PC'!AD28)</f>
        <v/>
      </c>
      <c r="Z25" s="441" t="str">
        <f>IF(B25="","",'APH KIC KIA PC'!AC28)</f>
        <v/>
      </c>
      <c r="AA25" s="442" t="str">
        <f>IF(B25="","",'APH KIC KIA PC'!AI28)</f>
        <v/>
      </c>
      <c r="AB25" s="443" t="str">
        <f>IF(B25="","",'APH KIC KIA PC'!AJ28)</f>
        <v/>
      </c>
      <c r="AC25" s="438" t="str">
        <f>IF(B25="","",'APH KIC KIA PC'!W28)</f>
        <v/>
      </c>
      <c r="AD25" s="439" t="str">
        <f>IF('3. Förpackningsdata'!M28="","",'3. Förpackningsdata'!M28)</f>
        <v/>
      </c>
      <c r="AE25" s="438" t="str">
        <f>IF('APH KIC KIA PC'!J28="","",'APH KIC KIA PC'!J28)</f>
        <v/>
      </c>
    </row>
    <row r="26" spans="1:31" s="324" customFormat="1" x14ac:dyDescent="0.25">
      <c r="A26" s="342">
        <v>25</v>
      </c>
      <c r="B26" s="434" t="str">
        <f>IF('1. Artikeldata Grund'!E29="","",'1. Artikeldata Grund'!E29)</f>
        <v/>
      </c>
      <c r="C26" s="435" t="str">
        <f>IF('1. Artikeldata Grund'!D29="","",'1. Artikeldata Grund'!D29)</f>
        <v/>
      </c>
      <c r="D26" s="436" t="str">
        <f>IF('APH KIC KIA PC'!D29="","",'APH KIC KIA PC'!D29)</f>
        <v/>
      </c>
      <c r="E26" s="435" t="str">
        <f>IF('APH KIC KIA PC'!F29="","",'APH KIC KIA PC'!F29)</f>
        <v/>
      </c>
      <c r="F26" s="438" t="str">
        <f>IF('APH KIC KIA PC'!S29="","",'APH KIC KIA PC'!S29)</f>
        <v xml:space="preserve">  Välj…</v>
      </c>
      <c r="G26" s="438">
        <f>IF('APH KIC KIA PC'!M29="","",'APH KIC KIA PC'!M29)</f>
        <v>910</v>
      </c>
      <c r="H26" s="437" t="str">
        <f>IF(G26&lt;&gt;200,"",IF('2. Artikeldata Utökad'!I29="","",'2. Artikeldata Utökad'!I29))</f>
        <v/>
      </c>
      <c r="I26" s="436" t="str">
        <f>IF('APH KIC KIA PC'!L29="Välj….","",'APH KIC KIA PC'!L29)</f>
        <v/>
      </c>
      <c r="J26" s="436" t="str">
        <f>IF(B26="","",_xlfn.XLOOKUP(I26,Artikelgrupper!A:A,Artikelgrupper!B:B))</f>
        <v/>
      </c>
      <c r="K26" s="436" t="str">
        <f>IF(B26="","",_xlfn.XLOOKUP(I26,Artikelgrupper!A:A,Artikelgrupper!C:C))</f>
        <v/>
      </c>
      <c r="L26" s="436" t="str">
        <f>IF(B26="","",_xlfn.XLOOKUP(I26,Artikelgrupper!A:A,Artikelgrupper!D:D))</f>
        <v/>
      </c>
      <c r="M26" s="439" t="str">
        <f>IF(B26="","",'APH KIC KIA PC'!Q29)</f>
        <v/>
      </c>
      <c r="N26" s="438" t="str">
        <f>IF('APH KIC KIA PC'!R29="","",'APH KIC KIA PC'!R29)</f>
        <v/>
      </c>
      <c r="O26" s="438" t="str">
        <f>IF('APH KIC KIA PC'!T29="","",'APH KIC KIA PC'!T29)</f>
        <v/>
      </c>
      <c r="P26" s="438" t="str">
        <f>IF('APH KIC KIA PC'!K29="","",'APH KIC KIA PC'!K29)</f>
        <v>Välj…</v>
      </c>
      <c r="Q26" s="436" t="str">
        <f>IF(B26="","",'2. Artikeldata Utökad'!E29)</f>
        <v/>
      </c>
      <c r="R26" s="436" t="str">
        <f>IF(B26="","",'2. Artikeldata Utökad'!F29)</f>
        <v/>
      </c>
      <c r="S26" s="436" t="str">
        <f>IF(B26="","",'3. Förpackningsdata'!G29/10)</f>
        <v/>
      </c>
      <c r="T26" s="436" t="str">
        <f>IF(B26="","",'3. Förpackningsdata'!H29/10)</f>
        <v/>
      </c>
      <c r="U26" s="436" t="str">
        <f>IF(B26="","",'3. Förpackningsdata'!I29/10)</f>
        <v/>
      </c>
      <c r="V26" s="465" t="str">
        <f>IF(B26="","",'APH KIC KIA PC'!Z29)</f>
        <v/>
      </c>
      <c r="W26" s="440" t="str">
        <f>IF(B26="","",'APH KIC KIA PC'!AA29)</f>
        <v/>
      </c>
      <c r="X26" s="441" t="str">
        <f>IF(B26="","",'APH KIC KIA PC'!AB29)</f>
        <v/>
      </c>
      <c r="Y26" s="442" t="str">
        <f>IF(B26="","",'APH KIC KIA PC'!AD29)</f>
        <v/>
      </c>
      <c r="Z26" s="441" t="str">
        <f>IF(B26="","",'APH KIC KIA PC'!AC29)</f>
        <v/>
      </c>
      <c r="AA26" s="442" t="str">
        <f>IF(B26="","",'APH KIC KIA PC'!AI29)</f>
        <v/>
      </c>
      <c r="AB26" s="443" t="str">
        <f>IF(B26="","",'APH KIC KIA PC'!AJ29)</f>
        <v/>
      </c>
      <c r="AC26" s="438" t="str">
        <f>IF(B26="","",'APH KIC KIA PC'!W29)</f>
        <v/>
      </c>
      <c r="AD26" s="439" t="str">
        <f>IF('3. Förpackningsdata'!M29="","",'3. Förpackningsdata'!M29)</f>
        <v/>
      </c>
      <c r="AE26" s="438" t="str">
        <f>IF('APH KIC KIA PC'!J29="","",'APH KIC KIA PC'!J29)</f>
        <v/>
      </c>
    </row>
    <row r="27" spans="1:31" s="324" customFormat="1" x14ac:dyDescent="0.25">
      <c r="A27" s="342">
        <v>26</v>
      </c>
      <c r="B27" s="434" t="str">
        <f>IF('1. Artikeldata Grund'!E30="","",'1. Artikeldata Grund'!E30)</f>
        <v/>
      </c>
      <c r="C27" s="435" t="str">
        <f>IF('1. Artikeldata Grund'!D30="","",'1. Artikeldata Grund'!D30)</f>
        <v/>
      </c>
      <c r="D27" s="436" t="str">
        <f>IF('APH KIC KIA PC'!D30="","",'APH KIC KIA PC'!D30)</f>
        <v/>
      </c>
      <c r="E27" s="435" t="str">
        <f>IF('APH KIC KIA PC'!F30="","",'APH KIC KIA PC'!F30)</f>
        <v/>
      </c>
      <c r="F27" s="438" t="str">
        <f>IF('APH KIC KIA PC'!S30="","",'APH KIC KIA PC'!S30)</f>
        <v xml:space="preserve">  Välj…</v>
      </c>
      <c r="G27" s="438">
        <f>IF('APH KIC KIA PC'!M30="","",'APH KIC KIA PC'!M30)</f>
        <v>910</v>
      </c>
      <c r="H27" s="437" t="str">
        <f>IF(G27&lt;&gt;200,"",IF('2. Artikeldata Utökad'!I30="","",'2. Artikeldata Utökad'!I30))</f>
        <v/>
      </c>
      <c r="I27" s="436" t="str">
        <f>IF('APH KIC KIA PC'!L30="Välj….","",'APH KIC KIA PC'!L30)</f>
        <v/>
      </c>
      <c r="J27" s="436" t="str">
        <f>IF(B27="","",_xlfn.XLOOKUP(I27,Artikelgrupper!A:A,Artikelgrupper!B:B))</f>
        <v/>
      </c>
      <c r="K27" s="436" t="str">
        <f>IF(B27="","",_xlfn.XLOOKUP(I27,Artikelgrupper!A:A,Artikelgrupper!C:C))</f>
        <v/>
      </c>
      <c r="L27" s="436" t="str">
        <f>IF(B27="","",_xlfn.XLOOKUP(I27,Artikelgrupper!A:A,Artikelgrupper!D:D))</f>
        <v/>
      </c>
      <c r="M27" s="439" t="str">
        <f>IF(B27="","",'APH KIC KIA PC'!Q30)</f>
        <v/>
      </c>
      <c r="N27" s="438" t="str">
        <f>IF('APH KIC KIA PC'!R30="","",'APH KIC KIA PC'!R30)</f>
        <v/>
      </c>
      <c r="O27" s="438" t="str">
        <f>IF('APH KIC KIA PC'!T30="","",'APH KIC KIA PC'!T30)</f>
        <v/>
      </c>
      <c r="P27" s="438" t="str">
        <f>IF('APH KIC KIA PC'!K30="","",'APH KIC KIA PC'!K30)</f>
        <v>Välj…</v>
      </c>
      <c r="Q27" s="436" t="str">
        <f>IF(B27="","",'2. Artikeldata Utökad'!E30)</f>
        <v/>
      </c>
      <c r="R27" s="436" t="str">
        <f>IF(B27="","",'2. Artikeldata Utökad'!F30)</f>
        <v/>
      </c>
      <c r="S27" s="436" t="str">
        <f>IF(B27="","",'3. Förpackningsdata'!G30/10)</f>
        <v/>
      </c>
      <c r="T27" s="436" t="str">
        <f>IF(B27="","",'3. Förpackningsdata'!H30/10)</f>
        <v/>
      </c>
      <c r="U27" s="436" t="str">
        <f>IF(B27="","",'3. Förpackningsdata'!I30/10)</f>
        <v/>
      </c>
      <c r="V27" s="465" t="str">
        <f>IF(B27="","",'APH KIC KIA PC'!Z30)</f>
        <v/>
      </c>
      <c r="W27" s="440" t="str">
        <f>IF(B27="","",'APH KIC KIA PC'!AA30)</f>
        <v/>
      </c>
      <c r="X27" s="441" t="str">
        <f>IF(B27="","",'APH KIC KIA PC'!AB30)</f>
        <v/>
      </c>
      <c r="Y27" s="442" t="str">
        <f>IF(B27="","",'APH KIC KIA PC'!AD30)</f>
        <v/>
      </c>
      <c r="Z27" s="441" t="str">
        <f>IF(B27="","",'APH KIC KIA PC'!AC30)</f>
        <v/>
      </c>
      <c r="AA27" s="442" t="str">
        <f>IF(B27="","",'APH KIC KIA PC'!AI30)</f>
        <v/>
      </c>
      <c r="AB27" s="443" t="str">
        <f>IF(B27="","",'APH KIC KIA PC'!AJ30)</f>
        <v/>
      </c>
      <c r="AC27" s="438" t="str">
        <f>IF(B27="","",'APH KIC KIA PC'!W30)</f>
        <v/>
      </c>
      <c r="AD27" s="439" t="str">
        <f>IF('3. Förpackningsdata'!M30="","",'3. Förpackningsdata'!M30)</f>
        <v/>
      </c>
      <c r="AE27" s="438" t="str">
        <f>IF('APH KIC KIA PC'!J30="","",'APH KIC KIA PC'!J30)</f>
        <v/>
      </c>
    </row>
    <row r="28" spans="1:31" s="324" customFormat="1" x14ac:dyDescent="0.25">
      <c r="A28" s="342">
        <v>27</v>
      </c>
      <c r="B28" s="434" t="str">
        <f>IF('1. Artikeldata Grund'!E31="","",'1. Artikeldata Grund'!E31)</f>
        <v/>
      </c>
      <c r="C28" s="435" t="str">
        <f>IF('1. Artikeldata Grund'!D31="","",'1. Artikeldata Grund'!D31)</f>
        <v/>
      </c>
      <c r="D28" s="436" t="str">
        <f>IF('APH KIC KIA PC'!D31="","",'APH KIC KIA PC'!D31)</f>
        <v/>
      </c>
      <c r="E28" s="435" t="str">
        <f>IF('APH KIC KIA PC'!F31="","",'APH KIC KIA PC'!F31)</f>
        <v/>
      </c>
      <c r="F28" s="438" t="str">
        <f>IF('APH KIC KIA PC'!S31="","",'APH KIC KIA PC'!S31)</f>
        <v xml:space="preserve">  Välj…</v>
      </c>
      <c r="G28" s="438">
        <f>IF('APH KIC KIA PC'!M31="","",'APH KIC KIA PC'!M31)</f>
        <v>910</v>
      </c>
      <c r="H28" s="437" t="str">
        <f>IF(G28&lt;&gt;200,"",IF('2. Artikeldata Utökad'!I31="","",'2. Artikeldata Utökad'!I31))</f>
        <v/>
      </c>
      <c r="I28" s="436" t="str">
        <f>IF('APH KIC KIA PC'!L31="Välj….","",'APH KIC KIA PC'!L31)</f>
        <v/>
      </c>
      <c r="J28" s="436" t="str">
        <f>IF(B28="","",_xlfn.XLOOKUP(I28,Artikelgrupper!A:A,Artikelgrupper!B:B))</f>
        <v/>
      </c>
      <c r="K28" s="436" t="str">
        <f>IF(B28="","",_xlfn.XLOOKUP(I28,Artikelgrupper!A:A,Artikelgrupper!C:C))</f>
        <v/>
      </c>
      <c r="L28" s="436" t="str">
        <f>IF(B28="","",_xlfn.XLOOKUP(I28,Artikelgrupper!A:A,Artikelgrupper!D:D))</f>
        <v/>
      </c>
      <c r="M28" s="439" t="str">
        <f>IF(B28="","",'APH KIC KIA PC'!Q31)</f>
        <v/>
      </c>
      <c r="N28" s="438" t="str">
        <f>IF('APH KIC KIA PC'!R31="","",'APH KIC KIA PC'!R31)</f>
        <v/>
      </c>
      <c r="O28" s="438" t="str">
        <f>IF('APH KIC KIA PC'!T31="","",'APH KIC KIA PC'!T31)</f>
        <v/>
      </c>
      <c r="P28" s="438" t="str">
        <f>IF('APH KIC KIA PC'!K31="","",'APH KIC KIA PC'!K31)</f>
        <v>Välj…</v>
      </c>
      <c r="Q28" s="436" t="str">
        <f>IF(B28="","",'2. Artikeldata Utökad'!E31)</f>
        <v/>
      </c>
      <c r="R28" s="436" t="str">
        <f>IF(B28="","",'2. Artikeldata Utökad'!F31)</f>
        <v/>
      </c>
      <c r="S28" s="436" t="str">
        <f>IF(B28="","",'3. Förpackningsdata'!G31/10)</f>
        <v/>
      </c>
      <c r="T28" s="436" t="str">
        <f>IF(B28="","",'3. Förpackningsdata'!H31/10)</f>
        <v/>
      </c>
      <c r="U28" s="436" t="str">
        <f>IF(B28="","",'3. Förpackningsdata'!I31/10)</f>
        <v/>
      </c>
      <c r="V28" s="465" t="str">
        <f>IF(B28="","",'APH KIC KIA PC'!Z31)</f>
        <v/>
      </c>
      <c r="W28" s="440" t="str">
        <f>IF(B28="","",'APH KIC KIA PC'!AA31)</f>
        <v/>
      </c>
      <c r="X28" s="441" t="str">
        <f>IF(B28="","",'APH KIC KIA PC'!AB31)</f>
        <v/>
      </c>
      <c r="Y28" s="442" t="str">
        <f>IF(B28="","",'APH KIC KIA PC'!AD31)</f>
        <v/>
      </c>
      <c r="Z28" s="441" t="str">
        <f>IF(B28="","",'APH KIC KIA PC'!AC31)</f>
        <v/>
      </c>
      <c r="AA28" s="442" t="str">
        <f>IF(B28="","",'APH KIC KIA PC'!AI31)</f>
        <v/>
      </c>
      <c r="AB28" s="443" t="str">
        <f>IF(B28="","",'APH KIC KIA PC'!AJ31)</f>
        <v/>
      </c>
      <c r="AC28" s="438" t="str">
        <f>IF(B28="","",'APH KIC KIA PC'!W31)</f>
        <v/>
      </c>
      <c r="AD28" s="439" t="str">
        <f>IF('3. Förpackningsdata'!M31="","",'3. Förpackningsdata'!M31)</f>
        <v/>
      </c>
      <c r="AE28" s="438" t="str">
        <f>IF('APH KIC KIA PC'!J31="","",'APH KIC KIA PC'!J31)</f>
        <v/>
      </c>
    </row>
    <row r="29" spans="1:31" s="324" customFormat="1" x14ac:dyDescent="0.25">
      <c r="A29" s="342">
        <v>28</v>
      </c>
      <c r="B29" s="434" t="str">
        <f>IF('1. Artikeldata Grund'!E32="","",'1. Artikeldata Grund'!E32)</f>
        <v/>
      </c>
      <c r="C29" s="435" t="str">
        <f>IF('1. Artikeldata Grund'!D32="","",'1. Artikeldata Grund'!D32)</f>
        <v/>
      </c>
      <c r="D29" s="436" t="str">
        <f>IF('APH KIC KIA PC'!D32="","",'APH KIC KIA PC'!D32)</f>
        <v/>
      </c>
      <c r="E29" s="435" t="str">
        <f>IF('APH KIC KIA PC'!F32="","",'APH KIC KIA PC'!F32)</f>
        <v/>
      </c>
      <c r="F29" s="438" t="str">
        <f>IF('APH KIC KIA PC'!S32="","",'APH KIC KIA PC'!S32)</f>
        <v xml:space="preserve">  Välj…</v>
      </c>
      <c r="G29" s="438">
        <f>IF('APH KIC KIA PC'!M32="","",'APH KIC KIA PC'!M32)</f>
        <v>910</v>
      </c>
      <c r="H29" s="437" t="str">
        <f>IF(G29&lt;&gt;200,"",IF('2. Artikeldata Utökad'!I32="","",'2. Artikeldata Utökad'!I32))</f>
        <v/>
      </c>
      <c r="I29" s="436" t="str">
        <f>IF('APH KIC KIA PC'!L32="Välj….","",'APH KIC KIA PC'!L32)</f>
        <v/>
      </c>
      <c r="J29" s="436" t="str">
        <f>IF(B29="","",_xlfn.XLOOKUP(I29,Artikelgrupper!A:A,Artikelgrupper!B:B))</f>
        <v/>
      </c>
      <c r="K29" s="436" t="str">
        <f>IF(B29="","",_xlfn.XLOOKUP(I29,Artikelgrupper!A:A,Artikelgrupper!C:C))</f>
        <v/>
      </c>
      <c r="L29" s="436" t="str">
        <f>IF(B29="","",_xlfn.XLOOKUP(I29,Artikelgrupper!A:A,Artikelgrupper!D:D))</f>
        <v/>
      </c>
      <c r="M29" s="439" t="str">
        <f>IF(B29="","",'APH KIC KIA PC'!Q32)</f>
        <v/>
      </c>
      <c r="N29" s="438" t="str">
        <f>IF('APH KIC KIA PC'!R32="","",'APH KIC KIA PC'!R32)</f>
        <v/>
      </c>
      <c r="O29" s="438" t="str">
        <f>IF('APH KIC KIA PC'!T32="","",'APH KIC KIA PC'!T32)</f>
        <v/>
      </c>
      <c r="P29" s="438" t="str">
        <f>IF('APH KIC KIA PC'!K32="","",'APH KIC KIA PC'!K32)</f>
        <v>Välj…</v>
      </c>
      <c r="Q29" s="436" t="str">
        <f>IF(B29="","",'2. Artikeldata Utökad'!E32)</f>
        <v/>
      </c>
      <c r="R29" s="436" t="str">
        <f>IF(B29="","",'2. Artikeldata Utökad'!F32)</f>
        <v/>
      </c>
      <c r="S29" s="436" t="str">
        <f>IF(B29="","",'3. Förpackningsdata'!G32/10)</f>
        <v/>
      </c>
      <c r="T29" s="436" t="str">
        <f>IF(B29="","",'3. Förpackningsdata'!H32/10)</f>
        <v/>
      </c>
      <c r="U29" s="436" t="str">
        <f>IF(B29="","",'3. Förpackningsdata'!I32/10)</f>
        <v/>
      </c>
      <c r="V29" s="465" t="str">
        <f>IF(B29="","",'APH KIC KIA PC'!Z32)</f>
        <v/>
      </c>
      <c r="W29" s="440" t="str">
        <f>IF(B29="","",'APH KIC KIA PC'!AA32)</f>
        <v/>
      </c>
      <c r="X29" s="441" t="str">
        <f>IF(B29="","",'APH KIC KIA PC'!AB32)</f>
        <v/>
      </c>
      <c r="Y29" s="442" t="str">
        <f>IF(B29="","",'APH KIC KIA PC'!AD32)</f>
        <v/>
      </c>
      <c r="Z29" s="441" t="str">
        <f>IF(B29="","",'APH KIC KIA PC'!AC32)</f>
        <v/>
      </c>
      <c r="AA29" s="442" t="str">
        <f>IF(B29="","",'APH KIC KIA PC'!AI32)</f>
        <v/>
      </c>
      <c r="AB29" s="443" t="str">
        <f>IF(B29="","",'APH KIC KIA PC'!AJ32)</f>
        <v/>
      </c>
      <c r="AC29" s="438" t="str">
        <f>IF(B29="","",'APH KIC KIA PC'!W32)</f>
        <v/>
      </c>
      <c r="AD29" s="439" t="str">
        <f>IF('3. Förpackningsdata'!M32="","",'3. Förpackningsdata'!M32)</f>
        <v/>
      </c>
      <c r="AE29" s="438" t="str">
        <f>IF('APH KIC KIA PC'!J32="","",'APH KIC KIA PC'!J32)</f>
        <v/>
      </c>
    </row>
    <row r="30" spans="1:31" s="324" customFormat="1" x14ac:dyDescent="0.25">
      <c r="A30" s="342">
        <v>29</v>
      </c>
      <c r="B30" s="434" t="str">
        <f>IF('1. Artikeldata Grund'!E33="","",'1. Artikeldata Grund'!E33)</f>
        <v/>
      </c>
      <c r="C30" s="435" t="str">
        <f>IF('1. Artikeldata Grund'!D33="","",'1. Artikeldata Grund'!D33)</f>
        <v/>
      </c>
      <c r="D30" s="436" t="str">
        <f>IF('APH KIC KIA PC'!D33="","",'APH KIC KIA PC'!D33)</f>
        <v/>
      </c>
      <c r="E30" s="435" t="str">
        <f>IF('APH KIC KIA PC'!F33="","",'APH KIC KIA PC'!F33)</f>
        <v/>
      </c>
      <c r="F30" s="438" t="str">
        <f>IF('APH KIC KIA PC'!S33="","",'APH KIC KIA PC'!S33)</f>
        <v xml:space="preserve">  Välj…</v>
      </c>
      <c r="G30" s="438">
        <f>IF('APH KIC KIA PC'!M33="","",'APH KIC KIA PC'!M33)</f>
        <v>910</v>
      </c>
      <c r="H30" s="437" t="str">
        <f>IF(G30&lt;&gt;200,"",IF('2. Artikeldata Utökad'!I33="","",'2. Artikeldata Utökad'!I33))</f>
        <v/>
      </c>
      <c r="I30" s="436" t="str">
        <f>IF('APH KIC KIA PC'!L33="Välj….","",'APH KIC KIA PC'!L33)</f>
        <v/>
      </c>
      <c r="J30" s="436" t="str">
        <f>IF(B30="","",_xlfn.XLOOKUP(I30,Artikelgrupper!A:A,Artikelgrupper!B:B))</f>
        <v/>
      </c>
      <c r="K30" s="436" t="str">
        <f>IF(B30="","",_xlfn.XLOOKUP(I30,Artikelgrupper!A:A,Artikelgrupper!C:C))</f>
        <v/>
      </c>
      <c r="L30" s="436" t="str">
        <f>IF(B30="","",_xlfn.XLOOKUP(I30,Artikelgrupper!A:A,Artikelgrupper!D:D))</f>
        <v/>
      </c>
      <c r="M30" s="439" t="str">
        <f>IF(B30="","",'APH KIC KIA PC'!Q33)</f>
        <v/>
      </c>
      <c r="N30" s="438" t="str">
        <f>IF('APH KIC KIA PC'!R33="","",'APH KIC KIA PC'!R33)</f>
        <v/>
      </c>
      <c r="O30" s="438" t="str">
        <f>IF('APH KIC KIA PC'!T33="","",'APH KIC KIA PC'!T33)</f>
        <v/>
      </c>
      <c r="P30" s="438" t="str">
        <f>IF('APH KIC KIA PC'!K33="","",'APH KIC KIA PC'!K33)</f>
        <v>Välj…</v>
      </c>
      <c r="Q30" s="436" t="str">
        <f>IF(B30="","",'2. Artikeldata Utökad'!E33)</f>
        <v/>
      </c>
      <c r="R30" s="436" t="str">
        <f>IF(B30="","",'2. Artikeldata Utökad'!F33)</f>
        <v/>
      </c>
      <c r="S30" s="436" t="str">
        <f>IF(B30="","",'3. Förpackningsdata'!G33/10)</f>
        <v/>
      </c>
      <c r="T30" s="436" t="str">
        <f>IF(B30="","",'3. Förpackningsdata'!H33/10)</f>
        <v/>
      </c>
      <c r="U30" s="436" t="str">
        <f>IF(B30="","",'3. Förpackningsdata'!I33/10)</f>
        <v/>
      </c>
      <c r="V30" s="465" t="str">
        <f>IF(B30="","",'APH KIC KIA PC'!Z33)</f>
        <v/>
      </c>
      <c r="W30" s="440" t="str">
        <f>IF(B30="","",'APH KIC KIA PC'!AA33)</f>
        <v/>
      </c>
      <c r="X30" s="441" t="str">
        <f>IF(B30="","",'APH KIC KIA PC'!AB33)</f>
        <v/>
      </c>
      <c r="Y30" s="442" t="str">
        <f>IF(B30="","",'APH KIC KIA PC'!AD33)</f>
        <v/>
      </c>
      <c r="Z30" s="441" t="str">
        <f>IF(B30="","",'APH KIC KIA PC'!AC33)</f>
        <v/>
      </c>
      <c r="AA30" s="442" t="str">
        <f>IF(B30="","",'APH KIC KIA PC'!AI33)</f>
        <v/>
      </c>
      <c r="AB30" s="443" t="str">
        <f>IF(B30="","",'APH KIC KIA PC'!AJ33)</f>
        <v/>
      </c>
      <c r="AC30" s="438" t="str">
        <f>IF(B30="","",'APH KIC KIA PC'!W33)</f>
        <v/>
      </c>
      <c r="AD30" s="439" t="str">
        <f>IF('3. Förpackningsdata'!M33="","",'3. Förpackningsdata'!M33)</f>
        <v/>
      </c>
      <c r="AE30" s="438" t="str">
        <f>IF('APH KIC KIA PC'!J33="","",'APH KIC KIA PC'!J33)</f>
        <v/>
      </c>
    </row>
    <row r="31" spans="1:31" s="324" customFormat="1" x14ac:dyDescent="0.25">
      <c r="A31" s="342">
        <v>30</v>
      </c>
      <c r="B31" s="434" t="str">
        <f>IF('1. Artikeldata Grund'!E34="","",'1. Artikeldata Grund'!E34)</f>
        <v/>
      </c>
      <c r="C31" s="435" t="str">
        <f>IF('1. Artikeldata Grund'!D34="","",'1. Artikeldata Grund'!D34)</f>
        <v/>
      </c>
      <c r="D31" s="436" t="str">
        <f>IF('APH KIC KIA PC'!D34="","",'APH KIC KIA PC'!D34)</f>
        <v/>
      </c>
      <c r="E31" s="435" t="str">
        <f>IF('APH KIC KIA PC'!F34="","",'APH KIC KIA PC'!F34)</f>
        <v/>
      </c>
      <c r="F31" s="438" t="str">
        <f>IF('APH KIC KIA PC'!S34="","",'APH KIC KIA PC'!S34)</f>
        <v xml:space="preserve">  Välj…</v>
      </c>
      <c r="G31" s="438">
        <f>IF('APH KIC KIA PC'!M34="","",'APH KIC KIA PC'!M34)</f>
        <v>910</v>
      </c>
      <c r="H31" s="437" t="str">
        <f>IF(G31&lt;&gt;200,"",IF('2. Artikeldata Utökad'!I34="","",'2. Artikeldata Utökad'!I34))</f>
        <v/>
      </c>
      <c r="I31" s="436" t="str">
        <f>IF('APH KIC KIA PC'!L34="Välj….","",'APH KIC KIA PC'!L34)</f>
        <v/>
      </c>
      <c r="J31" s="436" t="str">
        <f>IF(B31="","",_xlfn.XLOOKUP(I31,Artikelgrupper!A:A,Artikelgrupper!B:B))</f>
        <v/>
      </c>
      <c r="K31" s="436" t="str">
        <f>IF(B31="","",_xlfn.XLOOKUP(I31,Artikelgrupper!A:A,Artikelgrupper!C:C))</f>
        <v/>
      </c>
      <c r="L31" s="436" t="str">
        <f>IF(B31="","",_xlfn.XLOOKUP(I31,Artikelgrupper!A:A,Artikelgrupper!D:D))</f>
        <v/>
      </c>
      <c r="M31" s="439" t="str">
        <f>IF(B31="","",'APH KIC KIA PC'!Q34)</f>
        <v/>
      </c>
      <c r="N31" s="438" t="str">
        <f>IF('APH KIC KIA PC'!R34="","",'APH KIC KIA PC'!R34)</f>
        <v/>
      </c>
      <c r="O31" s="438" t="str">
        <f>IF('APH KIC KIA PC'!T34="","",'APH KIC KIA PC'!T34)</f>
        <v/>
      </c>
      <c r="P31" s="438" t="str">
        <f>IF('APH KIC KIA PC'!K34="","",'APH KIC KIA PC'!K34)</f>
        <v>Välj…</v>
      </c>
      <c r="Q31" s="436" t="str">
        <f>IF(B31="","",'2. Artikeldata Utökad'!E34)</f>
        <v/>
      </c>
      <c r="R31" s="436" t="str">
        <f>IF(B31="","",'2. Artikeldata Utökad'!F34)</f>
        <v/>
      </c>
      <c r="S31" s="436" t="str">
        <f>IF(B31="","",'3. Förpackningsdata'!G34/10)</f>
        <v/>
      </c>
      <c r="T31" s="436" t="str">
        <f>IF(B31="","",'3. Förpackningsdata'!H34/10)</f>
        <v/>
      </c>
      <c r="U31" s="436" t="str">
        <f>IF(B31="","",'3. Förpackningsdata'!I34/10)</f>
        <v/>
      </c>
      <c r="V31" s="465" t="str">
        <f>IF(B31="","",'APH KIC KIA PC'!Z34)</f>
        <v/>
      </c>
      <c r="W31" s="440" t="str">
        <f>IF(B31="","",'APH KIC KIA PC'!AA34)</f>
        <v/>
      </c>
      <c r="X31" s="441" t="str">
        <f>IF(B31="","",'APH KIC KIA PC'!AB34)</f>
        <v/>
      </c>
      <c r="Y31" s="442" t="str">
        <f>IF(B31="","",'APH KIC KIA PC'!AD34)</f>
        <v/>
      </c>
      <c r="Z31" s="441" t="str">
        <f>IF(B31="","",'APH KIC KIA PC'!AC34)</f>
        <v/>
      </c>
      <c r="AA31" s="442" t="str">
        <f>IF(B31="","",'APH KIC KIA PC'!AI34)</f>
        <v/>
      </c>
      <c r="AB31" s="443" t="str">
        <f>IF(B31="","",'APH KIC KIA PC'!AJ34)</f>
        <v/>
      </c>
      <c r="AC31" s="438" t="str">
        <f>IF(B31="","",'APH KIC KIA PC'!W34)</f>
        <v/>
      </c>
      <c r="AD31" s="439" t="str">
        <f>IF('3. Förpackningsdata'!M34="","",'3. Förpackningsdata'!M34)</f>
        <v/>
      </c>
      <c r="AE31" s="438" t="str">
        <f>IF('APH KIC KIA PC'!J34="","",'APH KIC KIA PC'!J34)</f>
        <v/>
      </c>
    </row>
    <row r="32" spans="1:31" s="324" customFormat="1" x14ac:dyDescent="0.25">
      <c r="A32" s="342">
        <v>31</v>
      </c>
      <c r="B32" s="434" t="str">
        <f>IF('1. Artikeldata Grund'!E35="","",'1. Artikeldata Grund'!E35)</f>
        <v/>
      </c>
      <c r="C32" s="435" t="str">
        <f>IF('1. Artikeldata Grund'!D35="","",'1. Artikeldata Grund'!D35)</f>
        <v/>
      </c>
      <c r="D32" s="436" t="str">
        <f>IF('APH KIC KIA PC'!D35="","",'APH KIC KIA PC'!D35)</f>
        <v/>
      </c>
      <c r="E32" s="435" t="str">
        <f>IF('APH KIC KIA PC'!F35="","",'APH KIC KIA PC'!F35)</f>
        <v/>
      </c>
      <c r="F32" s="438" t="str">
        <f>IF('APH KIC KIA PC'!S35="","",'APH KIC KIA PC'!S35)</f>
        <v xml:space="preserve">  Välj…</v>
      </c>
      <c r="G32" s="438">
        <f>IF('APH KIC KIA PC'!M35="","",'APH KIC KIA PC'!M35)</f>
        <v>910</v>
      </c>
      <c r="H32" s="437" t="str">
        <f>IF(G32&lt;&gt;200,"",IF('2. Artikeldata Utökad'!I35="","",'2. Artikeldata Utökad'!I35))</f>
        <v/>
      </c>
      <c r="I32" s="436" t="str">
        <f>IF('APH KIC KIA PC'!L35="Välj….","",'APH KIC KIA PC'!L35)</f>
        <v/>
      </c>
      <c r="J32" s="436" t="str">
        <f>IF(B32="","",_xlfn.XLOOKUP(I32,Artikelgrupper!A:A,Artikelgrupper!B:B))</f>
        <v/>
      </c>
      <c r="K32" s="436" t="str">
        <f>IF(B32="","",_xlfn.XLOOKUP(I32,Artikelgrupper!A:A,Artikelgrupper!C:C))</f>
        <v/>
      </c>
      <c r="L32" s="436" t="str">
        <f>IF(B32="","",_xlfn.XLOOKUP(I32,Artikelgrupper!A:A,Artikelgrupper!D:D))</f>
        <v/>
      </c>
      <c r="M32" s="439" t="str">
        <f>IF(B32="","",'APH KIC KIA PC'!Q35)</f>
        <v/>
      </c>
      <c r="N32" s="438" t="str">
        <f>IF('APH KIC KIA PC'!R35="","",'APH KIC KIA PC'!R35)</f>
        <v/>
      </c>
      <c r="O32" s="438" t="str">
        <f>IF('APH KIC KIA PC'!T35="","",'APH KIC KIA PC'!T35)</f>
        <v/>
      </c>
      <c r="P32" s="438" t="str">
        <f>IF('APH KIC KIA PC'!K35="","",'APH KIC KIA PC'!K35)</f>
        <v>Välj…</v>
      </c>
      <c r="Q32" s="436" t="str">
        <f>IF(B32="","",'2. Artikeldata Utökad'!E35)</f>
        <v/>
      </c>
      <c r="R32" s="436" t="str">
        <f>IF(B32="","",'2. Artikeldata Utökad'!F35)</f>
        <v/>
      </c>
      <c r="S32" s="436" t="str">
        <f>IF(B32="","",'3. Förpackningsdata'!G35/10)</f>
        <v/>
      </c>
      <c r="T32" s="436" t="str">
        <f>IF(B32="","",'3. Förpackningsdata'!H35/10)</f>
        <v/>
      </c>
      <c r="U32" s="436" t="str">
        <f>IF(B32="","",'3. Förpackningsdata'!I35/10)</f>
        <v/>
      </c>
      <c r="V32" s="465" t="str">
        <f>IF(B32="","",'APH KIC KIA PC'!Z35)</f>
        <v/>
      </c>
      <c r="W32" s="440" t="str">
        <f>IF(B32="","",'APH KIC KIA PC'!AA35)</f>
        <v/>
      </c>
      <c r="X32" s="441" t="str">
        <f>IF(B32="","",'APH KIC KIA PC'!AB35)</f>
        <v/>
      </c>
      <c r="Y32" s="442" t="str">
        <f>IF(B32="","",'APH KIC KIA PC'!AD35)</f>
        <v/>
      </c>
      <c r="Z32" s="441" t="str">
        <f>IF(B32="","",'APH KIC KIA PC'!AC35)</f>
        <v/>
      </c>
      <c r="AA32" s="442" t="str">
        <f>IF(B32="","",'APH KIC KIA PC'!AI35)</f>
        <v/>
      </c>
      <c r="AB32" s="443" t="str">
        <f>IF(B32="","",'APH KIC KIA PC'!AJ35)</f>
        <v/>
      </c>
      <c r="AC32" s="438" t="str">
        <f>IF(B32="","",'APH KIC KIA PC'!W35)</f>
        <v/>
      </c>
      <c r="AD32" s="439" t="str">
        <f>IF('3. Förpackningsdata'!M35="","",'3. Förpackningsdata'!M35)</f>
        <v/>
      </c>
      <c r="AE32" s="438" t="str">
        <f>IF('APH KIC KIA PC'!J35="","",'APH KIC KIA PC'!J35)</f>
        <v/>
      </c>
    </row>
    <row r="33" spans="1:31" s="324" customFormat="1" x14ac:dyDescent="0.25">
      <c r="A33" s="342">
        <v>32</v>
      </c>
      <c r="B33" s="434" t="str">
        <f>IF('1. Artikeldata Grund'!E36="","",'1. Artikeldata Grund'!E36)</f>
        <v/>
      </c>
      <c r="C33" s="435" t="str">
        <f>IF('1. Artikeldata Grund'!D36="","",'1. Artikeldata Grund'!D36)</f>
        <v/>
      </c>
      <c r="D33" s="436" t="str">
        <f>IF('APH KIC KIA PC'!D36="","",'APH KIC KIA PC'!D36)</f>
        <v/>
      </c>
      <c r="E33" s="435" t="str">
        <f>IF('APH KIC KIA PC'!F36="","",'APH KIC KIA PC'!F36)</f>
        <v/>
      </c>
      <c r="F33" s="438" t="str">
        <f>IF('APH KIC KIA PC'!S36="","",'APH KIC KIA PC'!S36)</f>
        <v xml:space="preserve">  Välj…</v>
      </c>
      <c r="G33" s="438">
        <f>IF('APH KIC KIA PC'!M36="","",'APH KIC KIA PC'!M36)</f>
        <v>910</v>
      </c>
      <c r="H33" s="437" t="str">
        <f>IF(G33&lt;&gt;200,"",IF('2. Artikeldata Utökad'!I36="","",'2. Artikeldata Utökad'!I36))</f>
        <v/>
      </c>
      <c r="I33" s="436" t="str">
        <f>IF('APH KIC KIA PC'!L36="Välj….","",'APH KIC KIA PC'!L36)</f>
        <v/>
      </c>
      <c r="J33" s="436" t="str">
        <f>IF(B33="","",_xlfn.XLOOKUP(I33,Artikelgrupper!A:A,Artikelgrupper!B:B))</f>
        <v/>
      </c>
      <c r="K33" s="436" t="str">
        <f>IF(B33="","",_xlfn.XLOOKUP(I33,Artikelgrupper!A:A,Artikelgrupper!C:C))</f>
        <v/>
      </c>
      <c r="L33" s="436" t="str">
        <f>IF(B33="","",_xlfn.XLOOKUP(I33,Artikelgrupper!A:A,Artikelgrupper!D:D))</f>
        <v/>
      </c>
      <c r="M33" s="439" t="str">
        <f>IF(B33="","",'APH KIC KIA PC'!Q36)</f>
        <v/>
      </c>
      <c r="N33" s="438" t="str">
        <f>IF('APH KIC KIA PC'!R36="","",'APH KIC KIA PC'!R36)</f>
        <v/>
      </c>
      <c r="O33" s="438" t="str">
        <f>IF('APH KIC KIA PC'!T36="","",'APH KIC KIA PC'!T36)</f>
        <v/>
      </c>
      <c r="P33" s="438" t="str">
        <f>IF('APH KIC KIA PC'!K36="","",'APH KIC KIA PC'!K36)</f>
        <v>Välj…</v>
      </c>
      <c r="Q33" s="436" t="str">
        <f>IF(B33="","",'2. Artikeldata Utökad'!E36)</f>
        <v/>
      </c>
      <c r="R33" s="436" t="str">
        <f>IF(B33="","",'2. Artikeldata Utökad'!F36)</f>
        <v/>
      </c>
      <c r="S33" s="436" t="str">
        <f>IF(B33="","",'3. Förpackningsdata'!G36/10)</f>
        <v/>
      </c>
      <c r="T33" s="436" t="str">
        <f>IF(B33="","",'3. Förpackningsdata'!H36/10)</f>
        <v/>
      </c>
      <c r="U33" s="436" t="str">
        <f>IF(B33="","",'3. Förpackningsdata'!I36/10)</f>
        <v/>
      </c>
      <c r="V33" s="465" t="str">
        <f>IF(B33="","",'APH KIC KIA PC'!Z36)</f>
        <v/>
      </c>
      <c r="W33" s="440" t="str">
        <f>IF(B33="","",'APH KIC KIA PC'!AA36)</f>
        <v/>
      </c>
      <c r="X33" s="441" t="str">
        <f>IF(B33="","",'APH KIC KIA PC'!AB36)</f>
        <v/>
      </c>
      <c r="Y33" s="442" t="str">
        <f>IF(B33="","",'APH KIC KIA PC'!AD36)</f>
        <v/>
      </c>
      <c r="Z33" s="441" t="str">
        <f>IF(B33="","",'APH KIC KIA PC'!AC36)</f>
        <v/>
      </c>
      <c r="AA33" s="442" t="str">
        <f>IF(B33="","",'APH KIC KIA PC'!AI36)</f>
        <v/>
      </c>
      <c r="AB33" s="443" t="str">
        <f>IF(B33="","",'APH KIC KIA PC'!AJ36)</f>
        <v/>
      </c>
      <c r="AC33" s="438" t="str">
        <f>IF(B33="","",'APH KIC KIA PC'!W36)</f>
        <v/>
      </c>
      <c r="AD33" s="439" t="str">
        <f>IF('3. Förpackningsdata'!M36="","",'3. Förpackningsdata'!M36)</f>
        <v/>
      </c>
      <c r="AE33" s="438" t="str">
        <f>IF('APH KIC KIA PC'!J36="","",'APH KIC KIA PC'!J36)</f>
        <v/>
      </c>
    </row>
    <row r="34" spans="1:31" s="324" customFormat="1" x14ac:dyDescent="0.25">
      <c r="A34" s="342">
        <v>33</v>
      </c>
      <c r="B34" s="434" t="str">
        <f>IF('1. Artikeldata Grund'!E37="","",'1. Artikeldata Grund'!E37)</f>
        <v/>
      </c>
      <c r="C34" s="435" t="str">
        <f>IF('1. Artikeldata Grund'!D37="","",'1. Artikeldata Grund'!D37)</f>
        <v/>
      </c>
      <c r="D34" s="436" t="str">
        <f>IF('APH KIC KIA PC'!D37="","",'APH KIC KIA PC'!D37)</f>
        <v/>
      </c>
      <c r="E34" s="435" t="str">
        <f>IF('APH KIC KIA PC'!F37="","",'APH KIC KIA PC'!F37)</f>
        <v/>
      </c>
      <c r="F34" s="438" t="str">
        <f>IF('APH KIC KIA PC'!S37="","",'APH KIC KIA PC'!S37)</f>
        <v xml:space="preserve">  Välj…</v>
      </c>
      <c r="G34" s="438">
        <f>IF('APH KIC KIA PC'!M37="","",'APH KIC KIA PC'!M37)</f>
        <v>910</v>
      </c>
      <c r="H34" s="437" t="str">
        <f>IF(G34&lt;&gt;200,"",IF('2. Artikeldata Utökad'!I37="","",'2. Artikeldata Utökad'!I37))</f>
        <v/>
      </c>
      <c r="I34" s="436" t="str">
        <f>IF('APH KIC KIA PC'!L37="Välj….","",'APH KIC KIA PC'!L37)</f>
        <v/>
      </c>
      <c r="J34" s="436" t="str">
        <f>IF(B34="","",_xlfn.XLOOKUP(I34,Artikelgrupper!A:A,Artikelgrupper!B:B))</f>
        <v/>
      </c>
      <c r="K34" s="436" t="str">
        <f>IF(B34="","",_xlfn.XLOOKUP(I34,Artikelgrupper!A:A,Artikelgrupper!C:C))</f>
        <v/>
      </c>
      <c r="L34" s="436" t="str">
        <f>IF(B34="","",_xlfn.XLOOKUP(I34,Artikelgrupper!A:A,Artikelgrupper!D:D))</f>
        <v/>
      </c>
      <c r="M34" s="439" t="str">
        <f>IF(B34="","",'APH KIC KIA PC'!Q37)</f>
        <v/>
      </c>
      <c r="N34" s="438" t="str">
        <f>IF('APH KIC KIA PC'!R37="","",'APH KIC KIA PC'!R37)</f>
        <v/>
      </c>
      <c r="O34" s="438" t="str">
        <f>IF('APH KIC KIA PC'!T37="","",'APH KIC KIA PC'!T37)</f>
        <v/>
      </c>
      <c r="P34" s="438" t="str">
        <f>IF('APH KIC KIA PC'!K37="","",'APH KIC KIA PC'!K37)</f>
        <v>Välj…</v>
      </c>
      <c r="Q34" s="436" t="str">
        <f>IF(B34="","",'2. Artikeldata Utökad'!E37)</f>
        <v/>
      </c>
      <c r="R34" s="436" t="str">
        <f>IF(B34="","",'2. Artikeldata Utökad'!F37)</f>
        <v/>
      </c>
      <c r="S34" s="436" t="str">
        <f>IF(B34="","",'3. Förpackningsdata'!G37/10)</f>
        <v/>
      </c>
      <c r="T34" s="436" t="str">
        <f>IF(B34="","",'3. Förpackningsdata'!H37/10)</f>
        <v/>
      </c>
      <c r="U34" s="436" t="str">
        <f>IF(B34="","",'3. Förpackningsdata'!I37/10)</f>
        <v/>
      </c>
      <c r="V34" s="465" t="str">
        <f>IF(B34="","",'APH KIC KIA PC'!Z37)</f>
        <v/>
      </c>
      <c r="W34" s="440" t="str">
        <f>IF(B34="","",'APH KIC KIA PC'!AA37)</f>
        <v/>
      </c>
      <c r="X34" s="441" t="str">
        <f>IF(B34="","",'APH KIC KIA PC'!AB37)</f>
        <v/>
      </c>
      <c r="Y34" s="442" t="str">
        <f>IF(B34="","",'APH KIC KIA PC'!AD37)</f>
        <v/>
      </c>
      <c r="Z34" s="441" t="str">
        <f>IF(B34="","",'APH KIC KIA PC'!AC37)</f>
        <v/>
      </c>
      <c r="AA34" s="442" t="str">
        <f>IF(B34="","",'APH KIC KIA PC'!AI37)</f>
        <v/>
      </c>
      <c r="AB34" s="443" t="str">
        <f>IF(B34="","",'APH KIC KIA PC'!AJ37)</f>
        <v/>
      </c>
      <c r="AC34" s="438" t="str">
        <f>IF(B34="","",'APH KIC KIA PC'!W37)</f>
        <v/>
      </c>
      <c r="AD34" s="439" t="str">
        <f>IF('3. Förpackningsdata'!M37="","",'3. Förpackningsdata'!M37)</f>
        <v/>
      </c>
      <c r="AE34" s="438" t="str">
        <f>IF('APH KIC KIA PC'!J37="","",'APH KIC KIA PC'!J37)</f>
        <v/>
      </c>
    </row>
    <row r="35" spans="1:31" s="324" customFormat="1" x14ac:dyDescent="0.25">
      <c r="A35" s="342">
        <v>34</v>
      </c>
      <c r="B35" s="434" t="str">
        <f>IF('1. Artikeldata Grund'!E38="","",'1. Artikeldata Grund'!E38)</f>
        <v/>
      </c>
      <c r="C35" s="435" t="str">
        <f>IF('1. Artikeldata Grund'!D38="","",'1. Artikeldata Grund'!D38)</f>
        <v/>
      </c>
      <c r="D35" s="436" t="str">
        <f>IF('APH KIC KIA PC'!D38="","",'APH KIC KIA PC'!D38)</f>
        <v/>
      </c>
      <c r="E35" s="435" t="str">
        <f>IF('APH KIC KIA PC'!F38="","",'APH KIC KIA PC'!F38)</f>
        <v/>
      </c>
      <c r="F35" s="438" t="str">
        <f>IF('APH KIC KIA PC'!S38="","",'APH KIC KIA PC'!S38)</f>
        <v xml:space="preserve">  Välj…</v>
      </c>
      <c r="G35" s="438">
        <f>IF('APH KIC KIA PC'!M38="","",'APH KIC KIA PC'!M38)</f>
        <v>910</v>
      </c>
      <c r="H35" s="437" t="str">
        <f>IF(G35&lt;&gt;200,"",IF('2. Artikeldata Utökad'!I38="","",'2. Artikeldata Utökad'!I38))</f>
        <v/>
      </c>
      <c r="I35" s="436" t="str">
        <f>IF('APH KIC KIA PC'!L38="Välj….","",'APH KIC KIA PC'!L38)</f>
        <v/>
      </c>
      <c r="J35" s="436" t="str">
        <f>IF(B35="","",_xlfn.XLOOKUP(I35,Artikelgrupper!A:A,Artikelgrupper!B:B))</f>
        <v/>
      </c>
      <c r="K35" s="436" t="str">
        <f>IF(B35="","",_xlfn.XLOOKUP(I35,Artikelgrupper!A:A,Artikelgrupper!C:C))</f>
        <v/>
      </c>
      <c r="L35" s="436" t="str">
        <f>IF(B35="","",_xlfn.XLOOKUP(I35,Artikelgrupper!A:A,Artikelgrupper!D:D))</f>
        <v/>
      </c>
      <c r="M35" s="439" t="str">
        <f>IF(B35="","",'APH KIC KIA PC'!Q38)</f>
        <v/>
      </c>
      <c r="N35" s="438" t="str">
        <f>IF('APH KIC KIA PC'!R38="","",'APH KIC KIA PC'!R38)</f>
        <v/>
      </c>
      <c r="O35" s="438" t="str">
        <f>IF('APH KIC KIA PC'!T38="","",'APH KIC KIA PC'!T38)</f>
        <v/>
      </c>
      <c r="P35" s="438" t="str">
        <f>IF('APH KIC KIA PC'!K38="","",'APH KIC KIA PC'!K38)</f>
        <v>Välj…</v>
      </c>
      <c r="Q35" s="436" t="str">
        <f>IF(B35="","",'2. Artikeldata Utökad'!E38)</f>
        <v/>
      </c>
      <c r="R35" s="436" t="str">
        <f>IF(B35="","",'2. Artikeldata Utökad'!F38)</f>
        <v/>
      </c>
      <c r="S35" s="436" t="str">
        <f>IF(B35="","",'3. Förpackningsdata'!G38/10)</f>
        <v/>
      </c>
      <c r="T35" s="436" t="str">
        <f>IF(B35="","",'3. Förpackningsdata'!H38/10)</f>
        <v/>
      </c>
      <c r="U35" s="436" t="str">
        <f>IF(B35="","",'3. Förpackningsdata'!I38/10)</f>
        <v/>
      </c>
      <c r="V35" s="465" t="str">
        <f>IF(B35="","",'APH KIC KIA PC'!Z38)</f>
        <v/>
      </c>
      <c r="W35" s="440" t="str">
        <f>IF(B35="","",'APH KIC KIA PC'!AA38)</f>
        <v/>
      </c>
      <c r="X35" s="441" t="str">
        <f>IF(B35="","",'APH KIC KIA PC'!AB38)</f>
        <v/>
      </c>
      <c r="Y35" s="442" t="str">
        <f>IF(B35="","",'APH KIC KIA PC'!AD38)</f>
        <v/>
      </c>
      <c r="Z35" s="441" t="str">
        <f>IF(B35="","",'APH KIC KIA PC'!AC38)</f>
        <v/>
      </c>
      <c r="AA35" s="442" t="str">
        <f>IF(B35="","",'APH KIC KIA PC'!AI38)</f>
        <v/>
      </c>
      <c r="AB35" s="443" t="str">
        <f>IF(B35="","",'APH KIC KIA PC'!AJ38)</f>
        <v/>
      </c>
      <c r="AC35" s="438" t="str">
        <f>IF(B35="","",'APH KIC KIA PC'!W38)</f>
        <v/>
      </c>
      <c r="AD35" s="439" t="str">
        <f>IF('3. Förpackningsdata'!M38="","",'3. Förpackningsdata'!M38)</f>
        <v/>
      </c>
      <c r="AE35" s="438" t="str">
        <f>IF('APH KIC KIA PC'!J38="","",'APH KIC KIA PC'!J38)</f>
        <v/>
      </c>
    </row>
    <row r="36" spans="1:31" s="324" customFormat="1" x14ac:dyDescent="0.25">
      <c r="A36" s="342">
        <v>35</v>
      </c>
      <c r="B36" s="434" t="str">
        <f>IF('1. Artikeldata Grund'!E39="","",'1. Artikeldata Grund'!E39)</f>
        <v/>
      </c>
      <c r="C36" s="435" t="str">
        <f>IF('1. Artikeldata Grund'!D39="","",'1. Artikeldata Grund'!D39)</f>
        <v/>
      </c>
      <c r="D36" s="436" t="str">
        <f>IF('APH KIC KIA PC'!D39="","",'APH KIC KIA PC'!D39)</f>
        <v/>
      </c>
      <c r="E36" s="435" t="str">
        <f>IF('APH KIC KIA PC'!F39="","",'APH KIC KIA PC'!F39)</f>
        <v/>
      </c>
      <c r="F36" s="438" t="str">
        <f>IF('APH KIC KIA PC'!S39="","",'APH KIC KIA PC'!S39)</f>
        <v xml:space="preserve">  Välj…</v>
      </c>
      <c r="G36" s="438">
        <f>IF('APH KIC KIA PC'!M39="","",'APH KIC KIA PC'!M39)</f>
        <v>910</v>
      </c>
      <c r="H36" s="437" t="str">
        <f>IF(G36&lt;&gt;200,"",IF('2. Artikeldata Utökad'!I39="","",'2. Artikeldata Utökad'!I39))</f>
        <v/>
      </c>
      <c r="I36" s="436" t="str">
        <f>IF('APH KIC KIA PC'!L39="Välj….","",'APH KIC KIA PC'!L39)</f>
        <v/>
      </c>
      <c r="J36" s="436" t="str">
        <f>IF(B36="","",_xlfn.XLOOKUP(I36,Artikelgrupper!A:A,Artikelgrupper!B:B))</f>
        <v/>
      </c>
      <c r="K36" s="436" t="str">
        <f>IF(B36="","",_xlfn.XLOOKUP(I36,Artikelgrupper!A:A,Artikelgrupper!C:C))</f>
        <v/>
      </c>
      <c r="L36" s="436" t="str">
        <f>IF(B36="","",_xlfn.XLOOKUP(I36,Artikelgrupper!A:A,Artikelgrupper!D:D))</f>
        <v/>
      </c>
      <c r="M36" s="439" t="str">
        <f>IF(B36="","",'APH KIC KIA PC'!Q39)</f>
        <v/>
      </c>
      <c r="N36" s="438" t="str">
        <f>IF('APH KIC KIA PC'!R39="","",'APH KIC KIA PC'!R39)</f>
        <v/>
      </c>
      <c r="O36" s="438" t="str">
        <f>IF('APH KIC KIA PC'!T39="","",'APH KIC KIA PC'!T39)</f>
        <v/>
      </c>
      <c r="P36" s="438" t="str">
        <f>IF('APH KIC KIA PC'!K39="","",'APH KIC KIA PC'!K39)</f>
        <v>Välj…</v>
      </c>
      <c r="Q36" s="436" t="str">
        <f>IF(B36="","",'2. Artikeldata Utökad'!E39)</f>
        <v/>
      </c>
      <c r="R36" s="436" t="str">
        <f>IF(B36="","",'2. Artikeldata Utökad'!F39)</f>
        <v/>
      </c>
      <c r="S36" s="436" t="str">
        <f>IF(B36="","",'3. Förpackningsdata'!G39/10)</f>
        <v/>
      </c>
      <c r="T36" s="436" t="str">
        <f>IF(B36="","",'3. Förpackningsdata'!H39/10)</f>
        <v/>
      </c>
      <c r="U36" s="436" t="str">
        <f>IF(B36="","",'3. Förpackningsdata'!I39/10)</f>
        <v/>
      </c>
      <c r="V36" s="465" t="str">
        <f>IF(B36="","",'APH KIC KIA PC'!Z39)</f>
        <v/>
      </c>
      <c r="W36" s="440" t="str">
        <f>IF(B36="","",'APH KIC KIA PC'!AA39)</f>
        <v/>
      </c>
      <c r="X36" s="441" t="str">
        <f>IF(B36="","",'APH KIC KIA PC'!AB39)</f>
        <v/>
      </c>
      <c r="Y36" s="442" t="str">
        <f>IF(B36="","",'APH KIC KIA PC'!AD39)</f>
        <v/>
      </c>
      <c r="Z36" s="441" t="str">
        <f>IF(B36="","",'APH KIC KIA PC'!AC39)</f>
        <v/>
      </c>
      <c r="AA36" s="442" t="str">
        <f>IF(B36="","",'APH KIC KIA PC'!AI39)</f>
        <v/>
      </c>
      <c r="AB36" s="443" t="str">
        <f>IF(B36="","",'APH KIC KIA PC'!AJ39)</f>
        <v/>
      </c>
      <c r="AC36" s="438" t="str">
        <f>IF(B36="","",'APH KIC KIA PC'!W39)</f>
        <v/>
      </c>
      <c r="AD36" s="439" t="str">
        <f>IF('3. Förpackningsdata'!M39="","",'3. Förpackningsdata'!M39)</f>
        <v/>
      </c>
      <c r="AE36" s="438" t="str">
        <f>IF('APH KIC KIA PC'!J39="","",'APH KIC KIA PC'!J39)</f>
        <v/>
      </c>
    </row>
    <row r="37" spans="1:31" s="324" customFormat="1" x14ac:dyDescent="0.25">
      <c r="A37" s="342">
        <v>36</v>
      </c>
      <c r="B37" s="434" t="str">
        <f>IF('1. Artikeldata Grund'!E40="","",'1. Artikeldata Grund'!E40)</f>
        <v/>
      </c>
      <c r="C37" s="435" t="str">
        <f>IF('1. Artikeldata Grund'!D40="","",'1. Artikeldata Grund'!D40)</f>
        <v/>
      </c>
      <c r="D37" s="436" t="str">
        <f>IF('APH KIC KIA PC'!D40="","",'APH KIC KIA PC'!D40)</f>
        <v/>
      </c>
      <c r="E37" s="435" t="str">
        <f>IF('APH KIC KIA PC'!F40="","",'APH KIC KIA PC'!F40)</f>
        <v/>
      </c>
      <c r="F37" s="438" t="str">
        <f>IF('APH KIC KIA PC'!S40="","",'APH KIC KIA PC'!S40)</f>
        <v xml:space="preserve">  Välj…</v>
      </c>
      <c r="G37" s="438">
        <f>IF('APH KIC KIA PC'!M40="","",'APH KIC KIA PC'!M40)</f>
        <v>910</v>
      </c>
      <c r="H37" s="437" t="str">
        <f>IF(G37&lt;&gt;200,"",IF('2. Artikeldata Utökad'!I40="","",'2. Artikeldata Utökad'!I40))</f>
        <v/>
      </c>
      <c r="I37" s="436" t="str">
        <f>IF('APH KIC KIA PC'!L40="Välj….","",'APH KIC KIA PC'!L40)</f>
        <v/>
      </c>
      <c r="J37" s="436" t="str">
        <f>IF(B37="","",_xlfn.XLOOKUP(I37,Artikelgrupper!A:A,Artikelgrupper!B:B))</f>
        <v/>
      </c>
      <c r="K37" s="436" t="str">
        <f>IF(B37="","",_xlfn.XLOOKUP(I37,Artikelgrupper!A:A,Artikelgrupper!C:C))</f>
        <v/>
      </c>
      <c r="L37" s="436" t="str">
        <f>IF(B37="","",_xlfn.XLOOKUP(I37,Artikelgrupper!A:A,Artikelgrupper!D:D))</f>
        <v/>
      </c>
      <c r="M37" s="439" t="str">
        <f>IF(B37="","",'APH KIC KIA PC'!Q40)</f>
        <v/>
      </c>
      <c r="N37" s="438" t="str">
        <f>IF('APH KIC KIA PC'!R40="","",'APH KIC KIA PC'!R40)</f>
        <v/>
      </c>
      <c r="O37" s="438" t="str">
        <f>IF('APH KIC KIA PC'!T40="","",'APH KIC KIA PC'!T40)</f>
        <v/>
      </c>
      <c r="P37" s="438" t="str">
        <f>IF('APH KIC KIA PC'!K40="","",'APH KIC KIA PC'!K40)</f>
        <v>Välj…</v>
      </c>
      <c r="Q37" s="436" t="str">
        <f>IF(B37="","",'2. Artikeldata Utökad'!E40)</f>
        <v/>
      </c>
      <c r="R37" s="436" t="str">
        <f>IF(B37="","",'2. Artikeldata Utökad'!F40)</f>
        <v/>
      </c>
      <c r="S37" s="436" t="str">
        <f>IF(B37="","",'3. Förpackningsdata'!G40/10)</f>
        <v/>
      </c>
      <c r="T37" s="436" t="str">
        <f>IF(B37="","",'3. Förpackningsdata'!H40/10)</f>
        <v/>
      </c>
      <c r="U37" s="436" t="str">
        <f>IF(B37="","",'3. Förpackningsdata'!I40/10)</f>
        <v/>
      </c>
      <c r="V37" s="465" t="str">
        <f>IF(B37="","",'APH KIC KIA PC'!Z40)</f>
        <v/>
      </c>
      <c r="W37" s="440" t="str">
        <f>IF(B37="","",'APH KIC KIA PC'!AA40)</f>
        <v/>
      </c>
      <c r="X37" s="441" t="str">
        <f>IF(B37="","",'APH KIC KIA PC'!AB40)</f>
        <v/>
      </c>
      <c r="Y37" s="442" t="str">
        <f>IF(B37="","",'APH KIC KIA PC'!AD40)</f>
        <v/>
      </c>
      <c r="Z37" s="441" t="str">
        <f>IF(B37="","",'APH KIC KIA PC'!AC40)</f>
        <v/>
      </c>
      <c r="AA37" s="442" t="str">
        <f>IF(B37="","",'APH KIC KIA PC'!AI40)</f>
        <v/>
      </c>
      <c r="AB37" s="443" t="str">
        <f>IF(B37="","",'APH KIC KIA PC'!AJ40)</f>
        <v/>
      </c>
      <c r="AC37" s="438" t="str">
        <f>IF(B37="","",'APH KIC KIA PC'!W40)</f>
        <v/>
      </c>
      <c r="AD37" s="439" t="str">
        <f>IF('3. Förpackningsdata'!M40="","",'3. Förpackningsdata'!M40)</f>
        <v/>
      </c>
      <c r="AE37" s="438" t="str">
        <f>IF('APH KIC KIA PC'!J40="","",'APH KIC KIA PC'!J40)</f>
        <v/>
      </c>
    </row>
    <row r="38" spans="1:31" s="324" customFormat="1" x14ac:dyDescent="0.25">
      <c r="A38" s="342">
        <v>37</v>
      </c>
      <c r="B38" s="434" t="str">
        <f>IF('1. Artikeldata Grund'!E41="","",'1. Artikeldata Grund'!E41)</f>
        <v/>
      </c>
      <c r="C38" s="435" t="str">
        <f>IF('1. Artikeldata Grund'!D41="","",'1. Artikeldata Grund'!D41)</f>
        <v/>
      </c>
      <c r="D38" s="436" t="str">
        <f>IF('APH KIC KIA PC'!D41="","",'APH KIC KIA PC'!D41)</f>
        <v/>
      </c>
      <c r="E38" s="435" t="str">
        <f>IF('APH KIC KIA PC'!F41="","",'APH KIC KIA PC'!F41)</f>
        <v/>
      </c>
      <c r="F38" s="438" t="str">
        <f>IF('APH KIC KIA PC'!S41="","",'APH KIC KIA PC'!S41)</f>
        <v xml:space="preserve">  Välj…</v>
      </c>
      <c r="G38" s="438">
        <f>IF('APH KIC KIA PC'!M41="","",'APH KIC KIA PC'!M41)</f>
        <v>910</v>
      </c>
      <c r="H38" s="437" t="str">
        <f>IF(G38&lt;&gt;200,"",IF('2. Artikeldata Utökad'!I41="","",'2. Artikeldata Utökad'!I41))</f>
        <v/>
      </c>
      <c r="I38" s="436" t="str">
        <f>IF('APH KIC KIA PC'!L41="Välj….","",'APH KIC KIA PC'!L41)</f>
        <v/>
      </c>
      <c r="J38" s="436" t="str">
        <f>IF(B38="","",_xlfn.XLOOKUP(I38,Artikelgrupper!A:A,Artikelgrupper!B:B))</f>
        <v/>
      </c>
      <c r="K38" s="436" t="str">
        <f>IF(B38="","",_xlfn.XLOOKUP(I38,Artikelgrupper!A:A,Artikelgrupper!C:C))</f>
        <v/>
      </c>
      <c r="L38" s="436" t="str">
        <f>IF(B38="","",_xlfn.XLOOKUP(I38,Artikelgrupper!A:A,Artikelgrupper!D:D))</f>
        <v/>
      </c>
      <c r="M38" s="439" t="str">
        <f>IF(B38="","",'APH KIC KIA PC'!Q41)</f>
        <v/>
      </c>
      <c r="N38" s="438" t="str">
        <f>IF('APH KIC KIA PC'!R41="","",'APH KIC KIA PC'!R41)</f>
        <v/>
      </c>
      <c r="O38" s="438" t="str">
        <f>IF('APH KIC KIA PC'!T41="","",'APH KIC KIA PC'!T41)</f>
        <v/>
      </c>
      <c r="P38" s="438" t="str">
        <f>IF('APH KIC KIA PC'!K41="","",'APH KIC KIA PC'!K41)</f>
        <v>Välj…</v>
      </c>
      <c r="Q38" s="436" t="str">
        <f>IF(B38="","",'2. Artikeldata Utökad'!E41)</f>
        <v/>
      </c>
      <c r="R38" s="436" t="str">
        <f>IF(B38="","",'2. Artikeldata Utökad'!F41)</f>
        <v/>
      </c>
      <c r="S38" s="436" t="str">
        <f>IF(B38="","",'3. Förpackningsdata'!G41/10)</f>
        <v/>
      </c>
      <c r="T38" s="436" t="str">
        <f>IF(B38="","",'3. Förpackningsdata'!H41/10)</f>
        <v/>
      </c>
      <c r="U38" s="436" t="str">
        <f>IF(B38="","",'3. Förpackningsdata'!I41/10)</f>
        <v/>
      </c>
      <c r="V38" s="465" t="str">
        <f>IF(B38="","",'APH KIC KIA PC'!Z41)</f>
        <v/>
      </c>
      <c r="W38" s="440" t="str">
        <f>IF(B38="","",'APH KIC KIA PC'!AA41)</f>
        <v/>
      </c>
      <c r="X38" s="441" t="str">
        <f>IF(B38="","",'APH KIC KIA PC'!AB41)</f>
        <v/>
      </c>
      <c r="Y38" s="442" t="str">
        <f>IF(B38="","",'APH KIC KIA PC'!AD41)</f>
        <v/>
      </c>
      <c r="Z38" s="441" t="str">
        <f>IF(B38="","",'APH KIC KIA PC'!AC41)</f>
        <v/>
      </c>
      <c r="AA38" s="442" t="str">
        <f>IF(B38="","",'APH KIC KIA PC'!AI41)</f>
        <v/>
      </c>
      <c r="AB38" s="443" t="str">
        <f>IF(B38="","",'APH KIC KIA PC'!AJ41)</f>
        <v/>
      </c>
      <c r="AC38" s="438" t="str">
        <f>IF(B38="","",'APH KIC KIA PC'!W41)</f>
        <v/>
      </c>
      <c r="AD38" s="439" t="str">
        <f>IF('3. Förpackningsdata'!M41="","",'3. Förpackningsdata'!M41)</f>
        <v/>
      </c>
      <c r="AE38" s="438" t="str">
        <f>IF('APH KIC KIA PC'!J41="","",'APH KIC KIA PC'!J41)</f>
        <v/>
      </c>
    </row>
    <row r="39" spans="1:31" s="324" customFormat="1" x14ac:dyDescent="0.25">
      <c r="A39" s="342">
        <v>38</v>
      </c>
      <c r="B39" s="434" t="str">
        <f>IF('1. Artikeldata Grund'!E42="","",'1. Artikeldata Grund'!E42)</f>
        <v/>
      </c>
      <c r="C39" s="435" t="str">
        <f>IF('1. Artikeldata Grund'!D42="","",'1. Artikeldata Grund'!D42)</f>
        <v/>
      </c>
      <c r="D39" s="436" t="str">
        <f>IF('APH KIC KIA PC'!D42="","",'APH KIC KIA PC'!D42)</f>
        <v/>
      </c>
      <c r="E39" s="435" t="str">
        <f>IF('APH KIC KIA PC'!F42="","",'APH KIC KIA PC'!F42)</f>
        <v/>
      </c>
      <c r="F39" s="438" t="str">
        <f>IF('APH KIC KIA PC'!S42="","",'APH KIC KIA PC'!S42)</f>
        <v xml:space="preserve">  Välj…</v>
      </c>
      <c r="G39" s="438">
        <f>IF('APH KIC KIA PC'!M42="","",'APH KIC KIA PC'!M42)</f>
        <v>910</v>
      </c>
      <c r="H39" s="437" t="str">
        <f>IF(G39&lt;&gt;200,"",IF('2. Artikeldata Utökad'!I42="","",'2. Artikeldata Utökad'!I42))</f>
        <v/>
      </c>
      <c r="I39" s="436" t="str">
        <f>IF('APH KIC KIA PC'!L42="Välj….","",'APH KIC KIA PC'!L42)</f>
        <v/>
      </c>
      <c r="J39" s="436" t="str">
        <f>IF(B39="","",_xlfn.XLOOKUP(I39,Artikelgrupper!A:A,Artikelgrupper!B:B))</f>
        <v/>
      </c>
      <c r="K39" s="436" t="str">
        <f>IF(B39="","",_xlfn.XLOOKUP(I39,Artikelgrupper!A:A,Artikelgrupper!C:C))</f>
        <v/>
      </c>
      <c r="L39" s="436" t="str">
        <f>IF(B39="","",_xlfn.XLOOKUP(I39,Artikelgrupper!A:A,Artikelgrupper!D:D))</f>
        <v/>
      </c>
      <c r="M39" s="439" t="str">
        <f>IF(B39="","",'APH KIC KIA PC'!Q42)</f>
        <v/>
      </c>
      <c r="N39" s="438" t="str">
        <f>IF('APH KIC KIA PC'!R42="","",'APH KIC KIA PC'!R42)</f>
        <v/>
      </c>
      <c r="O39" s="438" t="str">
        <f>IF('APH KIC KIA PC'!T42="","",'APH KIC KIA PC'!T42)</f>
        <v/>
      </c>
      <c r="P39" s="438" t="str">
        <f>IF('APH KIC KIA PC'!K42="","",'APH KIC KIA PC'!K42)</f>
        <v>Välj…</v>
      </c>
      <c r="Q39" s="436" t="str">
        <f>IF(B39="","",'2. Artikeldata Utökad'!E42)</f>
        <v/>
      </c>
      <c r="R39" s="436" t="str">
        <f>IF(B39="","",'2. Artikeldata Utökad'!F42)</f>
        <v/>
      </c>
      <c r="S39" s="436" t="str">
        <f>IF(B39="","",'3. Förpackningsdata'!G42/10)</f>
        <v/>
      </c>
      <c r="T39" s="436" t="str">
        <f>IF(B39="","",'3. Förpackningsdata'!H42/10)</f>
        <v/>
      </c>
      <c r="U39" s="436" t="str">
        <f>IF(B39="","",'3. Förpackningsdata'!I42/10)</f>
        <v/>
      </c>
      <c r="V39" s="465" t="str">
        <f>IF(B39="","",'APH KIC KIA PC'!Z42)</f>
        <v/>
      </c>
      <c r="W39" s="440" t="str">
        <f>IF(B39="","",'APH KIC KIA PC'!AA42)</f>
        <v/>
      </c>
      <c r="X39" s="441" t="str">
        <f>IF(B39="","",'APH KIC KIA PC'!AB42)</f>
        <v/>
      </c>
      <c r="Y39" s="442" t="str">
        <f>IF(B39="","",'APH KIC KIA PC'!AD42)</f>
        <v/>
      </c>
      <c r="Z39" s="441" t="str">
        <f>IF(B39="","",'APH KIC KIA PC'!AC42)</f>
        <v/>
      </c>
      <c r="AA39" s="442" t="str">
        <f>IF(B39="","",'APH KIC KIA PC'!AI42)</f>
        <v/>
      </c>
      <c r="AB39" s="443" t="str">
        <f>IF(B39="","",'APH KIC KIA PC'!AJ42)</f>
        <v/>
      </c>
      <c r="AC39" s="438" t="str">
        <f>IF(B39="","",'APH KIC KIA PC'!W42)</f>
        <v/>
      </c>
      <c r="AD39" s="439" t="str">
        <f>IF('3. Förpackningsdata'!M42="","",'3. Förpackningsdata'!M42)</f>
        <v/>
      </c>
      <c r="AE39" s="438" t="str">
        <f>IF('APH KIC KIA PC'!J42="","",'APH KIC KIA PC'!J42)</f>
        <v/>
      </c>
    </row>
    <row r="40" spans="1:31" s="324" customFormat="1" x14ac:dyDescent="0.25">
      <c r="A40" s="342">
        <v>39</v>
      </c>
      <c r="B40" s="434" t="str">
        <f>IF('1. Artikeldata Grund'!E43="","",'1. Artikeldata Grund'!E43)</f>
        <v/>
      </c>
      <c r="C40" s="435" t="str">
        <f>IF('1. Artikeldata Grund'!D43="","",'1. Artikeldata Grund'!D43)</f>
        <v/>
      </c>
      <c r="D40" s="436" t="str">
        <f>IF('APH KIC KIA PC'!D43="","",'APH KIC KIA PC'!D43)</f>
        <v/>
      </c>
      <c r="E40" s="435" t="str">
        <f>IF('APH KIC KIA PC'!F43="","",'APH KIC KIA PC'!F43)</f>
        <v/>
      </c>
      <c r="F40" s="438" t="str">
        <f>IF('APH KIC KIA PC'!S43="","",'APH KIC KIA PC'!S43)</f>
        <v xml:space="preserve">  Välj…</v>
      </c>
      <c r="G40" s="438">
        <f>IF('APH KIC KIA PC'!M43="","",'APH KIC KIA PC'!M43)</f>
        <v>910</v>
      </c>
      <c r="H40" s="437" t="str">
        <f>IF(G40&lt;&gt;200,"",IF('2. Artikeldata Utökad'!I43="","",'2. Artikeldata Utökad'!I43))</f>
        <v/>
      </c>
      <c r="I40" s="436" t="str">
        <f>IF('APH KIC KIA PC'!L43="Välj….","",'APH KIC KIA PC'!L43)</f>
        <v/>
      </c>
      <c r="J40" s="436" t="str">
        <f>IF(B40="","",_xlfn.XLOOKUP(I40,Artikelgrupper!A:A,Artikelgrupper!B:B))</f>
        <v/>
      </c>
      <c r="K40" s="436" t="str">
        <f>IF(B40="","",_xlfn.XLOOKUP(I40,Artikelgrupper!A:A,Artikelgrupper!C:C))</f>
        <v/>
      </c>
      <c r="L40" s="436" t="str">
        <f>IF(B40="","",_xlfn.XLOOKUP(I40,Artikelgrupper!A:A,Artikelgrupper!D:D))</f>
        <v/>
      </c>
      <c r="M40" s="439" t="str">
        <f>IF(B40="","",'APH KIC KIA PC'!Q43)</f>
        <v/>
      </c>
      <c r="N40" s="438" t="str">
        <f>IF('APH KIC KIA PC'!R43="","",'APH KIC KIA PC'!R43)</f>
        <v/>
      </c>
      <c r="O40" s="438" t="str">
        <f>IF('APH KIC KIA PC'!T43="","",'APH KIC KIA PC'!T43)</f>
        <v/>
      </c>
      <c r="P40" s="438" t="str">
        <f>IF('APH KIC KIA PC'!K43="","",'APH KIC KIA PC'!K43)</f>
        <v>Välj…</v>
      </c>
      <c r="Q40" s="436" t="str">
        <f>IF(B40="","",'2. Artikeldata Utökad'!E43)</f>
        <v/>
      </c>
      <c r="R40" s="436" t="str">
        <f>IF(B40="","",'2. Artikeldata Utökad'!F43)</f>
        <v/>
      </c>
      <c r="S40" s="436" t="str">
        <f>IF(B40="","",'3. Förpackningsdata'!G43/10)</f>
        <v/>
      </c>
      <c r="T40" s="436" t="str">
        <f>IF(B40="","",'3. Förpackningsdata'!H43/10)</f>
        <v/>
      </c>
      <c r="U40" s="436" t="str">
        <f>IF(B40="","",'3. Förpackningsdata'!I43/10)</f>
        <v/>
      </c>
      <c r="V40" s="465" t="str">
        <f>IF(B40="","",'APH KIC KIA PC'!Z43)</f>
        <v/>
      </c>
      <c r="W40" s="440" t="str">
        <f>IF(B40="","",'APH KIC KIA PC'!AA43)</f>
        <v/>
      </c>
      <c r="X40" s="441" t="str">
        <f>IF(B40="","",'APH KIC KIA PC'!AB43)</f>
        <v/>
      </c>
      <c r="Y40" s="442" t="str">
        <f>IF(B40="","",'APH KIC KIA PC'!AD43)</f>
        <v/>
      </c>
      <c r="Z40" s="441" t="str">
        <f>IF(B40="","",'APH KIC KIA PC'!AC43)</f>
        <v/>
      </c>
      <c r="AA40" s="442" t="str">
        <f>IF(B40="","",'APH KIC KIA PC'!AI43)</f>
        <v/>
      </c>
      <c r="AB40" s="443" t="str">
        <f>IF(B40="","",'APH KIC KIA PC'!AJ43)</f>
        <v/>
      </c>
      <c r="AC40" s="438" t="str">
        <f>IF(B40="","",'APH KIC KIA PC'!W43)</f>
        <v/>
      </c>
      <c r="AD40" s="439" t="str">
        <f>IF('3. Förpackningsdata'!M43="","",'3. Förpackningsdata'!M43)</f>
        <v/>
      </c>
      <c r="AE40" s="438" t="str">
        <f>IF('APH KIC KIA PC'!J43="","",'APH KIC KIA PC'!J43)</f>
        <v/>
      </c>
    </row>
    <row r="41" spans="1:31" s="324" customFormat="1" x14ac:dyDescent="0.25">
      <c r="A41" s="342">
        <v>40</v>
      </c>
      <c r="B41" s="434" t="str">
        <f>IF('1. Artikeldata Grund'!E44="","",'1. Artikeldata Grund'!E44)</f>
        <v/>
      </c>
      <c r="C41" s="435" t="str">
        <f>IF('1. Artikeldata Grund'!D44="","",'1. Artikeldata Grund'!D44)</f>
        <v/>
      </c>
      <c r="D41" s="436" t="str">
        <f>IF('APH KIC KIA PC'!D44="","",'APH KIC KIA PC'!D44)</f>
        <v/>
      </c>
      <c r="E41" s="435" t="str">
        <f>IF('APH KIC KIA PC'!F44="","",'APH KIC KIA PC'!F44)</f>
        <v/>
      </c>
      <c r="F41" s="438" t="str">
        <f>IF('APH KIC KIA PC'!S44="","",'APH KIC KIA PC'!S44)</f>
        <v xml:space="preserve">  Välj…</v>
      </c>
      <c r="G41" s="438">
        <f>IF('APH KIC KIA PC'!M44="","",'APH KIC KIA PC'!M44)</f>
        <v>910</v>
      </c>
      <c r="H41" s="437" t="str">
        <f>IF(G41&lt;&gt;200,"",IF('2. Artikeldata Utökad'!I44="","",'2. Artikeldata Utökad'!I44))</f>
        <v/>
      </c>
      <c r="I41" s="436" t="str">
        <f>IF('APH KIC KIA PC'!L44="Välj….","",'APH KIC KIA PC'!L44)</f>
        <v/>
      </c>
      <c r="J41" s="436" t="str">
        <f>IF(B41="","",_xlfn.XLOOKUP(I41,Artikelgrupper!A:A,Artikelgrupper!B:B))</f>
        <v/>
      </c>
      <c r="K41" s="436" t="str">
        <f>IF(B41="","",_xlfn.XLOOKUP(I41,Artikelgrupper!A:A,Artikelgrupper!C:C))</f>
        <v/>
      </c>
      <c r="L41" s="436" t="str">
        <f>IF(B41="","",_xlfn.XLOOKUP(I41,Artikelgrupper!A:A,Artikelgrupper!D:D))</f>
        <v/>
      </c>
      <c r="M41" s="439" t="str">
        <f>IF(B41="","",'APH KIC KIA PC'!Q44)</f>
        <v/>
      </c>
      <c r="N41" s="438" t="str">
        <f>IF('APH KIC KIA PC'!R44="","",'APH KIC KIA PC'!R44)</f>
        <v/>
      </c>
      <c r="O41" s="438" t="str">
        <f>IF('APH KIC KIA PC'!T44="","",'APH KIC KIA PC'!T44)</f>
        <v/>
      </c>
      <c r="P41" s="438" t="str">
        <f>IF('APH KIC KIA PC'!K44="","",'APH KIC KIA PC'!K44)</f>
        <v>Välj…</v>
      </c>
      <c r="Q41" s="436" t="str">
        <f>IF(B41="","",'2. Artikeldata Utökad'!E44)</f>
        <v/>
      </c>
      <c r="R41" s="436" t="str">
        <f>IF(B41="","",'2. Artikeldata Utökad'!F44)</f>
        <v/>
      </c>
      <c r="S41" s="436" t="str">
        <f>IF(B41="","",'3. Förpackningsdata'!G44/10)</f>
        <v/>
      </c>
      <c r="T41" s="436" t="str">
        <f>IF(B41="","",'3. Förpackningsdata'!H44/10)</f>
        <v/>
      </c>
      <c r="U41" s="436" t="str">
        <f>IF(B41="","",'3. Förpackningsdata'!I44/10)</f>
        <v/>
      </c>
      <c r="V41" s="465" t="str">
        <f>IF(B41="","",'APH KIC KIA PC'!Z44)</f>
        <v/>
      </c>
      <c r="W41" s="440" t="str">
        <f>IF(B41="","",'APH KIC KIA PC'!AA44)</f>
        <v/>
      </c>
      <c r="X41" s="441" t="str">
        <f>IF(B41="","",'APH KIC KIA PC'!AB44)</f>
        <v/>
      </c>
      <c r="Y41" s="442" t="str">
        <f>IF(B41="","",'APH KIC KIA PC'!AD44)</f>
        <v/>
      </c>
      <c r="Z41" s="441" t="str">
        <f>IF(B41="","",'APH KIC KIA PC'!AC44)</f>
        <v/>
      </c>
      <c r="AA41" s="442" t="str">
        <f>IF(B41="","",'APH KIC KIA PC'!AI44)</f>
        <v/>
      </c>
      <c r="AB41" s="443" t="str">
        <f>IF(B41="","",'APH KIC KIA PC'!AJ44)</f>
        <v/>
      </c>
      <c r="AC41" s="438" t="str">
        <f>IF(B41="","",'APH KIC KIA PC'!W44)</f>
        <v/>
      </c>
      <c r="AD41" s="439" t="str">
        <f>IF('3. Förpackningsdata'!M44="","",'3. Förpackningsdata'!M44)</f>
        <v/>
      </c>
      <c r="AE41" s="438" t="str">
        <f>IF('APH KIC KIA PC'!J44="","",'APH KIC KIA PC'!J44)</f>
        <v/>
      </c>
    </row>
    <row r="42" spans="1:31" s="324" customFormat="1" x14ac:dyDescent="0.25">
      <c r="A42" s="342">
        <v>41</v>
      </c>
      <c r="B42" s="434" t="str">
        <f>IF('1. Artikeldata Grund'!E45="","",'1. Artikeldata Grund'!E45)</f>
        <v/>
      </c>
      <c r="C42" s="435" t="str">
        <f>IF('1. Artikeldata Grund'!D45="","",'1. Artikeldata Grund'!D45)</f>
        <v/>
      </c>
      <c r="D42" s="436" t="str">
        <f>IF('APH KIC KIA PC'!D45="","",'APH KIC KIA PC'!D45)</f>
        <v/>
      </c>
      <c r="E42" s="435" t="str">
        <f>IF('APH KIC KIA PC'!F45="","",'APH KIC KIA PC'!F45)</f>
        <v/>
      </c>
      <c r="F42" s="438" t="str">
        <f>IF('APH KIC KIA PC'!S45="","",'APH KIC KIA PC'!S45)</f>
        <v xml:space="preserve">  Välj…</v>
      </c>
      <c r="G42" s="438">
        <f>IF('APH KIC KIA PC'!M45="","",'APH KIC KIA PC'!M45)</f>
        <v>910</v>
      </c>
      <c r="H42" s="437" t="str">
        <f>IF(G42&lt;&gt;200,"",IF('2. Artikeldata Utökad'!I45="","",'2. Artikeldata Utökad'!I45))</f>
        <v/>
      </c>
      <c r="I42" s="436" t="str">
        <f>IF('APH KIC KIA PC'!L45="Välj….","",'APH KIC KIA PC'!L45)</f>
        <v/>
      </c>
      <c r="J42" s="436" t="str">
        <f>IF(B42="","",_xlfn.XLOOKUP(I42,Artikelgrupper!A:A,Artikelgrupper!B:B))</f>
        <v/>
      </c>
      <c r="K42" s="436" t="str">
        <f>IF(B42="","",_xlfn.XLOOKUP(I42,Artikelgrupper!A:A,Artikelgrupper!C:C))</f>
        <v/>
      </c>
      <c r="L42" s="436" t="str">
        <f>IF(B42="","",_xlfn.XLOOKUP(I42,Artikelgrupper!A:A,Artikelgrupper!D:D))</f>
        <v/>
      </c>
      <c r="M42" s="439" t="str">
        <f>IF(B42="","",'APH KIC KIA PC'!Q45)</f>
        <v/>
      </c>
      <c r="N42" s="438" t="str">
        <f>IF('APH KIC KIA PC'!R45="","",'APH KIC KIA PC'!R45)</f>
        <v/>
      </c>
      <c r="O42" s="438" t="str">
        <f>IF('APH KIC KIA PC'!T45="","",'APH KIC KIA PC'!T45)</f>
        <v/>
      </c>
      <c r="P42" s="438" t="str">
        <f>IF('APH KIC KIA PC'!K45="","",'APH KIC KIA PC'!K45)</f>
        <v>Välj…</v>
      </c>
      <c r="Q42" s="436" t="str">
        <f>IF(B42="","",'2. Artikeldata Utökad'!E45)</f>
        <v/>
      </c>
      <c r="R42" s="436" t="str">
        <f>IF(B42="","",'2. Artikeldata Utökad'!F45)</f>
        <v/>
      </c>
      <c r="S42" s="436" t="str">
        <f>IF(B42="","",'3. Förpackningsdata'!G45/10)</f>
        <v/>
      </c>
      <c r="T42" s="436" t="str">
        <f>IF(B42="","",'3. Förpackningsdata'!H45/10)</f>
        <v/>
      </c>
      <c r="U42" s="436" t="str">
        <f>IF(B42="","",'3. Förpackningsdata'!I45/10)</f>
        <v/>
      </c>
      <c r="V42" s="465" t="str">
        <f>IF(B42="","",'APH KIC KIA PC'!Z45)</f>
        <v/>
      </c>
      <c r="W42" s="440" t="str">
        <f>IF(B42="","",'APH KIC KIA PC'!AA45)</f>
        <v/>
      </c>
      <c r="X42" s="441" t="str">
        <f>IF(B42="","",'APH KIC KIA PC'!AB45)</f>
        <v/>
      </c>
      <c r="Y42" s="442" t="str">
        <f>IF(B42="","",'APH KIC KIA PC'!AD45)</f>
        <v/>
      </c>
      <c r="Z42" s="441" t="str">
        <f>IF(B42="","",'APH KIC KIA PC'!AC45)</f>
        <v/>
      </c>
      <c r="AA42" s="442" t="str">
        <f>IF(B42="","",'APH KIC KIA PC'!AI45)</f>
        <v/>
      </c>
      <c r="AB42" s="443" t="str">
        <f>IF(B42="","",'APH KIC KIA PC'!AJ45)</f>
        <v/>
      </c>
      <c r="AC42" s="438" t="str">
        <f>IF(B42="","",'APH KIC KIA PC'!W45)</f>
        <v/>
      </c>
      <c r="AD42" s="439" t="str">
        <f>IF('3. Förpackningsdata'!M45="","",'3. Förpackningsdata'!M45)</f>
        <v/>
      </c>
      <c r="AE42" s="438" t="str">
        <f>IF('APH KIC KIA PC'!J45="","",'APH KIC KIA PC'!J45)</f>
        <v/>
      </c>
    </row>
    <row r="43" spans="1:31" s="324" customFormat="1" x14ac:dyDescent="0.25">
      <c r="A43" s="342">
        <v>42</v>
      </c>
      <c r="B43" s="434" t="str">
        <f>IF('1. Artikeldata Grund'!E46="","",'1. Artikeldata Grund'!E46)</f>
        <v/>
      </c>
      <c r="C43" s="435" t="str">
        <f>IF('1. Artikeldata Grund'!D46="","",'1. Artikeldata Grund'!D46)</f>
        <v/>
      </c>
      <c r="D43" s="436" t="str">
        <f>IF('APH KIC KIA PC'!D46="","",'APH KIC KIA PC'!D46)</f>
        <v/>
      </c>
      <c r="E43" s="435" t="str">
        <f>IF('APH KIC KIA PC'!F46="","",'APH KIC KIA PC'!F46)</f>
        <v/>
      </c>
      <c r="F43" s="438" t="str">
        <f>IF('APH KIC KIA PC'!S46="","",'APH KIC KIA PC'!S46)</f>
        <v xml:space="preserve">  Välj…</v>
      </c>
      <c r="G43" s="438">
        <f>IF('APH KIC KIA PC'!M46="","",'APH KIC KIA PC'!M46)</f>
        <v>910</v>
      </c>
      <c r="H43" s="437" t="str">
        <f>IF(G43&lt;&gt;200,"",IF('2. Artikeldata Utökad'!I46="","",'2. Artikeldata Utökad'!I46))</f>
        <v/>
      </c>
      <c r="I43" s="436" t="str">
        <f>IF('APH KIC KIA PC'!L46="Välj….","",'APH KIC KIA PC'!L46)</f>
        <v/>
      </c>
      <c r="J43" s="436" t="str">
        <f>IF(B43="","",_xlfn.XLOOKUP(I43,Artikelgrupper!A:A,Artikelgrupper!B:B))</f>
        <v/>
      </c>
      <c r="K43" s="436" t="str">
        <f>IF(B43="","",_xlfn.XLOOKUP(I43,Artikelgrupper!A:A,Artikelgrupper!C:C))</f>
        <v/>
      </c>
      <c r="L43" s="436" t="str">
        <f>IF(B43="","",_xlfn.XLOOKUP(I43,Artikelgrupper!A:A,Artikelgrupper!D:D))</f>
        <v/>
      </c>
      <c r="M43" s="439" t="str">
        <f>IF(B43="","",'APH KIC KIA PC'!Q46)</f>
        <v/>
      </c>
      <c r="N43" s="438" t="str">
        <f>IF('APH KIC KIA PC'!R46="","",'APH KIC KIA PC'!R46)</f>
        <v/>
      </c>
      <c r="O43" s="438" t="str">
        <f>IF('APH KIC KIA PC'!T46="","",'APH KIC KIA PC'!T46)</f>
        <v/>
      </c>
      <c r="P43" s="438" t="str">
        <f>IF('APH KIC KIA PC'!K46="","",'APH KIC KIA PC'!K46)</f>
        <v>Välj…</v>
      </c>
      <c r="Q43" s="436" t="str">
        <f>IF(B43="","",'2. Artikeldata Utökad'!E46)</f>
        <v/>
      </c>
      <c r="R43" s="436" t="str">
        <f>IF(B43="","",'2. Artikeldata Utökad'!F46)</f>
        <v/>
      </c>
      <c r="S43" s="436" t="str">
        <f>IF(B43="","",'3. Förpackningsdata'!G46/10)</f>
        <v/>
      </c>
      <c r="T43" s="436" t="str">
        <f>IF(B43="","",'3. Förpackningsdata'!H46/10)</f>
        <v/>
      </c>
      <c r="U43" s="436" t="str">
        <f>IF(B43="","",'3. Förpackningsdata'!I46/10)</f>
        <v/>
      </c>
      <c r="V43" s="465" t="str">
        <f>IF(B43="","",'APH KIC KIA PC'!Z46)</f>
        <v/>
      </c>
      <c r="W43" s="440" t="str">
        <f>IF(B43="","",'APH KIC KIA PC'!AA46)</f>
        <v/>
      </c>
      <c r="X43" s="441" t="str">
        <f>IF(B43="","",'APH KIC KIA PC'!AB46)</f>
        <v/>
      </c>
      <c r="Y43" s="442" t="str">
        <f>IF(B43="","",'APH KIC KIA PC'!AD46)</f>
        <v/>
      </c>
      <c r="Z43" s="441" t="str">
        <f>IF(B43="","",'APH KIC KIA PC'!AC46)</f>
        <v/>
      </c>
      <c r="AA43" s="442" t="str">
        <f>IF(B43="","",'APH KIC KIA PC'!AI46)</f>
        <v/>
      </c>
      <c r="AB43" s="443" t="str">
        <f>IF(B43="","",'APH KIC KIA PC'!AJ46)</f>
        <v/>
      </c>
      <c r="AC43" s="438" t="str">
        <f>IF(B43="","",'APH KIC KIA PC'!W46)</f>
        <v/>
      </c>
      <c r="AD43" s="439" t="str">
        <f>IF('3. Förpackningsdata'!M46="","",'3. Förpackningsdata'!M46)</f>
        <v/>
      </c>
      <c r="AE43" s="438" t="str">
        <f>IF('APH KIC KIA PC'!J46="","",'APH KIC KIA PC'!J46)</f>
        <v/>
      </c>
    </row>
    <row r="44" spans="1:31" s="324" customFormat="1" x14ac:dyDescent="0.25">
      <c r="A44" s="342">
        <v>43</v>
      </c>
      <c r="B44" s="434" t="str">
        <f>IF('1. Artikeldata Grund'!E47="","",'1. Artikeldata Grund'!E47)</f>
        <v/>
      </c>
      <c r="C44" s="435" t="str">
        <f>IF('1. Artikeldata Grund'!D47="","",'1. Artikeldata Grund'!D47)</f>
        <v/>
      </c>
      <c r="D44" s="436" t="str">
        <f>IF('APH KIC KIA PC'!D47="","",'APH KIC KIA PC'!D47)</f>
        <v/>
      </c>
      <c r="E44" s="435" t="str">
        <f>IF('APH KIC KIA PC'!F47="","",'APH KIC KIA PC'!F47)</f>
        <v/>
      </c>
      <c r="F44" s="438" t="str">
        <f>IF('APH KIC KIA PC'!S47="","",'APH KIC KIA PC'!S47)</f>
        <v xml:space="preserve">  Välj…</v>
      </c>
      <c r="G44" s="438">
        <f>IF('APH KIC KIA PC'!M47="","",'APH KIC KIA PC'!M47)</f>
        <v>910</v>
      </c>
      <c r="H44" s="437" t="str">
        <f>IF(G44&lt;&gt;200,"",IF('2. Artikeldata Utökad'!I47="","",'2. Artikeldata Utökad'!I47))</f>
        <v/>
      </c>
      <c r="I44" s="436" t="str">
        <f>IF('APH KIC KIA PC'!L47="Välj….","",'APH KIC KIA PC'!L47)</f>
        <v/>
      </c>
      <c r="J44" s="436" t="str">
        <f>IF(B44="","",_xlfn.XLOOKUP(I44,Artikelgrupper!A:A,Artikelgrupper!B:B))</f>
        <v/>
      </c>
      <c r="K44" s="436" t="str">
        <f>IF(B44="","",_xlfn.XLOOKUP(I44,Artikelgrupper!A:A,Artikelgrupper!C:C))</f>
        <v/>
      </c>
      <c r="L44" s="436" t="str">
        <f>IF(B44="","",_xlfn.XLOOKUP(I44,Artikelgrupper!A:A,Artikelgrupper!D:D))</f>
        <v/>
      </c>
      <c r="M44" s="439" t="str">
        <f>IF(B44="","",'APH KIC KIA PC'!Q47)</f>
        <v/>
      </c>
      <c r="N44" s="438" t="str">
        <f>IF('APH KIC KIA PC'!R47="","",'APH KIC KIA PC'!R47)</f>
        <v/>
      </c>
      <c r="O44" s="438" t="str">
        <f>IF('APH KIC KIA PC'!T47="","",'APH KIC KIA PC'!T47)</f>
        <v/>
      </c>
      <c r="P44" s="438" t="str">
        <f>IF('APH KIC KIA PC'!K47="","",'APH KIC KIA PC'!K47)</f>
        <v>Välj…</v>
      </c>
      <c r="Q44" s="436" t="str">
        <f>IF(B44="","",'2. Artikeldata Utökad'!E47)</f>
        <v/>
      </c>
      <c r="R44" s="436" t="str">
        <f>IF(B44="","",'2. Artikeldata Utökad'!F47)</f>
        <v/>
      </c>
      <c r="S44" s="436" t="str">
        <f>IF(B44="","",'3. Förpackningsdata'!G47/10)</f>
        <v/>
      </c>
      <c r="T44" s="436" t="str">
        <f>IF(B44="","",'3. Förpackningsdata'!H47/10)</f>
        <v/>
      </c>
      <c r="U44" s="436" t="str">
        <f>IF(B44="","",'3. Förpackningsdata'!I47/10)</f>
        <v/>
      </c>
      <c r="V44" s="465" t="str">
        <f>IF(B44="","",'APH KIC KIA PC'!Z47)</f>
        <v/>
      </c>
      <c r="W44" s="440" t="str">
        <f>IF(B44="","",'APH KIC KIA PC'!AA47)</f>
        <v/>
      </c>
      <c r="X44" s="441" t="str">
        <f>IF(B44="","",'APH KIC KIA PC'!AB47)</f>
        <v/>
      </c>
      <c r="Y44" s="442" t="str">
        <f>IF(B44="","",'APH KIC KIA PC'!AD47)</f>
        <v/>
      </c>
      <c r="Z44" s="441" t="str">
        <f>IF(B44="","",'APH KIC KIA PC'!AC47)</f>
        <v/>
      </c>
      <c r="AA44" s="442" t="str">
        <f>IF(B44="","",'APH KIC KIA PC'!AI47)</f>
        <v/>
      </c>
      <c r="AB44" s="443" t="str">
        <f>IF(B44="","",'APH KIC KIA PC'!AJ47)</f>
        <v/>
      </c>
      <c r="AC44" s="438" t="str">
        <f>IF(B44="","",'APH KIC KIA PC'!W47)</f>
        <v/>
      </c>
      <c r="AD44" s="439" t="str">
        <f>IF('3. Förpackningsdata'!M47="","",'3. Förpackningsdata'!M47)</f>
        <v/>
      </c>
      <c r="AE44" s="438" t="str">
        <f>IF('APH KIC KIA PC'!J47="","",'APH KIC KIA PC'!J47)</f>
        <v/>
      </c>
    </row>
    <row r="45" spans="1:31" s="324" customFormat="1" x14ac:dyDescent="0.25">
      <c r="A45" s="342">
        <v>44</v>
      </c>
      <c r="B45" s="434" t="str">
        <f>IF('1. Artikeldata Grund'!E48="","",'1. Artikeldata Grund'!E48)</f>
        <v/>
      </c>
      <c r="C45" s="435" t="str">
        <f>IF('1. Artikeldata Grund'!D48="","",'1. Artikeldata Grund'!D48)</f>
        <v/>
      </c>
      <c r="D45" s="436" t="str">
        <f>IF('APH KIC KIA PC'!D48="","",'APH KIC KIA PC'!D48)</f>
        <v/>
      </c>
      <c r="E45" s="435" t="str">
        <f>IF('APH KIC KIA PC'!F48="","",'APH KIC KIA PC'!F48)</f>
        <v/>
      </c>
      <c r="F45" s="438" t="str">
        <f>IF('APH KIC KIA PC'!S48="","",'APH KIC KIA PC'!S48)</f>
        <v xml:space="preserve">  Välj…</v>
      </c>
      <c r="G45" s="438">
        <f>IF('APH KIC KIA PC'!M48="","",'APH KIC KIA PC'!M48)</f>
        <v>910</v>
      </c>
      <c r="H45" s="437" t="str">
        <f>IF(G45&lt;&gt;200,"",IF('2. Artikeldata Utökad'!I48="","",'2. Artikeldata Utökad'!I48))</f>
        <v/>
      </c>
      <c r="I45" s="436" t="str">
        <f>IF('APH KIC KIA PC'!L48="Välj….","",'APH KIC KIA PC'!L48)</f>
        <v/>
      </c>
      <c r="J45" s="436" t="str">
        <f>IF(B45="","",_xlfn.XLOOKUP(I45,Artikelgrupper!A:A,Artikelgrupper!B:B))</f>
        <v/>
      </c>
      <c r="K45" s="436" t="str">
        <f>IF(B45="","",_xlfn.XLOOKUP(I45,Artikelgrupper!A:A,Artikelgrupper!C:C))</f>
        <v/>
      </c>
      <c r="L45" s="436" t="str">
        <f>IF(B45="","",_xlfn.XLOOKUP(I45,Artikelgrupper!A:A,Artikelgrupper!D:D))</f>
        <v/>
      </c>
      <c r="M45" s="439" t="str">
        <f>IF(B45="","",'APH KIC KIA PC'!Q48)</f>
        <v/>
      </c>
      <c r="N45" s="438" t="str">
        <f>IF('APH KIC KIA PC'!R48="","",'APH KIC KIA PC'!R48)</f>
        <v/>
      </c>
      <c r="O45" s="438" t="str">
        <f>IF('APH KIC KIA PC'!T48="","",'APH KIC KIA PC'!T48)</f>
        <v/>
      </c>
      <c r="P45" s="438" t="str">
        <f>IF('APH KIC KIA PC'!K48="","",'APH KIC KIA PC'!K48)</f>
        <v>Välj…</v>
      </c>
      <c r="Q45" s="436" t="str">
        <f>IF(B45="","",'2. Artikeldata Utökad'!E48)</f>
        <v/>
      </c>
      <c r="R45" s="436" t="str">
        <f>IF(B45="","",'2. Artikeldata Utökad'!F48)</f>
        <v/>
      </c>
      <c r="S45" s="436" t="str">
        <f>IF(B45="","",'3. Förpackningsdata'!G48/10)</f>
        <v/>
      </c>
      <c r="T45" s="436" t="str">
        <f>IF(B45="","",'3. Förpackningsdata'!H48/10)</f>
        <v/>
      </c>
      <c r="U45" s="436" t="str">
        <f>IF(B45="","",'3. Förpackningsdata'!I48/10)</f>
        <v/>
      </c>
      <c r="V45" s="465" t="str">
        <f>IF(B45="","",'APH KIC KIA PC'!Z48)</f>
        <v/>
      </c>
      <c r="W45" s="440" t="str">
        <f>IF(B45="","",'APH KIC KIA PC'!AA48)</f>
        <v/>
      </c>
      <c r="X45" s="441" t="str">
        <f>IF(B45="","",'APH KIC KIA PC'!AB48)</f>
        <v/>
      </c>
      <c r="Y45" s="442" t="str">
        <f>IF(B45="","",'APH KIC KIA PC'!AD48)</f>
        <v/>
      </c>
      <c r="Z45" s="441" t="str">
        <f>IF(B45="","",'APH KIC KIA PC'!AC48)</f>
        <v/>
      </c>
      <c r="AA45" s="442" t="str">
        <f>IF(B45="","",'APH KIC KIA PC'!AI48)</f>
        <v/>
      </c>
      <c r="AB45" s="443" t="str">
        <f>IF(B45="","",'APH KIC KIA PC'!AJ48)</f>
        <v/>
      </c>
      <c r="AC45" s="438" t="str">
        <f>IF(B45="","",'APH KIC KIA PC'!W48)</f>
        <v/>
      </c>
      <c r="AD45" s="439" t="str">
        <f>IF('3. Förpackningsdata'!M48="","",'3. Förpackningsdata'!M48)</f>
        <v/>
      </c>
      <c r="AE45" s="438" t="str">
        <f>IF('APH KIC KIA PC'!J48="","",'APH KIC KIA PC'!J48)</f>
        <v/>
      </c>
    </row>
    <row r="46" spans="1:31" s="324" customFormat="1" x14ac:dyDescent="0.25">
      <c r="A46" s="342">
        <v>45</v>
      </c>
      <c r="B46" s="434" t="str">
        <f>IF('1. Artikeldata Grund'!E49="","",'1. Artikeldata Grund'!E49)</f>
        <v/>
      </c>
      <c r="C46" s="435" t="str">
        <f>IF('1. Artikeldata Grund'!D49="","",'1. Artikeldata Grund'!D49)</f>
        <v/>
      </c>
      <c r="D46" s="436" t="str">
        <f>IF('APH KIC KIA PC'!D49="","",'APH KIC KIA PC'!D49)</f>
        <v/>
      </c>
      <c r="E46" s="435" t="str">
        <f>IF('APH KIC KIA PC'!F49="","",'APH KIC KIA PC'!F49)</f>
        <v/>
      </c>
      <c r="F46" s="438" t="str">
        <f>IF('APH KIC KIA PC'!S49="","",'APH KIC KIA PC'!S49)</f>
        <v xml:space="preserve">  Välj…</v>
      </c>
      <c r="G46" s="438">
        <f>IF('APH KIC KIA PC'!M49="","",'APH KIC KIA PC'!M49)</f>
        <v>910</v>
      </c>
      <c r="H46" s="437" t="str">
        <f>IF(G46&lt;&gt;200,"",IF('2. Artikeldata Utökad'!I49="","",'2. Artikeldata Utökad'!I49))</f>
        <v/>
      </c>
      <c r="I46" s="436" t="str">
        <f>IF('APH KIC KIA PC'!L49="Välj….","",'APH KIC KIA PC'!L49)</f>
        <v/>
      </c>
      <c r="J46" s="436" t="str">
        <f>IF(B46="","",_xlfn.XLOOKUP(I46,Artikelgrupper!A:A,Artikelgrupper!B:B))</f>
        <v/>
      </c>
      <c r="K46" s="436" t="str">
        <f>IF(B46="","",_xlfn.XLOOKUP(I46,Artikelgrupper!A:A,Artikelgrupper!C:C))</f>
        <v/>
      </c>
      <c r="L46" s="436" t="str">
        <f>IF(B46="","",_xlfn.XLOOKUP(I46,Artikelgrupper!A:A,Artikelgrupper!D:D))</f>
        <v/>
      </c>
      <c r="M46" s="439" t="str">
        <f>IF(B46="","",'APH KIC KIA PC'!Q49)</f>
        <v/>
      </c>
      <c r="N46" s="438" t="str">
        <f>IF('APH KIC KIA PC'!R49="","",'APH KIC KIA PC'!R49)</f>
        <v/>
      </c>
      <c r="O46" s="438" t="str">
        <f>IF('APH KIC KIA PC'!T49="","",'APH KIC KIA PC'!T49)</f>
        <v/>
      </c>
      <c r="P46" s="438" t="str">
        <f>IF('APH KIC KIA PC'!K49="","",'APH KIC KIA PC'!K49)</f>
        <v>Välj…</v>
      </c>
      <c r="Q46" s="436" t="str">
        <f>IF(B46="","",'2. Artikeldata Utökad'!E49)</f>
        <v/>
      </c>
      <c r="R46" s="436" t="str">
        <f>IF(B46="","",'2. Artikeldata Utökad'!F49)</f>
        <v/>
      </c>
      <c r="S46" s="436" t="str">
        <f>IF(B46="","",'3. Förpackningsdata'!G49/10)</f>
        <v/>
      </c>
      <c r="T46" s="436" t="str">
        <f>IF(B46="","",'3. Förpackningsdata'!H49/10)</f>
        <v/>
      </c>
      <c r="U46" s="436" t="str">
        <f>IF(B46="","",'3. Förpackningsdata'!I49/10)</f>
        <v/>
      </c>
      <c r="V46" s="465" t="str">
        <f>IF(B46="","",'APH KIC KIA PC'!Z49)</f>
        <v/>
      </c>
      <c r="W46" s="440" t="str">
        <f>IF(B46="","",'APH KIC KIA PC'!AA49)</f>
        <v/>
      </c>
      <c r="X46" s="441" t="str">
        <f>IF(B46="","",'APH KIC KIA PC'!AB49)</f>
        <v/>
      </c>
      <c r="Y46" s="442" t="str">
        <f>IF(B46="","",'APH KIC KIA PC'!AD49)</f>
        <v/>
      </c>
      <c r="Z46" s="441" t="str">
        <f>IF(B46="","",'APH KIC KIA PC'!AC49)</f>
        <v/>
      </c>
      <c r="AA46" s="442" t="str">
        <f>IF(B46="","",'APH KIC KIA PC'!AI49)</f>
        <v/>
      </c>
      <c r="AB46" s="443" t="str">
        <f>IF(B46="","",'APH KIC KIA PC'!AJ49)</f>
        <v/>
      </c>
      <c r="AC46" s="438" t="str">
        <f>IF(B46="","",'APH KIC KIA PC'!W49)</f>
        <v/>
      </c>
      <c r="AD46" s="439" t="str">
        <f>IF('3. Förpackningsdata'!M49="","",'3. Förpackningsdata'!M49)</f>
        <v/>
      </c>
      <c r="AE46" s="438" t="str">
        <f>IF('APH KIC KIA PC'!J49="","",'APH KIC KIA PC'!J49)</f>
        <v/>
      </c>
    </row>
    <row r="47" spans="1:31" s="324" customFormat="1" x14ac:dyDescent="0.25">
      <c r="A47" s="342">
        <v>46</v>
      </c>
      <c r="B47" s="434" t="str">
        <f>IF('1. Artikeldata Grund'!E50="","",'1. Artikeldata Grund'!E50)</f>
        <v/>
      </c>
      <c r="C47" s="435" t="str">
        <f>IF('1. Artikeldata Grund'!D50="","",'1. Artikeldata Grund'!D50)</f>
        <v/>
      </c>
      <c r="D47" s="436" t="str">
        <f>IF('APH KIC KIA PC'!D50="","",'APH KIC KIA PC'!D50)</f>
        <v/>
      </c>
      <c r="E47" s="435" t="str">
        <f>IF('APH KIC KIA PC'!F50="","",'APH KIC KIA PC'!F50)</f>
        <v/>
      </c>
      <c r="F47" s="438" t="str">
        <f>IF('APH KIC KIA PC'!S50="","",'APH KIC KIA PC'!S50)</f>
        <v xml:space="preserve">  Välj…</v>
      </c>
      <c r="G47" s="438">
        <f>IF('APH KIC KIA PC'!M50="","",'APH KIC KIA PC'!M50)</f>
        <v>910</v>
      </c>
      <c r="H47" s="437" t="str">
        <f>IF(G47&lt;&gt;200,"",IF('2. Artikeldata Utökad'!I50="","",'2. Artikeldata Utökad'!I50))</f>
        <v/>
      </c>
      <c r="I47" s="436" t="str">
        <f>IF('APH KIC KIA PC'!L50="Välj….","",'APH KIC KIA PC'!L50)</f>
        <v/>
      </c>
      <c r="J47" s="436" t="str">
        <f>IF(B47="","",_xlfn.XLOOKUP(I47,Artikelgrupper!A:A,Artikelgrupper!B:B))</f>
        <v/>
      </c>
      <c r="K47" s="436" t="str">
        <f>IF(B47="","",_xlfn.XLOOKUP(I47,Artikelgrupper!A:A,Artikelgrupper!C:C))</f>
        <v/>
      </c>
      <c r="L47" s="436" t="str">
        <f>IF(B47="","",_xlfn.XLOOKUP(I47,Artikelgrupper!A:A,Artikelgrupper!D:D))</f>
        <v/>
      </c>
      <c r="M47" s="439" t="str">
        <f>IF(B47="","",'APH KIC KIA PC'!Q50)</f>
        <v/>
      </c>
      <c r="N47" s="438" t="str">
        <f>IF('APH KIC KIA PC'!R50="","",'APH KIC KIA PC'!R50)</f>
        <v/>
      </c>
      <c r="O47" s="438" t="str">
        <f>IF('APH KIC KIA PC'!T50="","",'APH KIC KIA PC'!T50)</f>
        <v/>
      </c>
      <c r="P47" s="438" t="str">
        <f>IF('APH KIC KIA PC'!K50="","",'APH KIC KIA PC'!K50)</f>
        <v>Välj…</v>
      </c>
      <c r="Q47" s="436" t="str">
        <f>IF(B47="","",'2. Artikeldata Utökad'!E50)</f>
        <v/>
      </c>
      <c r="R47" s="436" t="str">
        <f>IF(B47="","",'2. Artikeldata Utökad'!F50)</f>
        <v/>
      </c>
      <c r="S47" s="436" t="str">
        <f>IF(B47="","",'3. Förpackningsdata'!G50/10)</f>
        <v/>
      </c>
      <c r="T47" s="436" t="str">
        <f>IF(B47="","",'3. Förpackningsdata'!H50/10)</f>
        <v/>
      </c>
      <c r="U47" s="436" t="str">
        <f>IF(B47="","",'3. Förpackningsdata'!I50/10)</f>
        <v/>
      </c>
      <c r="V47" s="465" t="str">
        <f>IF(B47="","",'APH KIC KIA PC'!Z50)</f>
        <v/>
      </c>
      <c r="W47" s="440" t="str">
        <f>IF(B47="","",'APH KIC KIA PC'!AA50)</f>
        <v/>
      </c>
      <c r="X47" s="441" t="str">
        <f>IF(B47="","",'APH KIC KIA PC'!AB50)</f>
        <v/>
      </c>
      <c r="Y47" s="442" t="str">
        <f>IF(B47="","",'APH KIC KIA PC'!AD50)</f>
        <v/>
      </c>
      <c r="Z47" s="441" t="str">
        <f>IF(B47="","",'APH KIC KIA PC'!AC50)</f>
        <v/>
      </c>
      <c r="AA47" s="442" t="str">
        <f>IF(B47="","",'APH KIC KIA PC'!AI50)</f>
        <v/>
      </c>
      <c r="AB47" s="443" t="str">
        <f>IF(B47="","",'APH KIC KIA PC'!AJ50)</f>
        <v/>
      </c>
      <c r="AC47" s="438" t="str">
        <f>IF(B47="","",'APH KIC KIA PC'!W50)</f>
        <v/>
      </c>
      <c r="AD47" s="439" t="str">
        <f>IF('3. Förpackningsdata'!M50="","",'3. Förpackningsdata'!M50)</f>
        <v/>
      </c>
      <c r="AE47" s="438" t="str">
        <f>IF('APH KIC KIA PC'!J50="","",'APH KIC KIA PC'!J50)</f>
        <v/>
      </c>
    </row>
    <row r="48" spans="1:31" s="324" customFormat="1" x14ac:dyDescent="0.25">
      <c r="A48" s="342">
        <v>47</v>
      </c>
      <c r="B48" s="434" t="str">
        <f>IF('1. Artikeldata Grund'!E51="","",'1. Artikeldata Grund'!E51)</f>
        <v/>
      </c>
      <c r="C48" s="435" t="str">
        <f>IF('1. Artikeldata Grund'!D51="","",'1. Artikeldata Grund'!D51)</f>
        <v/>
      </c>
      <c r="D48" s="436" t="str">
        <f>IF('APH KIC KIA PC'!D51="","",'APH KIC KIA PC'!D51)</f>
        <v/>
      </c>
      <c r="E48" s="435" t="str">
        <f>IF('APH KIC KIA PC'!F51="","",'APH KIC KIA PC'!F51)</f>
        <v/>
      </c>
      <c r="F48" s="438" t="str">
        <f>IF('APH KIC KIA PC'!S51="","",'APH KIC KIA PC'!S51)</f>
        <v xml:space="preserve">  Välj…</v>
      </c>
      <c r="G48" s="438">
        <f>IF('APH KIC KIA PC'!M51="","",'APH KIC KIA PC'!M51)</f>
        <v>910</v>
      </c>
      <c r="H48" s="437" t="str">
        <f>IF(G48&lt;&gt;200,"",IF('2. Artikeldata Utökad'!I51="","",'2. Artikeldata Utökad'!I51))</f>
        <v/>
      </c>
      <c r="I48" s="436" t="str">
        <f>IF('APH KIC KIA PC'!L51="Välj….","",'APH KIC KIA PC'!L51)</f>
        <v/>
      </c>
      <c r="J48" s="436" t="str">
        <f>IF(B48="","",_xlfn.XLOOKUP(I48,Artikelgrupper!A:A,Artikelgrupper!B:B))</f>
        <v/>
      </c>
      <c r="K48" s="436" t="str">
        <f>IF(B48="","",_xlfn.XLOOKUP(I48,Artikelgrupper!A:A,Artikelgrupper!C:C))</f>
        <v/>
      </c>
      <c r="L48" s="436" t="str">
        <f>IF(B48="","",_xlfn.XLOOKUP(I48,Artikelgrupper!A:A,Artikelgrupper!D:D))</f>
        <v/>
      </c>
      <c r="M48" s="439" t="str">
        <f>IF(B48="","",'APH KIC KIA PC'!Q51)</f>
        <v/>
      </c>
      <c r="N48" s="438" t="str">
        <f>IF('APH KIC KIA PC'!R51="","",'APH KIC KIA PC'!R51)</f>
        <v/>
      </c>
      <c r="O48" s="438" t="str">
        <f>IF('APH KIC KIA PC'!T51="","",'APH KIC KIA PC'!T51)</f>
        <v/>
      </c>
      <c r="P48" s="438" t="str">
        <f>IF('APH KIC KIA PC'!K51="","",'APH KIC KIA PC'!K51)</f>
        <v>Välj…</v>
      </c>
      <c r="Q48" s="436" t="str">
        <f>IF(B48="","",'2. Artikeldata Utökad'!E51)</f>
        <v/>
      </c>
      <c r="R48" s="436" t="str">
        <f>IF(B48="","",'2. Artikeldata Utökad'!F51)</f>
        <v/>
      </c>
      <c r="S48" s="436" t="str">
        <f>IF(B48="","",'3. Förpackningsdata'!G51/10)</f>
        <v/>
      </c>
      <c r="T48" s="436" t="str">
        <f>IF(B48="","",'3. Förpackningsdata'!H51/10)</f>
        <v/>
      </c>
      <c r="U48" s="436" t="str">
        <f>IF(B48="","",'3. Förpackningsdata'!I51/10)</f>
        <v/>
      </c>
      <c r="V48" s="465" t="str">
        <f>IF(B48="","",'APH KIC KIA PC'!Z51)</f>
        <v/>
      </c>
      <c r="W48" s="440" t="str">
        <f>IF(B48="","",'APH KIC KIA PC'!AA51)</f>
        <v/>
      </c>
      <c r="X48" s="441" t="str">
        <f>IF(B48="","",'APH KIC KIA PC'!AB51)</f>
        <v/>
      </c>
      <c r="Y48" s="442" t="str">
        <f>IF(B48="","",'APH KIC KIA PC'!AD51)</f>
        <v/>
      </c>
      <c r="Z48" s="441" t="str">
        <f>IF(B48="","",'APH KIC KIA PC'!AC51)</f>
        <v/>
      </c>
      <c r="AA48" s="442" t="str">
        <f>IF(B48="","",'APH KIC KIA PC'!AI51)</f>
        <v/>
      </c>
      <c r="AB48" s="443" t="str">
        <f>IF(B48="","",'APH KIC KIA PC'!AJ51)</f>
        <v/>
      </c>
      <c r="AC48" s="438" t="str">
        <f>IF(B48="","",'APH KIC KIA PC'!W51)</f>
        <v/>
      </c>
      <c r="AD48" s="439" t="str">
        <f>IF('3. Förpackningsdata'!M51="","",'3. Förpackningsdata'!M51)</f>
        <v/>
      </c>
      <c r="AE48" s="438" t="str">
        <f>IF('APH KIC KIA PC'!J51="","",'APH KIC KIA PC'!J51)</f>
        <v/>
      </c>
    </row>
    <row r="49" spans="1:31" s="324" customFormat="1" x14ac:dyDescent="0.25">
      <c r="A49" s="342">
        <v>48</v>
      </c>
      <c r="B49" s="434" t="str">
        <f>IF('1. Artikeldata Grund'!E52="","",'1. Artikeldata Grund'!E52)</f>
        <v/>
      </c>
      <c r="C49" s="435" t="str">
        <f>IF('1. Artikeldata Grund'!D52="","",'1. Artikeldata Grund'!D52)</f>
        <v/>
      </c>
      <c r="D49" s="436" t="str">
        <f>IF('APH KIC KIA PC'!D52="","",'APH KIC KIA PC'!D52)</f>
        <v/>
      </c>
      <c r="E49" s="435" t="str">
        <f>IF('APH KIC KIA PC'!F52="","",'APH KIC KIA PC'!F52)</f>
        <v/>
      </c>
      <c r="F49" s="438" t="str">
        <f>IF('APH KIC KIA PC'!S52="","",'APH KIC KIA PC'!S52)</f>
        <v xml:space="preserve">  Välj…</v>
      </c>
      <c r="G49" s="438">
        <f>IF('APH KIC KIA PC'!M52="","",'APH KIC KIA PC'!M52)</f>
        <v>910</v>
      </c>
      <c r="H49" s="437" t="str">
        <f>IF(G49&lt;&gt;200,"",IF('2. Artikeldata Utökad'!I52="","",'2. Artikeldata Utökad'!I52))</f>
        <v/>
      </c>
      <c r="I49" s="436" t="str">
        <f>IF('APH KIC KIA PC'!L52="Välj….","",'APH KIC KIA PC'!L52)</f>
        <v/>
      </c>
      <c r="J49" s="436" t="str">
        <f>IF(B49="","",_xlfn.XLOOKUP(I49,Artikelgrupper!A:A,Artikelgrupper!B:B))</f>
        <v/>
      </c>
      <c r="K49" s="436" t="str">
        <f>IF(B49="","",_xlfn.XLOOKUP(I49,Artikelgrupper!A:A,Artikelgrupper!C:C))</f>
        <v/>
      </c>
      <c r="L49" s="436" t="str">
        <f>IF(B49="","",_xlfn.XLOOKUP(I49,Artikelgrupper!A:A,Artikelgrupper!D:D))</f>
        <v/>
      </c>
      <c r="M49" s="439" t="str">
        <f>IF(B49="","",'APH KIC KIA PC'!Q52)</f>
        <v/>
      </c>
      <c r="N49" s="438" t="str">
        <f>IF('APH KIC KIA PC'!R52="","",'APH KIC KIA PC'!R52)</f>
        <v/>
      </c>
      <c r="O49" s="438" t="str">
        <f>IF('APH KIC KIA PC'!T52="","",'APH KIC KIA PC'!T52)</f>
        <v/>
      </c>
      <c r="P49" s="438" t="str">
        <f>IF('APH KIC KIA PC'!K52="","",'APH KIC KIA PC'!K52)</f>
        <v>Välj…</v>
      </c>
      <c r="Q49" s="436" t="str">
        <f>IF(B49="","",'2. Artikeldata Utökad'!E52)</f>
        <v/>
      </c>
      <c r="R49" s="436" t="str">
        <f>IF(B49="","",'2. Artikeldata Utökad'!F52)</f>
        <v/>
      </c>
      <c r="S49" s="436" t="str">
        <f>IF(B49="","",'3. Förpackningsdata'!G52/10)</f>
        <v/>
      </c>
      <c r="T49" s="436" t="str">
        <f>IF(B49="","",'3. Förpackningsdata'!H52/10)</f>
        <v/>
      </c>
      <c r="U49" s="436" t="str">
        <f>IF(B49="","",'3. Förpackningsdata'!I52/10)</f>
        <v/>
      </c>
      <c r="V49" s="465" t="str">
        <f>IF(B49="","",'APH KIC KIA PC'!Z52)</f>
        <v/>
      </c>
      <c r="W49" s="440" t="str">
        <f>IF(B49="","",'APH KIC KIA PC'!AA52)</f>
        <v/>
      </c>
      <c r="X49" s="441" t="str">
        <f>IF(B49="","",'APH KIC KIA PC'!AB52)</f>
        <v/>
      </c>
      <c r="Y49" s="442" t="str">
        <f>IF(B49="","",'APH KIC KIA PC'!AD52)</f>
        <v/>
      </c>
      <c r="Z49" s="441" t="str">
        <f>IF(B49="","",'APH KIC KIA PC'!AC52)</f>
        <v/>
      </c>
      <c r="AA49" s="442" t="str">
        <f>IF(B49="","",'APH KIC KIA PC'!AI52)</f>
        <v/>
      </c>
      <c r="AB49" s="443" t="str">
        <f>IF(B49="","",'APH KIC KIA PC'!AJ52)</f>
        <v/>
      </c>
      <c r="AC49" s="438" t="str">
        <f>IF(B49="","",'APH KIC KIA PC'!W52)</f>
        <v/>
      </c>
      <c r="AD49" s="439" t="str">
        <f>IF('3. Förpackningsdata'!M52="","",'3. Förpackningsdata'!M52)</f>
        <v/>
      </c>
      <c r="AE49" s="438" t="str">
        <f>IF('APH KIC KIA PC'!J52="","",'APH KIC KIA PC'!J52)</f>
        <v/>
      </c>
    </row>
    <row r="50" spans="1:31" s="324" customFormat="1" x14ac:dyDescent="0.25">
      <c r="A50" s="342">
        <v>49</v>
      </c>
      <c r="B50" s="434" t="str">
        <f>IF('1. Artikeldata Grund'!E53="","",'1. Artikeldata Grund'!E53)</f>
        <v/>
      </c>
      <c r="C50" s="435" t="str">
        <f>IF('1. Artikeldata Grund'!D53="","",'1. Artikeldata Grund'!D53)</f>
        <v/>
      </c>
      <c r="D50" s="436" t="str">
        <f>IF('APH KIC KIA PC'!D53="","",'APH KIC KIA PC'!D53)</f>
        <v/>
      </c>
      <c r="E50" s="435" t="str">
        <f>IF('APH KIC KIA PC'!F53="","",'APH KIC KIA PC'!F53)</f>
        <v/>
      </c>
      <c r="F50" s="438" t="str">
        <f>IF('APH KIC KIA PC'!S53="","",'APH KIC KIA PC'!S53)</f>
        <v xml:space="preserve">  Välj…</v>
      </c>
      <c r="G50" s="438">
        <f>IF('APH KIC KIA PC'!M53="","",'APH KIC KIA PC'!M53)</f>
        <v>910</v>
      </c>
      <c r="H50" s="437" t="str">
        <f>IF(G50&lt;&gt;200,"",IF('2. Artikeldata Utökad'!I53="","",'2. Artikeldata Utökad'!I53))</f>
        <v/>
      </c>
      <c r="I50" s="436" t="str">
        <f>IF('APH KIC KIA PC'!L53="Välj….","",'APH KIC KIA PC'!L53)</f>
        <v/>
      </c>
      <c r="J50" s="436" t="str">
        <f>IF(B50="","",_xlfn.XLOOKUP(I50,Artikelgrupper!A:A,Artikelgrupper!B:B))</f>
        <v/>
      </c>
      <c r="K50" s="436" t="str">
        <f>IF(B50="","",_xlfn.XLOOKUP(I50,Artikelgrupper!A:A,Artikelgrupper!C:C))</f>
        <v/>
      </c>
      <c r="L50" s="436" t="str">
        <f>IF(B50="","",_xlfn.XLOOKUP(I50,Artikelgrupper!A:A,Artikelgrupper!D:D))</f>
        <v/>
      </c>
      <c r="M50" s="439" t="str">
        <f>IF(B50="","",'APH KIC KIA PC'!Q53)</f>
        <v/>
      </c>
      <c r="N50" s="438" t="str">
        <f>IF('APH KIC KIA PC'!R53="","",'APH KIC KIA PC'!R53)</f>
        <v/>
      </c>
      <c r="O50" s="438" t="str">
        <f>IF('APH KIC KIA PC'!T53="","",'APH KIC KIA PC'!T53)</f>
        <v/>
      </c>
      <c r="P50" s="438" t="str">
        <f>IF('APH KIC KIA PC'!K53="","",'APH KIC KIA PC'!K53)</f>
        <v>Välj…</v>
      </c>
      <c r="Q50" s="436" t="str">
        <f>IF(B50="","",'2. Artikeldata Utökad'!E53)</f>
        <v/>
      </c>
      <c r="R50" s="436" t="str">
        <f>IF(B50="","",'2. Artikeldata Utökad'!F53)</f>
        <v/>
      </c>
      <c r="S50" s="436" t="str">
        <f>IF(B50="","",'3. Förpackningsdata'!G53/10)</f>
        <v/>
      </c>
      <c r="T50" s="436" t="str">
        <f>IF(B50="","",'3. Förpackningsdata'!H53/10)</f>
        <v/>
      </c>
      <c r="U50" s="436" t="str">
        <f>IF(B50="","",'3. Förpackningsdata'!I53/10)</f>
        <v/>
      </c>
      <c r="V50" s="465" t="str">
        <f>IF(B50="","",'APH KIC KIA PC'!Z53)</f>
        <v/>
      </c>
      <c r="W50" s="440" t="str">
        <f>IF(B50="","",'APH KIC KIA PC'!AA53)</f>
        <v/>
      </c>
      <c r="X50" s="441" t="str">
        <f>IF(B50="","",'APH KIC KIA PC'!AB53)</f>
        <v/>
      </c>
      <c r="Y50" s="442" t="str">
        <f>IF(B50="","",'APH KIC KIA PC'!AD53)</f>
        <v/>
      </c>
      <c r="Z50" s="441" t="str">
        <f>IF(B50="","",'APH KIC KIA PC'!AC53)</f>
        <v/>
      </c>
      <c r="AA50" s="442" t="str">
        <f>IF(B50="","",'APH KIC KIA PC'!AI53)</f>
        <v/>
      </c>
      <c r="AB50" s="443" t="str">
        <f>IF(B50="","",'APH KIC KIA PC'!AJ53)</f>
        <v/>
      </c>
      <c r="AC50" s="438" t="str">
        <f>IF(B50="","",'APH KIC KIA PC'!W53)</f>
        <v/>
      </c>
      <c r="AD50" s="439" t="str">
        <f>IF('3. Förpackningsdata'!M53="","",'3. Förpackningsdata'!M53)</f>
        <v/>
      </c>
      <c r="AE50" s="438" t="str">
        <f>IF('APH KIC KIA PC'!J53="","",'APH KIC KIA PC'!J53)</f>
        <v/>
      </c>
    </row>
    <row r="51" spans="1:31" s="324" customFormat="1" x14ac:dyDescent="0.25">
      <c r="A51" s="342">
        <v>50</v>
      </c>
      <c r="B51" s="434" t="str">
        <f>IF('1. Artikeldata Grund'!E54="","",'1. Artikeldata Grund'!E54)</f>
        <v/>
      </c>
      <c r="C51" s="435" t="str">
        <f>IF('1. Artikeldata Grund'!D54="","",'1. Artikeldata Grund'!D54)</f>
        <v/>
      </c>
      <c r="D51" s="436" t="str">
        <f>IF('APH KIC KIA PC'!D54="","",'APH KIC KIA PC'!D54)</f>
        <v/>
      </c>
      <c r="E51" s="435" t="str">
        <f>IF('APH KIC KIA PC'!F54="","",'APH KIC KIA PC'!F54)</f>
        <v/>
      </c>
      <c r="F51" s="438" t="str">
        <f>IF('APH KIC KIA PC'!S54="","",'APH KIC KIA PC'!S54)</f>
        <v xml:space="preserve">  Välj…</v>
      </c>
      <c r="G51" s="438">
        <f>IF('APH KIC KIA PC'!M54="","",'APH KIC KIA PC'!M54)</f>
        <v>910</v>
      </c>
      <c r="H51" s="437" t="str">
        <f>IF(G51&lt;&gt;200,"",IF('2. Artikeldata Utökad'!I54="","",'2. Artikeldata Utökad'!I54))</f>
        <v/>
      </c>
      <c r="I51" s="436" t="str">
        <f>IF('APH KIC KIA PC'!L54="Välj….","",'APH KIC KIA PC'!L54)</f>
        <v/>
      </c>
      <c r="J51" s="436" t="str">
        <f>IF(B51="","",_xlfn.XLOOKUP(I51,Artikelgrupper!A:A,Artikelgrupper!B:B))</f>
        <v/>
      </c>
      <c r="K51" s="436" t="str">
        <f>IF(B51="","",_xlfn.XLOOKUP(I51,Artikelgrupper!A:A,Artikelgrupper!C:C))</f>
        <v/>
      </c>
      <c r="L51" s="436" t="str">
        <f>IF(B51="","",_xlfn.XLOOKUP(I51,Artikelgrupper!A:A,Artikelgrupper!D:D))</f>
        <v/>
      </c>
      <c r="M51" s="439" t="str">
        <f>IF(B51="","",'APH KIC KIA PC'!Q54)</f>
        <v/>
      </c>
      <c r="N51" s="438" t="str">
        <f>IF('APH KIC KIA PC'!R54="","",'APH KIC KIA PC'!R54)</f>
        <v/>
      </c>
      <c r="O51" s="438" t="str">
        <f>IF('APH KIC KIA PC'!T54="","",'APH KIC KIA PC'!T54)</f>
        <v/>
      </c>
      <c r="P51" s="438" t="str">
        <f>IF('APH KIC KIA PC'!K54="","",'APH KIC KIA PC'!K54)</f>
        <v>Välj…</v>
      </c>
      <c r="Q51" s="436" t="str">
        <f>IF(B51="","",'2. Artikeldata Utökad'!E54)</f>
        <v/>
      </c>
      <c r="R51" s="436" t="str">
        <f>IF(B51="","",'2. Artikeldata Utökad'!F54)</f>
        <v/>
      </c>
      <c r="S51" s="436" t="str">
        <f>IF(B51="","",'3. Förpackningsdata'!G54/10)</f>
        <v/>
      </c>
      <c r="T51" s="436" t="str">
        <f>IF(B51="","",'3. Förpackningsdata'!H54/10)</f>
        <v/>
      </c>
      <c r="U51" s="436" t="str">
        <f>IF(B51="","",'3. Förpackningsdata'!I54/10)</f>
        <v/>
      </c>
      <c r="V51" s="465" t="str">
        <f>IF(B51="","",'APH KIC KIA PC'!Z54)</f>
        <v/>
      </c>
      <c r="W51" s="440" t="str">
        <f>IF(B51="","",'APH KIC KIA PC'!AA54)</f>
        <v/>
      </c>
      <c r="X51" s="441" t="str">
        <f>IF(B51="","",'APH KIC KIA PC'!AB54)</f>
        <v/>
      </c>
      <c r="Y51" s="442" t="str">
        <f>IF(B51="","",'APH KIC KIA PC'!AD54)</f>
        <v/>
      </c>
      <c r="Z51" s="441" t="str">
        <f>IF(B51="","",'APH KIC KIA PC'!AC54)</f>
        <v/>
      </c>
      <c r="AA51" s="442" t="str">
        <f>IF(B51="","",'APH KIC KIA PC'!AI54)</f>
        <v/>
      </c>
      <c r="AB51" s="443" t="str">
        <f>IF(B51="","",'APH KIC KIA PC'!AJ54)</f>
        <v/>
      </c>
      <c r="AC51" s="438" t="str">
        <f>IF(B51="","",'APH KIC KIA PC'!W54)</f>
        <v/>
      </c>
      <c r="AD51" s="439" t="str">
        <f>IF('3. Förpackningsdata'!M54="","",'3. Förpackningsdata'!M54)</f>
        <v/>
      </c>
      <c r="AE51" s="438" t="str">
        <f>IF('APH KIC KIA PC'!J54="","",'APH KIC KIA PC'!J54)</f>
        <v/>
      </c>
    </row>
    <row r="52" spans="1:31" s="324" customFormat="1" x14ac:dyDescent="0.25">
      <c r="A52" s="342">
        <v>51</v>
      </c>
      <c r="B52" s="434" t="str">
        <f>IF('1. Artikeldata Grund'!E55="","",'1. Artikeldata Grund'!E55)</f>
        <v/>
      </c>
      <c r="C52" s="435" t="str">
        <f>IF('1. Artikeldata Grund'!D55="","",'1. Artikeldata Grund'!D55)</f>
        <v/>
      </c>
      <c r="D52" s="436" t="str">
        <f>IF('APH KIC KIA PC'!D55="","",'APH KIC KIA PC'!D55)</f>
        <v/>
      </c>
      <c r="E52" s="435" t="str">
        <f>IF('APH KIC KIA PC'!F55="","",'APH KIC KIA PC'!F55)</f>
        <v/>
      </c>
      <c r="F52" s="438" t="str">
        <f>IF('APH KIC KIA PC'!S55="","",'APH KIC KIA PC'!S55)</f>
        <v xml:space="preserve">  Välj…</v>
      </c>
      <c r="G52" s="438">
        <f>IF('APH KIC KIA PC'!M55="","",'APH KIC KIA PC'!M55)</f>
        <v>910</v>
      </c>
      <c r="H52" s="437" t="str">
        <f>IF(G52&lt;&gt;200,"",IF('2. Artikeldata Utökad'!I55="","",'2. Artikeldata Utökad'!I55))</f>
        <v/>
      </c>
      <c r="I52" s="436" t="str">
        <f>IF('APH KIC KIA PC'!L55="Välj….","",'APH KIC KIA PC'!L55)</f>
        <v/>
      </c>
      <c r="J52" s="436" t="str">
        <f>IF(B52="","",_xlfn.XLOOKUP(I52,Artikelgrupper!A:A,Artikelgrupper!B:B))</f>
        <v/>
      </c>
      <c r="K52" s="436" t="str">
        <f>IF(B52="","",_xlfn.XLOOKUP(I52,Artikelgrupper!A:A,Artikelgrupper!C:C))</f>
        <v/>
      </c>
      <c r="L52" s="436" t="str">
        <f>IF(B52="","",_xlfn.XLOOKUP(I52,Artikelgrupper!A:A,Artikelgrupper!D:D))</f>
        <v/>
      </c>
      <c r="M52" s="439" t="str">
        <f>IF(B52="","",'APH KIC KIA PC'!Q55)</f>
        <v/>
      </c>
      <c r="N52" s="438" t="str">
        <f>IF('APH KIC KIA PC'!R55="","",'APH KIC KIA PC'!R55)</f>
        <v/>
      </c>
      <c r="O52" s="438" t="str">
        <f>IF('APH KIC KIA PC'!T55="","",'APH KIC KIA PC'!T55)</f>
        <v/>
      </c>
      <c r="P52" s="438" t="str">
        <f>IF('APH KIC KIA PC'!K55="","",'APH KIC KIA PC'!K55)</f>
        <v>Välj…</v>
      </c>
      <c r="Q52" s="436" t="str">
        <f>IF(B52="","",'2. Artikeldata Utökad'!E55)</f>
        <v/>
      </c>
      <c r="R52" s="436" t="str">
        <f>IF(B52="","",'2. Artikeldata Utökad'!F55)</f>
        <v/>
      </c>
      <c r="S52" s="436" t="str">
        <f>IF(B52="","",'3. Förpackningsdata'!G55/10)</f>
        <v/>
      </c>
      <c r="T52" s="436" t="str">
        <f>IF(B52="","",'3. Förpackningsdata'!H55/10)</f>
        <v/>
      </c>
      <c r="U52" s="436" t="str">
        <f>IF(B52="","",'3. Förpackningsdata'!I55/10)</f>
        <v/>
      </c>
      <c r="V52" s="465" t="str">
        <f>IF(B52="","",'APH KIC KIA PC'!Z55)</f>
        <v/>
      </c>
      <c r="W52" s="440" t="str">
        <f>IF(B52="","",'APH KIC KIA PC'!AA55)</f>
        <v/>
      </c>
      <c r="X52" s="441" t="str">
        <f>IF(B52="","",'APH KIC KIA PC'!AB55)</f>
        <v/>
      </c>
      <c r="Y52" s="442" t="str">
        <f>IF(B52="","",'APH KIC KIA PC'!AD55)</f>
        <v/>
      </c>
      <c r="Z52" s="441" t="str">
        <f>IF(B52="","",'APH KIC KIA PC'!AC55)</f>
        <v/>
      </c>
      <c r="AA52" s="442" t="str">
        <f>IF(B52="","",'APH KIC KIA PC'!AI55)</f>
        <v/>
      </c>
      <c r="AB52" s="443" t="str">
        <f>IF(B52="","",'APH KIC KIA PC'!AJ55)</f>
        <v/>
      </c>
      <c r="AC52" s="438" t="str">
        <f>IF(B52="","",'APH KIC KIA PC'!W55)</f>
        <v/>
      </c>
      <c r="AD52" s="439" t="str">
        <f>IF('3. Förpackningsdata'!M55="","",'3. Förpackningsdata'!M55)</f>
        <v/>
      </c>
      <c r="AE52" s="438" t="str">
        <f>IF('APH KIC KIA PC'!J55="","",'APH KIC KIA PC'!J55)</f>
        <v/>
      </c>
    </row>
    <row r="53" spans="1:31" s="324" customFormat="1" x14ac:dyDescent="0.25">
      <c r="A53" s="342">
        <v>52</v>
      </c>
      <c r="B53" s="434" t="str">
        <f>IF('1. Artikeldata Grund'!E56="","",'1. Artikeldata Grund'!E56)</f>
        <v/>
      </c>
      <c r="C53" s="435" t="str">
        <f>IF('1. Artikeldata Grund'!D56="","",'1. Artikeldata Grund'!D56)</f>
        <v/>
      </c>
      <c r="D53" s="436" t="str">
        <f>IF('APH KIC KIA PC'!D56="","",'APH KIC KIA PC'!D56)</f>
        <v/>
      </c>
      <c r="E53" s="435" t="str">
        <f>IF('APH KIC KIA PC'!F56="","",'APH KIC KIA PC'!F56)</f>
        <v/>
      </c>
      <c r="F53" s="438" t="str">
        <f>IF('APH KIC KIA PC'!S56="","",'APH KIC KIA PC'!S56)</f>
        <v xml:space="preserve">  Välj…</v>
      </c>
      <c r="G53" s="438">
        <f>IF('APH KIC KIA PC'!M56="","",'APH KIC KIA PC'!M56)</f>
        <v>910</v>
      </c>
      <c r="H53" s="437" t="str">
        <f>IF(G53&lt;&gt;200,"",IF('2. Artikeldata Utökad'!I56="","",'2. Artikeldata Utökad'!I56))</f>
        <v/>
      </c>
      <c r="I53" s="436" t="str">
        <f>IF('APH KIC KIA PC'!L56="Välj….","",'APH KIC KIA PC'!L56)</f>
        <v/>
      </c>
      <c r="J53" s="436" t="str">
        <f>IF(B53="","",_xlfn.XLOOKUP(I53,Artikelgrupper!A:A,Artikelgrupper!B:B))</f>
        <v/>
      </c>
      <c r="K53" s="436" t="str">
        <f>IF(B53="","",_xlfn.XLOOKUP(I53,Artikelgrupper!A:A,Artikelgrupper!C:C))</f>
        <v/>
      </c>
      <c r="L53" s="436" t="str">
        <f>IF(B53="","",_xlfn.XLOOKUP(I53,Artikelgrupper!A:A,Artikelgrupper!D:D))</f>
        <v/>
      </c>
      <c r="M53" s="439" t="str">
        <f>IF(B53="","",'APH KIC KIA PC'!Q56)</f>
        <v/>
      </c>
      <c r="N53" s="438" t="str">
        <f>IF('APH KIC KIA PC'!R56="","",'APH KIC KIA PC'!R56)</f>
        <v/>
      </c>
      <c r="O53" s="438" t="str">
        <f>IF('APH KIC KIA PC'!T56="","",'APH KIC KIA PC'!T56)</f>
        <v/>
      </c>
      <c r="P53" s="438" t="str">
        <f>IF('APH KIC KIA PC'!K56="","",'APH KIC KIA PC'!K56)</f>
        <v>Välj…</v>
      </c>
      <c r="Q53" s="436" t="str">
        <f>IF(B53="","",'2. Artikeldata Utökad'!E56)</f>
        <v/>
      </c>
      <c r="R53" s="436" t="str">
        <f>IF(B53="","",'2. Artikeldata Utökad'!F56)</f>
        <v/>
      </c>
      <c r="S53" s="436" t="str">
        <f>IF(B53="","",'3. Förpackningsdata'!G56/10)</f>
        <v/>
      </c>
      <c r="T53" s="436" t="str">
        <f>IF(B53="","",'3. Förpackningsdata'!H56/10)</f>
        <v/>
      </c>
      <c r="U53" s="436" t="str">
        <f>IF(B53="","",'3. Förpackningsdata'!I56/10)</f>
        <v/>
      </c>
      <c r="V53" s="465" t="str">
        <f>IF(B53="","",'APH KIC KIA PC'!Z56)</f>
        <v/>
      </c>
      <c r="W53" s="440" t="str">
        <f>IF(B53="","",'APH KIC KIA PC'!AA56)</f>
        <v/>
      </c>
      <c r="X53" s="441" t="str">
        <f>IF(B53="","",'APH KIC KIA PC'!AB56)</f>
        <v/>
      </c>
      <c r="Y53" s="442" t="str">
        <f>IF(B53="","",'APH KIC KIA PC'!AD56)</f>
        <v/>
      </c>
      <c r="Z53" s="441" t="str">
        <f>IF(B53="","",'APH KIC KIA PC'!AC56)</f>
        <v/>
      </c>
      <c r="AA53" s="442" t="str">
        <f>IF(B53="","",'APH KIC KIA PC'!AI56)</f>
        <v/>
      </c>
      <c r="AB53" s="443" t="str">
        <f>IF(B53="","",'APH KIC KIA PC'!AJ56)</f>
        <v/>
      </c>
      <c r="AC53" s="438" t="str">
        <f>IF(B53="","",'APH KIC KIA PC'!W56)</f>
        <v/>
      </c>
      <c r="AD53" s="439" t="str">
        <f>IF('3. Förpackningsdata'!M56="","",'3. Förpackningsdata'!M56)</f>
        <v/>
      </c>
      <c r="AE53" s="438" t="str">
        <f>IF('APH KIC KIA PC'!J56="","",'APH KIC KIA PC'!J56)</f>
        <v/>
      </c>
    </row>
    <row r="54" spans="1:31" s="324" customFormat="1" x14ac:dyDescent="0.25">
      <c r="A54" s="342">
        <v>53</v>
      </c>
      <c r="B54" s="434" t="str">
        <f>IF('1. Artikeldata Grund'!E57="","",'1. Artikeldata Grund'!E57)</f>
        <v/>
      </c>
      <c r="C54" s="435" t="str">
        <f>IF('1. Artikeldata Grund'!D57="","",'1. Artikeldata Grund'!D57)</f>
        <v/>
      </c>
      <c r="D54" s="436" t="str">
        <f>IF('APH KIC KIA PC'!D57="","",'APH KIC KIA PC'!D57)</f>
        <v/>
      </c>
      <c r="E54" s="435" t="str">
        <f>IF('APH KIC KIA PC'!F57="","",'APH KIC KIA PC'!F57)</f>
        <v/>
      </c>
      <c r="F54" s="438" t="str">
        <f>IF('APH KIC KIA PC'!S57="","",'APH KIC KIA PC'!S57)</f>
        <v xml:space="preserve">  Välj…</v>
      </c>
      <c r="G54" s="438">
        <f>IF('APH KIC KIA PC'!M57="","",'APH KIC KIA PC'!M57)</f>
        <v>910</v>
      </c>
      <c r="H54" s="437" t="str">
        <f>IF(G54&lt;&gt;200,"",IF('2. Artikeldata Utökad'!I57="","",'2. Artikeldata Utökad'!I57))</f>
        <v/>
      </c>
      <c r="I54" s="436" t="str">
        <f>IF('APH KIC KIA PC'!L57="Välj….","",'APH KIC KIA PC'!L57)</f>
        <v/>
      </c>
      <c r="J54" s="436" t="str">
        <f>IF(B54="","",_xlfn.XLOOKUP(I54,Artikelgrupper!A:A,Artikelgrupper!B:B))</f>
        <v/>
      </c>
      <c r="K54" s="436" t="str">
        <f>IF(B54="","",_xlfn.XLOOKUP(I54,Artikelgrupper!A:A,Artikelgrupper!C:C))</f>
        <v/>
      </c>
      <c r="L54" s="436" t="str">
        <f>IF(B54="","",_xlfn.XLOOKUP(I54,Artikelgrupper!A:A,Artikelgrupper!D:D))</f>
        <v/>
      </c>
      <c r="M54" s="439" t="str">
        <f>IF(B54="","",'APH KIC KIA PC'!Q57)</f>
        <v/>
      </c>
      <c r="N54" s="438" t="str">
        <f>IF('APH KIC KIA PC'!R57="","",'APH KIC KIA PC'!R57)</f>
        <v/>
      </c>
      <c r="O54" s="438" t="str">
        <f>IF('APH KIC KIA PC'!T57="","",'APH KIC KIA PC'!T57)</f>
        <v/>
      </c>
      <c r="P54" s="438" t="str">
        <f>IF('APH KIC KIA PC'!K57="","",'APH KIC KIA PC'!K57)</f>
        <v>Välj…</v>
      </c>
      <c r="Q54" s="436" t="str">
        <f>IF(B54="","",'2. Artikeldata Utökad'!E57)</f>
        <v/>
      </c>
      <c r="R54" s="436" t="str">
        <f>IF(B54="","",'2. Artikeldata Utökad'!F57)</f>
        <v/>
      </c>
      <c r="S54" s="436" t="str">
        <f>IF(B54="","",'3. Förpackningsdata'!G57/10)</f>
        <v/>
      </c>
      <c r="T54" s="436" t="str">
        <f>IF(B54="","",'3. Förpackningsdata'!H57/10)</f>
        <v/>
      </c>
      <c r="U54" s="436" t="str">
        <f>IF(B54="","",'3. Förpackningsdata'!I57/10)</f>
        <v/>
      </c>
      <c r="V54" s="465" t="str">
        <f>IF(B54="","",'APH KIC KIA PC'!Z57)</f>
        <v/>
      </c>
      <c r="W54" s="440" t="str">
        <f>IF(B54="","",'APH KIC KIA PC'!AA57)</f>
        <v/>
      </c>
      <c r="X54" s="441" t="str">
        <f>IF(B54="","",'APH KIC KIA PC'!AB57)</f>
        <v/>
      </c>
      <c r="Y54" s="442" t="str">
        <f>IF(B54="","",'APH KIC KIA PC'!AD57)</f>
        <v/>
      </c>
      <c r="Z54" s="441" t="str">
        <f>IF(B54="","",'APH KIC KIA PC'!AC57)</f>
        <v/>
      </c>
      <c r="AA54" s="442" t="str">
        <f>IF(B54="","",'APH KIC KIA PC'!AI57)</f>
        <v/>
      </c>
      <c r="AB54" s="443" t="str">
        <f>IF(B54="","",'APH KIC KIA PC'!AJ57)</f>
        <v/>
      </c>
      <c r="AC54" s="438" t="str">
        <f>IF(B54="","",'APH KIC KIA PC'!W57)</f>
        <v/>
      </c>
      <c r="AD54" s="439" t="str">
        <f>IF('3. Förpackningsdata'!M57="","",'3. Förpackningsdata'!M57)</f>
        <v/>
      </c>
      <c r="AE54" s="438" t="str">
        <f>IF('APH KIC KIA PC'!J57="","",'APH KIC KIA PC'!J57)</f>
        <v/>
      </c>
    </row>
    <row r="55" spans="1:31" s="324" customFormat="1" x14ac:dyDescent="0.25">
      <c r="A55" s="342">
        <v>54</v>
      </c>
      <c r="B55" s="434" t="str">
        <f>IF('1. Artikeldata Grund'!E58="","",'1. Artikeldata Grund'!E58)</f>
        <v/>
      </c>
      <c r="C55" s="435" t="str">
        <f>IF('1. Artikeldata Grund'!D58="","",'1. Artikeldata Grund'!D58)</f>
        <v/>
      </c>
      <c r="D55" s="436" t="str">
        <f>IF('APH KIC KIA PC'!D58="","",'APH KIC KIA PC'!D58)</f>
        <v/>
      </c>
      <c r="E55" s="435" t="str">
        <f>IF('APH KIC KIA PC'!F58="","",'APH KIC KIA PC'!F58)</f>
        <v/>
      </c>
      <c r="F55" s="438" t="str">
        <f>IF('APH KIC KIA PC'!S58="","",'APH KIC KIA PC'!S58)</f>
        <v xml:space="preserve">  Välj…</v>
      </c>
      <c r="G55" s="438">
        <f>IF('APH KIC KIA PC'!M58="","",'APH KIC KIA PC'!M58)</f>
        <v>910</v>
      </c>
      <c r="H55" s="437" t="str">
        <f>IF(G55&lt;&gt;200,"",IF('2. Artikeldata Utökad'!I58="","",'2. Artikeldata Utökad'!I58))</f>
        <v/>
      </c>
      <c r="I55" s="436" t="str">
        <f>IF('APH KIC KIA PC'!L58="Välj….","",'APH KIC KIA PC'!L58)</f>
        <v/>
      </c>
      <c r="J55" s="436" t="str">
        <f>IF(B55="","",_xlfn.XLOOKUP(I55,Artikelgrupper!A:A,Artikelgrupper!B:B))</f>
        <v/>
      </c>
      <c r="K55" s="436" t="str">
        <f>IF(B55="","",_xlfn.XLOOKUP(I55,Artikelgrupper!A:A,Artikelgrupper!C:C))</f>
        <v/>
      </c>
      <c r="L55" s="436" t="str">
        <f>IF(B55="","",_xlfn.XLOOKUP(I55,Artikelgrupper!A:A,Artikelgrupper!D:D))</f>
        <v/>
      </c>
      <c r="M55" s="439" t="str">
        <f>IF(B55="","",'APH KIC KIA PC'!Q58)</f>
        <v/>
      </c>
      <c r="N55" s="438" t="str">
        <f>IF('APH KIC KIA PC'!R58="","",'APH KIC KIA PC'!R58)</f>
        <v/>
      </c>
      <c r="O55" s="438" t="str">
        <f>IF('APH KIC KIA PC'!T58="","",'APH KIC KIA PC'!T58)</f>
        <v/>
      </c>
      <c r="P55" s="438" t="str">
        <f>IF('APH KIC KIA PC'!K58="","",'APH KIC KIA PC'!K58)</f>
        <v>Välj…</v>
      </c>
      <c r="Q55" s="436" t="str">
        <f>IF(B55="","",'2. Artikeldata Utökad'!E58)</f>
        <v/>
      </c>
      <c r="R55" s="436" t="str">
        <f>IF(B55="","",'2. Artikeldata Utökad'!F58)</f>
        <v/>
      </c>
      <c r="S55" s="436" t="str">
        <f>IF(B55="","",'3. Förpackningsdata'!G58/10)</f>
        <v/>
      </c>
      <c r="T55" s="436" t="str">
        <f>IF(B55="","",'3. Förpackningsdata'!H58/10)</f>
        <v/>
      </c>
      <c r="U55" s="436" t="str">
        <f>IF(B55="","",'3. Förpackningsdata'!I58/10)</f>
        <v/>
      </c>
      <c r="V55" s="465" t="str">
        <f>IF(B55="","",'APH KIC KIA PC'!Z58)</f>
        <v/>
      </c>
      <c r="W55" s="440" t="str">
        <f>IF(B55="","",'APH KIC KIA PC'!AA58)</f>
        <v/>
      </c>
      <c r="X55" s="441" t="str">
        <f>IF(B55="","",'APH KIC KIA PC'!AB58)</f>
        <v/>
      </c>
      <c r="Y55" s="442" t="str">
        <f>IF(B55="","",'APH KIC KIA PC'!AD58)</f>
        <v/>
      </c>
      <c r="Z55" s="441" t="str">
        <f>IF(B55="","",'APH KIC KIA PC'!AC58)</f>
        <v/>
      </c>
      <c r="AA55" s="442" t="str">
        <f>IF(B55="","",'APH KIC KIA PC'!AI58)</f>
        <v/>
      </c>
      <c r="AB55" s="443" t="str">
        <f>IF(B55="","",'APH KIC KIA PC'!AJ58)</f>
        <v/>
      </c>
      <c r="AC55" s="438" t="str">
        <f>IF(B55="","",'APH KIC KIA PC'!W58)</f>
        <v/>
      </c>
      <c r="AD55" s="439" t="str">
        <f>IF('3. Förpackningsdata'!M58="","",'3. Förpackningsdata'!M58)</f>
        <v/>
      </c>
      <c r="AE55" s="438" t="str">
        <f>IF('APH KIC KIA PC'!J58="","",'APH KIC KIA PC'!J58)</f>
        <v/>
      </c>
    </row>
    <row r="56" spans="1:31" s="324" customFormat="1" x14ac:dyDescent="0.25">
      <c r="A56" s="342">
        <v>55</v>
      </c>
      <c r="B56" s="434" t="str">
        <f>IF('1. Artikeldata Grund'!E59="","",'1. Artikeldata Grund'!E59)</f>
        <v/>
      </c>
      <c r="C56" s="435" t="str">
        <f>IF('1. Artikeldata Grund'!D59="","",'1. Artikeldata Grund'!D59)</f>
        <v/>
      </c>
      <c r="D56" s="436" t="str">
        <f>IF('APH KIC KIA PC'!D59="","",'APH KIC KIA PC'!D59)</f>
        <v/>
      </c>
      <c r="E56" s="435" t="str">
        <f>IF('APH KIC KIA PC'!F59="","",'APH KIC KIA PC'!F59)</f>
        <v/>
      </c>
      <c r="F56" s="438" t="str">
        <f>IF('APH KIC KIA PC'!S59="","",'APH KIC KIA PC'!S59)</f>
        <v xml:space="preserve">  Välj…</v>
      </c>
      <c r="G56" s="438">
        <f>IF('APH KIC KIA PC'!M59="","",'APH KIC KIA PC'!M59)</f>
        <v>910</v>
      </c>
      <c r="H56" s="437" t="str">
        <f>IF(G56&lt;&gt;200,"",IF('2. Artikeldata Utökad'!I59="","",'2. Artikeldata Utökad'!I59))</f>
        <v/>
      </c>
      <c r="I56" s="436" t="str">
        <f>IF('APH KIC KIA PC'!L59="Välj….","",'APH KIC KIA PC'!L59)</f>
        <v/>
      </c>
      <c r="J56" s="436" t="str">
        <f>IF(B56="","",_xlfn.XLOOKUP(I56,Artikelgrupper!A:A,Artikelgrupper!B:B))</f>
        <v/>
      </c>
      <c r="K56" s="436" t="str">
        <f>IF(B56="","",_xlfn.XLOOKUP(I56,Artikelgrupper!A:A,Artikelgrupper!C:C))</f>
        <v/>
      </c>
      <c r="L56" s="436" t="str">
        <f>IF(B56="","",_xlfn.XLOOKUP(I56,Artikelgrupper!A:A,Artikelgrupper!D:D))</f>
        <v/>
      </c>
      <c r="M56" s="439" t="str">
        <f>IF(B56="","",'APH KIC KIA PC'!Q59)</f>
        <v/>
      </c>
      <c r="N56" s="438" t="str">
        <f>IF('APH KIC KIA PC'!R59="","",'APH KIC KIA PC'!R59)</f>
        <v/>
      </c>
      <c r="O56" s="438" t="str">
        <f>IF('APH KIC KIA PC'!T59="","",'APH KIC KIA PC'!T59)</f>
        <v/>
      </c>
      <c r="P56" s="438" t="str">
        <f>IF('APH KIC KIA PC'!K59="","",'APH KIC KIA PC'!K59)</f>
        <v>Välj…</v>
      </c>
      <c r="Q56" s="436" t="str">
        <f>IF(B56="","",'2. Artikeldata Utökad'!E59)</f>
        <v/>
      </c>
      <c r="R56" s="436" t="str">
        <f>IF(B56="","",'2. Artikeldata Utökad'!F59)</f>
        <v/>
      </c>
      <c r="S56" s="436" t="str">
        <f>IF(B56="","",'3. Förpackningsdata'!G59/10)</f>
        <v/>
      </c>
      <c r="T56" s="436" t="str">
        <f>IF(B56="","",'3. Förpackningsdata'!H59/10)</f>
        <v/>
      </c>
      <c r="U56" s="436" t="str">
        <f>IF(B56="","",'3. Förpackningsdata'!I59/10)</f>
        <v/>
      </c>
      <c r="V56" s="465" t="str">
        <f>IF(B56="","",'APH KIC KIA PC'!Z59)</f>
        <v/>
      </c>
      <c r="W56" s="440" t="str">
        <f>IF(B56="","",'APH KIC KIA PC'!AA59)</f>
        <v/>
      </c>
      <c r="X56" s="441" t="str">
        <f>IF(B56="","",'APH KIC KIA PC'!AB59)</f>
        <v/>
      </c>
      <c r="Y56" s="442" t="str">
        <f>IF(B56="","",'APH KIC KIA PC'!AD59)</f>
        <v/>
      </c>
      <c r="Z56" s="441" t="str">
        <f>IF(B56="","",'APH KIC KIA PC'!AC59)</f>
        <v/>
      </c>
      <c r="AA56" s="442" t="str">
        <f>IF(B56="","",'APH KIC KIA PC'!AI59)</f>
        <v/>
      </c>
      <c r="AB56" s="443" t="str">
        <f>IF(B56="","",'APH KIC KIA PC'!AJ59)</f>
        <v/>
      </c>
      <c r="AC56" s="438" t="str">
        <f>IF(B56="","",'APH KIC KIA PC'!W59)</f>
        <v/>
      </c>
      <c r="AD56" s="439" t="str">
        <f>IF('3. Förpackningsdata'!M59="","",'3. Förpackningsdata'!M59)</f>
        <v/>
      </c>
      <c r="AE56" s="438" t="str">
        <f>IF('APH KIC KIA PC'!J59="","",'APH KIC KIA PC'!J59)</f>
        <v/>
      </c>
    </row>
    <row r="57" spans="1:31" s="325" customFormat="1" x14ac:dyDescent="0.25">
      <c r="A57" s="342">
        <v>56</v>
      </c>
      <c r="B57" s="434" t="str">
        <f>IF('1. Artikeldata Grund'!E60="","",'1. Artikeldata Grund'!E60)</f>
        <v/>
      </c>
      <c r="C57" s="435" t="str">
        <f>IF('1. Artikeldata Grund'!D60="","",'1. Artikeldata Grund'!D60)</f>
        <v/>
      </c>
      <c r="D57" s="436" t="str">
        <f>IF('APH KIC KIA PC'!D60="","",'APH KIC KIA PC'!D60)</f>
        <v/>
      </c>
      <c r="E57" s="435" t="str">
        <f>IF('APH KIC KIA PC'!F60="","",'APH KIC KIA PC'!F60)</f>
        <v/>
      </c>
      <c r="F57" s="438" t="str">
        <f>IF('APH KIC KIA PC'!S60="","",'APH KIC KIA PC'!S60)</f>
        <v xml:space="preserve">  Välj…</v>
      </c>
      <c r="G57" s="438">
        <f>IF('APH KIC KIA PC'!M60="","",'APH KIC KIA PC'!M60)</f>
        <v>910</v>
      </c>
      <c r="H57" s="437" t="str">
        <f>IF(G57&lt;&gt;200,"",IF('2. Artikeldata Utökad'!I60="","",'2. Artikeldata Utökad'!I60))</f>
        <v/>
      </c>
      <c r="I57" s="436" t="str">
        <f>IF('APH KIC KIA PC'!L60="Välj….","",'APH KIC KIA PC'!L60)</f>
        <v/>
      </c>
      <c r="J57" s="436" t="str">
        <f>IF(B57="","",_xlfn.XLOOKUP(I57,Artikelgrupper!A:A,Artikelgrupper!B:B))</f>
        <v/>
      </c>
      <c r="K57" s="436" t="str">
        <f>IF(B57="","",_xlfn.XLOOKUP(I57,Artikelgrupper!A:A,Artikelgrupper!C:C))</f>
        <v/>
      </c>
      <c r="L57" s="436" t="str">
        <f>IF(B57="","",_xlfn.XLOOKUP(I57,Artikelgrupper!A:A,Artikelgrupper!D:D))</f>
        <v/>
      </c>
      <c r="M57" s="439" t="str">
        <f>IF(B57="","",'APH KIC KIA PC'!Q60)</f>
        <v/>
      </c>
      <c r="N57" s="438" t="str">
        <f>IF('APH KIC KIA PC'!R60="","",'APH KIC KIA PC'!R60)</f>
        <v/>
      </c>
      <c r="O57" s="438" t="str">
        <f>IF('APH KIC KIA PC'!T60="","",'APH KIC KIA PC'!T60)</f>
        <v/>
      </c>
      <c r="P57" s="438" t="str">
        <f>IF('APH KIC KIA PC'!K60="","",'APH KIC KIA PC'!K60)</f>
        <v>Välj…</v>
      </c>
      <c r="Q57" s="436" t="str">
        <f>IF(B57="","",'2. Artikeldata Utökad'!E60)</f>
        <v/>
      </c>
      <c r="R57" s="436" t="str">
        <f>IF(B57="","",'2. Artikeldata Utökad'!F60)</f>
        <v/>
      </c>
      <c r="S57" s="436" t="str">
        <f>IF(B57="","",'3. Förpackningsdata'!G60/10)</f>
        <v/>
      </c>
      <c r="T57" s="436" t="str">
        <f>IF(B57="","",'3. Förpackningsdata'!H60/10)</f>
        <v/>
      </c>
      <c r="U57" s="436" t="str">
        <f>IF(B57="","",'3. Förpackningsdata'!I60/10)</f>
        <v/>
      </c>
      <c r="V57" s="465" t="str">
        <f>IF(B57="","",'APH KIC KIA PC'!Z60)</f>
        <v/>
      </c>
      <c r="W57" s="440" t="str">
        <f>IF(B57="","",'APH KIC KIA PC'!AA60)</f>
        <v/>
      </c>
      <c r="X57" s="441" t="str">
        <f>IF(B57="","",'APH KIC KIA PC'!AB60)</f>
        <v/>
      </c>
      <c r="Y57" s="442" t="str">
        <f>IF(B57="","",'APH KIC KIA PC'!AD60)</f>
        <v/>
      </c>
      <c r="Z57" s="441" t="str">
        <f>IF(B57="","",'APH KIC KIA PC'!AC60)</f>
        <v/>
      </c>
      <c r="AA57" s="442" t="str">
        <f>IF(B57="","",'APH KIC KIA PC'!AI60)</f>
        <v/>
      </c>
      <c r="AB57" s="443" t="str">
        <f>IF(B57="","",'APH KIC KIA PC'!AJ60)</f>
        <v/>
      </c>
      <c r="AC57" s="438" t="str">
        <f>IF(B57="","",'APH KIC KIA PC'!W60)</f>
        <v/>
      </c>
      <c r="AD57" s="439" t="str">
        <f>IF('3. Förpackningsdata'!M60="","",'3. Förpackningsdata'!M60)</f>
        <v/>
      </c>
      <c r="AE57" s="438" t="str">
        <f>IF('APH KIC KIA PC'!J60="","",'APH KIC KIA PC'!J60)</f>
        <v/>
      </c>
    </row>
    <row r="58" spans="1:31" s="325" customFormat="1" x14ac:dyDescent="0.25">
      <c r="A58" s="342">
        <v>57</v>
      </c>
      <c r="B58" s="434" t="str">
        <f>IF('1. Artikeldata Grund'!E61="","",'1. Artikeldata Grund'!E61)</f>
        <v/>
      </c>
      <c r="C58" s="435" t="str">
        <f>IF('1. Artikeldata Grund'!D61="","",'1. Artikeldata Grund'!D61)</f>
        <v/>
      </c>
      <c r="D58" s="436" t="str">
        <f>IF('APH KIC KIA PC'!D61="","",'APH KIC KIA PC'!D61)</f>
        <v/>
      </c>
      <c r="E58" s="435" t="str">
        <f>IF('APH KIC KIA PC'!F61="","",'APH KIC KIA PC'!F61)</f>
        <v/>
      </c>
      <c r="F58" s="438" t="str">
        <f>IF('APH KIC KIA PC'!S61="","",'APH KIC KIA PC'!S61)</f>
        <v xml:space="preserve">  Välj…</v>
      </c>
      <c r="G58" s="438">
        <f>IF('APH KIC KIA PC'!M61="","",'APH KIC KIA PC'!M61)</f>
        <v>910</v>
      </c>
      <c r="H58" s="437" t="str">
        <f>IF(G58&lt;&gt;200,"",IF('2. Artikeldata Utökad'!I61="","",'2. Artikeldata Utökad'!I61))</f>
        <v/>
      </c>
      <c r="I58" s="436" t="str">
        <f>IF('APH KIC KIA PC'!L61="Välj….","",'APH KIC KIA PC'!L61)</f>
        <v/>
      </c>
      <c r="J58" s="436" t="str">
        <f>IF(B58="","",_xlfn.XLOOKUP(I58,Artikelgrupper!A:A,Artikelgrupper!B:B))</f>
        <v/>
      </c>
      <c r="K58" s="436" t="str">
        <f>IF(B58="","",_xlfn.XLOOKUP(I58,Artikelgrupper!A:A,Artikelgrupper!C:C))</f>
        <v/>
      </c>
      <c r="L58" s="436" t="str">
        <f>IF(B58="","",_xlfn.XLOOKUP(I58,Artikelgrupper!A:A,Artikelgrupper!D:D))</f>
        <v/>
      </c>
      <c r="M58" s="439" t="str">
        <f>IF(B58="","",'APH KIC KIA PC'!Q61)</f>
        <v/>
      </c>
      <c r="N58" s="438" t="str">
        <f>IF('APH KIC KIA PC'!R61="","",'APH KIC KIA PC'!R61)</f>
        <v/>
      </c>
      <c r="O58" s="438" t="str">
        <f>IF('APH KIC KIA PC'!T61="","",'APH KIC KIA PC'!T61)</f>
        <v/>
      </c>
      <c r="P58" s="438" t="str">
        <f>IF('APH KIC KIA PC'!K61="","",'APH KIC KIA PC'!K61)</f>
        <v>Välj…</v>
      </c>
      <c r="Q58" s="436" t="str">
        <f>IF(B58="","",'2. Artikeldata Utökad'!E61)</f>
        <v/>
      </c>
      <c r="R58" s="436" t="str">
        <f>IF(B58="","",'2. Artikeldata Utökad'!F61)</f>
        <v/>
      </c>
      <c r="S58" s="436" t="str">
        <f>IF(B58="","",'3. Förpackningsdata'!G61/10)</f>
        <v/>
      </c>
      <c r="T58" s="436" t="str">
        <f>IF(B58="","",'3. Förpackningsdata'!H61/10)</f>
        <v/>
      </c>
      <c r="U58" s="436" t="str">
        <f>IF(B58="","",'3. Förpackningsdata'!I61/10)</f>
        <v/>
      </c>
      <c r="V58" s="465" t="str">
        <f>IF(B58="","",'APH KIC KIA PC'!Z61)</f>
        <v/>
      </c>
      <c r="W58" s="440" t="str">
        <f>IF(B58="","",'APH KIC KIA PC'!AA61)</f>
        <v/>
      </c>
      <c r="X58" s="441" t="str">
        <f>IF(B58="","",'APH KIC KIA PC'!AB61)</f>
        <v/>
      </c>
      <c r="Y58" s="442" t="str">
        <f>IF(B58="","",'APH KIC KIA PC'!AD61)</f>
        <v/>
      </c>
      <c r="Z58" s="441" t="str">
        <f>IF(B58="","",'APH KIC KIA PC'!AC61)</f>
        <v/>
      </c>
      <c r="AA58" s="442" t="str">
        <f>IF(B58="","",'APH KIC KIA PC'!AI61)</f>
        <v/>
      </c>
      <c r="AB58" s="443" t="str">
        <f>IF(B58="","",'APH KIC KIA PC'!AJ61)</f>
        <v/>
      </c>
      <c r="AC58" s="438" t="str">
        <f>IF(B58="","",'APH KIC KIA PC'!W61)</f>
        <v/>
      </c>
      <c r="AD58" s="439" t="str">
        <f>IF('3. Förpackningsdata'!M61="","",'3. Förpackningsdata'!M61)</f>
        <v/>
      </c>
      <c r="AE58" s="438" t="str">
        <f>IF('APH KIC KIA PC'!J61="","",'APH KIC KIA PC'!J61)</f>
        <v/>
      </c>
    </row>
    <row r="59" spans="1:31" s="325" customFormat="1" x14ac:dyDescent="0.25">
      <c r="A59" s="342">
        <v>58</v>
      </c>
      <c r="B59" s="434" t="str">
        <f>IF('1. Artikeldata Grund'!E62="","",'1. Artikeldata Grund'!E62)</f>
        <v/>
      </c>
      <c r="C59" s="435" t="str">
        <f>IF('1. Artikeldata Grund'!D62="","",'1. Artikeldata Grund'!D62)</f>
        <v/>
      </c>
      <c r="D59" s="436" t="str">
        <f>IF('APH KIC KIA PC'!D62="","",'APH KIC KIA PC'!D62)</f>
        <v/>
      </c>
      <c r="E59" s="435" t="str">
        <f>IF('APH KIC KIA PC'!F62="","",'APH KIC KIA PC'!F62)</f>
        <v/>
      </c>
      <c r="F59" s="438" t="str">
        <f>IF('APH KIC KIA PC'!S62="","",'APH KIC KIA PC'!S62)</f>
        <v xml:space="preserve">  Välj…</v>
      </c>
      <c r="G59" s="438">
        <f>IF('APH KIC KIA PC'!M62="","",'APH KIC KIA PC'!M62)</f>
        <v>910</v>
      </c>
      <c r="H59" s="437" t="str">
        <f>IF(G59&lt;&gt;200,"",IF('2. Artikeldata Utökad'!I62="","",'2. Artikeldata Utökad'!I62))</f>
        <v/>
      </c>
      <c r="I59" s="436" t="str">
        <f>IF('APH KIC KIA PC'!L62="Välj….","",'APH KIC KIA PC'!L62)</f>
        <v/>
      </c>
      <c r="J59" s="436" t="str">
        <f>IF(B59="","",_xlfn.XLOOKUP(I59,Artikelgrupper!A:A,Artikelgrupper!B:B))</f>
        <v/>
      </c>
      <c r="K59" s="436" t="str">
        <f>IF(B59="","",_xlfn.XLOOKUP(I59,Artikelgrupper!A:A,Artikelgrupper!C:C))</f>
        <v/>
      </c>
      <c r="L59" s="436" t="str">
        <f>IF(B59="","",_xlfn.XLOOKUP(I59,Artikelgrupper!A:A,Artikelgrupper!D:D))</f>
        <v/>
      </c>
      <c r="M59" s="439" t="str">
        <f>IF(B59="","",'APH KIC KIA PC'!Q62)</f>
        <v/>
      </c>
      <c r="N59" s="438" t="str">
        <f>IF('APH KIC KIA PC'!R62="","",'APH KIC KIA PC'!R62)</f>
        <v/>
      </c>
      <c r="O59" s="438" t="str">
        <f>IF('APH KIC KIA PC'!T62="","",'APH KIC KIA PC'!T62)</f>
        <v/>
      </c>
      <c r="P59" s="438" t="str">
        <f>IF('APH KIC KIA PC'!K62="","",'APH KIC KIA PC'!K62)</f>
        <v>Välj…</v>
      </c>
      <c r="Q59" s="436" t="str">
        <f>IF(B59="","",'2. Artikeldata Utökad'!E62)</f>
        <v/>
      </c>
      <c r="R59" s="436" t="str">
        <f>IF(B59="","",'2. Artikeldata Utökad'!F62)</f>
        <v/>
      </c>
      <c r="S59" s="436" t="str">
        <f>IF(B59="","",'3. Förpackningsdata'!G62/10)</f>
        <v/>
      </c>
      <c r="T59" s="436" t="str">
        <f>IF(B59="","",'3. Förpackningsdata'!H62/10)</f>
        <v/>
      </c>
      <c r="U59" s="436" t="str">
        <f>IF(B59="","",'3. Förpackningsdata'!I62/10)</f>
        <v/>
      </c>
      <c r="V59" s="465" t="str">
        <f>IF(B59="","",'APH KIC KIA PC'!Z62)</f>
        <v/>
      </c>
      <c r="W59" s="440" t="str">
        <f>IF(B59="","",'APH KIC KIA PC'!AA62)</f>
        <v/>
      </c>
      <c r="X59" s="441" t="str">
        <f>IF(B59="","",'APH KIC KIA PC'!AB62)</f>
        <v/>
      </c>
      <c r="Y59" s="442" t="str">
        <f>IF(B59="","",'APH KIC KIA PC'!AD62)</f>
        <v/>
      </c>
      <c r="Z59" s="441" t="str">
        <f>IF(B59="","",'APH KIC KIA PC'!AC62)</f>
        <v/>
      </c>
      <c r="AA59" s="442" t="str">
        <f>IF(B59="","",'APH KIC KIA PC'!AI62)</f>
        <v/>
      </c>
      <c r="AB59" s="443" t="str">
        <f>IF(B59="","",'APH KIC KIA PC'!AJ62)</f>
        <v/>
      </c>
      <c r="AC59" s="438" t="str">
        <f>IF(B59="","",'APH KIC KIA PC'!W62)</f>
        <v/>
      </c>
      <c r="AD59" s="439" t="str">
        <f>IF('3. Förpackningsdata'!M62="","",'3. Förpackningsdata'!M62)</f>
        <v/>
      </c>
      <c r="AE59" s="438" t="str">
        <f>IF('APH KIC KIA PC'!J62="","",'APH KIC KIA PC'!J62)</f>
        <v/>
      </c>
    </row>
    <row r="60" spans="1:31" s="325" customFormat="1" x14ac:dyDescent="0.25">
      <c r="A60" s="342">
        <v>59</v>
      </c>
      <c r="B60" s="434" t="str">
        <f>IF('1. Artikeldata Grund'!E63="","",'1. Artikeldata Grund'!E63)</f>
        <v/>
      </c>
      <c r="C60" s="435" t="str">
        <f>IF('1. Artikeldata Grund'!D63="","",'1. Artikeldata Grund'!D63)</f>
        <v/>
      </c>
      <c r="D60" s="436" t="str">
        <f>IF('APH KIC KIA PC'!D63="","",'APH KIC KIA PC'!D63)</f>
        <v/>
      </c>
      <c r="E60" s="435" t="str">
        <f>IF('APH KIC KIA PC'!F63="","",'APH KIC KIA PC'!F63)</f>
        <v/>
      </c>
      <c r="F60" s="438" t="str">
        <f>IF('APH KIC KIA PC'!S63="","",'APH KIC KIA PC'!S63)</f>
        <v xml:space="preserve">  Välj…</v>
      </c>
      <c r="G60" s="438">
        <f>IF('APH KIC KIA PC'!M63="","",'APH KIC KIA PC'!M63)</f>
        <v>910</v>
      </c>
      <c r="H60" s="437" t="str">
        <f>IF(G60&lt;&gt;200,"",IF('2. Artikeldata Utökad'!I63="","",'2. Artikeldata Utökad'!I63))</f>
        <v/>
      </c>
      <c r="I60" s="436" t="str">
        <f>IF('APH KIC KIA PC'!L63="Välj….","",'APH KIC KIA PC'!L63)</f>
        <v/>
      </c>
      <c r="J60" s="436" t="str">
        <f>IF(B60="","",_xlfn.XLOOKUP(I60,Artikelgrupper!A:A,Artikelgrupper!B:B))</f>
        <v/>
      </c>
      <c r="K60" s="436" t="str">
        <f>IF(B60="","",_xlfn.XLOOKUP(I60,Artikelgrupper!A:A,Artikelgrupper!C:C))</f>
        <v/>
      </c>
      <c r="L60" s="436" t="str">
        <f>IF(B60="","",_xlfn.XLOOKUP(I60,Artikelgrupper!A:A,Artikelgrupper!D:D))</f>
        <v/>
      </c>
      <c r="M60" s="439" t="str">
        <f>IF(B60="","",'APH KIC KIA PC'!Q63)</f>
        <v/>
      </c>
      <c r="N60" s="438" t="str">
        <f>IF('APH KIC KIA PC'!R63="","",'APH KIC KIA PC'!R63)</f>
        <v/>
      </c>
      <c r="O60" s="438" t="str">
        <f>IF('APH KIC KIA PC'!T63="","",'APH KIC KIA PC'!T63)</f>
        <v/>
      </c>
      <c r="P60" s="438" t="str">
        <f>IF('APH KIC KIA PC'!K63="","",'APH KIC KIA PC'!K63)</f>
        <v>Välj…</v>
      </c>
      <c r="Q60" s="436" t="str">
        <f>IF(B60="","",'2. Artikeldata Utökad'!E63)</f>
        <v/>
      </c>
      <c r="R60" s="436" t="str">
        <f>IF(B60="","",'2. Artikeldata Utökad'!F63)</f>
        <v/>
      </c>
      <c r="S60" s="436" t="str">
        <f>IF(B60="","",'3. Förpackningsdata'!G63/10)</f>
        <v/>
      </c>
      <c r="T60" s="436" t="str">
        <f>IF(B60="","",'3. Förpackningsdata'!H63/10)</f>
        <v/>
      </c>
      <c r="U60" s="436" t="str">
        <f>IF(B60="","",'3. Förpackningsdata'!I63/10)</f>
        <v/>
      </c>
      <c r="V60" s="465" t="str">
        <f>IF(B60="","",'APH KIC KIA PC'!Z63)</f>
        <v/>
      </c>
      <c r="W60" s="440" t="str">
        <f>IF(B60="","",'APH KIC KIA PC'!AA63)</f>
        <v/>
      </c>
      <c r="X60" s="441" t="str">
        <f>IF(B60="","",'APH KIC KIA PC'!AB63)</f>
        <v/>
      </c>
      <c r="Y60" s="442" t="str">
        <f>IF(B60="","",'APH KIC KIA PC'!AD63)</f>
        <v/>
      </c>
      <c r="Z60" s="441" t="str">
        <f>IF(B60="","",'APH KIC KIA PC'!AC63)</f>
        <v/>
      </c>
      <c r="AA60" s="442" t="str">
        <f>IF(B60="","",'APH KIC KIA PC'!AI63)</f>
        <v/>
      </c>
      <c r="AB60" s="443" t="str">
        <f>IF(B60="","",'APH KIC KIA PC'!AJ63)</f>
        <v/>
      </c>
      <c r="AC60" s="438" t="str">
        <f>IF(B60="","",'APH KIC KIA PC'!W63)</f>
        <v/>
      </c>
      <c r="AD60" s="439" t="str">
        <f>IF('3. Förpackningsdata'!M63="","",'3. Förpackningsdata'!M63)</f>
        <v/>
      </c>
      <c r="AE60" s="438" t="str">
        <f>IF('APH KIC KIA PC'!J63="","",'APH KIC KIA PC'!J63)</f>
        <v/>
      </c>
    </row>
    <row r="61" spans="1:31" s="325" customFormat="1" x14ac:dyDescent="0.25">
      <c r="A61" s="342">
        <v>60</v>
      </c>
      <c r="B61" s="434" t="str">
        <f>IF('1. Artikeldata Grund'!E64="","",'1. Artikeldata Grund'!E64)</f>
        <v/>
      </c>
      <c r="C61" s="435" t="str">
        <f>IF('1. Artikeldata Grund'!D64="","",'1. Artikeldata Grund'!D64)</f>
        <v/>
      </c>
      <c r="D61" s="436" t="str">
        <f>IF('APH KIC KIA PC'!D64="","",'APH KIC KIA PC'!D64)</f>
        <v/>
      </c>
      <c r="E61" s="435" t="str">
        <f>IF('APH KIC KIA PC'!F64="","",'APH KIC KIA PC'!F64)</f>
        <v/>
      </c>
      <c r="F61" s="438" t="str">
        <f>IF('APH KIC KIA PC'!S64="","",'APH KIC KIA PC'!S64)</f>
        <v xml:space="preserve">  Välj…</v>
      </c>
      <c r="G61" s="438">
        <f>IF('APH KIC KIA PC'!M64="","",'APH KIC KIA PC'!M64)</f>
        <v>910</v>
      </c>
      <c r="H61" s="437" t="str">
        <f>IF(G61&lt;&gt;200,"",IF('2. Artikeldata Utökad'!I64="","",'2. Artikeldata Utökad'!I64))</f>
        <v/>
      </c>
      <c r="I61" s="436" t="str">
        <f>IF('APH KIC KIA PC'!L64="Välj….","",'APH KIC KIA PC'!L64)</f>
        <v/>
      </c>
      <c r="J61" s="436" t="str">
        <f>IF(B61="","",_xlfn.XLOOKUP(I61,Artikelgrupper!A:A,Artikelgrupper!B:B))</f>
        <v/>
      </c>
      <c r="K61" s="436" t="str">
        <f>IF(B61="","",_xlfn.XLOOKUP(I61,Artikelgrupper!A:A,Artikelgrupper!C:C))</f>
        <v/>
      </c>
      <c r="L61" s="436" t="str">
        <f>IF(B61="","",_xlfn.XLOOKUP(I61,Artikelgrupper!A:A,Artikelgrupper!D:D))</f>
        <v/>
      </c>
      <c r="M61" s="439" t="str">
        <f>IF(B61="","",'APH KIC KIA PC'!Q64)</f>
        <v/>
      </c>
      <c r="N61" s="438" t="str">
        <f>IF('APH KIC KIA PC'!R64="","",'APH KIC KIA PC'!R64)</f>
        <v/>
      </c>
      <c r="O61" s="438" t="str">
        <f>IF('APH KIC KIA PC'!T64="","",'APH KIC KIA PC'!T64)</f>
        <v/>
      </c>
      <c r="P61" s="438" t="str">
        <f>IF('APH KIC KIA PC'!K64="","",'APH KIC KIA PC'!K64)</f>
        <v>Välj…</v>
      </c>
      <c r="Q61" s="436" t="str">
        <f>IF(B61="","",'2. Artikeldata Utökad'!E64)</f>
        <v/>
      </c>
      <c r="R61" s="436" t="str">
        <f>IF(B61="","",'2. Artikeldata Utökad'!F64)</f>
        <v/>
      </c>
      <c r="S61" s="436" t="str">
        <f>IF(B61="","",'3. Förpackningsdata'!G64/10)</f>
        <v/>
      </c>
      <c r="T61" s="436" t="str">
        <f>IF(B61="","",'3. Förpackningsdata'!H64/10)</f>
        <v/>
      </c>
      <c r="U61" s="436" t="str">
        <f>IF(B61="","",'3. Förpackningsdata'!I64/10)</f>
        <v/>
      </c>
      <c r="V61" s="465" t="str">
        <f>IF(B61="","",'APH KIC KIA PC'!Z64)</f>
        <v/>
      </c>
      <c r="W61" s="440" t="str">
        <f>IF(B61="","",'APH KIC KIA PC'!AA64)</f>
        <v/>
      </c>
      <c r="X61" s="441" t="str">
        <f>IF(B61="","",'APH KIC KIA PC'!AB64)</f>
        <v/>
      </c>
      <c r="Y61" s="442" t="str">
        <f>IF(B61="","",'APH KIC KIA PC'!AD64)</f>
        <v/>
      </c>
      <c r="Z61" s="441" t="str">
        <f>IF(B61="","",'APH KIC KIA PC'!AC64)</f>
        <v/>
      </c>
      <c r="AA61" s="442" t="str">
        <f>IF(B61="","",'APH KIC KIA PC'!AI64)</f>
        <v/>
      </c>
      <c r="AB61" s="443" t="str">
        <f>IF(B61="","",'APH KIC KIA PC'!AJ64)</f>
        <v/>
      </c>
      <c r="AC61" s="438" t="str">
        <f>IF(B61="","",'APH KIC KIA PC'!W64)</f>
        <v/>
      </c>
      <c r="AD61" s="439" t="str">
        <f>IF('3. Förpackningsdata'!M64="","",'3. Förpackningsdata'!M64)</f>
        <v/>
      </c>
      <c r="AE61" s="438" t="str">
        <f>IF('APH KIC KIA PC'!J64="","",'APH KIC KIA PC'!J64)</f>
        <v/>
      </c>
    </row>
    <row r="62" spans="1:31" s="325" customFormat="1" x14ac:dyDescent="0.25">
      <c r="A62" s="342">
        <v>61</v>
      </c>
      <c r="B62" s="434" t="str">
        <f>IF('1. Artikeldata Grund'!E65="","",'1. Artikeldata Grund'!E65)</f>
        <v/>
      </c>
      <c r="C62" s="435" t="str">
        <f>IF('1. Artikeldata Grund'!D65="","",'1. Artikeldata Grund'!D65)</f>
        <v/>
      </c>
      <c r="D62" s="436" t="str">
        <f>IF('APH KIC KIA PC'!D65="","",'APH KIC KIA PC'!D65)</f>
        <v/>
      </c>
      <c r="E62" s="435" t="str">
        <f>IF('APH KIC KIA PC'!F65="","",'APH KIC KIA PC'!F65)</f>
        <v/>
      </c>
      <c r="F62" s="438" t="str">
        <f>IF('APH KIC KIA PC'!S65="","",'APH KIC KIA PC'!S65)</f>
        <v xml:space="preserve">  Välj…</v>
      </c>
      <c r="G62" s="438">
        <f>IF('APH KIC KIA PC'!M65="","",'APH KIC KIA PC'!M65)</f>
        <v>910</v>
      </c>
      <c r="H62" s="437" t="str">
        <f>IF(G62&lt;&gt;200,"",IF('2. Artikeldata Utökad'!I65="","",'2. Artikeldata Utökad'!I65))</f>
        <v/>
      </c>
      <c r="I62" s="436" t="str">
        <f>IF('APH KIC KIA PC'!L65="Välj….","",'APH KIC KIA PC'!L65)</f>
        <v/>
      </c>
      <c r="J62" s="436" t="str">
        <f>IF(B62="","",_xlfn.XLOOKUP(I62,Artikelgrupper!A:A,Artikelgrupper!B:B))</f>
        <v/>
      </c>
      <c r="K62" s="436" t="str">
        <f>IF(B62="","",_xlfn.XLOOKUP(I62,Artikelgrupper!A:A,Artikelgrupper!C:C))</f>
        <v/>
      </c>
      <c r="L62" s="436" t="str">
        <f>IF(B62="","",_xlfn.XLOOKUP(I62,Artikelgrupper!A:A,Artikelgrupper!D:D))</f>
        <v/>
      </c>
      <c r="M62" s="439" t="str">
        <f>IF(B62="","",'APH KIC KIA PC'!Q65)</f>
        <v/>
      </c>
      <c r="N62" s="438" t="str">
        <f>IF('APH KIC KIA PC'!R65="","",'APH KIC KIA PC'!R65)</f>
        <v/>
      </c>
      <c r="O62" s="438" t="str">
        <f>IF('APH KIC KIA PC'!T65="","",'APH KIC KIA PC'!T65)</f>
        <v/>
      </c>
      <c r="P62" s="438" t="str">
        <f>IF('APH KIC KIA PC'!K65="","",'APH KIC KIA PC'!K65)</f>
        <v>Välj…</v>
      </c>
      <c r="Q62" s="436" t="str">
        <f>IF(B62="","",'2. Artikeldata Utökad'!E65)</f>
        <v/>
      </c>
      <c r="R62" s="436" t="str">
        <f>IF(B62="","",'2. Artikeldata Utökad'!F65)</f>
        <v/>
      </c>
      <c r="S62" s="436" t="str">
        <f>IF(B62="","",'3. Förpackningsdata'!G65/10)</f>
        <v/>
      </c>
      <c r="T62" s="436" t="str">
        <f>IF(B62="","",'3. Förpackningsdata'!H65/10)</f>
        <v/>
      </c>
      <c r="U62" s="436" t="str">
        <f>IF(B62="","",'3. Förpackningsdata'!I65/10)</f>
        <v/>
      </c>
      <c r="V62" s="465" t="str">
        <f>IF(B62="","",'APH KIC KIA PC'!Z65)</f>
        <v/>
      </c>
      <c r="W62" s="440" t="str">
        <f>IF(B62="","",'APH KIC KIA PC'!AA65)</f>
        <v/>
      </c>
      <c r="X62" s="441" t="str">
        <f>IF(B62="","",'APH KIC KIA PC'!AB65)</f>
        <v/>
      </c>
      <c r="Y62" s="442" t="str">
        <f>IF(B62="","",'APH KIC KIA PC'!AD65)</f>
        <v/>
      </c>
      <c r="Z62" s="441" t="str">
        <f>IF(B62="","",'APH KIC KIA PC'!AC65)</f>
        <v/>
      </c>
      <c r="AA62" s="442" t="str">
        <f>IF(B62="","",'APH KIC KIA PC'!AI65)</f>
        <v/>
      </c>
      <c r="AB62" s="443" t="str">
        <f>IF(B62="","",'APH KIC KIA PC'!AJ65)</f>
        <v/>
      </c>
      <c r="AC62" s="438" t="str">
        <f>IF(B62="","",'APH KIC KIA PC'!W65)</f>
        <v/>
      </c>
      <c r="AD62" s="439" t="str">
        <f>IF('3. Förpackningsdata'!M65="","",'3. Förpackningsdata'!M65)</f>
        <v/>
      </c>
      <c r="AE62" s="438" t="str">
        <f>IF('APH KIC KIA PC'!J65="","",'APH KIC KIA PC'!J65)</f>
        <v/>
      </c>
    </row>
    <row r="63" spans="1:31" s="325" customFormat="1" x14ac:dyDescent="0.25">
      <c r="A63" s="342">
        <v>62</v>
      </c>
      <c r="B63" s="434" t="str">
        <f>IF('1. Artikeldata Grund'!E66="","",'1. Artikeldata Grund'!E66)</f>
        <v/>
      </c>
      <c r="C63" s="435" t="str">
        <f>IF('1. Artikeldata Grund'!D66="","",'1. Artikeldata Grund'!D66)</f>
        <v/>
      </c>
      <c r="D63" s="436" t="str">
        <f>IF('APH KIC KIA PC'!D66="","",'APH KIC KIA PC'!D66)</f>
        <v/>
      </c>
      <c r="E63" s="435" t="str">
        <f>IF('APH KIC KIA PC'!F66="","",'APH KIC KIA PC'!F66)</f>
        <v/>
      </c>
      <c r="F63" s="438" t="str">
        <f>IF('APH KIC KIA PC'!S66="","",'APH KIC KIA PC'!S66)</f>
        <v xml:space="preserve">  Välj…</v>
      </c>
      <c r="G63" s="438">
        <f>IF('APH KIC KIA PC'!M66="","",'APH KIC KIA PC'!M66)</f>
        <v>910</v>
      </c>
      <c r="H63" s="437" t="str">
        <f>IF(G63&lt;&gt;200,"",IF('2. Artikeldata Utökad'!I66="","",'2. Artikeldata Utökad'!I66))</f>
        <v/>
      </c>
      <c r="I63" s="436" t="str">
        <f>IF('APH KIC KIA PC'!L66="Välj….","",'APH KIC KIA PC'!L66)</f>
        <v/>
      </c>
      <c r="J63" s="436" t="str">
        <f>IF(B63="","",_xlfn.XLOOKUP(I63,Artikelgrupper!A:A,Artikelgrupper!B:B))</f>
        <v/>
      </c>
      <c r="K63" s="436" t="str">
        <f>IF(B63="","",_xlfn.XLOOKUP(I63,Artikelgrupper!A:A,Artikelgrupper!C:C))</f>
        <v/>
      </c>
      <c r="L63" s="436" t="str">
        <f>IF(B63="","",_xlfn.XLOOKUP(I63,Artikelgrupper!A:A,Artikelgrupper!D:D))</f>
        <v/>
      </c>
      <c r="M63" s="439" t="str">
        <f>IF(B63="","",'APH KIC KIA PC'!Q66)</f>
        <v/>
      </c>
      <c r="N63" s="438" t="str">
        <f>IF('APH KIC KIA PC'!R66="","",'APH KIC KIA PC'!R66)</f>
        <v/>
      </c>
      <c r="O63" s="438" t="str">
        <f>IF('APH KIC KIA PC'!T66="","",'APH KIC KIA PC'!T66)</f>
        <v/>
      </c>
      <c r="P63" s="438" t="str">
        <f>IF('APH KIC KIA PC'!K66="","",'APH KIC KIA PC'!K66)</f>
        <v>Välj…</v>
      </c>
      <c r="Q63" s="436" t="str">
        <f>IF(B63="","",'2. Artikeldata Utökad'!E66)</f>
        <v/>
      </c>
      <c r="R63" s="436" t="str">
        <f>IF(B63="","",'2. Artikeldata Utökad'!F66)</f>
        <v/>
      </c>
      <c r="S63" s="436" t="str">
        <f>IF(B63="","",'3. Förpackningsdata'!G66/10)</f>
        <v/>
      </c>
      <c r="T63" s="436" t="str">
        <f>IF(B63="","",'3. Förpackningsdata'!H66/10)</f>
        <v/>
      </c>
      <c r="U63" s="436" t="str">
        <f>IF(B63="","",'3. Förpackningsdata'!I66/10)</f>
        <v/>
      </c>
      <c r="V63" s="465" t="str">
        <f>IF(B63="","",'APH KIC KIA PC'!Z66)</f>
        <v/>
      </c>
      <c r="W63" s="440" t="str">
        <f>IF(B63="","",'APH KIC KIA PC'!AA66)</f>
        <v/>
      </c>
      <c r="X63" s="441" t="str">
        <f>IF(B63="","",'APH KIC KIA PC'!AB66)</f>
        <v/>
      </c>
      <c r="Y63" s="442" t="str">
        <f>IF(B63="","",'APH KIC KIA PC'!AD66)</f>
        <v/>
      </c>
      <c r="Z63" s="441" t="str">
        <f>IF(B63="","",'APH KIC KIA PC'!AC66)</f>
        <v/>
      </c>
      <c r="AA63" s="442" t="str">
        <f>IF(B63="","",'APH KIC KIA PC'!AI66)</f>
        <v/>
      </c>
      <c r="AB63" s="443" t="str">
        <f>IF(B63="","",'APH KIC KIA PC'!AJ66)</f>
        <v/>
      </c>
      <c r="AC63" s="438" t="str">
        <f>IF(B63="","",'APH KIC KIA PC'!W66)</f>
        <v/>
      </c>
      <c r="AD63" s="439" t="str">
        <f>IF('3. Förpackningsdata'!M66="","",'3. Förpackningsdata'!M66)</f>
        <v/>
      </c>
      <c r="AE63" s="438" t="str">
        <f>IF('APH KIC KIA PC'!J66="","",'APH KIC KIA PC'!J66)</f>
        <v/>
      </c>
    </row>
    <row r="64" spans="1:31" s="325" customFormat="1" x14ac:dyDescent="0.25">
      <c r="A64" s="342">
        <v>63</v>
      </c>
      <c r="B64" s="434" t="str">
        <f>IF('1. Artikeldata Grund'!E67="","",'1. Artikeldata Grund'!E67)</f>
        <v/>
      </c>
      <c r="C64" s="435" t="str">
        <f>IF('1. Artikeldata Grund'!D67="","",'1. Artikeldata Grund'!D67)</f>
        <v/>
      </c>
      <c r="D64" s="436" t="str">
        <f>IF('APH KIC KIA PC'!D67="","",'APH KIC KIA PC'!D67)</f>
        <v/>
      </c>
      <c r="E64" s="435" t="str">
        <f>IF('APH KIC KIA PC'!F67="","",'APH KIC KIA PC'!F67)</f>
        <v/>
      </c>
      <c r="F64" s="438" t="str">
        <f>IF('APH KIC KIA PC'!S67="","",'APH KIC KIA PC'!S67)</f>
        <v xml:space="preserve">  Välj…</v>
      </c>
      <c r="G64" s="438">
        <f>IF('APH KIC KIA PC'!M67="","",'APH KIC KIA PC'!M67)</f>
        <v>910</v>
      </c>
      <c r="H64" s="437" t="str">
        <f>IF(G64&lt;&gt;200,"",IF('2. Artikeldata Utökad'!I67="","",'2. Artikeldata Utökad'!I67))</f>
        <v/>
      </c>
      <c r="I64" s="436" t="str">
        <f>IF('APH KIC KIA PC'!L67="Välj….","",'APH KIC KIA PC'!L67)</f>
        <v/>
      </c>
      <c r="J64" s="436" t="str">
        <f>IF(B64="","",_xlfn.XLOOKUP(I64,Artikelgrupper!A:A,Artikelgrupper!B:B))</f>
        <v/>
      </c>
      <c r="K64" s="436" t="str">
        <f>IF(B64="","",_xlfn.XLOOKUP(I64,Artikelgrupper!A:A,Artikelgrupper!C:C))</f>
        <v/>
      </c>
      <c r="L64" s="436" t="str">
        <f>IF(B64="","",_xlfn.XLOOKUP(I64,Artikelgrupper!A:A,Artikelgrupper!D:D))</f>
        <v/>
      </c>
      <c r="M64" s="439" t="str">
        <f>IF(B64="","",'APH KIC KIA PC'!Q67)</f>
        <v/>
      </c>
      <c r="N64" s="438" t="str">
        <f>IF('APH KIC KIA PC'!R67="","",'APH KIC KIA PC'!R67)</f>
        <v/>
      </c>
      <c r="O64" s="438" t="str">
        <f>IF('APH KIC KIA PC'!T67="","",'APH KIC KIA PC'!T67)</f>
        <v/>
      </c>
      <c r="P64" s="438" t="str">
        <f>IF('APH KIC KIA PC'!K67="","",'APH KIC KIA PC'!K67)</f>
        <v>Välj…</v>
      </c>
      <c r="Q64" s="436" t="str">
        <f>IF(B64="","",'2. Artikeldata Utökad'!E67)</f>
        <v/>
      </c>
      <c r="R64" s="436" t="str">
        <f>IF(B64="","",'2. Artikeldata Utökad'!F67)</f>
        <v/>
      </c>
      <c r="S64" s="436" t="str">
        <f>IF(B64="","",'3. Förpackningsdata'!G67/10)</f>
        <v/>
      </c>
      <c r="T64" s="436" t="str">
        <f>IF(B64="","",'3. Förpackningsdata'!H67/10)</f>
        <v/>
      </c>
      <c r="U64" s="436" t="str">
        <f>IF(B64="","",'3. Förpackningsdata'!I67/10)</f>
        <v/>
      </c>
      <c r="V64" s="465" t="str">
        <f>IF(B64="","",'APH KIC KIA PC'!Z67)</f>
        <v/>
      </c>
      <c r="W64" s="440" t="str">
        <f>IF(B64="","",'APH KIC KIA PC'!AA67)</f>
        <v/>
      </c>
      <c r="X64" s="441" t="str">
        <f>IF(B64="","",'APH KIC KIA PC'!AB67)</f>
        <v/>
      </c>
      <c r="Y64" s="442" t="str">
        <f>IF(B64="","",'APH KIC KIA PC'!AD67)</f>
        <v/>
      </c>
      <c r="Z64" s="441" t="str">
        <f>IF(B64="","",'APH KIC KIA PC'!AC67)</f>
        <v/>
      </c>
      <c r="AA64" s="442" t="str">
        <f>IF(B64="","",'APH KIC KIA PC'!AI67)</f>
        <v/>
      </c>
      <c r="AB64" s="443" t="str">
        <f>IF(B64="","",'APH KIC KIA PC'!AJ67)</f>
        <v/>
      </c>
      <c r="AC64" s="438" t="str">
        <f>IF(B64="","",'APH KIC KIA PC'!W67)</f>
        <v/>
      </c>
      <c r="AD64" s="439" t="str">
        <f>IF('3. Förpackningsdata'!M67="","",'3. Förpackningsdata'!M67)</f>
        <v/>
      </c>
      <c r="AE64" s="438" t="str">
        <f>IF('APH KIC KIA PC'!J67="","",'APH KIC KIA PC'!J67)</f>
        <v/>
      </c>
    </row>
    <row r="65" spans="1:31" s="325" customFormat="1" x14ac:dyDescent="0.25">
      <c r="A65" s="342">
        <v>64</v>
      </c>
      <c r="B65" s="434" t="str">
        <f>IF('1. Artikeldata Grund'!E68="","",'1. Artikeldata Grund'!E68)</f>
        <v/>
      </c>
      <c r="C65" s="435" t="str">
        <f>IF('1. Artikeldata Grund'!D68="","",'1. Artikeldata Grund'!D68)</f>
        <v/>
      </c>
      <c r="D65" s="436" t="str">
        <f>IF('APH KIC KIA PC'!D68="","",'APH KIC KIA PC'!D68)</f>
        <v/>
      </c>
      <c r="E65" s="435" t="str">
        <f>IF('APH KIC KIA PC'!F68="","",'APH KIC KIA PC'!F68)</f>
        <v/>
      </c>
      <c r="F65" s="438" t="str">
        <f>IF('APH KIC KIA PC'!S68="","",'APH KIC KIA PC'!S68)</f>
        <v xml:space="preserve">  Välj…</v>
      </c>
      <c r="G65" s="438">
        <f>IF('APH KIC KIA PC'!M68="","",'APH KIC KIA PC'!M68)</f>
        <v>910</v>
      </c>
      <c r="H65" s="437" t="str">
        <f>IF(G65&lt;&gt;200,"",IF('2. Artikeldata Utökad'!I68="","",'2. Artikeldata Utökad'!I68))</f>
        <v/>
      </c>
      <c r="I65" s="436" t="str">
        <f>IF('APH KIC KIA PC'!L68="Välj….","",'APH KIC KIA PC'!L68)</f>
        <v/>
      </c>
      <c r="J65" s="436" t="str">
        <f>IF(B65="","",_xlfn.XLOOKUP(I65,Artikelgrupper!A:A,Artikelgrupper!B:B))</f>
        <v/>
      </c>
      <c r="K65" s="436" t="str">
        <f>IF(B65="","",_xlfn.XLOOKUP(I65,Artikelgrupper!A:A,Artikelgrupper!C:C))</f>
        <v/>
      </c>
      <c r="L65" s="436" t="str">
        <f>IF(B65="","",_xlfn.XLOOKUP(I65,Artikelgrupper!A:A,Artikelgrupper!D:D))</f>
        <v/>
      </c>
      <c r="M65" s="439" t="str">
        <f>IF(B65="","",'APH KIC KIA PC'!Q68)</f>
        <v/>
      </c>
      <c r="N65" s="438" t="str">
        <f>IF('APH KIC KIA PC'!R68="","",'APH KIC KIA PC'!R68)</f>
        <v/>
      </c>
      <c r="O65" s="438" t="str">
        <f>IF('APH KIC KIA PC'!T68="","",'APH KIC KIA PC'!T68)</f>
        <v/>
      </c>
      <c r="P65" s="438" t="str">
        <f>IF('APH KIC KIA PC'!K68="","",'APH KIC KIA PC'!K68)</f>
        <v>Välj…</v>
      </c>
      <c r="Q65" s="436" t="str">
        <f>IF(B65="","",'2. Artikeldata Utökad'!E68)</f>
        <v/>
      </c>
      <c r="R65" s="436" t="str">
        <f>IF(B65="","",'2. Artikeldata Utökad'!F68)</f>
        <v/>
      </c>
      <c r="S65" s="436" t="str">
        <f>IF(B65="","",'3. Förpackningsdata'!G68/10)</f>
        <v/>
      </c>
      <c r="T65" s="436" t="str">
        <f>IF(B65="","",'3. Förpackningsdata'!H68/10)</f>
        <v/>
      </c>
      <c r="U65" s="436" t="str">
        <f>IF(B65="","",'3. Förpackningsdata'!I68/10)</f>
        <v/>
      </c>
      <c r="V65" s="465" t="str">
        <f>IF(B65="","",'APH KIC KIA PC'!Z68)</f>
        <v/>
      </c>
      <c r="W65" s="440" t="str">
        <f>IF(B65="","",'APH KIC KIA PC'!AA68)</f>
        <v/>
      </c>
      <c r="X65" s="441" t="str">
        <f>IF(B65="","",'APH KIC KIA PC'!AB68)</f>
        <v/>
      </c>
      <c r="Y65" s="442" t="str">
        <f>IF(B65="","",'APH KIC KIA PC'!AD68)</f>
        <v/>
      </c>
      <c r="Z65" s="441" t="str">
        <f>IF(B65="","",'APH KIC KIA PC'!AC68)</f>
        <v/>
      </c>
      <c r="AA65" s="442" t="str">
        <f>IF(B65="","",'APH KIC KIA PC'!AI68)</f>
        <v/>
      </c>
      <c r="AB65" s="443" t="str">
        <f>IF(B65="","",'APH KIC KIA PC'!AJ68)</f>
        <v/>
      </c>
      <c r="AC65" s="438" t="str">
        <f>IF(B65="","",'APH KIC KIA PC'!W68)</f>
        <v/>
      </c>
      <c r="AD65" s="439" t="str">
        <f>IF('3. Förpackningsdata'!M68="","",'3. Förpackningsdata'!M68)</f>
        <v/>
      </c>
      <c r="AE65" s="438" t="str">
        <f>IF('APH KIC KIA PC'!J68="","",'APH KIC KIA PC'!J68)</f>
        <v/>
      </c>
    </row>
    <row r="66" spans="1:31" s="325" customFormat="1" x14ac:dyDescent="0.25">
      <c r="A66" s="342">
        <v>65</v>
      </c>
      <c r="B66" s="434" t="str">
        <f>IF('1. Artikeldata Grund'!E69="","",'1. Artikeldata Grund'!E69)</f>
        <v/>
      </c>
      <c r="C66" s="435" t="str">
        <f>IF('1. Artikeldata Grund'!D69="","",'1. Artikeldata Grund'!D69)</f>
        <v/>
      </c>
      <c r="D66" s="436" t="str">
        <f>IF('APH KIC KIA PC'!D69="","",'APH KIC KIA PC'!D69)</f>
        <v/>
      </c>
      <c r="E66" s="435" t="str">
        <f>IF('APH KIC KIA PC'!F69="","",'APH KIC KIA PC'!F69)</f>
        <v/>
      </c>
      <c r="F66" s="438" t="str">
        <f>IF('APH KIC KIA PC'!S69="","",'APH KIC KIA PC'!S69)</f>
        <v xml:space="preserve">  Välj…</v>
      </c>
      <c r="G66" s="438">
        <f>IF('APH KIC KIA PC'!M69="","",'APH KIC KIA PC'!M69)</f>
        <v>910</v>
      </c>
      <c r="H66" s="437" t="str">
        <f>IF(G66&lt;&gt;200,"",IF('2. Artikeldata Utökad'!I69="","",'2. Artikeldata Utökad'!I69))</f>
        <v/>
      </c>
      <c r="I66" s="436" t="str">
        <f>IF('APH KIC KIA PC'!L69="Välj….","",'APH KIC KIA PC'!L69)</f>
        <v/>
      </c>
      <c r="J66" s="436" t="str">
        <f>IF(B66="","",_xlfn.XLOOKUP(I66,Artikelgrupper!A:A,Artikelgrupper!B:B))</f>
        <v/>
      </c>
      <c r="K66" s="436" t="str">
        <f>IF(B66="","",_xlfn.XLOOKUP(I66,Artikelgrupper!A:A,Artikelgrupper!C:C))</f>
        <v/>
      </c>
      <c r="L66" s="436" t="str">
        <f>IF(B66="","",_xlfn.XLOOKUP(I66,Artikelgrupper!A:A,Artikelgrupper!D:D))</f>
        <v/>
      </c>
      <c r="M66" s="439" t="str">
        <f>IF(B66="","",'APH KIC KIA PC'!Q69)</f>
        <v/>
      </c>
      <c r="N66" s="438" t="str">
        <f>IF('APH KIC KIA PC'!R69="","",'APH KIC KIA PC'!R69)</f>
        <v/>
      </c>
      <c r="O66" s="438" t="str">
        <f>IF('APH KIC KIA PC'!T69="","",'APH KIC KIA PC'!T69)</f>
        <v/>
      </c>
      <c r="P66" s="438" t="str">
        <f>IF('APH KIC KIA PC'!K69="","",'APH KIC KIA PC'!K69)</f>
        <v>Välj…</v>
      </c>
      <c r="Q66" s="436" t="str">
        <f>IF(B66="","",'2. Artikeldata Utökad'!E69)</f>
        <v/>
      </c>
      <c r="R66" s="436" t="str">
        <f>IF(B66="","",'2. Artikeldata Utökad'!F69)</f>
        <v/>
      </c>
      <c r="S66" s="436" t="str">
        <f>IF(B66="","",'3. Förpackningsdata'!G69/10)</f>
        <v/>
      </c>
      <c r="T66" s="436" t="str">
        <f>IF(B66="","",'3. Förpackningsdata'!H69/10)</f>
        <v/>
      </c>
      <c r="U66" s="436" t="str">
        <f>IF(B66="","",'3. Förpackningsdata'!I69/10)</f>
        <v/>
      </c>
      <c r="V66" s="465" t="str">
        <f>IF(B66="","",'APH KIC KIA PC'!Z69)</f>
        <v/>
      </c>
      <c r="W66" s="440" t="str">
        <f>IF(B66="","",'APH KIC KIA PC'!AA69)</f>
        <v/>
      </c>
      <c r="X66" s="441" t="str">
        <f>IF(B66="","",'APH KIC KIA PC'!AB69)</f>
        <v/>
      </c>
      <c r="Y66" s="442" t="str">
        <f>IF(B66="","",'APH KIC KIA PC'!AD69)</f>
        <v/>
      </c>
      <c r="Z66" s="441" t="str">
        <f>IF(B66="","",'APH KIC KIA PC'!AC69)</f>
        <v/>
      </c>
      <c r="AA66" s="442" t="str">
        <f>IF(B66="","",'APH KIC KIA PC'!AI69)</f>
        <v/>
      </c>
      <c r="AB66" s="443" t="str">
        <f>IF(B66="","",'APH KIC KIA PC'!AJ69)</f>
        <v/>
      </c>
      <c r="AC66" s="438" t="str">
        <f>IF(B66="","",'APH KIC KIA PC'!W69)</f>
        <v/>
      </c>
      <c r="AD66" s="439" t="str">
        <f>IF('3. Förpackningsdata'!M69="","",'3. Förpackningsdata'!M69)</f>
        <v/>
      </c>
      <c r="AE66" s="438" t="str">
        <f>IF('APH KIC KIA PC'!J69="","",'APH KIC KIA PC'!J69)</f>
        <v/>
      </c>
    </row>
    <row r="67" spans="1:31" s="325" customFormat="1" x14ac:dyDescent="0.25">
      <c r="A67" s="342">
        <v>66</v>
      </c>
      <c r="B67" s="434" t="str">
        <f>IF('1. Artikeldata Grund'!E70="","",'1. Artikeldata Grund'!E70)</f>
        <v/>
      </c>
      <c r="C67" s="435" t="str">
        <f>IF('1. Artikeldata Grund'!D70="","",'1. Artikeldata Grund'!D70)</f>
        <v/>
      </c>
      <c r="D67" s="436" t="str">
        <f>IF('APH KIC KIA PC'!D70="","",'APH KIC KIA PC'!D70)</f>
        <v/>
      </c>
      <c r="E67" s="435" t="str">
        <f>IF('APH KIC KIA PC'!F70="","",'APH KIC KIA PC'!F70)</f>
        <v/>
      </c>
      <c r="F67" s="438" t="str">
        <f>IF('APH KIC KIA PC'!S70="","",'APH KIC KIA PC'!S70)</f>
        <v xml:space="preserve">  Välj…</v>
      </c>
      <c r="G67" s="438">
        <f>IF('APH KIC KIA PC'!M70="","",'APH KIC KIA PC'!M70)</f>
        <v>910</v>
      </c>
      <c r="H67" s="437" t="str">
        <f>IF(G67&lt;&gt;200,"",IF('2. Artikeldata Utökad'!I70="","",'2. Artikeldata Utökad'!I70))</f>
        <v/>
      </c>
      <c r="I67" s="436" t="str">
        <f>IF('APH KIC KIA PC'!L70="Välj….","",'APH KIC KIA PC'!L70)</f>
        <v/>
      </c>
      <c r="J67" s="436" t="str">
        <f>IF(B67="","",_xlfn.XLOOKUP(I67,Artikelgrupper!A:A,Artikelgrupper!B:B))</f>
        <v/>
      </c>
      <c r="K67" s="436" t="str">
        <f>IF(B67="","",_xlfn.XLOOKUP(I67,Artikelgrupper!A:A,Artikelgrupper!C:C))</f>
        <v/>
      </c>
      <c r="L67" s="436" t="str">
        <f>IF(B67="","",_xlfn.XLOOKUP(I67,Artikelgrupper!A:A,Artikelgrupper!D:D))</f>
        <v/>
      </c>
      <c r="M67" s="439" t="str">
        <f>IF(B67="","",'APH KIC KIA PC'!Q70)</f>
        <v/>
      </c>
      <c r="N67" s="438" t="str">
        <f>IF('APH KIC KIA PC'!R70="","",'APH KIC KIA PC'!R70)</f>
        <v/>
      </c>
      <c r="O67" s="438" t="str">
        <f>IF('APH KIC KIA PC'!T70="","",'APH KIC KIA PC'!T70)</f>
        <v/>
      </c>
      <c r="P67" s="438" t="str">
        <f>IF('APH KIC KIA PC'!K70="","",'APH KIC KIA PC'!K70)</f>
        <v>Välj…</v>
      </c>
      <c r="Q67" s="436" t="str">
        <f>IF(B67="","",'2. Artikeldata Utökad'!E70)</f>
        <v/>
      </c>
      <c r="R67" s="436" t="str">
        <f>IF(B67="","",'2. Artikeldata Utökad'!F70)</f>
        <v/>
      </c>
      <c r="S67" s="436" t="str">
        <f>IF(B67="","",'3. Förpackningsdata'!G70/10)</f>
        <v/>
      </c>
      <c r="T67" s="436" t="str">
        <f>IF(B67="","",'3. Förpackningsdata'!H70/10)</f>
        <v/>
      </c>
      <c r="U67" s="436" t="str">
        <f>IF(B67="","",'3. Förpackningsdata'!I70/10)</f>
        <v/>
      </c>
      <c r="V67" s="465" t="str">
        <f>IF(B67="","",'APH KIC KIA PC'!Z70)</f>
        <v/>
      </c>
      <c r="W67" s="440" t="str">
        <f>IF(B67="","",'APH KIC KIA PC'!AA70)</f>
        <v/>
      </c>
      <c r="X67" s="441" t="str">
        <f>IF(B67="","",'APH KIC KIA PC'!AB70)</f>
        <v/>
      </c>
      <c r="Y67" s="442" t="str">
        <f>IF(B67="","",'APH KIC KIA PC'!AD70)</f>
        <v/>
      </c>
      <c r="Z67" s="441" t="str">
        <f>IF(B67="","",'APH KIC KIA PC'!AC70)</f>
        <v/>
      </c>
      <c r="AA67" s="442" t="str">
        <f>IF(B67="","",'APH KIC KIA PC'!AI70)</f>
        <v/>
      </c>
      <c r="AB67" s="443" t="str">
        <f>IF(B67="","",'APH KIC KIA PC'!AJ70)</f>
        <v/>
      </c>
      <c r="AC67" s="438" t="str">
        <f>IF(B67="","",'APH KIC KIA PC'!W70)</f>
        <v/>
      </c>
      <c r="AD67" s="439" t="str">
        <f>IF('3. Förpackningsdata'!M70="","",'3. Förpackningsdata'!M70)</f>
        <v/>
      </c>
      <c r="AE67" s="438" t="str">
        <f>IF('APH KIC KIA PC'!J70="","",'APH KIC KIA PC'!J70)</f>
        <v/>
      </c>
    </row>
    <row r="68" spans="1:31" s="325" customFormat="1" x14ac:dyDescent="0.25">
      <c r="A68" s="342">
        <v>67</v>
      </c>
      <c r="B68" s="434" t="str">
        <f>IF('1. Artikeldata Grund'!E71="","",'1. Artikeldata Grund'!E71)</f>
        <v/>
      </c>
      <c r="C68" s="435" t="str">
        <f>IF('1. Artikeldata Grund'!D71="","",'1. Artikeldata Grund'!D71)</f>
        <v/>
      </c>
      <c r="D68" s="436" t="str">
        <f>IF('APH KIC KIA PC'!D71="","",'APH KIC KIA PC'!D71)</f>
        <v/>
      </c>
      <c r="E68" s="435" t="str">
        <f>IF('APH KIC KIA PC'!F71="","",'APH KIC KIA PC'!F71)</f>
        <v/>
      </c>
      <c r="F68" s="438" t="str">
        <f>IF('APH KIC KIA PC'!S71="","",'APH KIC KIA PC'!S71)</f>
        <v xml:space="preserve">  Välj…</v>
      </c>
      <c r="G68" s="438">
        <f>IF('APH KIC KIA PC'!M71="","",'APH KIC KIA PC'!M71)</f>
        <v>910</v>
      </c>
      <c r="H68" s="437" t="str">
        <f>IF(G68&lt;&gt;200,"",IF('2. Artikeldata Utökad'!I71="","",'2. Artikeldata Utökad'!I71))</f>
        <v/>
      </c>
      <c r="I68" s="436" t="str">
        <f>IF('APH KIC KIA PC'!L71="Välj….","",'APH KIC KIA PC'!L71)</f>
        <v/>
      </c>
      <c r="J68" s="436" t="str">
        <f>IF(B68="","",_xlfn.XLOOKUP(I68,Artikelgrupper!A:A,Artikelgrupper!B:B))</f>
        <v/>
      </c>
      <c r="K68" s="436" t="str">
        <f>IF(B68="","",_xlfn.XLOOKUP(I68,Artikelgrupper!A:A,Artikelgrupper!C:C))</f>
        <v/>
      </c>
      <c r="L68" s="436" t="str">
        <f>IF(B68="","",_xlfn.XLOOKUP(I68,Artikelgrupper!A:A,Artikelgrupper!D:D))</f>
        <v/>
      </c>
      <c r="M68" s="439" t="str">
        <f>IF(B68="","",'APH KIC KIA PC'!Q71)</f>
        <v/>
      </c>
      <c r="N68" s="438" t="str">
        <f>IF('APH KIC KIA PC'!R71="","",'APH KIC KIA PC'!R71)</f>
        <v/>
      </c>
      <c r="O68" s="438" t="str">
        <f>IF('APH KIC KIA PC'!T71="","",'APH KIC KIA PC'!T71)</f>
        <v/>
      </c>
      <c r="P68" s="438" t="str">
        <f>IF('APH KIC KIA PC'!K71="","",'APH KIC KIA PC'!K71)</f>
        <v>Välj…</v>
      </c>
      <c r="Q68" s="436" t="str">
        <f>IF(B68="","",'2. Artikeldata Utökad'!E71)</f>
        <v/>
      </c>
      <c r="R68" s="436" t="str">
        <f>IF(B68="","",'2. Artikeldata Utökad'!F71)</f>
        <v/>
      </c>
      <c r="S68" s="436" t="str">
        <f>IF(B68="","",'3. Förpackningsdata'!G71/10)</f>
        <v/>
      </c>
      <c r="T68" s="436" t="str">
        <f>IF(B68="","",'3. Förpackningsdata'!H71/10)</f>
        <v/>
      </c>
      <c r="U68" s="436" t="str">
        <f>IF(B68="","",'3. Förpackningsdata'!I71/10)</f>
        <v/>
      </c>
      <c r="V68" s="465" t="str">
        <f>IF(B68="","",'APH KIC KIA PC'!Z71)</f>
        <v/>
      </c>
      <c r="W68" s="440" t="str">
        <f>IF(B68="","",'APH KIC KIA PC'!AA71)</f>
        <v/>
      </c>
      <c r="X68" s="441" t="str">
        <f>IF(B68="","",'APH KIC KIA PC'!AB71)</f>
        <v/>
      </c>
      <c r="Y68" s="442" t="str">
        <f>IF(B68="","",'APH KIC KIA PC'!AD71)</f>
        <v/>
      </c>
      <c r="Z68" s="441" t="str">
        <f>IF(B68="","",'APH KIC KIA PC'!AC71)</f>
        <v/>
      </c>
      <c r="AA68" s="442" t="str">
        <f>IF(B68="","",'APH KIC KIA PC'!AI71)</f>
        <v/>
      </c>
      <c r="AB68" s="443" t="str">
        <f>IF(B68="","",'APH KIC KIA PC'!AJ71)</f>
        <v/>
      </c>
      <c r="AC68" s="438" t="str">
        <f>IF(B68="","",'APH KIC KIA PC'!W71)</f>
        <v/>
      </c>
      <c r="AD68" s="439" t="str">
        <f>IF('3. Förpackningsdata'!M71="","",'3. Förpackningsdata'!M71)</f>
        <v/>
      </c>
      <c r="AE68" s="438" t="str">
        <f>IF('APH KIC KIA PC'!J71="","",'APH KIC KIA PC'!J71)</f>
        <v/>
      </c>
    </row>
    <row r="69" spans="1:31" s="325" customFormat="1" x14ac:dyDescent="0.25">
      <c r="A69" s="342">
        <v>68</v>
      </c>
      <c r="B69" s="434" t="str">
        <f>IF('1. Artikeldata Grund'!E72="","",'1. Artikeldata Grund'!E72)</f>
        <v/>
      </c>
      <c r="C69" s="435" t="str">
        <f>IF('1. Artikeldata Grund'!D72="","",'1. Artikeldata Grund'!D72)</f>
        <v/>
      </c>
      <c r="D69" s="436" t="str">
        <f>IF('APH KIC KIA PC'!D72="","",'APH KIC KIA PC'!D72)</f>
        <v/>
      </c>
      <c r="E69" s="435" t="str">
        <f>IF('APH KIC KIA PC'!F72="","",'APH KIC KIA PC'!F72)</f>
        <v/>
      </c>
      <c r="F69" s="438" t="str">
        <f>IF('APH KIC KIA PC'!S72="","",'APH KIC KIA PC'!S72)</f>
        <v xml:space="preserve">  Välj…</v>
      </c>
      <c r="G69" s="438">
        <f>IF('APH KIC KIA PC'!M72="","",'APH KIC KIA PC'!M72)</f>
        <v>910</v>
      </c>
      <c r="H69" s="437" t="str">
        <f>IF(G69&lt;&gt;200,"",IF('2. Artikeldata Utökad'!I72="","",'2. Artikeldata Utökad'!I72))</f>
        <v/>
      </c>
      <c r="I69" s="436" t="str">
        <f>IF('APH KIC KIA PC'!L72="Välj….","",'APH KIC KIA PC'!L72)</f>
        <v/>
      </c>
      <c r="J69" s="436" t="str">
        <f>IF(B69="","",_xlfn.XLOOKUP(I69,Artikelgrupper!A:A,Artikelgrupper!B:B))</f>
        <v/>
      </c>
      <c r="K69" s="436" t="str">
        <f>IF(B69="","",_xlfn.XLOOKUP(I69,Artikelgrupper!A:A,Artikelgrupper!C:C))</f>
        <v/>
      </c>
      <c r="L69" s="436" t="str">
        <f>IF(B69="","",_xlfn.XLOOKUP(I69,Artikelgrupper!A:A,Artikelgrupper!D:D))</f>
        <v/>
      </c>
      <c r="M69" s="439" t="str">
        <f>IF(B69="","",'APH KIC KIA PC'!Q72)</f>
        <v/>
      </c>
      <c r="N69" s="438" t="str">
        <f>IF('APH KIC KIA PC'!R72="","",'APH KIC KIA PC'!R72)</f>
        <v/>
      </c>
      <c r="O69" s="438" t="str">
        <f>IF('APH KIC KIA PC'!T72="","",'APH KIC KIA PC'!T72)</f>
        <v/>
      </c>
      <c r="P69" s="438" t="str">
        <f>IF('APH KIC KIA PC'!K72="","",'APH KIC KIA PC'!K72)</f>
        <v>Välj…</v>
      </c>
      <c r="Q69" s="436" t="str">
        <f>IF(B69="","",'2. Artikeldata Utökad'!E72)</f>
        <v/>
      </c>
      <c r="R69" s="436" t="str">
        <f>IF(B69="","",'2. Artikeldata Utökad'!F72)</f>
        <v/>
      </c>
      <c r="S69" s="436" t="str">
        <f>IF(B69="","",'3. Förpackningsdata'!G72/10)</f>
        <v/>
      </c>
      <c r="T69" s="436" t="str">
        <f>IF(B69="","",'3. Förpackningsdata'!H72/10)</f>
        <v/>
      </c>
      <c r="U69" s="436" t="str">
        <f>IF(B69="","",'3. Förpackningsdata'!I72/10)</f>
        <v/>
      </c>
      <c r="V69" s="465" t="str">
        <f>IF(B69="","",'APH KIC KIA PC'!Z72)</f>
        <v/>
      </c>
      <c r="W69" s="440" t="str">
        <f>IF(B69="","",'APH KIC KIA PC'!AA72)</f>
        <v/>
      </c>
      <c r="X69" s="441" t="str">
        <f>IF(B69="","",'APH KIC KIA PC'!AB72)</f>
        <v/>
      </c>
      <c r="Y69" s="442" t="str">
        <f>IF(B69="","",'APH KIC KIA PC'!AD72)</f>
        <v/>
      </c>
      <c r="Z69" s="441" t="str">
        <f>IF(B69="","",'APH KIC KIA PC'!AC72)</f>
        <v/>
      </c>
      <c r="AA69" s="442" t="str">
        <f>IF(B69="","",'APH KIC KIA PC'!AI72)</f>
        <v/>
      </c>
      <c r="AB69" s="443" t="str">
        <f>IF(B69="","",'APH KIC KIA PC'!AJ72)</f>
        <v/>
      </c>
      <c r="AC69" s="438" t="str">
        <f>IF(B69="","",'APH KIC KIA PC'!W72)</f>
        <v/>
      </c>
      <c r="AD69" s="439" t="str">
        <f>IF('3. Förpackningsdata'!M72="","",'3. Förpackningsdata'!M72)</f>
        <v/>
      </c>
      <c r="AE69" s="438" t="str">
        <f>IF('APH KIC KIA PC'!J72="","",'APH KIC KIA PC'!J72)</f>
        <v/>
      </c>
    </row>
    <row r="70" spans="1:31" s="325" customFormat="1" x14ac:dyDescent="0.25">
      <c r="A70" s="342">
        <v>69</v>
      </c>
      <c r="B70" s="434" t="str">
        <f>IF('1. Artikeldata Grund'!E73="","",'1. Artikeldata Grund'!E73)</f>
        <v/>
      </c>
      <c r="C70" s="435" t="str">
        <f>IF('1. Artikeldata Grund'!D73="","",'1. Artikeldata Grund'!D73)</f>
        <v/>
      </c>
      <c r="D70" s="436" t="str">
        <f>IF('APH KIC KIA PC'!D73="","",'APH KIC KIA PC'!D73)</f>
        <v/>
      </c>
      <c r="E70" s="435" t="str">
        <f>IF('APH KIC KIA PC'!F73="","",'APH KIC KIA PC'!F73)</f>
        <v/>
      </c>
      <c r="F70" s="438" t="str">
        <f>IF('APH KIC KIA PC'!S73="","",'APH KIC KIA PC'!S73)</f>
        <v xml:space="preserve">  Välj…</v>
      </c>
      <c r="G70" s="438">
        <f>IF('APH KIC KIA PC'!M73="","",'APH KIC KIA PC'!M73)</f>
        <v>910</v>
      </c>
      <c r="H70" s="437" t="str">
        <f>IF(G70&lt;&gt;200,"",IF('2. Artikeldata Utökad'!I73="","",'2. Artikeldata Utökad'!I73))</f>
        <v/>
      </c>
      <c r="I70" s="436" t="str">
        <f>IF('APH KIC KIA PC'!L73="Välj….","",'APH KIC KIA PC'!L73)</f>
        <v/>
      </c>
      <c r="J70" s="436" t="str">
        <f>IF(B70="","",_xlfn.XLOOKUP(I70,Artikelgrupper!A:A,Artikelgrupper!B:B))</f>
        <v/>
      </c>
      <c r="K70" s="436" t="str">
        <f>IF(B70="","",_xlfn.XLOOKUP(I70,Artikelgrupper!A:A,Artikelgrupper!C:C))</f>
        <v/>
      </c>
      <c r="L70" s="436" t="str">
        <f>IF(B70="","",_xlfn.XLOOKUP(I70,Artikelgrupper!A:A,Artikelgrupper!D:D))</f>
        <v/>
      </c>
      <c r="M70" s="439" t="str">
        <f>IF(B70="","",'APH KIC KIA PC'!Q73)</f>
        <v/>
      </c>
      <c r="N70" s="438" t="str">
        <f>IF('APH KIC KIA PC'!R73="","",'APH KIC KIA PC'!R73)</f>
        <v/>
      </c>
      <c r="O70" s="438" t="str">
        <f>IF('APH KIC KIA PC'!T73="","",'APH KIC KIA PC'!T73)</f>
        <v/>
      </c>
      <c r="P70" s="438" t="str">
        <f>IF('APH KIC KIA PC'!K73="","",'APH KIC KIA PC'!K73)</f>
        <v>Välj…</v>
      </c>
      <c r="Q70" s="436" t="str">
        <f>IF(B70="","",'2. Artikeldata Utökad'!E73)</f>
        <v/>
      </c>
      <c r="R70" s="436" t="str">
        <f>IF(B70="","",'2. Artikeldata Utökad'!F73)</f>
        <v/>
      </c>
      <c r="S70" s="436" t="str">
        <f>IF(B70="","",'3. Förpackningsdata'!G73/10)</f>
        <v/>
      </c>
      <c r="T70" s="436" t="str">
        <f>IF(B70="","",'3. Förpackningsdata'!H73/10)</f>
        <v/>
      </c>
      <c r="U70" s="436" t="str">
        <f>IF(B70="","",'3. Förpackningsdata'!I73/10)</f>
        <v/>
      </c>
      <c r="V70" s="465" t="str">
        <f>IF(B70="","",'APH KIC KIA PC'!Z73)</f>
        <v/>
      </c>
      <c r="W70" s="440" t="str">
        <f>IF(B70="","",'APH KIC KIA PC'!AA73)</f>
        <v/>
      </c>
      <c r="X70" s="441" t="str">
        <f>IF(B70="","",'APH KIC KIA PC'!AB73)</f>
        <v/>
      </c>
      <c r="Y70" s="442" t="str">
        <f>IF(B70="","",'APH KIC KIA PC'!AD73)</f>
        <v/>
      </c>
      <c r="Z70" s="441" t="str">
        <f>IF(B70="","",'APH KIC KIA PC'!AC73)</f>
        <v/>
      </c>
      <c r="AA70" s="442" t="str">
        <f>IF(B70="","",'APH KIC KIA PC'!AI73)</f>
        <v/>
      </c>
      <c r="AB70" s="443" t="str">
        <f>IF(B70="","",'APH KIC KIA PC'!AJ73)</f>
        <v/>
      </c>
      <c r="AC70" s="438" t="str">
        <f>IF(B70="","",'APH KIC KIA PC'!W73)</f>
        <v/>
      </c>
      <c r="AD70" s="439" t="str">
        <f>IF('3. Förpackningsdata'!M73="","",'3. Förpackningsdata'!M73)</f>
        <v/>
      </c>
      <c r="AE70" s="438" t="str">
        <f>IF('APH KIC KIA PC'!J73="","",'APH KIC KIA PC'!J73)</f>
        <v/>
      </c>
    </row>
    <row r="71" spans="1:31" s="325" customFormat="1" x14ac:dyDescent="0.25">
      <c r="A71" s="342">
        <v>70</v>
      </c>
      <c r="B71" s="434" t="str">
        <f>IF('1. Artikeldata Grund'!E74="","",'1. Artikeldata Grund'!E74)</f>
        <v/>
      </c>
      <c r="C71" s="435" t="str">
        <f>IF('1. Artikeldata Grund'!D74="","",'1. Artikeldata Grund'!D74)</f>
        <v/>
      </c>
      <c r="D71" s="436" t="str">
        <f>IF('APH KIC KIA PC'!D74="","",'APH KIC KIA PC'!D74)</f>
        <v/>
      </c>
      <c r="E71" s="435" t="str">
        <f>IF('APH KIC KIA PC'!F74="","",'APH KIC KIA PC'!F74)</f>
        <v/>
      </c>
      <c r="F71" s="438" t="str">
        <f>IF('APH KIC KIA PC'!S74="","",'APH KIC KIA PC'!S74)</f>
        <v xml:space="preserve">  Välj…</v>
      </c>
      <c r="G71" s="438">
        <f>IF('APH KIC KIA PC'!M74="","",'APH KIC KIA PC'!M74)</f>
        <v>910</v>
      </c>
      <c r="H71" s="437" t="str">
        <f>IF(G71&lt;&gt;200,"",IF('2. Artikeldata Utökad'!I74="","",'2. Artikeldata Utökad'!I74))</f>
        <v/>
      </c>
      <c r="I71" s="436" t="str">
        <f>IF('APH KIC KIA PC'!L74="Välj….","",'APH KIC KIA PC'!L74)</f>
        <v/>
      </c>
      <c r="J71" s="436" t="str">
        <f>IF(B71="","",_xlfn.XLOOKUP(I71,Artikelgrupper!A:A,Artikelgrupper!B:B))</f>
        <v/>
      </c>
      <c r="K71" s="436" t="str">
        <f>IF(B71="","",_xlfn.XLOOKUP(I71,Artikelgrupper!A:A,Artikelgrupper!C:C))</f>
        <v/>
      </c>
      <c r="L71" s="436" t="str">
        <f>IF(B71="","",_xlfn.XLOOKUP(I71,Artikelgrupper!A:A,Artikelgrupper!D:D))</f>
        <v/>
      </c>
      <c r="M71" s="439" t="str">
        <f>IF(B71="","",'APH KIC KIA PC'!Q74)</f>
        <v/>
      </c>
      <c r="N71" s="438" t="str">
        <f>IF('APH KIC KIA PC'!R74="","",'APH KIC KIA PC'!R74)</f>
        <v/>
      </c>
      <c r="O71" s="438" t="str">
        <f>IF('APH KIC KIA PC'!T74="","",'APH KIC KIA PC'!T74)</f>
        <v/>
      </c>
      <c r="P71" s="438" t="str">
        <f>IF('APH KIC KIA PC'!K74="","",'APH KIC KIA PC'!K74)</f>
        <v>Välj…</v>
      </c>
      <c r="Q71" s="436" t="str">
        <f>IF(B71="","",'2. Artikeldata Utökad'!E74)</f>
        <v/>
      </c>
      <c r="R71" s="436" t="str">
        <f>IF(B71="","",'2. Artikeldata Utökad'!F74)</f>
        <v/>
      </c>
      <c r="S71" s="436" t="str">
        <f>IF(B71="","",'3. Förpackningsdata'!G74/10)</f>
        <v/>
      </c>
      <c r="T71" s="436" t="str">
        <f>IF(B71="","",'3. Förpackningsdata'!H74/10)</f>
        <v/>
      </c>
      <c r="U71" s="436" t="str">
        <f>IF(B71="","",'3. Förpackningsdata'!I74/10)</f>
        <v/>
      </c>
      <c r="V71" s="465" t="str">
        <f>IF(B71="","",'APH KIC KIA PC'!Z74)</f>
        <v/>
      </c>
      <c r="W71" s="440" t="str">
        <f>IF(B71="","",'APH KIC KIA PC'!AA74)</f>
        <v/>
      </c>
      <c r="X71" s="441" t="str">
        <f>IF(B71="","",'APH KIC KIA PC'!AB74)</f>
        <v/>
      </c>
      <c r="Y71" s="442" t="str">
        <f>IF(B71="","",'APH KIC KIA PC'!AD74)</f>
        <v/>
      </c>
      <c r="Z71" s="441" t="str">
        <f>IF(B71="","",'APH KIC KIA PC'!AC74)</f>
        <v/>
      </c>
      <c r="AA71" s="442" t="str">
        <f>IF(B71="","",'APH KIC KIA PC'!AI74)</f>
        <v/>
      </c>
      <c r="AB71" s="443" t="str">
        <f>IF(B71="","",'APH KIC KIA PC'!AJ74)</f>
        <v/>
      </c>
      <c r="AC71" s="438" t="str">
        <f>IF(B71="","",'APH KIC KIA PC'!W74)</f>
        <v/>
      </c>
      <c r="AD71" s="439" t="str">
        <f>IF('3. Förpackningsdata'!M74="","",'3. Förpackningsdata'!M74)</f>
        <v/>
      </c>
      <c r="AE71" s="438" t="str">
        <f>IF('APH KIC KIA PC'!J74="","",'APH KIC KIA PC'!J74)</f>
        <v/>
      </c>
    </row>
    <row r="72" spans="1:31" s="325" customFormat="1" x14ac:dyDescent="0.25">
      <c r="A72" s="342">
        <v>71</v>
      </c>
      <c r="B72" s="434" t="str">
        <f>IF('1. Artikeldata Grund'!E75="","",'1. Artikeldata Grund'!E75)</f>
        <v/>
      </c>
      <c r="C72" s="435" t="str">
        <f>IF('1. Artikeldata Grund'!D75="","",'1. Artikeldata Grund'!D75)</f>
        <v/>
      </c>
      <c r="D72" s="436" t="str">
        <f>IF('APH KIC KIA PC'!D75="","",'APH KIC KIA PC'!D75)</f>
        <v/>
      </c>
      <c r="E72" s="435" t="str">
        <f>IF('APH KIC KIA PC'!F75="","",'APH KIC KIA PC'!F75)</f>
        <v/>
      </c>
      <c r="F72" s="438" t="str">
        <f>IF('APH KIC KIA PC'!S75="","",'APH KIC KIA PC'!S75)</f>
        <v xml:space="preserve">  Välj…</v>
      </c>
      <c r="G72" s="438">
        <f>IF('APH KIC KIA PC'!M75="","",'APH KIC KIA PC'!M75)</f>
        <v>910</v>
      </c>
      <c r="H72" s="437" t="str">
        <f>IF(G72&lt;&gt;200,"",IF('2. Artikeldata Utökad'!I75="","",'2. Artikeldata Utökad'!I75))</f>
        <v/>
      </c>
      <c r="I72" s="436" t="str">
        <f>IF('APH KIC KIA PC'!L75="Välj….","",'APH KIC KIA PC'!L75)</f>
        <v/>
      </c>
      <c r="J72" s="436" t="str">
        <f>IF(B72="","",_xlfn.XLOOKUP(I72,Artikelgrupper!A:A,Artikelgrupper!B:B))</f>
        <v/>
      </c>
      <c r="K72" s="436" t="str">
        <f>IF(B72="","",_xlfn.XLOOKUP(I72,Artikelgrupper!A:A,Artikelgrupper!C:C))</f>
        <v/>
      </c>
      <c r="L72" s="436" t="str">
        <f>IF(B72="","",_xlfn.XLOOKUP(I72,Artikelgrupper!A:A,Artikelgrupper!D:D))</f>
        <v/>
      </c>
      <c r="M72" s="439" t="str">
        <f>IF(B72="","",'APH KIC KIA PC'!Q75)</f>
        <v/>
      </c>
      <c r="N72" s="438" t="str">
        <f>IF('APH KIC KIA PC'!R75="","",'APH KIC KIA PC'!R75)</f>
        <v/>
      </c>
      <c r="O72" s="438" t="str">
        <f>IF('APH KIC KIA PC'!T75="","",'APH KIC KIA PC'!T75)</f>
        <v/>
      </c>
      <c r="P72" s="438" t="str">
        <f>IF('APH KIC KIA PC'!K75="","",'APH KIC KIA PC'!K75)</f>
        <v>Välj…</v>
      </c>
      <c r="Q72" s="436" t="str">
        <f>IF(B72="","",'2. Artikeldata Utökad'!E75)</f>
        <v/>
      </c>
      <c r="R72" s="436" t="str">
        <f>IF(B72="","",'2. Artikeldata Utökad'!F75)</f>
        <v/>
      </c>
      <c r="S72" s="436" t="str">
        <f>IF(B72="","",'3. Förpackningsdata'!G75/10)</f>
        <v/>
      </c>
      <c r="T72" s="436" t="str">
        <f>IF(B72="","",'3. Förpackningsdata'!H75/10)</f>
        <v/>
      </c>
      <c r="U72" s="436" t="str">
        <f>IF(B72="","",'3. Förpackningsdata'!I75/10)</f>
        <v/>
      </c>
      <c r="V72" s="465" t="str">
        <f>IF(B72="","",'APH KIC KIA PC'!Z75)</f>
        <v/>
      </c>
      <c r="W72" s="440" t="str">
        <f>IF(B72="","",'APH KIC KIA PC'!AA75)</f>
        <v/>
      </c>
      <c r="X72" s="441" t="str">
        <f>IF(B72="","",'APH KIC KIA PC'!AB75)</f>
        <v/>
      </c>
      <c r="Y72" s="442" t="str">
        <f>IF(B72="","",'APH KIC KIA PC'!AD75)</f>
        <v/>
      </c>
      <c r="Z72" s="441" t="str">
        <f>IF(B72="","",'APH KIC KIA PC'!AC75)</f>
        <v/>
      </c>
      <c r="AA72" s="442" t="str">
        <f>IF(B72="","",'APH KIC KIA PC'!AI75)</f>
        <v/>
      </c>
      <c r="AB72" s="443" t="str">
        <f>IF(B72="","",'APH KIC KIA PC'!AJ75)</f>
        <v/>
      </c>
      <c r="AC72" s="438" t="str">
        <f>IF(B72="","",'APH KIC KIA PC'!W75)</f>
        <v/>
      </c>
      <c r="AD72" s="439" t="str">
        <f>IF('3. Förpackningsdata'!M75="","",'3. Förpackningsdata'!M75)</f>
        <v/>
      </c>
      <c r="AE72" s="438" t="str">
        <f>IF('APH KIC KIA PC'!J75="","",'APH KIC KIA PC'!J75)</f>
        <v/>
      </c>
    </row>
    <row r="73" spans="1:31" s="325" customFormat="1" x14ac:dyDescent="0.25">
      <c r="A73" s="342">
        <v>72</v>
      </c>
      <c r="B73" s="434" t="str">
        <f>IF('1. Artikeldata Grund'!E76="","",'1. Artikeldata Grund'!E76)</f>
        <v/>
      </c>
      <c r="C73" s="435" t="str">
        <f>IF('1. Artikeldata Grund'!D76="","",'1. Artikeldata Grund'!D76)</f>
        <v/>
      </c>
      <c r="D73" s="436" t="str">
        <f>IF('APH KIC KIA PC'!D76="","",'APH KIC KIA PC'!D76)</f>
        <v/>
      </c>
      <c r="E73" s="435" t="str">
        <f>IF('APH KIC KIA PC'!F76="","",'APH KIC KIA PC'!F76)</f>
        <v/>
      </c>
      <c r="F73" s="438" t="str">
        <f>IF('APH KIC KIA PC'!S76="","",'APH KIC KIA PC'!S76)</f>
        <v xml:space="preserve">  Välj…</v>
      </c>
      <c r="G73" s="438">
        <f>IF('APH KIC KIA PC'!M76="","",'APH KIC KIA PC'!M76)</f>
        <v>910</v>
      </c>
      <c r="H73" s="437" t="str">
        <f>IF(G73&lt;&gt;200,"",IF('2. Artikeldata Utökad'!I76="","",'2. Artikeldata Utökad'!I76))</f>
        <v/>
      </c>
      <c r="I73" s="436" t="str">
        <f>IF('APH KIC KIA PC'!L76="Välj….","",'APH KIC KIA PC'!L76)</f>
        <v/>
      </c>
      <c r="J73" s="436" t="str">
        <f>IF(B73="","",_xlfn.XLOOKUP(I73,Artikelgrupper!A:A,Artikelgrupper!B:B))</f>
        <v/>
      </c>
      <c r="K73" s="436" t="str">
        <f>IF(B73="","",_xlfn.XLOOKUP(I73,Artikelgrupper!A:A,Artikelgrupper!C:C))</f>
        <v/>
      </c>
      <c r="L73" s="436" t="str">
        <f>IF(B73="","",_xlfn.XLOOKUP(I73,Artikelgrupper!A:A,Artikelgrupper!D:D))</f>
        <v/>
      </c>
      <c r="M73" s="439" t="str">
        <f>IF(B73="","",'APH KIC KIA PC'!Q76)</f>
        <v/>
      </c>
      <c r="N73" s="438" t="str">
        <f>IF('APH KIC KIA PC'!R76="","",'APH KIC KIA PC'!R76)</f>
        <v/>
      </c>
      <c r="O73" s="438" t="str">
        <f>IF('APH KIC KIA PC'!T76="","",'APH KIC KIA PC'!T76)</f>
        <v/>
      </c>
      <c r="P73" s="438" t="str">
        <f>IF('APH KIC KIA PC'!K76="","",'APH KIC KIA PC'!K76)</f>
        <v>Välj…</v>
      </c>
      <c r="Q73" s="436" t="str">
        <f>IF(B73="","",'2. Artikeldata Utökad'!E76)</f>
        <v/>
      </c>
      <c r="R73" s="436" t="str">
        <f>IF(B73="","",'2. Artikeldata Utökad'!F76)</f>
        <v/>
      </c>
      <c r="S73" s="436" t="str">
        <f>IF(B73="","",'3. Förpackningsdata'!G76/10)</f>
        <v/>
      </c>
      <c r="T73" s="436" t="str">
        <f>IF(B73="","",'3. Förpackningsdata'!H76/10)</f>
        <v/>
      </c>
      <c r="U73" s="436" t="str">
        <f>IF(B73="","",'3. Förpackningsdata'!I76/10)</f>
        <v/>
      </c>
      <c r="V73" s="465" t="str">
        <f>IF(B73="","",'APH KIC KIA PC'!Z76)</f>
        <v/>
      </c>
      <c r="W73" s="440" t="str">
        <f>IF(B73="","",'APH KIC KIA PC'!AA76)</f>
        <v/>
      </c>
      <c r="X73" s="441" t="str">
        <f>IF(B73="","",'APH KIC KIA PC'!AB76)</f>
        <v/>
      </c>
      <c r="Y73" s="442" t="str">
        <f>IF(B73="","",'APH KIC KIA PC'!AD76)</f>
        <v/>
      </c>
      <c r="Z73" s="441" t="str">
        <f>IF(B73="","",'APH KIC KIA PC'!AC76)</f>
        <v/>
      </c>
      <c r="AA73" s="442" t="str">
        <f>IF(B73="","",'APH KIC KIA PC'!AI76)</f>
        <v/>
      </c>
      <c r="AB73" s="443" t="str">
        <f>IF(B73="","",'APH KIC KIA PC'!AJ76)</f>
        <v/>
      </c>
      <c r="AC73" s="438" t="str">
        <f>IF(B73="","",'APH KIC KIA PC'!W76)</f>
        <v/>
      </c>
      <c r="AD73" s="439" t="str">
        <f>IF('3. Förpackningsdata'!M76="","",'3. Förpackningsdata'!M76)</f>
        <v/>
      </c>
      <c r="AE73" s="438" t="str">
        <f>IF('APH KIC KIA PC'!J76="","",'APH KIC KIA PC'!J76)</f>
        <v/>
      </c>
    </row>
    <row r="74" spans="1:31" s="325" customFormat="1" x14ac:dyDescent="0.25">
      <c r="A74" s="342">
        <v>73</v>
      </c>
      <c r="B74" s="434" t="str">
        <f>IF('1. Artikeldata Grund'!E77="","",'1. Artikeldata Grund'!E77)</f>
        <v/>
      </c>
      <c r="C74" s="435" t="str">
        <f>IF('1. Artikeldata Grund'!D77="","",'1. Artikeldata Grund'!D77)</f>
        <v/>
      </c>
      <c r="D74" s="436" t="str">
        <f>IF('APH KIC KIA PC'!D77="","",'APH KIC KIA PC'!D77)</f>
        <v/>
      </c>
      <c r="E74" s="435" t="str">
        <f>IF('APH KIC KIA PC'!F77="","",'APH KIC KIA PC'!F77)</f>
        <v/>
      </c>
      <c r="F74" s="438" t="str">
        <f>IF('APH KIC KIA PC'!S77="","",'APH KIC KIA PC'!S77)</f>
        <v xml:space="preserve">  Välj…</v>
      </c>
      <c r="G74" s="438">
        <f>IF('APH KIC KIA PC'!M77="","",'APH KIC KIA PC'!M77)</f>
        <v>910</v>
      </c>
      <c r="H74" s="437" t="str">
        <f>IF(G74&lt;&gt;200,"",IF('2. Artikeldata Utökad'!I77="","",'2. Artikeldata Utökad'!I77))</f>
        <v/>
      </c>
      <c r="I74" s="436" t="str">
        <f>IF('APH KIC KIA PC'!L77="Välj….","",'APH KIC KIA PC'!L77)</f>
        <v/>
      </c>
      <c r="J74" s="436" t="str">
        <f>IF(B74="","",_xlfn.XLOOKUP(I74,Artikelgrupper!A:A,Artikelgrupper!B:B))</f>
        <v/>
      </c>
      <c r="K74" s="436" t="str">
        <f>IF(B74="","",_xlfn.XLOOKUP(I74,Artikelgrupper!A:A,Artikelgrupper!C:C))</f>
        <v/>
      </c>
      <c r="L74" s="436" t="str">
        <f>IF(B74="","",_xlfn.XLOOKUP(I74,Artikelgrupper!A:A,Artikelgrupper!D:D))</f>
        <v/>
      </c>
      <c r="M74" s="439" t="str">
        <f>IF(B74="","",'APH KIC KIA PC'!Q77)</f>
        <v/>
      </c>
      <c r="N74" s="438" t="str">
        <f>IF('APH KIC KIA PC'!R77="","",'APH KIC KIA PC'!R77)</f>
        <v/>
      </c>
      <c r="O74" s="438" t="str">
        <f>IF('APH KIC KIA PC'!T77="","",'APH KIC KIA PC'!T77)</f>
        <v/>
      </c>
      <c r="P74" s="438" t="str">
        <f>IF('APH KIC KIA PC'!K77="","",'APH KIC KIA PC'!K77)</f>
        <v>Välj…</v>
      </c>
      <c r="Q74" s="436" t="str">
        <f>IF(B74="","",'2. Artikeldata Utökad'!E77)</f>
        <v/>
      </c>
      <c r="R74" s="436" t="str">
        <f>IF(B74="","",'2. Artikeldata Utökad'!F77)</f>
        <v/>
      </c>
      <c r="S74" s="436" t="str">
        <f>IF(B74="","",'3. Förpackningsdata'!G77/10)</f>
        <v/>
      </c>
      <c r="T74" s="436" t="str">
        <f>IF(B74="","",'3. Förpackningsdata'!H77/10)</f>
        <v/>
      </c>
      <c r="U74" s="436" t="str">
        <f>IF(B74="","",'3. Förpackningsdata'!I77/10)</f>
        <v/>
      </c>
      <c r="V74" s="465" t="str">
        <f>IF(B74="","",'APH KIC KIA PC'!Z77)</f>
        <v/>
      </c>
      <c r="W74" s="440" t="str">
        <f>IF(B74="","",'APH KIC KIA PC'!AA77)</f>
        <v/>
      </c>
      <c r="X74" s="441" t="str">
        <f>IF(B74="","",'APH KIC KIA PC'!AB77)</f>
        <v/>
      </c>
      <c r="Y74" s="442" t="str">
        <f>IF(B74="","",'APH KIC KIA PC'!AD77)</f>
        <v/>
      </c>
      <c r="Z74" s="441" t="str">
        <f>IF(B74="","",'APH KIC KIA PC'!AC77)</f>
        <v/>
      </c>
      <c r="AA74" s="442" t="str">
        <f>IF(B74="","",'APH KIC KIA PC'!AI77)</f>
        <v/>
      </c>
      <c r="AB74" s="443" t="str">
        <f>IF(B74="","",'APH KIC KIA PC'!AJ77)</f>
        <v/>
      </c>
      <c r="AC74" s="438" t="str">
        <f>IF(B74="","",'APH KIC KIA PC'!W77)</f>
        <v/>
      </c>
      <c r="AD74" s="439" t="str">
        <f>IF('3. Förpackningsdata'!M77="","",'3. Förpackningsdata'!M77)</f>
        <v/>
      </c>
      <c r="AE74" s="438" t="str">
        <f>IF('APH KIC KIA PC'!J77="","",'APH KIC KIA PC'!J77)</f>
        <v/>
      </c>
    </row>
    <row r="75" spans="1:31" s="325" customFormat="1" x14ac:dyDescent="0.25">
      <c r="A75" s="342">
        <v>74</v>
      </c>
      <c r="B75" s="434" t="str">
        <f>IF('1. Artikeldata Grund'!E78="","",'1. Artikeldata Grund'!E78)</f>
        <v/>
      </c>
      <c r="C75" s="435" t="str">
        <f>IF('1. Artikeldata Grund'!D78="","",'1. Artikeldata Grund'!D78)</f>
        <v/>
      </c>
      <c r="D75" s="436" t="str">
        <f>IF('APH KIC KIA PC'!D78="","",'APH KIC KIA PC'!D78)</f>
        <v/>
      </c>
      <c r="E75" s="435" t="str">
        <f>IF('APH KIC KIA PC'!F78="","",'APH KIC KIA PC'!F78)</f>
        <v/>
      </c>
      <c r="F75" s="438" t="str">
        <f>IF('APH KIC KIA PC'!S78="","",'APH KIC KIA PC'!S78)</f>
        <v xml:space="preserve">  Välj…</v>
      </c>
      <c r="G75" s="438">
        <f>IF('APH KIC KIA PC'!M78="","",'APH KIC KIA PC'!M78)</f>
        <v>910</v>
      </c>
      <c r="H75" s="437" t="str">
        <f>IF(G75&lt;&gt;200,"",IF('2. Artikeldata Utökad'!I78="","",'2. Artikeldata Utökad'!I78))</f>
        <v/>
      </c>
      <c r="I75" s="436" t="str">
        <f>IF('APH KIC KIA PC'!L78="Välj….","",'APH KIC KIA PC'!L78)</f>
        <v/>
      </c>
      <c r="J75" s="436" t="str">
        <f>IF(B75="","",_xlfn.XLOOKUP(I75,Artikelgrupper!A:A,Artikelgrupper!B:B))</f>
        <v/>
      </c>
      <c r="K75" s="436" t="str">
        <f>IF(B75="","",_xlfn.XLOOKUP(I75,Artikelgrupper!A:A,Artikelgrupper!C:C))</f>
        <v/>
      </c>
      <c r="L75" s="436" t="str">
        <f>IF(B75="","",_xlfn.XLOOKUP(I75,Artikelgrupper!A:A,Artikelgrupper!D:D))</f>
        <v/>
      </c>
      <c r="M75" s="439" t="str">
        <f>IF(B75="","",'APH KIC KIA PC'!Q78)</f>
        <v/>
      </c>
      <c r="N75" s="438" t="str">
        <f>IF('APH KIC KIA PC'!R78="","",'APH KIC KIA PC'!R78)</f>
        <v/>
      </c>
      <c r="O75" s="438" t="str">
        <f>IF('APH KIC KIA PC'!T78="","",'APH KIC KIA PC'!T78)</f>
        <v/>
      </c>
      <c r="P75" s="438" t="str">
        <f>IF('APH KIC KIA PC'!K78="","",'APH KIC KIA PC'!K78)</f>
        <v>Välj…</v>
      </c>
      <c r="Q75" s="436" t="str">
        <f>IF(B75="","",'2. Artikeldata Utökad'!E78)</f>
        <v/>
      </c>
      <c r="R75" s="436" t="str">
        <f>IF(B75="","",'2. Artikeldata Utökad'!F78)</f>
        <v/>
      </c>
      <c r="S75" s="436" t="str">
        <f>IF(B75="","",'3. Förpackningsdata'!G78/10)</f>
        <v/>
      </c>
      <c r="T75" s="436" t="str">
        <f>IF(B75="","",'3. Förpackningsdata'!H78/10)</f>
        <v/>
      </c>
      <c r="U75" s="436" t="str">
        <f>IF(B75="","",'3. Förpackningsdata'!I78/10)</f>
        <v/>
      </c>
      <c r="V75" s="465" t="str">
        <f>IF(B75="","",'APH KIC KIA PC'!Z78)</f>
        <v/>
      </c>
      <c r="W75" s="440" t="str">
        <f>IF(B75="","",'APH KIC KIA PC'!AA78)</f>
        <v/>
      </c>
      <c r="X75" s="441" t="str">
        <f>IF(B75="","",'APH KIC KIA PC'!AB78)</f>
        <v/>
      </c>
      <c r="Y75" s="442" t="str">
        <f>IF(B75="","",'APH KIC KIA PC'!AD78)</f>
        <v/>
      </c>
      <c r="Z75" s="441" t="str">
        <f>IF(B75="","",'APH KIC KIA PC'!AC78)</f>
        <v/>
      </c>
      <c r="AA75" s="442" t="str">
        <f>IF(B75="","",'APH KIC KIA PC'!AI78)</f>
        <v/>
      </c>
      <c r="AB75" s="443" t="str">
        <f>IF(B75="","",'APH KIC KIA PC'!AJ78)</f>
        <v/>
      </c>
      <c r="AC75" s="438" t="str">
        <f>IF(B75="","",'APH KIC KIA PC'!W78)</f>
        <v/>
      </c>
      <c r="AD75" s="439" t="str">
        <f>IF('3. Förpackningsdata'!M78="","",'3. Förpackningsdata'!M78)</f>
        <v/>
      </c>
      <c r="AE75" s="438" t="str">
        <f>IF('APH KIC KIA PC'!J78="","",'APH KIC KIA PC'!J78)</f>
        <v/>
      </c>
    </row>
    <row r="76" spans="1:31" s="325" customFormat="1" x14ac:dyDescent="0.25">
      <c r="A76" s="342">
        <v>75</v>
      </c>
      <c r="B76" s="434" t="str">
        <f>IF('1. Artikeldata Grund'!E79="","",'1. Artikeldata Grund'!E79)</f>
        <v/>
      </c>
      <c r="C76" s="435" t="str">
        <f>IF('1. Artikeldata Grund'!D79="","",'1. Artikeldata Grund'!D79)</f>
        <v/>
      </c>
      <c r="D76" s="436" t="str">
        <f>IF('APH KIC KIA PC'!D79="","",'APH KIC KIA PC'!D79)</f>
        <v/>
      </c>
      <c r="E76" s="435" t="str">
        <f>IF('APH KIC KIA PC'!F79="","",'APH KIC KIA PC'!F79)</f>
        <v/>
      </c>
      <c r="F76" s="438" t="str">
        <f>IF('APH KIC KIA PC'!S79="","",'APH KIC KIA PC'!S79)</f>
        <v xml:space="preserve">  Välj…</v>
      </c>
      <c r="G76" s="438">
        <f>IF('APH KIC KIA PC'!M79="","",'APH KIC KIA PC'!M79)</f>
        <v>910</v>
      </c>
      <c r="H76" s="437" t="str">
        <f>IF(G76&lt;&gt;200,"",IF('2. Artikeldata Utökad'!I79="","",'2. Artikeldata Utökad'!I79))</f>
        <v/>
      </c>
      <c r="I76" s="436" t="str">
        <f>IF('APH KIC KIA PC'!L79="Välj….","",'APH KIC KIA PC'!L79)</f>
        <v/>
      </c>
      <c r="J76" s="436" t="str">
        <f>IF(B76="","",_xlfn.XLOOKUP(I76,Artikelgrupper!A:A,Artikelgrupper!B:B))</f>
        <v/>
      </c>
      <c r="K76" s="436" t="str">
        <f>IF(B76="","",_xlfn.XLOOKUP(I76,Artikelgrupper!A:A,Artikelgrupper!C:C))</f>
        <v/>
      </c>
      <c r="L76" s="436" t="str">
        <f>IF(B76="","",_xlfn.XLOOKUP(I76,Artikelgrupper!A:A,Artikelgrupper!D:D))</f>
        <v/>
      </c>
      <c r="M76" s="439" t="str">
        <f>IF(B76="","",'APH KIC KIA PC'!Q79)</f>
        <v/>
      </c>
      <c r="N76" s="438" t="str">
        <f>IF('APH KIC KIA PC'!R79="","",'APH KIC KIA PC'!R79)</f>
        <v/>
      </c>
      <c r="O76" s="438" t="str">
        <f>IF('APH KIC KIA PC'!T79="","",'APH KIC KIA PC'!T79)</f>
        <v/>
      </c>
      <c r="P76" s="438" t="str">
        <f>IF('APH KIC KIA PC'!K79="","",'APH KIC KIA PC'!K79)</f>
        <v>Välj…</v>
      </c>
      <c r="Q76" s="436" t="str">
        <f>IF(B76="","",'2. Artikeldata Utökad'!E79)</f>
        <v/>
      </c>
      <c r="R76" s="436" t="str">
        <f>IF(B76="","",'2. Artikeldata Utökad'!F79)</f>
        <v/>
      </c>
      <c r="S76" s="436" t="str">
        <f>IF(B76="","",'3. Förpackningsdata'!G79/10)</f>
        <v/>
      </c>
      <c r="T76" s="436" t="str">
        <f>IF(B76="","",'3. Förpackningsdata'!H79/10)</f>
        <v/>
      </c>
      <c r="U76" s="436" t="str">
        <f>IF(B76="","",'3. Förpackningsdata'!I79/10)</f>
        <v/>
      </c>
      <c r="V76" s="465" t="str">
        <f>IF(B76="","",'APH KIC KIA PC'!Z79)</f>
        <v/>
      </c>
      <c r="W76" s="440" t="str">
        <f>IF(B76="","",'APH KIC KIA PC'!AA79)</f>
        <v/>
      </c>
      <c r="X76" s="441" t="str">
        <f>IF(B76="","",'APH KIC KIA PC'!AB79)</f>
        <v/>
      </c>
      <c r="Y76" s="442" t="str">
        <f>IF(B76="","",'APH KIC KIA PC'!AD79)</f>
        <v/>
      </c>
      <c r="Z76" s="441" t="str">
        <f>IF(B76="","",'APH KIC KIA PC'!AC79)</f>
        <v/>
      </c>
      <c r="AA76" s="442" t="str">
        <f>IF(B76="","",'APH KIC KIA PC'!AI79)</f>
        <v/>
      </c>
      <c r="AB76" s="443" t="str">
        <f>IF(B76="","",'APH KIC KIA PC'!AJ79)</f>
        <v/>
      </c>
      <c r="AC76" s="438" t="str">
        <f>IF(B76="","",'APH KIC KIA PC'!W79)</f>
        <v/>
      </c>
      <c r="AD76" s="439" t="str">
        <f>IF('3. Förpackningsdata'!M79="","",'3. Förpackningsdata'!M79)</f>
        <v/>
      </c>
      <c r="AE76" s="438" t="str">
        <f>IF('APH KIC KIA PC'!J79="","",'APH KIC KIA PC'!J79)</f>
        <v/>
      </c>
    </row>
    <row r="77" spans="1:31" s="325" customFormat="1" x14ac:dyDescent="0.25">
      <c r="A77" s="342">
        <v>76</v>
      </c>
      <c r="B77" s="434" t="str">
        <f>IF('1. Artikeldata Grund'!E80="","",'1. Artikeldata Grund'!E80)</f>
        <v/>
      </c>
      <c r="C77" s="435" t="str">
        <f>IF('1. Artikeldata Grund'!D80="","",'1. Artikeldata Grund'!D80)</f>
        <v/>
      </c>
      <c r="D77" s="436" t="str">
        <f>IF('APH KIC KIA PC'!D80="","",'APH KIC KIA PC'!D80)</f>
        <v/>
      </c>
      <c r="E77" s="435" t="str">
        <f>IF('APH KIC KIA PC'!F80="","",'APH KIC KIA PC'!F80)</f>
        <v/>
      </c>
      <c r="F77" s="438" t="str">
        <f>IF('APH KIC KIA PC'!S80="","",'APH KIC KIA PC'!S80)</f>
        <v xml:space="preserve">  Välj…</v>
      </c>
      <c r="G77" s="438">
        <f>IF('APH KIC KIA PC'!M80="","",'APH KIC KIA PC'!M80)</f>
        <v>910</v>
      </c>
      <c r="H77" s="437" t="str">
        <f>IF(G77&lt;&gt;200,"",IF('2. Artikeldata Utökad'!I80="","",'2. Artikeldata Utökad'!I80))</f>
        <v/>
      </c>
      <c r="I77" s="436" t="str">
        <f>IF('APH KIC KIA PC'!L80="Välj….","",'APH KIC KIA PC'!L80)</f>
        <v/>
      </c>
      <c r="J77" s="436" t="str">
        <f>IF(B77="","",_xlfn.XLOOKUP(I77,Artikelgrupper!A:A,Artikelgrupper!B:B))</f>
        <v/>
      </c>
      <c r="K77" s="436" t="str">
        <f>IF(B77="","",_xlfn.XLOOKUP(I77,Artikelgrupper!A:A,Artikelgrupper!C:C))</f>
        <v/>
      </c>
      <c r="L77" s="436" t="str">
        <f>IF(B77="","",_xlfn.XLOOKUP(I77,Artikelgrupper!A:A,Artikelgrupper!D:D))</f>
        <v/>
      </c>
      <c r="M77" s="439" t="str">
        <f>IF(B77="","",'APH KIC KIA PC'!Q80)</f>
        <v/>
      </c>
      <c r="N77" s="438" t="str">
        <f>IF('APH KIC KIA PC'!R80="","",'APH KIC KIA PC'!R80)</f>
        <v/>
      </c>
      <c r="O77" s="438" t="str">
        <f>IF('APH KIC KIA PC'!T80="","",'APH KIC KIA PC'!T80)</f>
        <v/>
      </c>
      <c r="P77" s="438" t="str">
        <f>IF('APH KIC KIA PC'!K80="","",'APH KIC KIA PC'!K80)</f>
        <v>Välj…</v>
      </c>
      <c r="Q77" s="436" t="str">
        <f>IF(B77="","",'2. Artikeldata Utökad'!E80)</f>
        <v/>
      </c>
      <c r="R77" s="436" t="str">
        <f>IF(B77="","",'2. Artikeldata Utökad'!F80)</f>
        <v/>
      </c>
      <c r="S77" s="436" t="str">
        <f>IF(B77="","",'3. Förpackningsdata'!G80/10)</f>
        <v/>
      </c>
      <c r="T77" s="436" t="str">
        <f>IF(B77="","",'3. Förpackningsdata'!H80/10)</f>
        <v/>
      </c>
      <c r="U77" s="436" t="str">
        <f>IF(B77="","",'3. Förpackningsdata'!I80/10)</f>
        <v/>
      </c>
      <c r="V77" s="465" t="str">
        <f>IF(B77="","",'APH KIC KIA PC'!Z80)</f>
        <v/>
      </c>
      <c r="W77" s="440" t="str">
        <f>IF(B77="","",'APH KIC KIA PC'!AA80)</f>
        <v/>
      </c>
      <c r="X77" s="441" t="str">
        <f>IF(B77="","",'APH KIC KIA PC'!AB80)</f>
        <v/>
      </c>
      <c r="Y77" s="442" t="str">
        <f>IF(B77="","",'APH KIC KIA PC'!AD80)</f>
        <v/>
      </c>
      <c r="Z77" s="441" t="str">
        <f>IF(B77="","",'APH KIC KIA PC'!AC80)</f>
        <v/>
      </c>
      <c r="AA77" s="442" t="str">
        <f>IF(B77="","",'APH KIC KIA PC'!AI80)</f>
        <v/>
      </c>
      <c r="AB77" s="443" t="str">
        <f>IF(B77="","",'APH KIC KIA PC'!AJ80)</f>
        <v/>
      </c>
      <c r="AC77" s="438" t="str">
        <f>IF(B77="","",'APH KIC KIA PC'!W80)</f>
        <v/>
      </c>
      <c r="AD77" s="439" t="str">
        <f>IF('3. Förpackningsdata'!M80="","",'3. Förpackningsdata'!M80)</f>
        <v/>
      </c>
      <c r="AE77" s="438" t="str">
        <f>IF('APH KIC KIA PC'!J80="","",'APH KIC KIA PC'!J80)</f>
        <v/>
      </c>
    </row>
    <row r="78" spans="1:31" s="325" customFormat="1" x14ac:dyDescent="0.25">
      <c r="A78" s="342">
        <v>77</v>
      </c>
      <c r="B78" s="434" t="str">
        <f>IF('1. Artikeldata Grund'!E81="","",'1. Artikeldata Grund'!E81)</f>
        <v/>
      </c>
      <c r="C78" s="435" t="str">
        <f>IF('1. Artikeldata Grund'!D81="","",'1. Artikeldata Grund'!D81)</f>
        <v/>
      </c>
      <c r="D78" s="436" t="str">
        <f>IF('APH KIC KIA PC'!D81="","",'APH KIC KIA PC'!D81)</f>
        <v/>
      </c>
      <c r="E78" s="435" t="str">
        <f>IF('APH KIC KIA PC'!F81="","",'APH KIC KIA PC'!F81)</f>
        <v/>
      </c>
      <c r="F78" s="438" t="str">
        <f>IF('APH KIC KIA PC'!S81="","",'APH KIC KIA PC'!S81)</f>
        <v xml:space="preserve">  Välj…</v>
      </c>
      <c r="G78" s="438">
        <f>IF('APH KIC KIA PC'!M81="","",'APH KIC KIA PC'!M81)</f>
        <v>910</v>
      </c>
      <c r="H78" s="437" t="str">
        <f>IF(G78&lt;&gt;200,"",IF('2. Artikeldata Utökad'!I81="","",'2. Artikeldata Utökad'!I81))</f>
        <v/>
      </c>
      <c r="I78" s="436" t="str">
        <f>IF('APH KIC KIA PC'!L81="Välj….","",'APH KIC KIA PC'!L81)</f>
        <v/>
      </c>
      <c r="J78" s="436" t="str">
        <f>IF(B78="","",_xlfn.XLOOKUP(I78,Artikelgrupper!A:A,Artikelgrupper!B:B))</f>
        <v/>
      </c>
      <c r="K78" s="436" t="str">
        <f>IF(B78="","",_xlfn.XLOOKUP(I78,Artikelgrupper!A:A,Artikelgrupper!C:C))</f>
        <v/>
      </c>
      <c r="L78" s="436" t="str">
        <f>IF(B78="","",_xlfn.XLOOKUP(I78,Artikelgrupper!A:A,Artikelgrupper!D:D))</f>
        <v/>
      </c>
      <c r="M78" s="439" t="str">
        <f>IF(B78="","",'APH KIC KIA PC'!Q81)</f>
        <v/>
      </c>
      <c r="N78" s="438" t="str">
        <f>IF('APH KIC KIA PC'!R81="","",'APH KIC KIA PC'!R81)</f>
        <v/>
      </c>
      <c r="O78" s="438" t="str">
        <f>IF('APH KIC KIA PC'!T81="","",'APH KIC KIA PC'!T81)</f>
        <v/>
      </c>
      <c r="P78" s="438" t="str">
        <f>IF('APH KIC KIA PC'!K81="","",'APH KIC KIA PC'!K81)</f>
        <v>Välj…</v>
      </c>
      <c r="Q78" s="436" t="str">
        <f>IF(B78="","",'2. Artikeldata Utökad'!E81)</f>
        <v/>
      </c>
      <c r="R78" s="436" t="str">
        <f>IF(B78="","",'2. Artikeldata Utökad'!F81)</f>
        <v/>
      </c>
      <c r="S78" s="436" t="str">
        <f>IF(B78="","",'3. Förpackningsdata'!G81/10)</f>
        <v/>
      </c>
      <c r="T78" s="436" t="str">
        <f>IF(B78="","",'3. Förpackningsdata'!H81/10)</f>
        <v/>
      </c>
      <c r="U78" s="436" t="str">
        <f>IF(B78="","",'3. Förpackningsdata'!I81/10)</f>
        <v/>
      </c>
      <c r="V78" s="465" t="str">
        <f>IF(B78="","",'APH KIC KIA PC'!Z81)</f>
        <v/>
      </c>
      <c r="W78" s="440" t="str">
        <f>IF(B78="","",'APH KIC KIA PC'!AA81)</f>
        <v/>
      </c>
      <c r="X78" s="441" t="str">
        <f>IF(B78="","",'APH KIC KIA PC'!AB81)</f>
        <v/>
      </c>
      <c r="Y78" s="442" t="str">
        <f>IF(B78="","",'APH KIC KIA PC'!AD81)</f>
        <v/>
      </c>
      <c r="Z78" s="441" t="str">
        <f>IF(B78="","",'APH KIC KIA PC'!AC81)</f>
        <v/>
      </c>
      <c r="AA78" s="442" t="str">
        <f>IF(B78="","",'APH KIC KIA PC'!AI81)</f>
        <v/>
      </c>
      <c r="AB78" s="443" t="str">
        <f>IF(B78="","",'APH KIC KIA PC'!AJ81)</f>
        <v/>
      </c>
      <c r="AC78" s="438" t="str">
        <f>IF(B78="","",'APH KIC KIA PC'!W81)</f>
        <v/>
      </c>
      <c r="AD78" s="439" t="str">
        <f>IF('3. Förpackningsdata'!M81="","",'3. Förpackningsdata'!M81)</f>
        <v/>
      </c>
      <c r="AE78" s="438" t="str">
        <f>IF('APH KIC KIA PC'!J81="","",'APH KIC KIA PC'!J81)</f>
        <v/>
      </c>
    </row>
    <row r="79" spans="1:31" s="325" customFormat="1" x14ac:dyDescent="0.25">
      <c r="A79" s="342">
        <v>78</v>
      </c>
      <c r="B79" s="434" t="str">
        <f>IF('1. Artikeldata Grund'!E82="","",'1. Artikeldata Grund'!E82)</f>
        <v/>
      </c>
      <c r="C79" s="435" t="str">
        <f>IF('1. Artikeldata Grund'!D82="","",'1. Artikeldata Grund'!D82)</f>
        <v/>
      </c>
      <c r="D79" s="436" t="str">
        <f>IF('APH KIC KIA PC'!D82="","",'APH KIC KIA PC'!D82)</f>
        <v/>
      </c>
      <c r="E79" s="435" t="str">
        <f>IF('APH KIC KIA PC'!F82="","",'APH KIC KIA PC'!F82)</f>
        <v/>
      </c>
      <c r="F79" s="438" t="str">
        <f>IF('APH KIC KIA PC'!S82="","",'APH KIC KIA PC'!S82)</f>
        <v xml:space="preserve">  Välj…</v>
      </c>
      <c r="G79" s="438">
        <f>IF('APH KIC KIA PC'!M82="","",'APH KIC KIA PC'!M82)</f>
        <v>910</v>
      </c>
      <c r="H79" s="437" t="str">
        <f>IF(G79&lt;&gt;200,"",IF('2. Artikeldata Utökad'!I82="","",'2. Artikeldata Utökad'!I82))</f>
        <v/>
      </c>
      <c r="I79" s="436" t="str">
        <f>IF('APH KIC KIA PC'!L82="Välj….","",'APH KIC KIA PC'!L82)</f>
        <v/>
      </c>
      <c r="J79" s="436" t="str">
        <f>IF(B79="","",_xlfn.XLOOKUP(I79,Artikelgrupper!A:A,Artikelgrupper!B:B))</f>
        <v/>
      </c>
      <c r="K79" s="436" t="str">
        <f>IF(B79="","",_xlfn.XLOOKUP(I79,Artikelgrupper!A:A,Artikelgrupper!C:C))</f>
        <v/>
      </c>
      <c r="L79" s="436" t="str">
        <f>IF(B79="","",_xlfn.XLOOKUP(I79,Artikelgrupper!A:A,Artikelgrupper!D:D))</f>
        <v/>
      </c>
      <c r="M79" s="439" t="str">
        <f>IF(B79="","",'APH KIC KIA PC'!Q82)</f>
        <v/>
      </c>
      <c r="N79" s="438" t="str">
        <f>IF('APH KIC KIA PC'!R82="","",'APH KIC KIA PC'!R82)</f>
        <v/>
      </c>
      <c r="O79" s="438" t="str">
        <f>IF('APH KIC KIA PC'!T82="","",'APH KIC KIA PC'!T82)</f>
        <v/>
      </c>
      <c r="P79" s="438" t="str">
        <f>IF('APH KIC KIA PC'!K82="","",'APH KIC KIA PC'!K82)</f>
        <v>Välj…</v>
      </c>
      <c r="Q79" s="436" t="str">
        <f>IF(B79="","",'2. Artikeldata Utökad'!E82)</f>
        <v/>
      </c>
      <c r="R79" s="436" t="str">
        <f>IF(B79="","",'2. Artikeldata Utökad'!F82)</f>
        <v/>
      </c>
      <c r="S79" s="436" t="str">
        <f>IF(B79="","",'3. Förpackningsdata'!G82/10)</f>
        <v/>
      </c>
      <c r="T79" s="436" t="str">
        <f>IF(B79="","",'3. Förpackningsdata'!H82/10)</f>
        <v/>
      </c>
      <c r="U79" s="436" t="str">
        <f>IF(B79="","",'3. Förpackningsdata'!I82/10)</f>
        <v/>
      </c>
      <c r="V79" s="465" t="str">
        <f>IF(B79="","",'APH KIC KIA PC'!Z82)</f>
        <v/>
      </c>
      <c r="W79" s="440" t="str">
        <f>IF(B79="","",'APH KIC KIA PC'!AA82)</f>
        <v/>
      </c>
      <c r="X79" s="441" t="str">
        <f>IF(B79="","",'APH KIC KIA PC'!AB82)</f>
        <v/>
      </c>
      <c r="Y79" s="442" t="str">
        <f>IF(B79="","",'APH KIC KIA PC'!AD82)</f>
        <v/>
      </c>
      <c r="Z79" s="441" t="str">
        <f>IF(B79="","",'APH KIC KIA PC'!AC82)</f>
        <v/>
      </c>
      <c r="AA79" s="442" t="str">
        <f>IF(B79="","",'APH KIC KIA PC'!AI82)</f>
        <v/>
      </c>
      <c r="AB79" s="443" t="str">
        <f>IF(B79="","",'APH KIC KIA PC'!AJ82)</f>
        <v/>
      </c>
      <c r="AC79" s="438" t="str">
        <f>IF(B79="","",'APH KIC KIA PC'!W82)</f>
        <v/>
      </c>
      <c r="AD79" s="439" t="str">
        <f>IF('3. Förpackningsdata'!M82="","",'3. Förpackningsdata'!M82)</f>
        <v/>
      </c>
      <c r="AE79" s="438" t="str">
        <f>IF('APH KIC KIA PC'!J82="","",'APH KIC KIA PC'!J82)</f>
        <v/>
      </c>
    </row>
    <row r="80" spans="1:31" s="325" customFormat="1" x14ac:dyDescent="0.25">
      <c r="A80" s="342">
        <v>79</v>
      </c>
      <c r="B80" s="434" t="str">
        <f>IF('1. Artikeldata Grund'!E83="","",'1. Artikeldata Grund'!E83)</f>
        <v/>
      </c>
      <c r="C80" s="435" t="str">
        <f>IF('1. Artikeldata Grund'!D83="","",'1. Artikeldata Grund'!D83)</f>
        <v/>
      </c>
      <c r="D80" s="436" t="str">
        <f>IF('APH KIC KIA PC'!D83="","",'APH KIC KIA PC'!D83)</f>
        <v/>
      </c>
      <c r="E80" s="435" t="str">
        <f>IF('APH KIC KIA PC'!F83="","",'APH KIC KIA PC'!F83)</f>
        <v/>
      </c>
      <c r="F80" s="438" t="str">
        <f>IF('APH KIC KIA PC'!S83="","",'APH KIC KIA PC'!S83)</f>
        <v xml:space="preserve">  Välj…</v>
      </c>
      <c r="G80" s="438">
        <f>IF('APH KIC KIA PC'!M83="","",'APH KIC KIA PC'!M83)</f>
        <v>910</v>
      </c>
      <c r="H80" s="437" t="str">
        <f>IF(G80&lt;&gt;200,"",IF('2. Artikeldata Utökad'!I83="","",'2. Artikeldata Utökad'!I83))</f>
        <v/>
      </c>
      <c r="I80" s="436" t="str">
        <f>IF('APH KIC KIA PC'!L83="Välj….","",'APH KIC KIA PC'!L83)</f>
        <v/>
      </c>
      <c r="J80" s="436" t="str">
        <f>IF(B80="","",_xlfn.XLOOKUP(I80,Artikelgrupper!A:A,Artikelgrupper!B:B))</f>
        <v/>
      </c>
      <c r="K80" s="436" t="str">
        <f>IF(B80="","",_xlfn.XLOOKUP(I80,Artikelgrupper!A:A,Artikelgrupper!C:C))</f>
        <v/>
      </c>
      <c r="L80" s="436" t="str">
        <f>IF(B80="","",_xlfn.XLOOKUP(I80,Artikelgrupper!A:A,Artikelgrupper!D:D))</f>
        <v/>
      </c>
      <c r="M80" s="439" t="str">
        <f>IF(B80="","",'APH KIC KIA PC'!Q83)</f>
        <v/>
      </c>
      <c r="N80" s="438" t="str">
        <f>IF('APH KIC KIA PC'!R83="","",'APH KIC KIA PC'!R83)</f>
        <v/>
      </c>
      <c r="O80" s="438" t="str">
        <f>IF('APH KIC KIA PC'!T83="","",'APH KIC KIA PC'!T83)</f>
        <v/>
      </c>
      <c r="P80" s="438" t="str">
        <f>IF('APH KIC KIA PC'!K83="","",'APH KIC KIA PC'!K83)</f>
        <v>Välj…</v>
      </c>
      <c r="Q80" s="436" t="str">
        <f>IF(B80="","",'2. Artikeldata Utökad'!E83)</f>
        <v/>
      </c>
      <c r="R80" s="436" t="str">
        <f>IF(B80="","",'2. Artikeldata Utökad'!F83)</f>
        <v/>
      </c>
      <c r="S80" s="436" t="str">
        <f>IF(B80="","",'3. Förpackningsdata'!G83/10)</f>
        <v/>
      </c>
      <c r="T80" s="436" t="str">
        <f>IF(B80="","",'3. Förpackningsdata'!H83/10)</f>
        <v/>
      </c>
      <c r="U80" s="436" t="str">
        <f>IF(B80="","",'3. Förpackningsdata'!I83/10)</f>
        <v/>
      </c>
      <c r="V80" s="465" t="str">
        <f>IF(B80="","",'APH KIC KIA PC'!Z83)</f>
        <v/>
      </c>
      <c r="W80" s="440" t="str">
        <f>IF(B80="","",'APH KIC KIA PC'!AA83)</f>
        <v/>
      </c>
      <c r="X80" s="441" t="str">
        <f>IF(B80="","",'APH KIC KIA PC'!AB83)</f>
        <v/>
      </c>
      <c r="Y80" s="442" t="str">
        <f>IF(B80="","",'APH KIC KIA PC'!AD83)</f>
        <v/>
      </c>
      <c r="Z80" s="441" t="str">
        <f>IF(B80="","",'APH KIC KIA PC'!AC83)</f>
        <v/>
      </c>
      <c r="AA80" s="442" t="str">
        <f>IF(B80="","",'APH KIC KIA PC'!AI83)</f>
        <v/>
      </c>
      <c r="AB80" s="443" t="str">
        <f>IF(B80="","",'APH KIC KIA PC'!AJ83)</f>
        <v/>
      </c>
      <c r="AC80" s="438" t="str">
        <f>IF(B80="","",'APH KIC KIA PC'!W83)</f>
        <v/>
      </c>
      <c r="AD80" s="439" t="str">
        <f>IF('3. Förpackningsdata'!M83="","",'3. Förpackningsdata'!M83)</f>
        <v/>
      </c>
      <c r="AE80" s="438" t="str">
        <f>IF('APH KIC KIA PC'!J83="","",'APH KIC KIA PC'!J83)</f>
        <v/>
      </c>
    </row>
    <row r="81" spans="1:31" s="325" customFormat="1" x14ac:dyDescent="0.25">
      <c r="A81" s="342">
        <v>80</v>
      </c>
      <c r="B81" s="434" t="str">
        <f>IF('1. Artikeldata Grund'!E84="","",'1. Artikeldata Grund'!E84)</f>
        <v/>
      </c>
      <c r="C81" s="435" t="str">
        <f>IF('1. Artikeldata Grund'!D84="","",'1. Artikeldata Grund'!D84)</f>
        <v/>
      </c>
      <c r="D81" s="436" t="str">
        <f>IF('APH KIC KIA PC'!D84="","",'APH KIC KIA PC'!D84)</f>
        <v/>
      </c>
      <c r="E81" s="435" t="str">
        <f>IF('APH KIC KIA PC'!F84="","",'APH KIC KIA PC'!F84)</f>
        <v/>
      </c>
      <c r="F81" s="438" t="str">
        <f>IF('APH KIC KIA PC'!S84="","",'APH KIC KIA PC'!S84)</f>
        <v xml:space="preserve">  Välj…</v>
      </c>
      <c r="G81" s="438">
        <f>IF('APH KIC KIA PC'!M84="","",'APH KIC KIA PC'!M84)</f>
        <v>910</v>
      </c>
      <c r="H81" s="437" t="str">
        <f>IF(G81&lt;&gt;200,"",IF('2. Artikeldata Utökad'!I84="","",'2. Artikeldata Utökad'!I84))</f>
        <v/>
      </c>
      <c r="I81" s="436" t="str">
        <f>IF('APH KIC KIA PC'!L84="Välj….","",'APH KIC KIA PC'!L84)</f>
        <v/>
      </c>
      <c r="J81" s="436" t="str">
        <f>IF(B81="","",_xlfn.XLOOKUP(I81,Artikelgrupper!A:A,Artikelgrupper!B:B))</f>
        <v/>
      </c>
      <c r="K81" s="436" t="str">
        <f>IF(B81="","",_xlfn.XLOOKUP(I81,Artikelgrupper!A:A,Artikelgrupper!C:C))</f>
        <v/>
      </c>
      <c r="L81" s="436" t="str">
        <f>IF(B81="","",_xlfn.XLOOKUP(I81,Artikelgrupper!A:A,Artikelgrupper!D:D))</f>
        <v/>
      </c>
      <c r="M81" s="439" t="str">
        <f>IF(B81="","",'APH KIC KIA PC'!Q84)</f>
        <v/>
      </c>
      <c r="N81" s="438" t="str">
        <f>IF('APH KIC KIA PC'!R84="","",'APH KIC KIA PC'!R84)</f>
        <v/>
      </c>
      <c r="O81" s="438" t="str">
        <f>IF('APH KIC KIA PC'!T84="","",'APH KIC KIA PC'!T84)</f>
        <v/>
      </c>
      <c r="P81" s="438" t="str">
        <f>IF('APH KIC KIA PC'!K84="","",'APH KIC KIA PC'!K84)</f>
        <v>Välj…</v>
      </c>
      <c r="Q81" s="436" t="str">
        <f>IF(B81="","",'2. Artikeldata Utökad'!E84)</f>
        <v/>
      </c>
      <c r="R81" s="436" t="str">
        <f>IF(B81="","",'2. Artikeldata Utökad'!F84)</f>
        <v/>
      </c>
      <c r="S81" s="436" t="str">
        <f>IF(B81="","",'3. Förpackningsdata'!G84/10)</f>
        <v/>
      </c>
      <c r="T81" s="436" t="str">
        <f>IF(B81="","",'3. Förpackningsdata'!H84/10)</f>
        <v/>
      </c>
      <c r="U81" s="436" t="str">
        <f>IF(B81="","",'3. Förpackningsdata'!I84/10)</f>
        <v/>
      </c>
      <c r="V81" s="465" t="str">
        <f>IF(B81="","",'APH KIC KIA PC'!Z84)</f>
        <v/>
      </c>
      <c r="W81" s="440" t="str">
        <f>IF(B81="","",'APH KIC KIA PC'!AA84)</f>
        <v/>
      </c>
      <c r="X81" s="441" t="str">
        <f>IF(B81="","",'APH KIC KIA PC'!AB84)</f>
        <v/>
      </c>
      <c r="Y81" s="442" t="str">
        <f>IF(B81="","",'APH KIC KIA PC'!AD84)</f>
        <v/>
      </c>
      <c r="Z81" s="441" t="str">
        <f>IF(B81="","",'APH KIC KIA PC'!AC84)</f>
        <v/>
      </c>
      <c r="AA81" s="442" t="str">
        <f>IF(B81="","",'APH KIC KIA PC'!AI84)</f>
        <v/>
      </c>
      <c r="AB81" s="443" t="str">
        <f>IF(B81="","",'APH KIC KIA PC'!AJ84)</f>
        <v/>
      </c>
      <c r="AC81" s="438" t="str">
        <f>IF(B81="","",'APH KIC KIA PC'!W84)</f>
        <v/>
      </c>
      <c r="AD81" s="439" t="str">
        <f>IF('3. Förpackningsdata'!M84="","",'3. Förpackningsdata'!M84)</f>
        <v/>
      </c>
      <c r="AE81" s="438" t="str">
        <f>IF('APH KIC KIA PC'!J84="","",'APH KIC KIA PC'!J84)</f>
        <v/>
      </c>
    </row>
    <row r="82" spans="1:31" s="325" customFormat="1" x14ac:dyDescent="0.25">
      <c r="A82" s="342">
        <v>81</v>
      </c>
      <c r="B82" s="434" t="str">
        <f>IF('1. Artikeldata Grund'!E85="","",'1. Artikeldata Grund'!E85)</f>
        <v/>
      </c>
      <c r="C82" s="435" t="str">
        <f>IF('1. Artikeldata Grund'!D85="","",'1. Artikeldata Grund'!D85)</f>
        <v/>
      </c>
      <c r="D82" s="436" t="str">
        <f>IF('APH KIC KIA PC'!D85="","",'APH KIC KIA PC'!D85)</f>
        <v/>
      </c>
      <c r="E82" s="435" t="str">
        <f>IF('APH KIC KIA PC'!F85="","",'APH KIC KIA PC'!F85)</f>
        <v/>
      </c>
      <c r="F82" s="438" t="str">
        <f>IF('APH KIC KIA PC'!S85="","",'APH KIC KIA PC'!S85)</f>
        <v xml:space="preserve">  Välj…</v>
      </c>
      <c r="G82" s="438">
        <f>IF('APH KIC KIA PC'!M85="","",'APH KIC KIA PC'!M85)</f>
        <v>910</v>
      </c>
      <c r="H82" s="437" t="str">
        <f>IF(G82&lt;&gt;200,"",IF('2. Artikeldata Utökad'!I85="","",'2. Artikeldata Utökad'!I85))</f>
        <v/>
      </c>
      <c r="I82" s="436" t="str">
        <f>IF('APH KIC KIA PC'!L85="Välj….","",'APH KIC KIA PC'!L85)</f>
        <v/>
      </c>
      <c r="J82" s="436" t="str">
        <f>IF(B82="","",_xlfn.XLOOKUP(I82,Artikelgrupper!A:A,Artikelgrupper!B:B))</f>
        <v/>
      </c>
      <c r="K82" s="436" t="str">
        <f>IF(B82="","",_xlfn.XLOOKUP(I82,Artikelgrupper!A:A,Artikelgrupper!C:C))</f>
        <v/>
      </c>
      <c r="L82" s="436" t="str">
        <f>IF(B82="","",_xlfn.XLOOKUP(I82,Artikelgrupper!A:A,Artikelgrupper!D:D))</f>
        <v/>
      </c>
      <c r="M82" s="439" t="str">
        <f>IF(B82="","",'APH KIC KIA PC'!Q85)</f>
        <v/>
      </c>
      <c r="N82" s="438" t="str">
        <f>IF('APH KIC KIA PC'!R85="","",'APH KIC KIA PC'!R85)</f>
        <v/>
      </c>
      <c r="O82" s="438" t="str">
        <f>IF('APH KIC KIA PC'!T85="","",'APH KIC KIA PC'!T85)</f>
        <v/>
      </c>
      <c r="P82" s="438" t="str">
        <f>IF('APH KIC KIA PC'!K85="","",'APH KIC KIA PC'!K85)</f>
        <v>Välj…</v>
      </c>
      <c r="Q82" s="436" t="str">
        <f>IF(B82="","",'2. Artikeldata Utökad'!E85)</f>
        <v/>
      </c>
      <c r="R82" s="436" t="str">
        <f>IF(B82="","",'2. Artikeldata Utökad'!F85)</f>
        <v/>
      </c>
      <c r="S82" s="436" t="str">
        <f>IF(B82="","",'3. Förpackningsdata'!G85/10)</f>
        <v/>
      </c>
      <c r="T82" s="436" t="str">
        <f>IF(B82="","",'3. Förpackningsdata'!H85/10)</f>
        <v/>
      </c>
      <c r="U82" s="436" t="str">
        <f>IF(B82="","",'3. Förpackningsdata'!I85/10)</f>
        <v/>
      </c>
      <c r="V82" s="465" t="str">
        <f>IF(B82="","",'APH KIC KIA PC'!Z85)</f>
        <v/>
      </c>
      <c r="W82" s="440" t="str">
        <f>IF(B82="","",'APH KIC KIA PC'!AA85)</f>
        <v/>
      </c>
      <c r="X82" s="441" t="str">
        <f>IF(B82="","",'APH KIC KIA PC'!AB85)</f>
        <v/>
      </c>
      <c r="Y82" s="442" t="str">
        <f>IF(B82="","",'APH KIC KIA PC'!AD85)</f>
        <v/>
      </c>
      <c r="Z82" s="441" t="str">
        <f>IF(B82="","",'APH KIC KIA PC'!AC85)</f>
        <v/>
      </c>
      <c r="AA82" s="442" t="str">
        <f>IF(B82="","",'APH KIC KIA PC'!AI85)</f>
        <v/>
      </c>
      <c r="AB82" s="443" t="str">
        <f>IF(B82="","",'APH KIC KIA PC'!AJ85)</f>
        <v/>
      </c>
      <c r="AC82" s="438" t="str">
        <f>IF(B82="","",'APH KIC KIA PC'!W85)</f>
        <v/>
      </c>
      <c r="AD82" s="439" t="str">
        <f>IF('3. Förpackningsdata'!M85="","",'3. Förpackningsdata'!M85)</f>
        <v/>
      </c>
      <c r="AE82" s="438" t="str">
        <f>IF('APH KIC KIA PC'!J85="","",'APH KIC KIA PC'!J85)</f>
        <v/>
      </c>
    </row>
    <row r="83" spans="1:31" s="325" customFormat="1" x14ac:dyDescent="0.25">
      <c r="A83" s="342">
        <v>82</v>
      </c>
      <c r="B83" s="434" t="str">
        <f>IF('1. Artikeldata Grund'!E86="","",'1. Artikeldata Grund'!E86)</f>
        <v/>
      </c>
      <c r="C83" s="435" t="str">
        <f>IF('1. Artikeldata Grund'!D86="","",'1. Artikeldata Grund'!D86)</f>
        <v/>
      </c>
      <c r="D83" s="436" t="str">
        <f>IF('APH KIC KIA PC'!D86="","",'APH KIC KIA PC'!D86)</f>
        <v/>
      </c>
      <c r="E83" s="435" t="str">
        <f>IF('APH KIC KIA PC'!F86="","",'APH KIC KIA PC'!F86)</f>
        <v/>
      </c>
      <c r="F83" s="438" t="str">
        <f>IF('APH KIC KIA PC'!S86="","",'APH KIC KIA PC'!S86)</f>
        <v xml:space="preserve">  Välj…</v>
      </c>
      <c r="G83" s="438">
        <f>IF('APH KIC KIA PC'!M86="","",'APH KIC KIA PC'!M86)</f>
        <v>910</v>
      </c>
      <c r="H83" s="437" t="str">
        <f>IF(G83&lt;&gt;200,"",IF('2. Artikeldata Utökad'!I86="","",'2. Artikeldata Utökad'!I86))</f>
        <v/>
      </c>
      <c r="I83" s="436" t="str">
        <f>IF('APH KIC KIA PC'!L86="Välj….","",'APH KIC KIA PC'!L86)</f>
        <v/>
      </c>
      <c r="J83" s="436" t="str">
        <f>IF(B83="","",_xlfn.XLOOKUP(I83,Artikelgrupper!A:A,Artikelgrupper!B:B))</f>
        <v/>
      </c>
      <c r="K83" s="436" t="str">
        <f>IF(B83="","",_xlfn.XLOOKUP(I83,Artikelgrupper!A:A,Artikelgrupper!C:C))</f>
        <v/>
      </c>
      <c r="L83" s="436" t="str">
        <f>IF(B83="","",_xlfn.XLOOKUP(I83,Artikelgrupper!A:A,Artikelgrupper!D:D))</f>
        <v/>
      </c>
      <c r="M83" s="439" t="str">
        <f>IF(B83="","",'APH KIC KIA PC'!Q86)</f>
        <v/>
      </c>
      <c r="N83" s="438" t="str">
        <f>IF('APH KIC KIA PC'!R86="","",'APH KIC KIA PC'!R86)</f>
        <v/>
      </c>
      <c r="O83" s="438" t="str">
        <f>IF('APH KIC KIA PC'!T86="","",'APH KIC KIA PC'!T86)</f>
        <v/>
      </c>
      <c r="P83" s="438" t="str">
        <f>IF('APH KIC KIA PC'!K86="","",'APH KIC KIA PC'!K86)</f>
        <v>Välj…</v>
      </c>
      <c r="Q83" s="436" t="str">
        <f>IF(B83="","",'2. Artikeldata Utökad'!E86)</f>
        <v/>
      </c>
      <c r="R83" s="436" t="str">
        <f>IF(B83="","",'2. Artikeldata Utökad'!F86)</f>
        <v/>
      </c>
      <c r="S83" s="436" t="str">
        <f>IF(B83="","",'3. Förpackningsdata'!G86/10)</f>
        <v/>
      </c>
      <c r="T83" s="436" t="str">
        <f>IF(B83="","",'3. Förpackningsdata'!H86/10)</f>
        <v/>
      </c>
      <c r="U83" s="436" t="str">
        <f>IF(B83="","",'3. Förpackningsdata'!I86/10)</f>
        <v/>
      </c>
      <c r="V83" s="465" t="str">
        <f>IF(B83="","",'APH KIC KIA PC'!Z86)</f>
        <v/>
      </c>
      <c r="W83" s="440" t="str">
        <f>IF(B83="","",'APH KIC KIA PC'!AA86)</f>
        <v/>
      </c>
      <c r="X83" s="441" t="str">
        <f>IF(B83="","",'APH KIC KIA PC'!AB86)</f>
        <v/>
      </c>
      <c r="Y83" s="442" t="str">
        <f>IF(B83="","",'APH KIC KIA PC'!AD86)</f>
        <v/>
      </c>
      <c r="Z83" s="441" t="str">
        <f>IF(B83="","",'APH KIC KIA PC'!AC86)</f>
        <v/>
      </c>
      <c r="AA83" s="442" t="str">
        <f>IF(B83="","",'APH KIC KIA PC'!AI86)</f>
        <v/>
      </c>
      <c r="AB83" s="443" t="str">
        <f>IF(B83="","",'APH KIC KIA PC'!AJ86)</f>
        <v/>
      </c>
      <c r="AC83" s="438" t="str">
        <f>IF(B83="","",'APH KIC KIA PC'!W86)</f>
        <v/>
      </c>
      <c r="AD83" s="439" t="str">
        <f>IF('3. Förpackningsdata'!M86="","",'3. Förpackningsdata'!M86)</f>
        <v/>
      </c>
      <c r="AE83" s="438" t="str">
        <f>IF('APH KIC KIA PC'!J86="","",'APH KIC KIA PC'!J86)</f>
        <v/>
      </c>
    </row>
    <row r="84" spans="1:31" s="325" customFormat="1" x14ac:dyDescent="0.25">
      <c r="A84" s="342">
        <v>83</v>
      </c>
      <c r="B84" s="434" t="str">
        <f>IF('1. Artikeldata Grund'!E87="","",'1. Artikeldata Grund'!E87)</f>
        <v/>
      </c>
      <c r="C84" s="435" t="str">
        <f>IF('1. Artikeldata Grund'!D87="","",'1. Artikeldata Grund'!D87)</f>
        <v/>
      </c>
      <c r="D84" s="436" t="str">
        <f>IF('APH KIC KIA PC'!D87="","",'APH KIC KIA PC'!D87)</f>
        <v/>
      </c>
      <c r="E84" s="435" t="str">
        <f>IF('APH KIC KIA PC'!F87="","",'APH KIC KIA PC'!F87)</f>
        <v/>
      </c>
      <c r="F84" s="438" t="str">
        <f>IF('APH KIC KIA PC'!S87="","",'APH KIC KIA PC'!S87)</f>
        <v xml:space="preserve">  Välj…</v>
      </c>
      <c r="G84" s="438">
        <f>IF('APH KIC KIA PC'!M87="","",'APH KIC KIA PC'!M87)</f>
        <v>910</v>
      </c>
      <c r="H84" s="437" t="str">
        <f>IF(G84&lt;&gt;200,"",IF('2. Artikeldata Utökad'!I87="","",'2. Artikeldata Utökad'!I87))</f>
        <v/>
      </c>
      <c r="I84" s="436" t="str">
        <f>IF('APH KIC KIA PC'!L87="Välj….","",'APH KIC KIA PC'!L87)</f>
        <v/>
      </c>
      <c r="J84" s="436" t="str">
        <f>IF(B84="","",_xlfn.XLOOKUP(I84,Artikelgrupper!A:A,Artikelgrupper!B:B))</f>
        <v/>
      </c>
      <c r="K84" s="436" t="str">
        <f>IF(B84="","",_xlfn.XLOOKUP(I84,Artikelgrupper!A:A,Artikelgrupper!C:C))</f>
        <v/>
      </c>
      <c r="L84" s="436" t="str">
        <f>IF(B84="","",_xlfn.XLOOKUP(I84,Artikelgrupper!A:A,Artikelgrupper!D:D))</f>
        <v/>
      </c>
      <c r="M84" s="439" t="str">
        <f>IF(B84="","",'APH KIC KIA PC'!Q87)</f>
        <v/>
      </c>
      <c r="N84" s="438" t="str">
        <f>IF('APH KIC KIA PC'!R87="","",'APH KIC KIA PC'!R87)</f>
        <v/>
      </c>
      <c r="O84" s="438" t="str">
        <f>IF('APH KIC KIA PC'!T87="","",'APH KIC KIA PC'!T87)</f>
        <v/>
      </c>
      <c r="P84" s="438" t="str">
        <f>IF('APH KIC KIA PC'!K87="","",'APH KIC KIA PC'!K87)</f>
        <v>Välj…</v>
      </c>
      <c r="Q84" s="436" t="str">
        <f>IF(B84="","",'2. Artikeldata Utökad'!E87)</f>
        <v/>
      </c>
      <c r="R84" s="436" t="str">
        <f>IF(B84="","",'2. Artikeldata Utökad'!F87)</f>
        <v/>
      </c>
      <c r="S84" s="436" t="str">
        <f>IF(B84="","",'3. Förpackningsdata'!G87/10)</f>
        <v/>
      </c>
      <c r="T84" s="436" t="str">
        <f>IF(B84="","",'3. Förpackningsdata'!H87/10)</f>
        <v/>
      </c>
      <c r="U84" s="436" t="str">
        <f>IF(B84="","",'3. Förpackningsdata'!I87/10)</f>
        <v/>
      </c>
      <c r="V84" s="465" t="str">
        <f>IF(B84="","",'APH KIC KIA PC'!Z87)</f>
        <v/>
      </c>
      <c r="W84" s="440" t="str">
        <f>IF(B84="","",'APH KIC KIA PC'!AA87)</f>
        <v/>
      </c>
      <c r="X84" s="441" t="str">
        <f>IF(B84="","",'APH KIC KIA PC'!AB87)</f>
        <v/>
      </c>
      <c r="Y84" s="442" t="str">
        <f>IF(B84="","",'APH KIC KIA PC'!AD87)</f>
        <v/>
      </c>
      <c r="Z84" s="441" t="str">
        <f>IF(B84="","",'APH KIC KIA PC'!AC87)</f>
        <v/>
      </c>
      <c r="AA84" s="442" t="str">
        <f>IF(B84="","",'APH KIC KIA PC'!AI87)</f>
        <v/>
      </c>
      <c r="AB84" s="443" t="str">
        <f>IF(B84="","",'APH KIC KIA PC'!AJ87)</f>
        <v/>
      </c>
      <c r="AC84" s="438" t="str">
        <f>IF(B84="","",'APH KIC KIA PC'!W87)</f>
        <v/>
      </c>
      <c r="AD84" s="439" t="str">
        <f>IF('3. Förpackningsdata'!M87="","",'3. Förpackningsdata'!M87)</f>
        <v/>
      </c>
      <c r="AE84" s="438" t="str">
        <f>IF('APH KIC KIA PC'!J87="","",'APH KIC KIA PC'!J87)</f>
        <v/>
      </c>
    </row>
    <row r="85" spans="1:31" s="325" customFormat="1" x14ac:dyDescent="0.25">
      <c r="A85" s="342">
        <v>84</v>
      </c>
      <c r="B85" s="434" t="str">
        <f>IF('1. Artikeldata Grund'!E88="","",'1. Artikeldata Grund'!E88)</f>
        <v/>
      </c>
      <c r="C85" s="435" t="str">
        <f>IF('1. Artikeldata Grund'!D88="","",'1. Artikeldata Grund'!D88)</f>
        <v/>
      </c>
      <c r="D85" s="436" t="str">
        <f>IF('APH KIC KIA PC'!D88="","",'APH KIC KIA PC'!D88)</f>
        <v/>
      </c>
      <c r="E85" s="435" t="str">
        <f>IF('APH KIC KIA PC'!F88="","",'APH KIC KIA PC'!F88)</f>
        <v/>
      </c>
      <c r="F85" s="438" t="str">
        <f>IF('APH KIC KIA PC'!S88="","",'APH KIC KIA PC'!S88)</f>
        <v xml:space="preserve">  Välj…</v>
      </c>
      <c r="G85" s="438">
        <f>IF('APH KIC KIA PC'!M88="","",'APH KIC KIA PC'!M88)</f>
        <v>910</v>
      </c>
      <c r="H85" s="437" t="str">
        <f>IF(G85&lt;&gt;200,"",IF('2. Artikeldata Utökad'!I88="","",'2. Artikeldata Utökad'!I88))</f>
        <v/>
      </c>
      <c r="I85" s="436" t="str">
        <f>IF('APH KIC KIA PC'!L88="Välj….","",'APH KIC KIA PC'!L88)</f>
        <v/>
      </c>
      <c r="J85" s="436" t="str">
        <f>IF(B85="","",_xlfn.XLOOKUP(I85,Artikelgrupper!A:A,Artikelgrupper!B:B))</f>
        <v/>
      </c>
      <c r="K85" s="436" t="str">
        <f>IF(B85="","",_xlfn.XLOOKUP(I85,Artikelgrupper!A:A,Artikelgrupper!C:C))</f>
        <v/>
      </c>
      <c r="L85" s="436" t="str">
        <f>IF(B85="","",_xlfn.XLOOKUP(I85,Artikelgrupper!A:A,Artikelgrupper!D:D))</f>
        <v/>
      </c>
      <c r="M85" s="439" t="str">
        <f>IF(B85="","",'APH KIC KIA PC'!Q88)</f>
        <v/>
      </c>
      <c r="N85" s="438" t="str">
        <f>IF('APH KIC KIA PC'!R88="","",'APH KIC KIA PC'!R88)</f>
        <v/>
      </c>
      <c r="O85" s="438" t="str">
        <f>IF('APH KIC KIA PC'!T88="","",'APH KIC KIA PC'!T88)</f>
        <v/>
      </c>
      <c r="P85" s="438" t="str">
        <f>IF('APH KIC KIA PC'!K88="","",'APH KIC KIA PC'!K88)</f>
        <v>Välj…</v>
      </c>
      <c r="Q85" s="436" t="str">
        <f>IF(B85="","",'2. Artikeldata Utökad'!E88)</f>
        <v/>
      </c>
      <c r="R85" s="436" t="str">
        <f>IF(B85="","",'2. Artikeldata Utökad'!F88)</f>
        <v/>
      </c>
      <c r="S85" s="436" t="str">
        <f>IF(B85="","",'3. Förpackningsdata'!G88/10)</f>
        <v/>
      </c>
      <c r="T85" s="436" t="str">
        <f>IF(B85="","",'3. Förpackningsdata'!H88/10)</f>
        <v/>
      </c>
      <c r="U85" s="436" t="str">
        <f>IF(B85="","",'3. Förpackningsdata'!I88/10)</f>
        <v/>
      </c>
      <c r="V85" s="465" t="str">
        <f>IF(B85="","",'APH KIC KIA PC'!Z88)</f>
        <v/>
      </c>
      <c r="W85" s="440" t="str">
        <f>IF(B85="","",'APH KIC KIA PC'!AA88)</f>
        <v/>
      </c>
      <c r="X85" s="441" t="str">
        <f>IF(B85="","",'APH KIC KIA PC'!AB88)</f>
        <v/>
      </c>
      <c r="Y85" s="442" t="str">
        <f>IF(B85="","",'APH KIC KIA PC'!AD88)</f>
        <v/>
      </c>
      <c r="Z85" s="441" t="str">
        <f>IF(B85="","",'APH KIC KIA PC'!AC88)</f>
        <v/>
      </c>
      <c r="AA85" s="442" t="str">
        <f>IF(B85="","",'APH KIC KIA PC'!AI88)</f>
        <v/>
      </c>
      <c r="AB85" s="443" t="str">
        <f>IF(B85="","",'APH KIC KIA PC'!AJ88)</f>
        <v/>
      </c>
      <c r="AC85" s="438" t="str">
        <f>IF(B85="","",'APH KIC KIA PC'!W88)</f>
        <v/>
      </c>
      <c r="AD85" s="439" t="str">
        <f>IF('3. Förpackningsdata'!M88="","",'3. Förpackningsdata'!M88)</f>
        <v/>
      </c>
      <c r="AE85" s="438" t="str">
        <f>IF('APH KIC KIA PC'!J88="","",'APH KIC KIA PC'!J88)</f>
        <v/>
      </c>
    </row>
    <row r="86" spans="1:31" s="325" customFormat="1" x14ac:dyDescent="0.25">
      <c r="A86" s="342">
        <v>85</v>
      </c>
      <c r="B86" s="434" t="str">
        <f>IF('1. Artikeldata Grund'!E89="","",'1. Artikeldata Grund'!E89)</f>
        <v/>
      </c>
      <c r="C86" s="435" t="str">
        <f>IF('1. Artikeldata Grund'!D89="","",'1. Artikeldata Grund'!D89)</f>
        <v/>
      </c>
      <c r="D86" s="436" t="str">
        <f>IF('APH KIC KIA PC'!D89="","",'APH KIC KIA PC'!D89)</f>
        <v/>
      </c>
      <c r="E86" s="435" t="str">
        <f>IF('APH KIC KIA PC'!F89="","",'APH KIC KIA PC'!F89)</f>
        <v/>
      </c>
      <c r="F86" s="438" t="str">
        <f>IF('APH KIC KIA PC'!S89="","",'APH KIC KIA PC'!S89)</f>
        <v xml:space="preserve">  Välj…</v>
      </c>
      <c r="G86" s="438">
        <f>IF('APH KIC KIA PC'!M89="","",'APH KIC KIA PC'!M89)</f>
        <v>910</v>
      </c>
      <c r="H86" s="437" t="str">
        <f>IF(G86&lt;&gt;200,"",IF('2. Artikeldata Utökad'!I89="","",'2. Artikeldata Utökad'!I89))</f>
        <v/>
      </c>
      <c r="I86" s="436" t="str">
        <f>IF('APH KIC KIA PC'!L89="Välj….","",'APH KIC KIA PC'!L89)</f>
        <v/>
      </c>
      <c r="J86" s="436" t="str">
        <f>IF(B86="","",_xlfn.XLOOKUP(I86,Artikelgrupper!A:A,Artikelgrupper!B:B))</f>
        <v/>
      </c>
      <c r="K86" s="436" t="str">
        <f>IF(B86="","",_xlfn.XLOOKUP(I86,Artikelgrupper!A:A,Artikelgrupper!C:C))</f>
        <v/>
      </c>
      <c r="L86" s="436" t="str">
        <f>IF(B86="","",_xlfn.XLOOKUP(I86,Artikelgrupper!A:A,Artikelgrupper!D:D))</f>
        <v/>
      </c>
      <c r="M86" s="439" t="str">
        <f>IF(B86="","",'APH KIC KIA PC'!Q89)</f>
        <v/>
      </c>
      <c r="N86" s="438" t="str">
        <f>IF('APH KIC KIA PC'!R89="","",'APH KIC KIA PC'!R89)</f>
        <v/>
      </c>
      <c r="O86" s="438" t="str">
        <f>IF('APH KIC KIA PC'!T89="","",'APH KIC KIA PC'!T89)</f>
        <v/>
      </c>
      <c r="P86" s="438" t="str">
        <f>IF('APH KIC KIA PC'!K89="","",'APH KIC KIA PC'!K89)</f>
        <v>Välj…</v>
      </c>
      <c r="Q86" s="436" t="str">
        <f>IF(B86="","",'2. Artikeldata Utökad'!E89)</f>
        <v/>
      </c>
      <c r="R86" s="436" t="str">
        <f>IF(B86="","",'2. Artikeldata Utökad'!F89)</f>
        <v/>
      </c>
      <c r="S86" s="436" t="str">
        <f>IF(B86="","",'3. Förpackningsdata'!G89/10)</f>
        <v/>
      </c>
      <c r="T86" s="436" t="str">
        <f>IF(B86="","",'3. Förpackningsdata'!H89/10)</f>
        <v/>
      </c>
      <c r="U86" s="436" t="str">
        <f>IF(B86="","",'3. Förpackningsdata'!I89/10)</f>
        <v/>
      </c>
      <c r="V86" s="465" t="str">
        <f>IF(B86="","",'APH KIC KIA PC'!Z89)</f>
        <v/>
      </c>
      <c r="W86" s="440" t="str">
        <f>IF(B86="","",'APH KIC KIA PC'!AA89)</f>
        <v/>
      </c>
      <c r="X86" s="441" t="str">
        <f>IF(B86="","",'APH KIC KIA PC'!AB89)</f>
        <v/>
      </c>
      <c r="Y86" s="442" t="str">
        <f>IF(B86="","",'APH KIC KIA PC'!AD89)</f>
        <v/>
      </c>
      <c r="Z86" s="441" t="str">
        <f>IF(B86="","",'APH KIC KIA PC'!AC89)</f>
        <v/>
      </c>
      <c r="AA86" s="442" t="str">
        <f>IF(B86="","",'APH KIC KIA PC'!AI89)</f>
        <v/>
      </c>
      <c r="AB86" s="443" t="str">
        <f>IF(B86="","",'APH KIC KIA PC'!AJ89)</f>
        <v/>
      </c>
      <c r="AC86" s="438" t="str">
        <f>IF(B86="","",'APH KIC KIA PC'!W89)</f>
        <v/>
      </c>
      <c r="AD86" s="439" t="str">
        <f>IF('3. Förpackningsdata'!M89="","",'3. Förpackningsdata'!M89)</f>
        <v/>
      </c>
      <c r="AE86" s="438" t="str">
        <f>IF('APH KIC KIA PC'!J89="","",'APH KIC KIA PC'!J89)</f>
        <v/>
      </c>
    </row>
    <row r="87" spans="1:31" s="325" customFormat="1" x14ac:dyDescent="0.25">
      <c r="A87" s="342">
        <v>86</v>
      </c>
      <c r="B87" s="434" t="str">
        <f>IF('1. Artikeldata Grund'!E90="","",'1. Artikeldata Grund'!E90)</f>
        <v/>
      </c>
      <c r="C87" s="435" t="str">
        <f>IF('1. Artikeldata Grund'!D90="","",'1. Artikeldata Grund'!D90)</f>
        <v/>
      </c>
      <c r="D87" s="436" t="str">
        <f>IF('APH KIC KIA PC'!D90="","",'APH KIC KIA PC'!D90)</f>
        <v/>
      </c>
      <c r="E87" s="435" t="str">
        <f>IF('APH KIC KIA PC'!F90="","",'APH KIC KIA PC'!F90)</f>
        <v/>
      </c>
      <c r="F87" s="438" t="str">
        <f>IF('APH KIC KIA PC'!S90="","",'APH KIC KIA PC'!S90)</f>
        <v xml:space="preserve">  Välj…</v>
      </c>
      <c r="G87" s="438">
        <f>IF('APH KIC KIA PC'!M90="","",'APH KIC KIA PC'!M90)</f>
        <v>910</v>
      </c>
      <c r="H87" s="437" t="str">
        <f>IF(G87&lt;&gt;200,"",IF('2. Artikeldata Utökad'!I90="","",'2. Artikeldata Utökad'!I90))</f>
        <v/>
      </c>
      <c r="I87" s="436" t="str">
        <f>IF('APH KIC KIA PC'!L90="Välj….","",'APH KIC KIA PC'!L90)</f>
        <v/>
      </c>
      <c r="J87" s="436" t="str">
        <f>IF(B87="","",_xlfn.XLOOKUP(I87,Artikelgrupper!A:A,Artikelgrupper!B:B))</f>
        <v/>
      </c>
      <c r="K87" s="436" t="str">
        <f>IF(B87="","",_xlfn.XLOOKUP(I87,Artikelgrupper!A:A,Artikelgrupper!C:C))</f>
        <v/>
      </c>
      <c r="L87" s="436" t="str">
        <f>IF(B87="","",_xlfn.XLOOKUP(I87,Artikelgrupper!A:A,Artikelgrupper!D:D))</f>
        <v/>
      </c>
      <c r="M87" s="439" t="str">
        <f>IF(B87="","",'APH KIC KIA PC'!Q90)</f>
        <v/>
      </c>
      <c r="N87" s="438" t="str">
        <f>IF('APH KIC KIA PC'!R90="","",'APH KIC KIA PC'!R90)</f>
        <v/>
      </c>
      <c r="O87" s="438" t="str">
        <f>IF('APH KIC KIA PC'!T90="","",'APH KIC KIA PC'!T90)</f>
        <v/>
      </c>
      <c r="P87" s="438" t="str">
        <f>IF('APH KIC KIA PC'!K90="","",'APH KIC KIA PC'!K90)</f>
        <v>Välj…</v>
      </c>
      <c r="Q87" s="436" t="str">
        <f>IF(B87="","",'2. Artikeldata Utökad'!E90)</f>
        <v/>
      </c>
      <c r="R87" s="436" t="str">
        <f>IF(B87="","",'2. Artikeldata Utökad'!F90)</f>
        <v/>
      </c>
      <c r="S87" s="436" t="str">
        <f>IF(B87="","",'3. Förpackningsdata'!G90/10)</f>
        <v/>
      </c>
      <c r="T87" s="436" t="str">
        <f>IF(B87="","",'3. Förpackningsdata'!H90/10)</f>
        <v/>
      </c>
      <c r="U87" s="436" t="str">
        <f>IF(B87="","",'3. Förpackningsdata'!I90/10)</f>
        <v/>
      </c>
      <c r="V87" s="465" t="str">
        <f>IF(B87="","",'APH KIC KIA PC'!Z90)</f>
        <v/>
      </c>
      <c r="W87" s="440" t="str">
        <f>IF(B87="","",'APH KIC KIA PC'!AA90)</f>
        <v/>
      </c>
      <c r="X87" s="441" t="str">
        <f>IF(B87="","",'APH KIC KIA PC'!AB90)</f>
        <v/>
      </c>
      <c r="Y87" s="442" t="str">
        <f>IF(B87="","",'APH KIC KIA PC'!AD90)</f>
        <v/>
      </c>
      <c r="Z87" s="441" t="str">
        <f>IF(B87="","",'APH KIC KIA PC'!AC90)</f>
        <v/>
      </c>
      <c r="AA87" s="442" t="str">
        <f>IF(B87="","",'APH KIC KIA PC'!AI90)</f>
        <v/>
      </c>
      <c r="AB87" s="443" t="str">
        <f>IF(B87="","",'APH KIC KIA PC'!AJ90)</f>
        <v/>
      </c>
      <c r="AC87" s="438" t="str">
        <f>IF(B87="","",'APH KIC KIA PC'!W90)</f>
        <v/>
      </c>
      <c r="AD87" s="439" t="str">
        <f>IF('3. Förpackningsdata'!M90="","",'3. Förpackningsdata'!M90)</f>
        <v/>
      </c>
      <c r="AE87" s="438" t="str">
        <f>IF('APH KIC KIA PC'!J90="","",'APH KIC KIA PC'!J90)</f>
        <v/>
      </c>
    </row>
    <row r="88" spans="1:31" s="325" customFormat="1" x14ac:dyDescent="0.25">
      <c r="A88" s="342">
        <v>87</v>
      </c>
      <c r="B88" s="434" t="str">
        <f>IF('1. Artikeldata Grund'!E91="","",'1. Artikeldata Grund'!E91)</f>
        <v/>
      </c>
      <c r="C88" s="435" t="str">
        <f>IF('1. Artikeldata Grund'!D91="","",'1. Artikeldata Grund'!D91)</f>
        <v/>
      </c>
      <c r="D88" s="436" t="str">
        <f>IF('APH KIC KIA PC'!D91="","",'APH KIC KIA PC'!D91)</f>
        <v/>
      </c>
      <c r="E88" s="435" t="str">
        <f>IF('APH KIC KIA PC'!F91="","",'APH KIC KIA PC'!F91)</f>
        <v/>
      </c>
      <c r="F88" s="438" t="str">
        <f>IF('APH KIC KIA PC'!S91="","",'APH KIC KIA PC'!S91)</f>
        <v xml:space="preserve">  Välj…</v>
      </c>
      <c r="G88" s="438">
        <f>IF('APH KIC KIA PC'!M91="","",'APH KIC KIA PC'!M91)</f>
        <v>910</v>
      </c>
      <c r="H88" s="437" t="str">
        <f>IF(G88&lt;&gt;200,"",IF('2. Artikeldata Utökad'!I91="","",'2. Artikeldata Utökad'!I91))</f>
        <v/>
      </c>
      <c r="I88" s="436" t="str">
        <f>IF('APH KIC KIA PC'!L91="Välj….","",'APH KIC KIA PC'!L91)</f>
        <v/>
      </c>
      <c r="J88" s="436" t="str">
        <f>IF(B88="","",_xlfn.XLOOKUP(I88,Artikelgrupper!A:A,Artikelgrupper!B:B))</f>
        <v/>
      </c>
      <c r="K88" s="436" t="str">
        <f>IF(B88="","",_xlfn.XLOOKUP(I88,Artikelgrupper!A:A,Artikelgrupper!C:C))</f>
        <v/>
      </c>
      <c r="L88" s="436" t="str">
        <f>IF(B88="","",_xlfn.XLOOKUP(I88,Artikelgrupper!A:A,Artikelgrupper!D:D))</f>
        <v/>
      </c>
      <c r="M88" s="439" t="str">
        <f>IF(B88="","",'APH KIC KIA PC'!Q91)</f>
        <v/>
      </c>
      <c r="N88" s="438" t="str">
        <f>IF('APH KIC KIA PC'!R91="","",'APH KIC KIA PC'!R91)</f>
        <v/>
      </c>
      <c r="O88" s="438" t="str">
        <f>IF('APH KIC KIA PC'!T91="","",'APH KIC KIA PC'!T91)</f>
        <v/>
      </c>
      <c r="P88" s="438" t="str">
        <f>IF('APH KIC KIA PC'!K91="","",'APH KIC KIA PC'!K91)</f>
        <v>Välj…</v>
      </c>
      <c r="Q88" s="436" t="str">
        <f>IF(B88="","",'2. Artikeldata Utökad'!E91)</f>
        <v/>
      </c>
      <c r="R88" s="436" t="str">
        <f>IF(B88="","",'2. Artikeldata Utökad'!F91)</f>
        <v/>
      </c>
      <c r="S88" s="436" t="str">
        <f>IF(B88="","",'3. Förpackningsdata'!G91/10)</f>
        <v/>
      </c>
      <c r="T88" s="436" t="str">
        <f>IF(B88="","",'3. Förpackningsdata'!H91/10)</f>
        <v/>
      </c>
      <c r="U88" s="436" t="str">
        <f>IF(B88="","",'3. Förpackningsdata'!I91/10)</f>
        <v/>
      </c>
      <c r="V88" s="465" t="str">
        <f>IF(B88="","",'APH KIC KIA PC'!Z91)</f>
        <v/>
      </c>
      <c r="W88" s="440" t="str">
        <f>IF(B88="","",'APH KIC KIA PC'!AA91)</f>
        <v/>
      </c>
      <c r="X88" s="441" t="str">
        <f>IF(B88="","",'APH KIC KIA PC'!AB91)</f>
        <v/>
      </c>
      <c r="Y88" s="442" t="str">
        <f>IF(B88="","",'APH KIC KIA PC'!AD91)</f>
        <v/>
      </c>
      <c r="Z88" s="441" t="str">
        <f>IF(B88="","",'APH KIC KIA PC'!AC91)</f>
        <v/>
      </c>
      <c r="AA88" s="442" t="str">
        <f>IF(B88="","",'APH KIC KIA PC'!AI91)</f>
        <v/>
      </c>
      <c r="AB88" s="443" t="str">
        <f>IF(B88="","",'APH KIC KIA PC'!AJ91)</f>
        <v/>
      </c>
      <c r="AC88" s="438" t="str">
        <f>IF(B88="","",'APH KIC KIA PC'!W91)</f>
        <v/>
      </c>
      <c r="AD88" s="439" t="str">
        <f>IF('3. Förpackningsdata'!M91="","",'3. Förpackningsdata'!M91)</f>
        <v/>
      </c>
      <c r="AE88" s="438" t="str">
        <f>IF('APH KIC KIA PC'!J91="","",'APH KIC KIA PC'!J91)</f>
        <v/>
      </c>
    </row>
    <row r="89" spans="1:31" s="325" customFormat="1" x14ac:dyDescent="0.25">
      <c r="A89" s="342">
        <v>88</v>
      </c>
      <c r="B89" s="434" t="str">
        <f>IF('1. Artikeldata Grund'!E92="","",'1. Artikeldata Grund'!E92)</f>
        <v/>
      </c>
      <c r="C89" s="435" t="str">
        <f>IF('1. Artikeldata Grund'!D92="","",'1. Artikeldata Grund'!D92)</f>
        <v/>
      </c>
      <c r="D89" s="436" t="str">
        <f>IF('APH KIC KIA PC'!D92="","",'APH KIC KIA PC'!D92)</f>
        <v/>
      </c>
      <c r="E89" s="435" t="str">
        <f>IF('APH KIC KIA PC'!F92="","",'APH KIC KIA PC'!F92)</f>
        <v/>
      </c>
      <c r="F89" s="438" t="str">
        <f>IF('APH KIC KIA PC'!S92="","",'APH KIC KIA PC'!S92)</f>
        <v xml:space="preserve">  Välj…</v>
      </c>
      <c r="G89" s="438">
        <f>IF('APH KIC KIA PC'!M92="","",'APH KIC KIA PC'!M92)</f>
        <v>910</v>
      </c>
      <c r="H89" s="437" t="str">
        <f>IF(G89&lt;&gt;200,"",IF('2. Artikeldata Utökad'!I92="","",'2. Artikeldata Utökad'!I92))</f>
        <v/>
      </c>
      <c r="I89" s="436" t="str">
        <f>IF('APH KIC KIA PC'!L92="Välj….","",'APH KIC KIA PC'!L92)</f>
        <v/>
      </c>
      <c r="J89" s="436" t="str">
        <f>IF(B89="","",_xlfn.XLOOKUP(I89,Artikelgrupper!A:A,Artikelgrupper!B:B))</f>
        <v/>
      </c>
      <c r="K89" s="436" t="str">
        <f>IF(B89="","",_xlfn.XLOOKUP(I89,Artikelgrupper!A:A,Artikelgrupper!C:C))</f>
        <v/>
      </c>
      <c r="L89" s="436" t="str">
        <f>IF(B89="","",_xlfn.XLOOKUP(I89,Artikelgrupper!A:A,Artikelgrupper!D:D))</f>
        <v/>
      </c>
      <c r="M89" s="439" t="str">
        <f>IF(B89="","",'APH KIC KIA PC'!Q92)</f>
        <v/>
      </c>
      <c r="N89" s="438" t="str">
        <f>IF('APH KIC KIA PC'!R92="","",'APH KIC KIA PC'!R92)</f>
        <v/>
      </c>
      <c r="O89" s="438" t="str">
        <f>IF('APH KIC KIA PC'!T92="","",'APH KIC KIA PC'!T92)</f>
        <v/>
      </c>
      <c r="P89" s="438" t="str">
        <f>IF('APH KIC KIA PC'!K92="","",'APH KIC KIA PC'!K92)</f>
        <v>Välj…</v>
      </c>
      <c r="Q89" s="436" t="str">
        <f>IF(B89="","",'2. Artikeldata Utökad'!E92)</f>
        <v/>
      </c>
      <c r="R89" s="436" t="str">
        <f>IF(B89="","",'2. Artikeldata Utökad'!F92)</f>
        <v/>
      </c>
      <c r="S89" s="436" t="str">
        <f>IF(B89="","",'3. Förpackningsdata'!G92/10)</f>
        <v/>
      </c>
      <c r="T89" s="436" t="str">
        <f>IF(B89="","",'3. Förpackningsdata'!H92/10)</f>
        <v/>
      </c>
      <c r="U89" s="436" t="str">
        <f>IF(B89="","",'3. Förpackningsdata'!I92/10)</f>
        <v/>
      </c>
      <c r="V89" s="465" t="str">
        <f>IF(B89="","",'APH KIC KIA PC'!Z92)</f>
        <v/>
      </c>
      <c r="W89" s="440" t="str">
        <f>IF(B89="","",'APH KIC KIA PC'!AA92)</f>
        <v/>
      </c>
      <c r="X89" s="441" t="str">
        <f>IF(B89="","",'APH KIC KIA PC'!AB92)</f>
        <v/>
      </c>
      <c r="Y89" s="442" t="str">
        <f>IF(B89="","",'APH KIC KIA PC'!AD92)</f>
        <v/>
      </c>
      <c r="Z89" s="441" t="str">
        <f>IF(B89="","",'APH KIC KIA PC'!AC92)</f>
        <v/>
      </c>
      <c r="AA89" s="442" t="str">
        <f>IF(B89="","",'APH KIC KIA PC'!AI92)</f>
        <v/>
      </c>
      <c r="AB89" s="443" t="str">
        <f>IF(B89="","",'APH KIC KIA PC'!AJ92)</f>
        <v/>
      </c>
      <c r="AC89" s="438" t="str">
        <f>IF(B89="","",'APH KIC KIA PC'!W92)</f>
        <v/>
      </c>
      <c r="AD89" s="439" t="str">
        <f>IF('3. Förpackningsdata'!M92="","",'3. Förpackningsdata'!M92)</f>
        <v/>
      </c>
      <c r="AE89" s="438" t="str">
        <f>IF('APH KIC KIA PC'!J92="","",'APH KIC KIA PC'!J92)</f>
        <v/>
      </c>
    </row>
    <row r="90" spans="1:31" s="325" customFormat="1" x14ac:dyDescent="0.25">
      <c r="A90" s="342">
        <v>89</v>
      </c>
      <c r="B90" s="434" t="str">
        <f>IF('1. Artikeldata Grund'!E93="","",'1. Artikeldata Grund'!E93)</f>
        <v/>
      </c>
      <c r="C90" s="435" t="str">
        <f>IF('1. Artikeldata Grund'!D93="","",'1. Artikeldata Grund'!D93)</f>
        <v/>
      </c>
      <c r="D90" s="436" t="str">
        <f>IF('APH KIC KIA PC'!D93="","",'APH KIC KIA PC'!D93)</f>
        <v/>
      </c>
      <c r="E90" s="435" t="str">
        <f>IF('APH KIC KIA PC'!F93="","",'APH KIC KIA PC'!F93)</f>
        <v/>
      </c>
      <c r="F90" s="438" t="str">
        <f>IF('APH KIC KIA PC'!S93="","",'APH KIC KIA PC'!S93)</f>
        <v xml:space="preserve">  Välj…</v>
      </c>
      <c r="G90" s="438">
        <f>IF('APH KIC KIA PC'!M93="","",'APH KIC KIA PC'!M93)</f>
        <v>910</v>
      </c>
      <c r="H90" s="437" t="str">
        <f>IF(G90&lt;&gt;200,"",IF('2. Artikeldata Utökad'!I93="","",'2. Artikeldata Utökad'!I93))</f>
        <v/>
      </c>
      <c r="I90" s="436" t="str">
        <f>IF('APH KIC KIA PC'!L93="Välj….","",'APH KIC KIA PC'!L93)</f>
        <v/>
      </c>
      <c r="J90" s="436" t="str">
        <f>IF(B90="","",_xlfn.XLOOKUP(I90,Artikelgrupper!A:A,Artikelgrupper!B:B))</f>
        <v/>
      </c>
      <c r="K90" s="436" t="str">
        <f>IF(B90="","",_xlfn.XLOOKUP(I90,Artikelgrupper!A:A,Artikelgrupper!C:C))</f>
        <v/>
      </c>
      <c r="L90" s="436" t="str">
        <f>IF(B90="","",_xlfn.XLOOKUP(I90,Artikelgrupper!A:A,Artikelgrupper!D:D))</f>
        <v/>
      </c>
      <c r="M90" s="439" t="str">
        <f>IF(B90="","",'APH KIC KIA PC'!Q93)</f>
        <v/>
      </c>
      <c r="N90" s="438" t="str">
        <f>IF('APH KIC KIA PC'!R93="","",'APH KIC KIA PC'!R93)</f>
        <v/>
      </c>
      <c r="O90" s="438" t="str">
        <f>IF('APH KIC KIA PC'!T93="","",'APH KIC KIA PC'!T93)</f>
        <v/>
      </c>
      <c r="P90" s="438" t="str">
        <f>IF('APH KIC KIA PC'!K93="","",'APH KIC KIA PC'!K93)</f>
        <v>Välj…</v>
      </c>
      <c r="Q90" s="436" t="str">
        <f>IF(B90="","",'2. Artikeldata Utökad'!E93)</f>
        <v/>
      </c>
      <c r="R90" s="436" t="str">
        <f>IF(B90="","",'2. Artikeldata Utökad'!F93)</f>
        <v/>
      </c>
      <c r="S90" s="436" t="str">
        <f>IF(B90="","",'3. Förpackningsdata'!G93/10)</f>
        <v/>
      </c>
      <c r="T90" s="436" t="str">
        <f>IF(B90="","",'3. Förpackningsdata'!H93/10)</f>
        <v/>
      </c>
      <c r="U90" s="436" t="str">
        <f>IF(B90="","",'3. Förpackningsdata'!I93/10)</f>
        <v/>
      </c>
      <c r="V90" s="465" t="str">
        <f>IF(B90="","",'APH KIC KIA PC'!Z93)</f>
        <v/>
      </c>
      <c r="W90" s="440" t="str">
        <f>IF(B90="","",'APH KIC KIA PC'!AA93)</f>
        <v/>
      </c>
      <c r="X90" s="441" t="str">
        <f>IF(B90="","",'APH KIC KIA PC'!AB93)</f>
        <v/>
      </c>
      <c r="Y90" s="442" t="str">
        <f>IF(B90="","",'APH KIC KIA PC'!AD93)</f>
        <v/>
      </c>
      <c r="Z90" s="441" t="str">
        <f>IF(B90="","",'APH KIC KIA PC'!AC93)</f>
        <v/>
      </c>
      <c r="AA90" s="442" t="str">
        <f>IF(B90="","",'APH KIC KIA PC'!AI93)</f>
        <v/>
      </c>
      <c r="AB90" s="443" t="str">
        <f>IF(B90="","",'APH KIC KIA PC'!AJ93)</f>
        <v/>
      </c>
      <c r="AC90" s="438" t="str">
        <f>IF(B90="","",'APH KIC KIA PC'!W93)</f>
        <v/>
      </c>
      <c r="AD90" s="439" t="str">
        <f>IF('3. Förpackningsdata'!M93="","",'3. Förpackningsdata'!M93)</f>
        <v/>
      </c>
      <c r="AE90" s="438" t="str">
        <f>IF('APH KIC KIA PC'!J93="","",'APH KIC KIA PC'!J93)</f>
        <v/>
      </c>
    </row>
    <row r="91" spans="1:31" s="324" customFormat="1" x14ac:dyDescent="0.25">
      <c r="A91" s="342">
        <v>90</v>
      </c>
      <c r="B91" s="434" t="str">
        <f>IF('1. Artikeldata Grund'!E94="","",'1. Artikeldata Grund'!E94)</f>
        <v/>
      </c>
      <c r="C91" s="435" t="str">
        <f>IF('1. Artikeldata Grund'!D94="","",'1. Artikeldata Grund'!D94)</f>
        <v/>
      </c>
      <c r="D91" s="436" t="str">
        <f>IF('APH KIC KIA PC'!D94="","",'APH KIC KIA PC'!D94)</f>
        <v/>
      </c>
      <c r="E91" s="435" t="str">
        <f>IF('APH KIC KIA PC'!F94="","",'APH KIC KIA PC'!F94)</f>
        <v/>
      </c>
      <c r="F91" s="438" t="str">
        <f>IF('APH KIC KIA PC'!S94="","",'APH KIC KIA PC'!S94)</f>
        <v xml:space="preserve">  Välj…</v>
      </c>
      <c r="G91" s="438">
        <f>IF('APH KIC KIA PC'!M94="","",'APH KIC KIA PC'!M94)</f>
        <v>910</v>
      </c>
      <c r="H91" s="437" t="str">
        <f>IF(G91&lt;&gt;200,"",IF('2. Artikeldata Utökad'!I94="","",'2. Artikeldata Utökad'!I94))</f>
        <v/>
      </c>
      <c r="I91" s="436" t="str">
        <f>IF('APH KIC KIA PC'!L94="Välj….","",'APH KIC KIA PC'!L94)</f>
        <v/>
      </c>
      <c r="J91" s="436" t="str">
        <f>IF(B91="","",_xlfn.XLOOKUP(I91,Artikelgrupper!A:A,Artikelgrupper!B:B))</f>
        <v/>
      </c>
      <c r="K91" s="436" t="str">
        <f>IF(B91="","",_xlfn.XLOOKUP(I91,Artikelgrupper!A:A,Artikelgrupper!C:C))</f>
        <v/>
      </c>
      <c r="L91" s="436" t="str">
        <f>IF(B91="","",_xlfn.XLOOKUP(I91,Artikelgrupper!A:A,Artikelgrupper!D:D))</f>
        <v/>
      </c>
      <c r="M91" s="439" t="str">
        <f>IF(B91="","",'APH KIC KIA PC'!Q94)</f>
        <v/>
      </c>
      <c r="N91" s="438" t="str">
        <f>IF('APH KIC KIA PC'!R94="","",'APH KIC KIA PC'!R94)</f>
        <v/>
      </c>
      <c r="O91" s="438" t="str">
        <f>IF('APH KIC KIA PC'!T94="","",'APH KIC KIA PC'!T94)</f>
        <v/>
      </c>
      <c r="P91" s="438" t="str">
        <f>IF('APH KIC KIA PC'!K94="","",'APH KIC KIA PC'!K94)</f>
        <v>Välj…</v>
      </c>
      <c r="Q91" s="436" t="str">
        <f>IF(B91="","",'2. Artikeldata Utökad'!E94)</f>
        <v/>
      </c>
      <c r="R91" s="436" t="str">
        <f>IF(B91="","",'2. Artikeldata Utökad'!F94)</f>
        <v/>
      </c>
      <c r="S91" s="436" t="str">
        <f>IF(B91="","",'3. Förpackningsdata'!G94/10)</f>
        <v/>
      </c>
      <c r="T91" s="436" t="str">
        <f>IF(B91="","",'3. Förpackningsdata'!H94/10)</f>
        <v/>
      </c>
      <c r="U91" s="436" t="str">
        <f>IF(B91="","",'3. Förpackningsdata'!I94/10)</f>
        <v/>
      </c>
      <c r="V91" s="465" t="str">
        <f>IF(B91="","",'APH KIC KIA PC'!Z94)</f>
        <v/>
      </c>
      <c r="W91" s="440" t="str">
        <f>IF(B91="","",'APH KIC KIA PC'!AA94)</f>
        <v/>
      </c>
      <c r="X91" s="441" t="str">
        <f>IF(B91="","",'APH KIC KIA PC'!AB94)</f>
        <v/>
      </c>
      <c r="Y91" s="442" t="str">
        <f>IF(B91="","",'APH KIC KIA PC'!AD94)</f>
        <v/>
      </c>
      <c r="Z91" s="441" t="str">
        <f>IF(B91="","",'APH KIC KIA PC'!AC94)</f>
        <v/>
      </c>
      <c r="AA91" s="442" t="str">
        <f>IF(B91="","",'APH KIC KIA PC'!AI94)</f>
        <v/>
      </c>
      <c r="AB91" s="443" t="str">
        <f>IF(B91="","",'APH KIC KIA PC'!AJ94)</f>
        <v/>
      </c>
      <c r="AC91" s="438" t="str">
        <f>IF(B91="","",'APH KIC KIA PC'!W94)</f>
        <v/>
      </c>
      <c r="AD91" s="439" t="str">
        <f>IF('3. Förpackningsdata'!M94="","",'3. Förpackningsdata'!M94)</f>
        <v/>
      </c>
      <c r="AE91" s="438" t="str">
        <f>IF('APH KIC KIA PC'!J94="","",'APH KIC KIA PC'!J94)</f>
        <v/>
      </c>
    </row>
    <row r="92" spans="1:31" s="324" customFormat="1" x14ac:dyDescent="0.25">
      <c r="A92" s="342">
        <v>91</v>
      </c>
      <c r="B92" s="434" t="str">
        <f>IF('1. Artikeldata Grund'!E95="","",'1. Artikeldata Grund'!E95)</f>
        <v/>
      </c>
      <c r="C92" s="435" t="str">
        <f>IF('1. Artikeldata Grund'!D95="","",'1. Artikeldata Grund'!D95)</f>
        <v/>
      </c>
      <c r="D92" s="436" t="str">
        <f>IF('APH KIC KIA PC'!D95="","",'APH KIC KIA PC'!D95)</f>
        <v/>
      </c>
      <c r="E92" s="435" t="str">
        <f>IF('APH KIC KIA PC'!F95="","",'APH KIC KIA PC'!F95)</f>
        <v/>
      </c>
      <c r="F92" s="438" t="str">
        <f>IF('APH KIC KIA PC'!S95="","",'APH KIC KIA PC'!S95)</f>
        <v xml:space="preserve">  Välj…</v>
      </c>
      <c r="G92" s="438">
        <f>IF('APH KIC KIA PC'!M95="","",'APH KIC KIA PC'!M95)</f>
        <v>910</v>
      </c>
      <c r="H92" s="437" t="str">
        <f>IF(G92&lt;&gt;200,"",IF('2. Artikeldata Utökad'!I95="","",'2. Artikeldata Utökad'!I95))</f>
        <v/>
      </c>
      <c r="I92" s="436" t="str">
        <f>IF('APH KIC KIA PC'!L95="Välj….","",'APH KIC KIA PC'!L95)</f>
        <v/>
      </c>
      <c r="J92" s="436" t="str">
        <f>IF(B92="","",_xlfn.XLOOKUP(I92,Artikelgrupper!A:A,Artikelgrupper!B:B))</f>
        <v/>
      </c>
      <c r="K92" s="436" t="str">
        <f>IF(B92="","",_xlfn.XLOOKUP(I92,Artikelgrupper!A:A,Artikelgrupper!C:C))</f>
        <v/>
      </c>
      <c r="L92" s="436" t="str">
        <f>IF(B92="","",_xlfn.XLOOKUP(I92,Artikelgrupper!A:A,Artikelgrupper!D:D))</f>
        <v/>
      </c>
      <c r="M92" s="439" t="str">
        <f>IF(B92="","",'APH KIC KIA PC'!Q95)</f>
        <v/>
      </c>
      <c r="N92" s="438" t="str">
        <f>IF('APH KIC KIA PC'!R95="","",'APH KIC KIA PC'!R95)</f>
        <v/>
      </c>
      <c r="O92" s="438" t="str">
        <f>IF('APH KIC KIA PC'!T95="","",'APH KIC KIA PC'!T95)</f>
        <v/>
      </c>
      <c r="P92" s="438" t="str">
        <f>IF('APH KIC KIA PC'!K95="","",'APH KIC KIA PC'!K95)</f>
        <v>Välj…</v>
      </c>
      <c r="Q92" s="436" t="str">
        <f>IF(B92="","",'2. Artikeldata Utökad'!E95)</f>
        <v/>
      </c>
      <c r="R92" s="436" t="str">
        <f>IF(B92="","",'2. Artikeldata Utökad'!F95)</f>
        <v/>
      </c>
      <c r="S92" s="436" t="str">
        <f>IF(B92="","",'3. Förpackningsdata'!G95/10)</f>
        <v/>
      </c>
      <c r="T92" s="436" t="str">
        <f>IF(B92="","",'3. Förpackningsdata'!H95/10)</f>
        <v/>
      </c>
      <c r="U92" s="436" t="str">
        <f>IF(B92="","",'3. Förpackningsdata'!I95/10)</f>
        <v/>
      </c>
      <c r="V92" s="465" t="str">
        <f>IF(B92="","",'APH KIC KIA PC'!Z95)</f>
        <v/>
      </c>
      <c r="W92" s="440" t="str">
        <f>IF(B92="","",'APH KIC KIA PC'!AA95)</f>
        <v/>
      </c>
      <c r="X92" s="441" t="str">
        <f>IF(B92="","",'APH KIC KIA PC'!AB95)</f>
        <v/>
      </c>
      <c r="Y92" s="442" t="str">
        <f>IF(B92="","",'APH KIC KIA PC'!AD95)</f>
        <v/>
      </c>
      <c r="Z92" s="441" t="str">
        <f>IF(B92="","",'APH KIC KIA PC'!AC95)</f>
        <v/>
      </c>
      <c r="AA92" s="442" t="str">
        <f>IF(B92="","",'APH KIC KIA PC'!AI95)</f>
        <v/>
      </c>
      <c r="AB92" s="443" t="str">
        <f>IF(B92="","",'APH KIC KIA PC'!AJ95)</f>
        <v/>
      </c>
      <c r="AC92" s="438" t="str">
        <f>IF(B92="","",'APH KIC KIA PC'!W95)</f>
        <v/>
      </c>
      <c r="AD92" s="439" t="str">
        <f>IF('3. Förpackningsdata'!M95="","",'3. Förpackningsdata'!M95)</f>
        <v/>
      </c>
      <c r="AE92" s="438" t="str">
        <f>IF('APH KIC KIA PC'!J95="","",'APH KIC KIA PC'!J95)</f>
        <v/>
      </c>
    </row>
    <row r="93" spans="1:31" s="324" customFormat="1" x14ac:dyDescent="0.25">
      <c r="A93" s="342">
        <v>92</v>
      </c>
      <c r="B93" s="434" t="str">
        <f>IF('1. Artikeldata Grund'!E96="","",'1. Artikeldata Grund'!E96)</f>
        <v/>
      </c>
      <c r="C93" s="435" t="str">
        <f>IF('1. Artikeldata Grund'!D96="","",'1. Artikeldata Grund'!D96)</f>
        <v/>
      </c>
      <c r="D93" s="436" t="str">
        <f>IF('APH KIC KIA PC'!D96="","",'APH KIC KIA PC'!D96)</f>
        <v/>
      </c>
      <c r="E93" s="435" t="str">
        <f>IF('APH KIC KIA PC'!F96="","",'APH KIC KIA PC'!F96)</f>
        <v/>
      </c>
      <c r="F93" s="438" t="str">
        <f>IF('APH KIC KIA PC'!S96="","",'APH KIC KIA PC'!S96)</f>
        <v xml:space="preserve">  Välj…</v>
      </c>
      <c r="G93" s="438">
        <f>IF('APH KIC KIA PC'!M96="","",'APH KIC KIA PC'!M96)</f>
        <v>910</v>
      </c>
      <c r="H93" s="437" t="str">
        <f>IF(G93&lt;&gt;200,"",IF('2. Artikeldata Utökad'!I96="","",'2. Artikeldata Utökad'!I96))</f>
        <v/>
      </c>
      <c r="I93" s="436" t="str">
        <f>IF('APH KIC KIA PC'!L96="Välj….","",'APH KIC KIA PC'!L96)</f>
        <v/>
      </c>
      <c r="J93" s="436" t="str">
        <f>IF(B93="","",_xlfn.XLOOKUP(I93,Artikelgrupper!A:A,Artikelgrupper!B:B))</f>
        <v/>
      </c>
      <c r="K93" s="436" t="str">
        <f>IF(B93="","",_xlfn.XLOOKUP(I93,Artikelgrupper!A:A,Artikelgrupper!C:C))</f>
        <v/>
      </c>
      <c r="L93" s="436" t="str">
        <f>IF(B93="","",_xlfn.XLOOKUP(I93,Artikelgrupper!A:A,Artikelgrupper!D:D))</f>
        <v/>
      </c>
      <c r="M93" s="439" t="str">
        <f>IF(B93="","",'APH KIC KIA PC'!Q96)</f>
        <v/>
      </c>
      <c r="N93" s="438" t="str">
        <f>IF('APH KIC KIA PC'!R96="","",'APH KIC KIA PC'!R96)</f>
        <v/>
      </c>
      <c r="O93" s="438" t="str">
        <f>IF('APH KIC KIA PC'!T96="","",'APH KIC KIA PC'!T96)</f>
        <v/>
      </c>
      <c r="P93" s="438" t="str">
        <f>IF('APH KIC KIA PC'!K96="","",'APH KIC KIA PC'!K96)</f>
        <v>Välj…</v>
      </c>
      <c r="Q93" s="436" t="str">
        <f>IF(B93="","",'2. Artikeldata Utökad'!E96)</f>
        <v/>
      </c>
      <c r="R93" s="436" t="str">
        <f>IF(B93="","",'2. Artikeldata Utökad'!F96)</f>
        <v/>
      </c>
      <c r="S93" s="436" t="str">
        <f>IF(B93="","",'3. Förpackningsdata'!G96/10)</f>
        <v/>
      </c>
      <c r="T93" s="436" t="str">
        <f>IF(B93="","",'3. Förpackningsdata'!H96/10)</f>
        <v/>
      </c>
      <c r="U93" s="436" t="str">
        <f>IF(B93="","",'3. Förpackningsdata'!I96/10)</f>
        <v/>
      </c>
      <c r="V93" s="465" t="str">
        <f>IF(B93="","",'APH KIC KIA PC'!Z96)</f>
        <v/>
      </c>
      <c r="W93" s="440" t="str">
        <f>IF(B93="","",'APH KIC KIA PC'!AA96)</f>
        <v/>
      </c>
      <c r="X93" s="441" t="str">
        <f>IF(B93="","",'APH KIC KIA PC'!AB96)</f>
        <v/>
      </c>
      <c r="Y93" s="442" t="str">
        <f>IF(B93="","",'APH KIC KIA PC'!AD96)</f>
        <v/>
      </c>
      <c r="Z93" s="441" t="str">
        <f>IF(B93="","",'APH KIC KIA PC'!AC96)</f>
        <v/>
      </c>
      <c r="AA93" s="442" t="str">
        <f>IF(B93="","",'APH KIC KIA PC'!AI96)</f>
        <v/>
      </c>
      <c r="AB93" s="443" t="str">
        <f>IF(B93="","",'APH KIC KIA PC'!AJ96)</f>
        <v/>
      </c>
      <c r="AC93" s="438" t="str">
        <f>IF(B93="","",'APH KIC KIA PC'!W96)</f>
        <v/>
      </c>
      <c r="AD93" s="439" t="str">
        <f>IF('3. Förpackningsdata'!M96="","",'3. Förpackningsdata'!M96)</f>
        <v/>
      </c>
      <c r="AE93" s="438" t="str">
        <f>IF('APH KIC KIA PC'!J96="","",'APH KIC KIA PC'!J96)</f>
        <v/>
      </c>
    </row>
    <row r="94" spans="1:31" s="324" customFormat="1" x14ac:dyDescent="0.25">
      <c r="A94" s="342">
        <v>93</v>
      </c>
      <c r="B94" s="434" t="str">
        <f>IF('1. Artikeldata Grund'!E97="","",'1. Artikeldata Grund'!E97)</f>
        <v/>
      </c>
      <c r="C94" s="435" t="str">
        <f>IF('1. Artikeldata Grund'!D97="","",'1. Artikeldata Grund'!D97)</f>
        <v/>
      </c>
      <c r="D94" s="436" t="str">
        <f>IF('APH KIC KIA PC'!D97="","",'APH KIC KIA PC'!D97)</f>
        <v/>
      </c>
      <c r="E94" s="435" t="str">
        <f>IF('APH KIC KIA PC'!F97="","",'APH KIC KIA PC'!F97)</f>
        <v/>
      </c>
      <c r="F94" s="438" t="str">
        <f>IF('APH KIC KIA PC'!S97="","",'APH KIC KIA PC'!S97)</f>
        <v xml:space="preserve">  Välj…</v>
      </c>
      <c r="G94" s="438">
        <f>IF('APH KIC KIA PC'!M97="","",'APH KIC KIA PC'!M97)</f>
        <v>910</v>
      </c>
      <c r="H94" s="437" t="str">
        <f>IF(G94&lt;&gt;200,"",IF('2. Artikeldata Utökad'!I97="","",'2. Artikeldata Utökad'!I97))</f>
        <v/>
      </c>
      <c r="I94" s="436" t="str">
        <f>IF('APH KIC KIA PC'!L97="Välj….","",'APH KIC KIA PC'!L97)</f>
        <v/>
      </c>
      <c r="J94" s="436" t="str">
        <f>IF(B94="","",_xlfn.XLOOKUP(I94,Artikelgrupper!A:A,Artikelgrupper!B:B))</f>
        <v/>
      </c>
      <c r="K94" s="436" t="str">
        <f>IF(B94="","",_xlfn.XLOOKUP(I94,Artikelgrupper!A:A,Artikelgrupper!C:C))</f>
        <v/>
      </c>
      <c r="L94" s="436" t="str">
        <f>IF(B94="","",_xlfn.XLOOKUP(I94,Artikelgrupper!A:A,Artikelgrupper!D:D))</f>
        <v/>
      </c>
      <c r="M94" s="439" t="str">
        <f>IF(B94="","",'APH KIC KIA PC'!Q97)</f>
        <v/>
      </c>
      <c r="N94" s="438" t="str">
        <f>IF('APH KIC KIA PC'!R97="","",'APH KIC KIA PC'!R97)</f>
        <v/>
      </c>
      <c r="O94" s="438" t="str">
        <f>IF('APH KIC KIA PC'!T97="","",'APH KIC KIA PC'!T97)</f>
        <v/>
      </c>
      <c r="P94" s="438" t="str">
        <f>IF('APH KIC KIA PC'!K97="","",'APH KIC KIA PC'!K97)</f>
        <v>Välj…</v>
      </c>
      <c r="Q94" s="436" t="str">
        <f>IF(B94="","",'2. Artikeldata Utökad'!E97)</f>
        <v/>
      </c>
      <c r="R94" s="436" t="str">
        <f>IF(B94="","",'2. Artikeldata Utökad'!F97)</f>
        <v/>
      </c>
      <c r="S94" s="436" t="str">
        <f>IF(B94="","",'3. Förpackningsdata'!G97/10)</f>
        <v/>
      </c>
      <c r="T94" s="436" t="str">
        <f>IF(B94="","",'3. Förpackningsdata'!H97/10)</f>
        <v/>
      </c>
      <c r="U94" s="436" t="str">
        <f>IF(B94="","",'3. Förpackningsdata'!I97/10)</f>
        <v/>
      </c>
      <c r="V94" s="465" t="str">
        <f>IF(B94="","",'APH KIC KIA PC'!Z97)</f>
        <v/>
      </c>
      <c r="W94" s="440" t="str">
        <f>IF(B94="","",'APH KIC KIA PC'!AA97)</f>
        <v/>
      </c>
      <c r="X94" s="441" t="str">
        <f>IF(B94="","",'APH KIC KIA PC'!AB97)</f>
        <v/>
      </c>
      <c r="Y94" s="442" t="str">
        <f>IF(B94="","",'APH KIC KIA PC'!AD97)</f>
        <v/>
      </c>
      <c r="Z94" s="441" t="str">
        <f>IF(B94="","",'APH KIC KIA PC'!AC97)</f>
        <v/>
      </c>
      <c r="AA94" s="442" t="str">
        <f>IF(B94="","",'APH KIC KIA PC'!AI97)</f>
        <v/>
      </c>
      <c r="AB94" s="443" t="str">
        <f>IF(B94="","",'APH KIC KIA PC'!AJ97)</f>
        <v/>
      </c>
      <c r="AC94" s="438" t="str">
        <f>IF(B94="","",'APH KIC KIA PC'!W97)</f>
        <v/>
      </c>
      <c r="AD94" s="439" t="str">
        <f>IF('3. Förpackningsdata'!M97="","",'3. Förpackningsdata'!M97)</f>
        <v/>
      </c>
      <c r="AE94" s="438" t="str">
        <f>IF('APH KIC KIA PC'!J97="","",'APH KIC KIA PC'!J97)</f>
        <v/>
      </c>
    </row>
    <row r="95" spans="1:31" s="326" customFormat="1" x14ac:dyDescent="0.25">
      <c r="A95" s="342">
        <v>94</v>
      </c>
      <c r="B95" s="434" t="str">
        <f>IF('1. Artikeldata Grund'!E98="","",'1. Artikeldata Grund'!E98)</f>
        <v/>
      </c>
      <c r="C95" s="435" t="str">
        <f>IF('1. Artikeldata Grund'!D98="","",'1. Artikeldata Grund'!D98)</f>
        <v/>
      </c>
      <c r="D95" s="436" t="str">
        <f>IF('APH KIC KIA PC'!D98="","",'APH KIC KIA PC'!D98)</f>
        <v/>
      </c>
      <c r="E95" s="435" t="str">
        <f>IF('APH KIC KIA PC'!F98="","",'APH KIC KIA PC'!F98)</f>
        <v/>
      </c>
      <c r="F95" s="438" t="str">
        <f>IF('APH KIC KIA PC'!S98="","",'APH KIC KIA PC'!S98)</f>
        <v xml:space="preserve">  Välj…</v>
      </c>
      <c r="G95" s="438">
        <f>IF('APH KIC KIA PC'!M98="","",'APH KIC KIA PC'!M98)</f>
        <v>910</v>
      </c>
      <c r="H95" s="437" t="str">
        <f>IF(G95&lt;&gt;200,"",IF('2. Artikeldata Utökad'!I98="","",'2. Artikeldata Utökad'!I98))</f>
        <v/>
      </c>
      <c r="I95" s="436" t="str">
        <f>IF('APH KIC KIA PC'!L98="Välj….","",'APH KIC KIA PC'!L98)</f>
        <v/>
      </c>
      <c r="J95" s="436" t="str">
        <f>IF(B95="","",_xlfn.XLOOKUP(I95,Artikelgrupper!A:A,Artikelgrupper!B:B))</f>
        <v/>
      </c>
      <c r="K95" s="436" t="str">
        <f>IF(B95="","",_xlfn.XLOOKUP(I95,Artikelgrupper!A:A,Artikelgrupper!C:C))</f>
        <v/>
      </c>
      <c r="L95" s="436" t="str">
        <f>IF(B95="","",_xlfn.XLOOKUP(I95,Artikelgrupper!A:A,Artikelgrupper!D:D))</f>
        <v/>
      </c>
      <c r="M95" s="439" t="str">
        <f>IF(B95="","",'APH KIC KIA PC'!Q98)</f>
        <v/>
      </c>
      <c r="N95" s="438" t="str">
        <f>IF('APH KIC KIA PC'!R98="","",'APH KIC KIA PC'!R98)</f>
        <v/>
      </c>
      <c r="O95" s="438" t="str">
        <f>IF('APH KIC KIA PC'!T98="","",'APH KIC KIA PC'!T98)</f>
        <v/>
      </c>
      <c r="P95" s="438" t="str">
        <f>IF('APH KIC KIA PC'!K98="","",'APH KIC KIA PC'!K98)</f>
        <v>Välj…</v>
      </c>
      <c r="Q95" s="436" t="str">
        <f>IF(B95="","",'2. Artikeldata Utökad'!E98)</f>
        <v/>
      </c>
      <c r="R95" s="436" t="str">
        <f>IF(B95="","",'2. Artikeldata Utökad'!F98)</f>
        <v/>
      </c>
      <c r="S95" s="436" t="str">
        <f>IF(B95="","",'3. Förpackningsdata'!G98/10)</f>
        <v/>
      </c>
      <c r="T95" s="436" t="str">
        <f>IF(B95="","",'3. Förpackningsdata'!H98/10)</f>
        <v/>
      </c>
      <c r="U95" s="436" t="str">
        <f>IF(B95="","",'3. Förpackningsdata'!I98/10)</f>
        <v/>
      </c>
      <c r="V95" s="465" t="str">
        <f>IF(B95="","",'APH KIC KIA PC'!Z98)</f>
        <v/>
      </c>
      <c r="W95" s="440" t="str">
        <f>IF(B95="","",'APH KIC KIA PC'!AA98)</f>
        <v/>
      </c>
      <c r="X95" s="441" t="str">
        <f>IF(B95="","",'APH KIC KIA PC'!AB98)</f>
        <v/>
      </c>
      <c r="Y95" s="442" t="str">
        <f>IF(B95="","",'APH KIC KIA PC'!AD98)</f>
        <v/>
      </c>
      <c r="Z95" s="441" t="str">
        <f>IF(B95="","",'APH KIC KIA PC'!AC98)</f>
        <v/>
      </c>
      <c r="AA95" s="442" t="str">
        <f>IF(B95="","",'APH KIC KIA PC'!AI98)</f>
        <v/>
      </c>
      <c r="AB95" s="443" t="str">
        <f>IF(B95="","",'APH KIC KIA PC'!AJ98)</f>
        <v/>
      </c>
      <c r="AC95" s="438" t="str">
        <f>IF(B95="","",'APH KIC KIA PC'!W98)</f>
        <v/>
      </c>
      <c r="AD95" s="439" t="str">
        <f>IF('3. Förpackningsdata'!M98="","",'3. Förpackningsdata'!M98)</f>
        <v/>
      </c>
      <c r="AE95" s="438" t="str">
        <f>IF('APH KIC KIA PC'!J98="","",'APH KIC KIA PC'!J98)</f>
        <v/>
      </c>
    </row>
    <row r="96" spans="1:31" s="326" customFormat="1" x14ac:dyDescent="0.25">
      <c r="A96" s="342">
        <v>95</v>
      </c>
      <c r="B96" s="434" t="str">
        <f>IF('1. Artikeldata Grund'!E99="","",'1. Artikeldata Grund'!E99)</f>
        <v/>
      </c>
      <c r="C96" s="435" t="str">
        <f>IF('1. Artikeldata Grund'!D99="","",'1. Artikeldata Grund'!D99)</f>
        <v/>
      </c>
      <c r="D96" s="436" t="str">
        <f>IF('APH KIC KIA PC'!D99="","",'APH KIC KIA PC'!D99)</f>
        <v/>
      </c>
      <c r="E96" s="435" t="str">
        <f>IF('APH KIC KIA PC'!F99="","",'APH KIC KIA PC'!F99)</f>
        <v/>
      </c>
      <c r="F96" s="438" t="str">
        <f>IF('APH KIC KIA PC'!S99="","",'APH KIC KIA PC'!S99)</f>
        <v xml:space="preserve">  Välj…</v>
      </c>
      <c r="G96" s="438">
        <f>IF('APH KIC KIA PC'!M99="","",'APH KIC KIA PC'!M99)</f>
        <v>910</v>
      </c>
      <c r="H96" s="437" t="str">
        <f>IF(G96&lt;&gt;200,"",IF('2. Artikeldata Utökad'!I99="","",'2. Artikeldata Utökad'!I99))</f>
        <v/>
      </c>
      <c r="I96" s="436" t="str">
        <f>IF('APH KIC KIA PC'!L99="Välj….","",'APH KIC KIA PC'!L99)</f>
        <v/>
      </c>
      <c r="J96" s="436" t="str">
        <f>IF(B96="","",_xlfn.XLOOKUP(I96,Artikelgrupper!A:A,Artikelgrupper!B:B))</f>
        <v/>
      </c>
      <c r="K96" s="436" t="str">
        <f>IF(B96="","",_xlfn.XLOOKUP(I96,Artikelgrupper!A:A,Artikelgrupper!C:C))</f>
        <v/>
      </c>
      <c r="L96" s="436" t="str">
        <f>IF(B96="","",_xlfn.XLOOKUP(I96,Artikelgrupper!A:A,Artikelgrupper!D:D))</f>
        <v/>
      </c>
      <c r="M96" s="439" t="str">
        <f>IF(B96="","",'APH KIC KIA PC'!Q99)</f>
        <v/>
      </c>
      <c r="N96" s="438" t="str">
        <f>IF('APH KIC KIA PC'!R99="","",'APH KIC KIA PC'!R99)</f>
        <v/>
      </c>
      <c r="O96" s="438" t="str">
        <f>IF('APH KIC KIA PC'!T99="","",'APH KIC KIA PC'!T99)</f>
        <v/>
      </c>
      <c r="P96" s="438" t="str">
        <f>IF('APH KIC KIA PC'!K99="","",'APH KIC KIA PC'!K99)</f>
        <v>Välj…</v>
      </c>
      <c r="Q96" s="436" t="str">
        <f>IF(B96="","",'2. Artikeldata Utökad'!E99)</f>
        <v/>
      </c>
      <c r="R96" s="436" t="str">
        <f>IF(B96="","",'2. Artikeldata Utökad'!F99)</f>
        <v/>
      </c>
      <c r="S96" s="436" t="str">
        <f>IF(B96="","",'3. Förpackningsdata'!G99/10)</f>
        <v/>
      </c>
      <c r="T96" s="436" t="str">
        <f>IF(B96="","",'3. Förpackningsdata'!H99/10)</f>
        <v/>
      </c>
      <c r="U96" s="436" t="str">
        <f>IF(B96="","",'3. Förpackningsdata'!I99/10)</f>
        <v/>
      </c>
      <c r="V96" s="465" t="str">
        <f>IF(B96="","",'APH KIC KIA PC'!Z99)</f>
        <v/>
      </c>
      <c r="W96" s="440" t="str">
        <f>IF(B96="","",'APH KIC KIA PC'!AA99)</f>
        <v/>
      </c>
      <c r="X96" s="441" t="str">
        <f>IF(B96="","",'APH KIC KIA PC'!AB99)</f>
        <v/>
      </c>
      <c r="Y96" s="442" t="str">
        <f>IF(B96="","",'APH KIC KIA PC'!AD99)</f>
        <v/>
      </c>
      <c r="Z96" s="441" t="str">
        <f>IF(B96="","",'APH KIC KIA PC'!AC99)</f>
        <v/>
      </c>
      <c r="AA96" s="442" t="str">
        <f>IF(B96="","",'APH KIC KIA PC'!AI99)</f>
        <v/>
      </c>
      <c r="AB96" s="443" t="str">
        <f>IF(B96="","",'APH KIC KIA PC'!AJ99)</f>
        <v/>
      </c>
      <c r="AC96" s="438" t="str">
        <f>IF(B96="","",'APH KIC KIA PC'!W99)</f>
        <v/>
      </c>
      <c r="AD96" s="439" t="str">
        <f>IF('3. Förpackningsdata'!M99="","",'3. Förpackningsdata'!M99)</f>
        <v/>
      </c>
      <c r="AE96" s="438" t="str">
        <f>IF('APH KIC KIA PC'!J99="","",'APH KIC KIA PC'!J99)</f>
        <v/>
      </c>
    </row>
    <row r="97" spans="1:31" s="324" customFormat="1" x14ac:dyDescent="0.25">
      <c r="A97" s="342">
        <v>96</v>
      </c>
      <c r="B97" s="434" t="str">
        <f>IF('1. Artikeldata Grund'!E100="","",'1. Artikeldata Grund'!E100)</f>
        <v/>
      </c>
      <c r="C97" s="435" t="str">
        <f>IF('1. Artikeldata Grund'!D100="","",'1. Artikeldata Grund'!D100)</f>
        <v/>
      </c>
      <c r="D97" s="436" t="str">
        <f>IF('APH KIC KIA PC'!D100="","",'APH KIC KIA PC'!D100)</f>
        <v/>
      </c>
      <c r="E97" s="435" t="str">
        <f>IF('APH KIC KIA PC'!F100="","",'APH KIC KIA PC'!F100)</f>
        <v/>
      </c>
      <c r="F97" s="438" t="str">
        <f>IF('APH KIC KIA PC'!S100="","",'APH KIC KIA PC'!S100)</f>
        <v xml:space="preserve">  Välj…</v>
      </c>
      <c r="G97" s="438">
        <f>IF('APH KIC KIA PC'!M100="","",'APH KIC KIA PC'!M100)</f>
        <v>910</v>
      </c>
      <c r="H97" s="437" t="str">
        <f>IF(G97&lt;&gt;200,"",IF('2. Artikeldata Utökad'!I100="","",'2. Artikeldata Utökad'!I100))</f>
        <v/>
      </c>
      <c r="I97" s="436" t="str">
        <f>IF('APH KIC KIA PC'!L100="Välj….","",'APH KIC KIA PC'!L100)</f>
        <v/>
      </c>
      <c r="J97" s="436" t="str">
        <f>IF(B97="","",_xlfn.XLOOKUP(I97,Artikelgrupper!A:A,Artikelgrupper!B:B))</f>
        <v/>
      </c>
      <c r="K97" s="436" t="str">
        <f>IF(B97="","",_xlfn.XLOOKUP(I97,Artikelgrupper!A:A,Artikelgrupper!C:C))</f>
        <v/>
      </c>
      <c r="L97" s="436" t="str">
        <f>IF(B97="","",_xlfn.XLOOKUP(I97,Artikelgrupper!A:A,Artikelgrupper!D:D))</f>
        <v/>
      </c>
      <c r="M97" s="439" t="str">
        <f>IF(B97="","",'APH KIC KIA PC'!Q100)</f>
        <v/>
      </c>
      <c r="N97" s="438" t="str">
        <f>IF('APH KIC KIA PC'!R100="","",'APH KIC KIA PC'!R100)</f>
        <v/>
      </c>
      <c r="O97" s="438" t="str">
        <f>IF('APH KIC KIA PC'!T100="","",'APH KIC KIA PC'!T100)</f>
        <v/>
      </c>
      <c r="P97" s="438" t="str">
        <f>IF('APH KIC KIA PC'!K100="","",'APH KIC KIA PC'!K100)</f>
        <v>Välj…</v>
      </c>
      <c r="Q97" s="436" t="str">
        <f>IF(B97="","",'2. Artikeldata Utökad'!E100)</f>
        <v/>
      </c>
      <c r="R97" s="436" t="str">
        <f>IF(B97="","",'2. Artikeldata Utökad'!F100)</f>
        <v/>
      </c>
      <c r="S97" s="436" t="str">
        <f>IF(B97="","",'3. Förpackningsdata'!G100/10)</f>
        <v/>
      </c>
      <c r="T97" s="436" t="str">
        <f>IF(B97="","",'3. Förpackningsdata'!H100/10)</f>
        <v/>
      </c>
      <c r="U97" s="436" t="str">
        <f>IF(B97="","",'3. Förpackningsdata'!I100/10)</f>
        <v/>
      </c>
      <c r="V97" s="465" t="str">
        <f>IF(B97="","",'APH KIC KIA PC'!Z100)</f>
        <v/>
      </c>
      <c r="W97" s="440" t="str">
        <f>IF(B97="","",'APH KIC KIA PC'!AA100)</f>
        <v/>
      </c>
      <c r="X97" s="441" t="str">
        <f>IF(B97="","",'APH KIC KIA PC'!AB100)</f>
        <v/>
      </c>
      <c r="Y97" s="442" t="str">
        <f>IF(B97="","",'APH KIC KIA PC'!AD100)</f>
        <v/>
      </c>
      <c r="Z97" s="441" t="str">
        <f>IF(B97="","",'APH KIC KIA PC'!AC100)</f>
        <v/>
      </c>
      <c r="AA97" s="442" t="str">
        <f>IF(B97="","",'APH KIC KIA PC'!AI100)</f>
        <v/>
      </c>
      <c r="AB97" s="443" t="str">
        <f>IF(B97="","",'APH KIC KIA PC'!AJ100)</f>
        <v/>
      </c>
      <c r="AC97" s="438" t="str">
        <f>IF(B97="","",'APH KIC KIA PC'!W100)</f>
        <v/>
      </c>
      <c r="AD97" s="439" t="str">
        <f>IF('3. Förpackningsdata'!M100="","",'3. Förpackningsdata'!M100)</f>
        <v/>
      </c>
      <c r="AE97" s="438" t="str">
        <f>IF('APH KIC KIA PC'!J100="","",'APH KIC KIA PC'!J100)</f>
        <v/>
      </c>
    </row>
    <row r="98" spans="1:31" s="330" customFormat="1" x14ac:dyDescent="0.25">
      <c r="A98" s="342">
        <v>97</v>
      </c>
      <c r="B98" s="434" t="str">
        <f>IF('1. Artikeldata Grund'!E101="","",'1. Artikeldata Grund'!E101)</f>
        <v/>
      </c>
      <c r="C98" s="435" t="str">
        <f>IF('1. Artikeldata Grund'!D101="","",'1. Artikeldata Grund'!D101)</f>
        <v/>
      </c>
      <c r="D98" s="436" t="str">
        <f>IF('APH KIC KIA PC'!D101="","",'APH KIC KIA PC'!D101)</f>
        <v/>
      </c>
      <c r="E98" s="435" t="str">
        <f>IF('APH KIC KIA PC'!F101="","",'APH KIC KIA PC'!F101)</f>
        <v/>
      </c>
      <c r="F98" s="438" t="str">
        <f>IF('APH KIC KIA PC'!S101="","",'APH KIC KIA PC'!S101)</f>
        <v xml:space="preserve">  Välj…</v>
      </c>
      <c r="G98" s="438">
        <f>IF('APH KIC KIA PC'!M101="","",'APH KIC KIA PC'!M101)</f>
        <v>910</v>
      </c>
      <c r="H98" s="437" t="str">
        <f>IF(G98&lt;&gt;200,"",IF('2. Artikeldata Utökad'!I101="","",'2. Artikeldata Utökad'!I101))</f>
        <v/>
      </c>
      <c r="I98" s="436" t="str">
        <f>IF('APH KIC KIA PC'!L101="Välj….","",'APH KIC KIA PC'!L101)</f>
        <v/>
      </c>
      <c r="J98" s="436" t="str">
        <f>IF(B98="","",_xlfn.XLOOKUP(I98,Artikelgrupper!A:A,Artikelgrupper!B:B))</f>
        <v/>
      </c>
      <c r="K98" s="436" t="str">
        <f>IF(B98="","",_xlfn.XLOOKUP(I98,Artikelgrupper!A:A,Artikelgrupper!C:C))</f>
        <v/>
      </c>
      <c r="L98" s="436" t="str">
        <f>IF(B98="","",_xlfn.XLOOKUP(I98,Artikelgrupper!A:A,Artikelgrupper!D:D))</f>
        <v/>
      </c>
      <c r="M98" s="439" t="str">
        <f>IF(B98="","",'APH KIC KIA PC'!Q101)</f>
        <v/>
      </c>
      <c r="N98" s="438" t="str">
        <f>IF('APH KIC KIA PC'!R101="","",'APH KIC KIA PC'!R101)</f>
        <v/>
      </c>
      <c r="O98" s="438" t="str">
        <f>IF('APH KIC KIA PC'!T101="","",'APH KIC KIA PC'!T101)</f>
        <v/>
      </c>
      <c r="P98" s="438" t="str">
        <f>IF('APH KIC KIA PC'!K101="","",'APH KIC KIA PC'!K101)</f>
        <v>Välj…</v>
      </c>
      <c r="Q98" s="436" t="str">
        <f>IF(B98="","",'2. Artikeldata Utökad'!E101)</f>
        <v/>
      </c>
      <c r="R98" s="436" t="str">
        <f>IF(B98="","",'2. Artikeldata Utökad'!F101)</f>
        <v/>
      </c>
      <c r="S98" s="436" t="str">
        <f>IF(B98="","",'3. Förpackningsdata'!G101/10)</f>
        <v/>
      </c>
      <c r="T98" s="436" t="str">
        <f>IF(B98="","",'3. Förpackningsdata'!H101/10)</f>
        <v/>
      </c>
      <c r="U98" s="436" t="str">
        <f>IF(B98="","",'3. Förpackningsdata'!I101/10)</f>
        <v/>
      </c>
      <c r="V98" s="465" t="str">
        <f>IF(B98="","",'APH KIC KIA PC'!Z101)</f>
        <v/>
      </c>
      <c r="W98" s="440" t="str">
        <f>IF(B98="","",'APH KIC KIA PC'!AA101)</f>
        <v/>
      </c>
      <c r="X98" s="441" t="str">
        <f>IF(B98="","",'APH KIC KIA PC'!AB101)</f>
        <v/>
      </c>
      <c r="Y98" s="442" t="str">
        <f>IF(B98="","",'APH KIC KIA PC'!AD101)</f>
        <v/>
      </c>
      <c r="Z98" s="441" t="str">
        <f>IF(B98="","",'APH KIC KIA PC'!AC101)</f>
        <v/>
      </c>
      <c r="AA98" s="442" t="str">
        <f>IF(B98="","",'APH KIC KIA PC'!AI101)</f>
        <v/>
      </c>
      <c r="AB98" s="443" t="str">
        <f>IF(B98="","",'APH KIC KIA PC'!AJ101)</f>
        <v/>
      </c>
      <c r="AC98" s="438" t="str">
        <f>IF(B98="","",'APH KIC KIA PC'!W101)</f>
        <v/>
      </c>
      <c r="AD98" s="439" t="str">
        <f>IF('3. Förpackningsdata'!M101="","",'3. Förpackningsdata'!M101)</f>
        <v/>
      </c>
      <c r="AE98" s="438" t="str">
        <f>IF('APH KIC KIA PC'!J101="","",'APH KIC KIA PC'!J101)</f>
        <v/>
      </c>
    </row>
    <row r="99" spans="1:31" s="330" customFormat="1" x14ac:dyDescent="0.25">
      <c r="A99" s="342">
        <v>98</v>
      </c>
      <c r="B99" s="434" t="str">
        <f>IF('1. Artikeldata Grund'!E102="","",'1. Artikeldata Grund'!E102)</f>
        <v/>
      </c>
      <c r="C99" s="435" t="str">
        <f>IF('1. Artikeldata Grund'!D102="","",'1. Artikeldata Grund'!D102)</f>
        <v/>
      </c>
      <c r="D99" s="436" t="str">
        <f>IF('APH KIC KIA PC'!D102="","",'APH KIC KIA PC'!D102)</f>
        <v/>
      </c>
      <c r="E99" s="435" t="str">
        <f>IF('APH KIC KIA PC'!F102="","",'APH KIC KIA PC'!F102)</f>
        <v/>
      </c>
      <c r="F99" s="438" t="str">
        <f>IF('APH KIC KIA PC'!S102="","",'APH KIC KIA PC'!S102)</f>
        <v xml:space="preserve">  Välj…</v>
      </c>
      <c r="G99" s="438">
        <f>IF('APH KIC KIA PC'!M102="","",'APH KIC KIA PC'!M102)</f>
        <v>910</v>
      </c>
      <c r="H99" s="437" t="str">
        <f>IF(G99&lt;&gt;200,"",IF('2. Artikeldata Utökad'!I102="","",'2. Artikeldata Utökad'!I102))</f>
        <v/>
      </c>
      <c r="I99" s="436" t="str">
        <f>IF('APH KIC KIA PC'!L102="Välj….","",'APH KIC KIA PC'!L102)</f>
        <v/>
      </c>
      <c r="J99" s="436" t="str">
        <f>IF(B99="","",_xlfn.XLOOKUP(I99,Artikelgrupper!A:A,Artikelgrupper!B:B))</f>
        <v/>
      </c>
      <c r="K99" s="436" t="str">
        <f>IF(B99="","",_xlfn.XLOOKUP(I99,Artikelgrupper!A:A,Artikelgrupper!C:C))</f>
        <v/>
      </c>
      <c r="L99" s="436" t="str">
        <f>IF(B99="","",_xlfn.XLOOKUP(I99,Artikelgrupper!A:A,Artikelgrupper!D:D))</f>
        <v/>
      </c>
      <c r="M99" s="439" t="str">
        <f>IF(B99="","",'APH KIC KIA PC'!Q102)</f>
        <v/>
      </c>
      <c r="N99" s="438" t="str">
        <f>IF('APH KIC KIA PC'!R102="","",'APH KIC KIA PC'!R102)</f>
        <v/>
      </c>
      <c r="O99" s="438" t="str">
        <f>IF('APH KIC KIA PC'!T102="","",'APH KIC KIA PC'!T102)</f>
        <v/>
      </c>
      <c r="P99" s="438" t="str">
        <f>IF('APH KIC KIA PC'!K102="","",'APH KIC KIA PC'!K102)</f>
        <v>Välj…</v>
      </c>
      <c r="Q99" s="436" t="str">
        <f>IF(B99="","",'2. Artikeldata Utökad'!E102)</f>
        <v/>
      </c>
      <c r="R99" s="436" t="str">
        <f>IF(B99="","",'2. Artikeldata Utökad'!F102)</f>
        <v/>
      </c>
      <c r="S99" s="436" t="str">
        <f>IF(B99="","",'3. Förpackningsdata'!G102/10)</f>
        <v/>
      </c>
      <c r="T99" s="436" t="str">
        <f>IF(B99="","",'3. Förpackningsdata'!H102/10)</f>
        <v/>
      </c>
      <c r="U99" s="436" t="str">
        <f>IF(B99="","",'3. Förpackningsdata'!I102/10)</f>
        <v/>
      </c>
      <c r="V99" s="465" t="str">
        <f>IF(B99="","",'APH KIC KIA PC'!Z102)</f>
        <v/>
      </c>
      <c r="W99" s="440" t="str">
        <f>IF(B99="","",'APH KIC KIA PC'!AA102)</f>
        <v/>
      </c>
      <c r="X99" s="441" t="str">
        <f>IF(B99="","",'APH KIC KIA PC'!AB102)</f>
        <v/>
      </c>
      <c r="Y99" s="442" t="str">
        <f>IF(B99="","",'APH KIC KIA PC'!AD102)</f>
        <v/>
      </c>
      <c r="Z99" s="441" t="str">
        <f>IF(B99="","",'APH KIC KIA PC'!AC102)</f>
        <v/>
      </c>
      <c r="AA99" s="442" t="str">
        <f>IF(B99="","",'APH KIC KIA PC'!AI102)</f>
        <v/>
      </c>
      <c r="AB99" s="443" t="str">
        <f>IF(B99="","",'APH KIC KIA PC'!AJ102)</f>
        <v/>
      </c>
      <c r="AC99" s="438" t="str">
        <f>IF(B99="","",'APH KIC KIA PC'!W102)</f>
        <v/>
      </c>
      <c r="AD99" s="439" t="str">
        <f>IF('3. Förpackningsdata'!M102="","",'3. Förpackningsdata'!M102)</f>
        <v/>
      </c>
      <c r="AE99" s="438" t="str">
        <f>IF('APH KIC KIA PC'!J102="","",'APH KIC KIA PC'!J102)</f>
        <v/>
      </c>
    </row>
    <row r="100" spans="1:31" s="330" customFormat="1" x14ac:dyDescent="0.25">
      <c r="A100" s="342">
        <v>99</v>
      </c>
      <c r="B100" s="434" t="str">
        <f>IF('1. Artikeldata Grund'!E103="","",'1. Artikeldata Grund'!E103)</f>
        <v/>
      </c>
      <c r="C100" s="435" t="str">
        <f>IF('1. Artikeldata Grund'!D103="","",'1. Artikeldata Grund'!D103)</f>
        <v/>
      </c>
      <c r="D100" s="436" t="str">
        <f>IF('APH KIC KIA PC'!D103="","",'APH KIC KIA PC'!D103)</f>
        <v/>
      </c>
      <c r="E100" s="435" t="str">
        <f>IF('APH KIC KIA PC'!F103="","",'APH KIC KIA PC'!F103)</f>
        <v/>
      </c>
      <c r="F100" s="438" t="str">
        <f>IF('APH KIC KIA PC'!S103="","",'APH KIC KIA PC'!S103)</f>
        <v xml:space="preserve">  Välj…</v>
      </c>
      <c r="G100" s="438">
        <f>IF('APH KIC KIA PC'!M103="","",'APH KIC KIA PC'!M103)</f>
        <v>910</v>
      </c>
      <c r="H100" s="437" t="str">
        <f>IF(G100&lt;&gt;200,"",IF('2. Artikeldata Utökad'!I103="","",'2. Artikeldata Utökad'!I103))</f>
        <v/>
      </c>
      <c r="I100" s="436" t="str">
        <f>IF('APH KIC KIA PC'!L103="Välj….","",'APH KIC KIA PC'!L103)</f>
        <v/>
      </c>
      <c r="J100" s="436" t="str">
        <f>IF(B100="","",_xlfn.XLOOKUP(I100,Artikelgrupper!A:A,Artikelgrupper!B:B))</f>
        <v/>
      </c>
      <c r="K100" s="436" t="str">
        <f>IF(B100="","",_xlfn.XLOOKUP(I100,Artikelgrupper!A:A,Artikelgrupper!C:C))</f>
        <v/>
      </c>
      <c r="L100" s="436" t="str">
        <f>IF(B100="","",_xlfn.XLOOKUP(I100,Artikelgrupper!A:A,Artikelgrupper!D:D))</f>
        <v/>
      </c>
      <c r="M100" s="439" t="str">
        <f>IF(B100="","",'APH KIC KIA PC'!Q103)</f>
        <v/>
      </c>
      <c r="N100" s="438" t="str">
        <f>IF('APH KIC KIA PC'!R103="","",'APH KIC KIA PC'!R103)</f>
        <v/>
      </c>
      <c r="O100" s="438" t="str">
        <f>IF('APH KIC KIA PC'!T103="","",'APH KIC KIA PC'!T103)</f>
        <v/>
      </c>
      <c r="P100" s="438" t="str">
        <f>IF('APH KIC KIA PC'!K103="","",'APH KIC KIA PC'!K103)</f>
        <v>Välj…</v>
      </c>
      <c r="Q100" s="436" t="str">
        <f>IF(B100="","",'2. Artikeldata Utökad'!E103)</f>
        <v/>
      </c>
      <c r="R100" s="436" t="str">
        <f>IF(B100="","",'2. Artikeldata Utökad'!F103)</f>
        <v/>
      </c>
      <c r="S100" s="436" t="str">
        <f>IF(B100="","",'3. Förpackningsdata'!G103/10)</f>
        <v/>
      </c>
      <c r="T100" s="436" t="str">
        <f>IF(B100="","",'3. Förpackningsdata'!H103/10)</f>
        <v/>
      </c>
      <c r="U100" s="436" t="str">
        <f>IF(B100="","",'3. Förpackningsdata'!I103/10)</f>
        <v/>
      </c>
      <c r="V100" s="465" t="str">
        <f>IF(B100="","",'APH KIC KIA PC'!Z103)</f>
        <v/>
      </c>
      <c r="W100" s="440" t="str">
        <f>IF(B100="","",'APH KIC KIA PC'!AA103)</f>
        <v/>
      </c>
      <c r="X100" s="441" t="str">
        <f>IF(B100="","",'APH KIC KIA PC'!AB103)</f>
        <v/>
      </c>
      <c r="Y100" s="442" t="str">
        <f>IF(B100="","",'APH KIC KIA PC'!AD103)</f>
        <v/>
      </c>
      <c r="Z100" s="441" t="str">
        <f>IF(B100="","",'APH KIC KIA PC'!AC103)</f>
        <v/>
      </c>
      <c r="AA100" s="442" t="str">
        <f>IF(B100="","",'APH KIC KIA PC'!AI103)</f>
        <v/>
      </c>
      <c r="AB100" s="443" t="str">
        <f>IF(B100="","",'APH KIC KIA PC'!AJ103)</f>
        <v/>
      </c>
      <c r="AC100" s="438" t="str">
        <f>IF(B100="","",'APH KIC KIA PC'!W103)</f>
        <v/>
      </c>
      <c r="AD100" s="439" t="str">
        <f>IF('3. Förpackningsdata'!M103="","",'3. Förpackningsdata'!M103)</f>
        <v/>
      </c>
      <c r="AE100" s="438" t="str">
        <f>IF('APH KIC KIA PC'!J103="","",'APH KIC KIA PC'!J103)</f>
        <v/>
      </c>
    </row>
    <row r="101" spans="1:31" s="330" customFormat="1" x14ac:dyDescent="0.25">
      <c r="A101" s="342">
        <v>100</v>
      </c>
      <c r="B101" s="434" t="str">
        <f>IF('1. Artikeldata Grund'!E104="","",'1. Artikeldata Grund'!E104)</f>
        <v/>
      </c>
      <c r="C101" s="435" t="str">
        <f>IF('1. Artikeldata Grund'!D104="","",'1. Artikeldata Grund'!D104)</f>
        <v/>
      </c>
      <c r="D101" s="436" t="str">
        <f>IF('APH KIC KIA PC'!D104="","",'APH KIC KIA PC'!D104)</f>
        <v/>
      </c>
      <c r="E101" s="435" t="str">
        <f>IF('APH KIC KIA PC'!F104="","",'APH KIC KIA PC'!F104)</f>
        <v/>
      </c>
      <c r="F101" s="438" t="str">
        <f>IF('APH KIC KIA PC'!S104="","",'APH KIC KIA PC'!S104)</f>
        <v xml:space="preserve">  Välj…</v>
      </c>
      <c r="G101" s="438">
        <f>IF('APH KIC KIA PC'!M104="","",'APH KIC KIA PC'!M104)</f>
        <v>910</v>
      </c>
      <c r="H101" s="437" t="str">
        <f>IF(G101&lt;&gt;200,"",IF('2. Artikeldata Utökad'!I104="","",'2. Artikeldata Utökad'!I104))</f>
        <v/>
      </c>
      <c r="I101" s="436" t="str">
        <f>IF('APH KIC KIA PC'!L104="Välj….","",'APH KIC KIA PC'!L104)</f>
        <v/>
      </c>
      <c r="J101" s="436" t="str">
        <f>IF(B101="","",_xlfn.XLOOKUP(I101,Artikelgrupper!A:A,Artikelgrupper!B:B))</f>
        <v/>
      </c>
      <c r="K101" s="436" t="str">
        <f>IF(B101="","",_xlfn.XLOOKUP(I101,Artikelgrupper!A:A,Artikelgrupper!C:C))</f>
        <v/>
      </c>
      <c r="L101" s="436" t="str">
        <f>IF(B101="","",_xlfn.XLOOKUP(I101,Artikelgrupper!A:A,Artikelgrupper!D:D))</f>
        <v/>
      </c>
      <c r="M101" s="439" t="str">
        <f>IF(B101="","",'APH KIC KIA PC'!Q104)</f>
        <v/>
      </c>
      <c r="N101" s="438" t="str">
        <f>IF('APH KIC KIA PC'!R104="","",'APH KIC KIA PC'!R104)</f>
        <v/>
      </c>
      <c r="O101" s="438" t="str">
        <f>IF('APH KIC KIA PC'!T104="","",'APH KIC KIA PC'!T104)</f>
        <v/>
      </c>
      <c r="P101" s="438" t="str">
        <f>IF('APH KIC KIA PC'!K104="","",'APH KIC KIA PC'!K104)</f>
        <v>Välj…</v>
      </c>
      <c r="Q101" s="436" t="str">
        <f>IF(B101="","",'2. Artikeldata Utökad'!E104)</f>
        <v/>
      </c>
      <c r="R101" s="436" t="str">
        <f>IF(B101="","",'2. Artikeldata Utökad'!F104)</f>
        <v/>
      </c>
      <c r="S101" s="436" t="str">
        <f>IF(B101="","",'3. Förpackningsdata'!G104/10)</f>
        <v/>
      </c>
      <c r="T101" s="436" t="str">
        <f>IF(B101="","",'3. Förpackningsdata'!H104/10)</f>
        <v/>
      </c>
      <c r="U101" s="436" t="str">
        <f>IF(B101="","",'3. Förpackningsdata'!I104/10)</f>
        <v/>
      </c>
      <c r="V101" s="465" t="str">
        <f>IF(B101="","",'APH KIC KIA PC'!Z104)</f>
        <v/>
      </c>
      <c r="W101" s="440" t="str">
        <f>IF(B101="","",'APH KIC KIA PC'!AA104)</f>
        <v/>
      </c>
      <c r="X101" s="441" t="str">
        <f>IF(B101="","",'APH KIC KIA PC'!AB104)</f>
        <v/>
      </c>
      <c r="Y101" s="442" t="str">
        <f>IF(B101="","",'APH KIC KIA PC'!AD104)</f>
        <v/>
      </c>
      <c r="Z101" s="441" t="str">
        <f>IF(B101="","",'APH KIC KIA PC'!AC104)</f>
        <v/>
      </c>
      <c r="AA101" s="442" t="str">
        <f>IF(B101="","",'APH KIC KIA PC'!AI104)</f>
        <v/>
      </c>
      <c r="AB101" s="443" t="str">
        <f>IF(B101="","",'APH KIC KIA PC'!AJ104)</f>
        <v/>
      </c>
      <c r="AC101" s="438" t="str">
        <f>IF(B101="","",'APH KIC KIA PC'!W104)</f>
        <v/>
      </c>
      <c r="AD101" s="439" t="str">
        <f>IF('3. Förpackningsdata'!M104="","",'3. Förpackningsdata'!M104)</f>
        <v/>
      </c>
      <c r="AE101" s="438" t="str">
        <f>IF('APH KIC KIA PC'!J104="","",'APH KIC KIA PC'!J104)</f>
        <v/>
      </c>
    </row>
    <row r="102" spans="1:31" s="330" customFormat="1" x14ac:dyDescent="0.25">
      <c r="A102" s="342">
        <v>101</v>
      </c>
      <c r="B102" s="434" t="str">
        <f>IF('1. Artikeldata Grund'!E105="","",'1. Artikeldata Grund'!E105)</f>
        <v/>
      </c>
      <c r="C102" s="435" t="str">
        <f>IF('1. Artikeldata Grund'!D105="","",'1. Artikeldata Grund'!D105)</f>
        <v/>
      </c>
      <c r="D102" s="436" t="str">
        <f>IF('APH KIC KIA PC'!D105="","",'APH KIC KIA PC'!D105)</f>
        <v/>
      </c>
      <c r="E102" s="435" t="str">
        <f>IF('APH KIC KIA PC'!F105="","",'APH KIC KIA PC'!F105)</f>
        <v/>
      </c>
      <c r="F102" s="438" t="str">
        <f>IF('APH KIC KIA PC'!S105="","",'APH KIC KIA PC'!S105)</f>
        <v xml:space="preserve">  Välj…</v>
      </c>
      <c r="G102" s="438">
        <f>IF('APH KIC KIA PC'!M105="","",'APH KIC KIA PC'!M105)</f>
        <v>910</v>
      </c>
      <c r="H102" s="437" t="str">
        <f>IF(G102&lt;&gt;200,"",IF('2. Artikeldata Utökad'!I105="","",'2. Artikeldata Utökad'!I105))</f>
        <v/>
      </c>
      <c r="I102" s="436" t="str">
        <f>IF('APH KIC KIA PC'!L105="Välj….","",'APH KIC KIA PC'!L105)</f>
        <v/>
      </c>
      <c r="J102" s="436" t="str">
        <f>IF(B102="","",_xlfn.XLOOKUP(I102,Artikelgrupper!A:A,Artikelgrupper!B:B))</f>
        <v/>
      </c>
      <c r="K102" s="436" t="str">
        <f>IF(B102="","",_xlfn.XLOOKUP(I102,Artikelgrupper!A:A,Artikelgrupper!C:C))</f>
        <v/>
      </c>
      <c r="L102" s="436" t="str">
        <f>IF(B102="","",_xlfn.XLOOKUP(I102,Artikelgrupper!A:A,Artikelgrupper!D:D))</f>
        <v/>
      </c>
      <c r="M102" s="439" t="str">
        <f>IF(B102="","",'APH KIC KIA PC'!Q105)</f>
        <v/>
      </c>
      <c r="N102" s="438" t="str">
        <f>IF('APH KIC KIA PC'!R105="","",'APH KIC KIA PC'!R105)</f>
        <v/>
      </c>
      <c r="O102" s="438" t="str">
        <f>IF('APH KIC KIA PC'!T105="","",'APH KIC KIA PC'!T105)</f>
        <v/>
      </c>
      <c r="P102" s="438" t="str">
        <f>IF('APH KIC KIA PC'!K105="","",'APH KIC KIA PC'!K105)</f>
        <v>Välj…</v>
      </c>
      <c r="Q102" s="436" t="str">
        <f>IF(B102="","",'2. Artikeldata Utökad'!E105)</f>
        <v/>
      </c>
      <c r="R102" s="436" t="str">
        <f>IF(B102="","",'2. Artikeldata Utökad'!F105)</f>
        <v/>
      </c>
      <c r="S102" s="436" t="str">
        <f>IF(B102="","",'3. Förpackningsdata'!G105/10)</f>
        <v/>
      </c>
      <c r="T102" s="436" t="str">
        <f>IF(B102="","",'3. Förpackningsdata'!H105/10)</f>
        <v/>
      </c>
      <c r="U102" s="436" t="str">
        <f>IF(B102="","",'3. Förpackningsdata'!I105/10)</f>
        <v/>
      </c>
      <c r="V102" s="465" t="str">
        <f>IF(B102="","",'APH KIC KIA PC'!Z105)</f>
        <v/>
      </c>
      <c r="W102" s="440" t="str">
        <f>IF(B102="","",'APH KIC KIA PC'!AA105)</f>
        <v/>
      </c>
      <c r="X102" s="441" t="str">
        <f>IF(B102="","",'APH KIC KIA PC'!AB105)</f>
        <v/>
      </c>
      <c r="Y102" s="442" t="str">
        <f>IF(B102="","",'APH KIC KIA PC'!AD105)</f>
        <v/>
      </c>
      <c r="Z102" s="441" t="str">
        <f>IF(B102="","",'APH KIC KIA PC'!AC105)</f>
        <v/>
      </c>
      <c r="AA102" s="442" t="str">
        <f>IF(B102="","",'APH KIC KIA PC'!AI105)</f>
        <v/>
      </c>
      <c r="AB102" s="443" t="str">
        <f>IF(B102="","",'APH KIC KIA PC'!AJ105)</f>
        <v/>
      </c>
      <c r="AC102" s="438" t="str">
        <f>IF(B102="","",'APH KIC KIA PC'!W105)</f>
        <v/>
      </c>
      <c r="AD102" s="439" t="str">
        <f>IF('3. Förpackningsdata'!M105="","",'3. Förpackningsdata'!M105)</f>
        <v/>
      </c>
      <c r="AE102" s="438" t="str">
        <f>IF('APH KIC KIA PC'!J105="","",'APH KIC KIA PC'!J105)</f>
        <v/>
      </c>
    </row>
    <row r="103" spans="1:31" s="330" customFormat="1" x14ac:dyDescent="0.25">
      <c r="A103" s="342">
        <v>102</v>
      </c>
      <c r="B103" s="434" t="str">
        <f>IF('1. Artikeldata Grund'!E106="","",'1. Artikeldata Grund'!E106)</f>
        <v/>
      </c>
      <c r="C103" s="435" t="str">
        <f>IF('1. Artikeldata Grund'!D106="","",'1. Artikeldata Grund'!D106)</f>
        <v/>
      </c>
      <c r="D103" s="436" t="str">
        <f>IF('APH KIC KIA PC'!D106="","",'APH KIC KIA PC'!D106)</f>
        <v/>
      </c>
      <c r="E103" s="435" t="str">
        <f>IF('APH KIC KIA PC'!F106="","",'APH KIC KIA PC'!F106)</f>
        <v/>
      </c>
      <c r="F103" s="438" t="str">
        <f>IF('APH KIC KIA PC'!S106="","",'APH KIC KIA PC'!S106)</f>
        <v xml:space="preserve">  Välj…</v>
      </c>
      <c r="G103" s="438">
        <f>IF('APH KIC KIA PC'!M106="","",'APH KIC KIA PC'!M106)</f>
        <v>910</v>
      </c>
      <c r="H103" s="437" t="str">
        <f>IF(G103&lt;&gt;200,"",IF('2. Artikeldata Utökad'!I106="","",'2. Artikeldata Utökad'!I106))</f>
        <v/>
      </c>
      <c r="I103" s="436" t="str">
        <f>IF('APH KIC KIA PC'!L106="Välj….","",'APH KIC KIA PC'!L106)</f>
        <v/>
      </c>
      <c r="J103" s="436" t="str">
        <f>IF(B103="","",_xlfn.XLOOKUP(I103,Artikelgrupper!A:A,Artikelgrupper!B:B))</f>
        <v/>
      </c>
      <c r="K103" s="436" t="str">
        <f>IF(B103="","",_xlfn.XLOOKUP(I103,Artikelgrupper!A:A,Artikelgrupper!C:C))</f>
        <v/>
      </c>
      <c r="L103" s="436" t="str">
        <f>IF(B103="","",_xlfn.XLOOKUP(I103,Artikelgrupper!A:A,Artikelgrupper!D:D))</f>
        <v/>
      </c>
      <c r="M103" s="439" t="str">
        <f>IF(B103="","",'APH KIC KIA PC'!Q106)</f>
        <v/>
      </c>
      <c r="N103" s="438" t="str">
        <f>IF('APH KIC KIA PC'!R106="","",'APH KIC KIA PC'!R106)</f>
        <v/>
      </c>
      <c r="O103" s="438" t="str">
        <f>IF('APH KIC KIA PC'!T106="","",'APH KIC KIA PC'!T106)</f>
        <v/>
      </c>
      <c r="P103" s="438" t="str">
        <f>IF('APH KIC KIA PC'!K106="","",'APH KIC KIA PC'!K106)</f>
        <v>Välj…</v>
      </c>
      <c r="Q103" s="436" t="str">
        <f>IF(B103="","",'2. Artikeldata Utökad'!E106)</f>
        <v/>
      </c>
      <c r="R103" s="436" t="str">
        <f>IF(B103="","",'2. Artikeldata Utökad'!F106)</f>
        <v/>
      </c>
      <c r="S103" s="436" t="str">
        <f>IF(B103="","",'3. Förpackningsdata'!G106/10)</f>
        <v/>
      </c>
      <c r="T103" s="436" t="str">
        <f>IF(B103="","",'3. Förpackningsdata'!H106/10)</f>
        <v/>
      </c>
      <c r="U103" s="436" t="str">
        <f>IF(B103="","",'3. Förpackningsdata'!I106/10)</f>
        <v/>
      </c>
      <c r="V103" s="465" t="str">
        <f>IF(B103="","",'APH KIC KIA PC'!Z106)</f>
        <v/>
      </c>
      <c r="W103" s="440" t="str">
        <f>IF(B103="","",'APH KIC KIA PC'!AA106)</f>
        <v/>
      </c>
      <c r="X103" s="441" t="str">
        <f>IF(B103="","",'APH KIC KIA PC'!AB106)</f>
        <v/>
      </c>
      <c r="Y103" s="442" t="str">
        <f>IF(B103="","",'APH KIC KIA PC'!AD106)</f>
        <v/>
      </c>
      <c r="Z103" s="441" t="str">
        <f>IF(B103="","",'APH KIC KIA PC'!AC106)</f>
        <v/>
      </c>
      <c r="AA103" s="442" t="str">
        <f>IF(B103="","",'APH KIC KIA PC'!AI106)</f>
        <v/>
      </c>
      <c r="AB103" s="443" t="str">
        <f>IF(B103="","",'APH KIC KIA PC'!AJ106)</f>
        <v/>
      </c>
      <c r="AC103" s="438" t="str">
        <f>IF(B103="","",'APH KIC KIA PC'!W106)</f>
        <v/>
      </c>
      <c r="AD103" s="439" t="str">
        <f>IF('3. Förpackningsdata'!M106="","",'3. Förpackningsdata'!M106)</f>
        <v/>
      </c>
      <c r="AE103" s="438" t="str">
        <f>IF('APH KIC KIA PC'!J106="","",'APH KIC KIA PC'!J106)</f>
        <v/>
      </c>
    </row>
    <row r="104" spans="1:31" s="330" customFormat="1" x14ac:dyDescent="0.25">
      <c r="A104" s="342">
        <v>103</v>
      </c>
      <c r="B104" s="434" t="str">
        <f>IF('1. Artikeldata Grund'!E107="","",'1. Artikeldata Grund'!E107)</f>
        <v/>
      </c>
      <c r="C104" s="435" t="str">
        <f>IF('1. Artikeldata Grund'!D107="","",'1. Artikeldata Grund'!D107)</f>
        <v/>
      </c>
      <c r="D104" s="436" t="str">
        <f>IF('APH KIC KIA PC'!D107="","",'APH KIC KIA PC'!D107)</f>
        <v/>
      </c>
      <c r="E104" s="435" t="str">
        <f>IF('APH KIC KIA PC'!F107="","",'APH KIC KIA PC'!F107)</f>
        <v/>
      </c>
      <c r="F104" s="438" t="str">
        <f>IF('APH KIC KIA PC'!S107="","",'APH KIC KIA PC'!S107)</f>
        <v xml:space="preserve">  Välj…</v>
      </c>
      <c r="G104" s="438">
        <f>IF('APH KIC KIA PC'!M107="","",'APH KIC KIA PC'!M107)</f>
        <v>910</v>
      </c>
      <c r="H104" s="437" t="str">
        <f>IF(G104&lt;&gt;200,"",IF('2. Artikeldata Utökad'!I107="","",'2. Artikeldata Utökad'!I107))</f>
        <v/>
      </c>
      <c r="I104" s="436" t="str">
        <f>IF('APH KIC KIA PC'!L107="Välj….","",'APH KIC KIA PC'!L107)</f>
        <v/>
      </c>
      <c r="J104" s="436" t="str">
        <f>IF(B104="","",_xlfn.XLOOKUP(I104,Artikelgrupper!A:A,Artikelgrupper!B:B))</f>
        <v/>
      </c>
      <c r="K104" s="436" t="str">
        <f>IF(B104="","",_xlfn.XLOOKUP(I104,Artikelgrupper!A:A,Artikelgrupper!C:C))</f>
        <v/>
      </c>
      <c r="L104" s="436" t="str">
        <f>IF(B104="","",_xlfn.XLOOKUP(I104,Artikelgrupper!A:A,Artikelgrupper!D:D))</f>
        <v/>
      </c>
      <c r="M104" s="439" t="str">
        <f>IF(B104="","",'APH KIC KIA PC'!Q107)</f>
        <v/>
      </c>
      <c r="N104" s="438" t="str">
        <f>IF('APH KIC KIA PC'!R107="","",'APH KIC KIA PC'!R107)</f>
        <v/>
      </c>
      <c r="O104" s="438" t="str">
        <f>IF('APH KIC KIA PC'!T107="","",'APH KIC KIA PC'!T107)</f>
        <v/>
      </c>
      <c r="P104" s="438" t="str">
        <f>IF('APH KIC KIA PC'!K107="","",'APH KIC KIA PC'!K107)</f>
        <v>Välj…</v>
      </c>
      <c r="Q104" s="436" t="str">
        <f>IF(B104="","",'2. Artikeldata Utökad'!E107)</f>
        <v/>
      </c>
      <c r="R104" s="436" t="str">
        <f>IF(B104="","",'2. Artikeldata Utökad'!F107)</f>
        <v/>
      </c>
      <c r="S104" s="436" t="str">
        <f>IF(B104="","",'3. Förpackningsdata'!G107/10)</f>
        <v/>
      </c>
      <c r="T104" s="436" t="str">
        <f>IF(B104="","",'3. Förpackningsdata'!H107/10)</f>
        <v/>
      </c>
      <c r="U104" s="436" t="str">
        <f>IF(B104="","",'3. Förpackningsdata'!I107/10)</f>
        <v/>
      </c>
      <c r="V104" s="465" t="str">
        <f>IF(B104="","",'APH KIC KIA PC'!Z107)</f>
        <v/>
      </c>
      <c r="W104" s="440" t="str">
        <f>IF(B104="","",'APH KIC KIA PC'!AA107)</f>
        <v/>
      </c>
      <c r="X104" s="441" t="str">
        <f>IF(B104="","",'APH KIC KIA PC'!AB107)</f>
        <v/>
      </c>
      <c r="Y104" s="442" t="str">
        <f>IF(B104="","",'APH KIC KIA PC'!AD107)</f>
        <v/>
      </c>
      <c r="Z104" s="441" t="str">
        <f>IF(B104="","",'APH KIC KIA PC'!AC107)</f>
        <v/>
      </c>
      <c r="AA104" s="442" t="str">
        <f>IF(B104="","",'APH KIC KIA PC'!AI107)</f>
        <v/>
      </c>
      <c r="AB104" s="443" t="str">
        <f>IF(B104="","",'APH KIC KIA PC'!AJ107)</f>
        <v/>
      </c>
      <c r="AC104" s="438" t="str">
        <f>IF(B104="","",'APH KIC KIA PC'!W107)</f>
        <v/>
      </c>
      <c r="AD104" s="439" t="str">
        <f>IF('3. Förpackningsdata'!M107="","",'3. Förpackningsdata'!M107)</f>
        <v/>
      </c>
      <c r="AE104" s="438" t="str">
        <f>IF('APH KIC KIA PC'!J107="","",'APH KIC KIA PC'!J107)</f>
        <v/>
      </c>
    </row>
    <row r="105" spans="1:31" s="330" customFormat="1" x14ac:dyDescent="0.25">
      <c r="A105" s="342">
        <v>104</v>
      </c>
      <c r="B105" s="434" t="str">
        <f>IF('1. Artikeldata Grund'!E108="","",'1. Artikeldata Grund'!E108)</f>
        <v/>
      </c>
      <c r="C105" s="435" t="str">
        <f>IF('1. Artikeldata Grund'!D108="","",'1. Artikeldata Grund'!D108)</f>
        <v/>
      </c>
      <c r="D105" s="436" t="str">
        <f>IF('APH KIC KIA PC'!D108="","",'APH KIC KIA PC'!D108)</f>
        <v/>
      </c>
      <c r="E105" s="435" t="str">
        <f>IF('APH KIC KIA PC'!F108="","",'APH KIC KIA PC'!F108)</f>
        <v/>
      </c>
      <c r="F105" s="438" t="str">
        <f>IF('APH KIC KIA PC'!S108="","",'APH KIC KIA PC'!S108)</f>
        <v xml:space="preserve">  Välj…</v>
      </c>
      <c r="G105" s="438">
        <f>IF('APH KIC KIA PC'!M108="","",'APH KIC KIA PC'!M108)</f>
        <v>910</v>
      </c>
      <c r="H105" s="437" t="str">
        <f>IF(G105&lt;&gt;200,"",IF('2. Artikeldata Utökad'!I108="","",'2. Artikeldata Utökad'!I108))</f>
        <v/>
      </c>
      <c r="I105" s="436" t="str">
        <f>IF('APH KIC KIA PC'!L108="Välj….","",'APH KIC KIA PC'!L108)</f>
        <v/>
      </c>
      <c r="J105" s="436" t="str">
        <f>IF(B105="","",_xlfn.XLOOKUP(I105,Artikelgrupper!A:A,Artikelgrupper!B:B))</f>
        <v/>
      </c>
      <c r="K105" s="436" t="str">
        <f>IF(B105="","",_xlfn.XLOOKUP(I105,Artikelgrupper!A:A,Artikelgrupper!C:C))</f>
        <v/>
      </c>
      <c r="L105" s="436" t="str">
        <f>IF(B105="","",_xlfn.XLOOKUP(I105,Artikelgrupper!A:A,Artikelgrupper!D:D))</f>
        <v/>
      </c>
      <c r="M105" s="439" t="str">
        <f>IF(B105="","",'APH KIC KIA PC'!Q108)</f>
        <v/>
      </c>
      <c r="N105" s="438" t="str">
        <f>IF('APH KIC KIA PC'!R108="","",'APH KIC KIA PC'!R108)</f>
        <v/>
      </c>
      <c r="O105" s="438" t="str">
        <f>IF('APH KIC KIA PC'!T108="","",'APH KIC KIA PC'!T108)</f>
        <v/>
      </c>
      <c r="P105" s="438" t="str">
        <f>IF('APH KIC KIA PC'!K108="","",'APH KIC KIA PC'!K108)</f>
        <v>Välj…</v>
      </c>
      <c r="Q105" s="436" t="str">
        <f>IF(B105="","",'2. Artikeldata Utökad'!E108)</f>
        <v/>
      </c>
      <c r="R105" s="436" t="str">
        <f>IF(B105="","",'2. Artikeldata Utökad'!F108)</f>
        <v/>
      </c>
      <c r="S105" s="436" t="str">
        <f>IF(B105="","",'3. Förpackningsdata'!G108/10)</f>
        <v/>
      </c>
      <c r="T105" s="436" t="str">
        <f>IF(B105="","",'3. Förpackningsdata'!H108/10)</f>
        <v/>
      </c>
      <c r="U105" s="436" t="str">
        <f>IF(B105="","",'3. Förpackningsdata'!I108/10)</f>
        <v/>
      </c>
      <c r="V105" s="465" t="str">
        <f>IF(B105="","",'APH KIC KIA PC'!Z108)</f>
        <v/>
      </c>
      <c r="W105" s="440" t="str">
        <f>IF(B105="","",'APH KIC KIA PC'!AA108)</f>
        <v/>
      </c>
      <c r="X105" s="441" t="str">
        <f>IF(B105="","",'APH KIC KIA PC'!AB108)</f>
        <v/>
      </c>
      <c r="Y105" s="442" t="str">
        <f>IF(B105="","",'APH KIC KIA PC'!AD108)</f>
        <v/>
      </c>
      <c r="Z105" s="441" t="str">
        <f>IF(B105="","",'APH KIC KIA PC'!AC108)</f>
        <v/>
      </c>
      <c r="AA105" s="442" t="str">
        <f>IF(B105="","",'APH KIC KIA PC'!AI108)</f>
        <v/>
      </c>
      <c r="AB105" s="443" t="str">
        <f>IF(B105="","",'APH KIC KIA PC'!AJ108)</f>
        <v/>
      </c>
      <c r="AC105" s="438" t="str">
        <f>IF(B105="","",'APH KIC KIA PC'!W108)</f>
        <v/>
      </c>
      <c r="AD105" s="439" t="str">
        <f>IF('3. Förpackningsdata'!M108="","",'3. Förpackningsdata'!M108)</f>
        <v/>
      </c>
      <c r="AE105" s="438" t="str">
        <f>IF('APH KIC KIA PC'!J108="","",'APH KIC KIA PC'!J108)</f>
        <v/>
      </c>
    </row>
    <row r="106" spans="1:31" s="330" customFormat="1" x14ac:dyDescent="0.25">
      <c r="A106" s="342">
        <v>105</v>
      </c>
      <c r="B106" s="434" t="str">
        <f>IF('1. Artikeldata Grund'!E109="","",'1. Artikeldata Grund'!E109)</f>
        <v/>
      </c>
      <c r="C106" s="435" t="str">
        <f>IF('1. Artikeldata Grund'!D109="","",'1. Artikeldata Grund'!D109)</f>
        <v/>
      </c>
      <c r="D106" s="436" t="str">
        <f>IF('APH KIC KIA PC'!D109="","",'APH KIC KIA PC'!D109)</f>
        <v/>
      </c>
      <c r="E106" s="435" t="str">
        <f>IF('APH KIC KIA PC'!F109="","",'APH KIC KIA PC'!F109)</f>
        <v/>
      </c>
      <c r="F106" s="438" t="str">
        <f>IF('APH KIC KIA PC'!S109="","",'APH KIC KIA PC'!S109)</f>
        <v xml:space="preserve">  Välj…</v>
      </c>
      <c r="G106" s="438">
        <f>IF('APH KIC KIA PC'!M109="","",'APH KIC KIA PC'!M109)</f>
        <v>910</v>
      </c>
      <c r="H106" s="437" t="str">
        <f>IF(G106&lt;&gt;200,"",IF('2. Artikeldata Utökad'!I109="","",'2. Artikeldata Utökad'!I109))</f>
        <v/>
      </c>
      <c r="I106" s="436" t="str">
        <f>IF('APH KIC KIA PC'!L109="Välj….","",'APH KIC KIA PC'!L109)</f>
        <v/>
      </c>
      <c r="J106" s="436" t="str">
        <f>IF(B106="","",_xlfn.XLOOKUP(I106,Artikelgrupper!A:A,Artikelgrupper!B:B))</f>
        <v/>
      </c>
      <c r="K106" s="436" t="str">
        <f>IF(B106="","",_xlfn.XLOOKUP(I106,Artikelgrupper!A:A,Artikelgrupper!C:C))</f>
        <v/>
      </c>
      <c r="L106" s="436" t="str">
        <f>IF(B106="","",_xlfn.XLOOKUP(I106,Artikelgrupper!A:A,Artikelgrupper!D:D))</f>
        <v/>
      </c>
      <c r="M106" s="439" t="str">
        <f>IF(B106="","",'APH KIC KIA PC'!Q109)</f>
        <v/>
      </c>
      <c r="N106" s="438" t="str">
        <f>IF('APH KIC KIA PC'!R109="","",'APH KIC KIA PC'!R109)</f>
        <v/>
      </c>
      <c r="O106" s="438" t="str">
        <f>IF('APH KIC KIA PC'!T109="","",'APH KIC KIA PC'!T109)</f>
        <v/>
      </c>
      <c r="P106" s="438" t="str">
        <f>IF('APH KIC KIA PC'!K109="","",'APH KIC KIA PC'!K109)</f>
        <v>Välj…</v>
      </c>
      <c r="Q106" s="436" t="str">
        <f>IF(B106="","",'2. Artikeldata Utökad'!E109)</f>
        <v/>
      </c>
      <c r="R106" s="436" t="str">
        <f>IF(B106="","",'2. Artikeldata Utökad'!F109)</f>
        <v/>
      </c>
      <c r="S106" s="436" t="str">
        <f>IF(B106="","",'3. Förpackningsdata'!G109/10)</f>
        <v/>
      </c>
      <c r="T106" s="436" t="str">
        <f>IF(B106="","",'3. Förpackningsdata'!H109/10)</f>
        <v/>
      </c>
      <c r="U106" s="436" t="str">
        <f>IF(B106="","",'3. Förpackningsdata'!I109/10)</f>
        <v/>
      </c>
      <c r="V106" s="465" t="str">
        <f>IF(B106="","",'APH KIC KIA PC'!Z109)</f>
        <v/>
      </c>
      <c r="W106" s="440" t="str">
        <f>IF(B106="","",'APH KIC KIA PC'!AA109)</f>
        <v/>
      </c>
      <c r="X106" s="441" t="str">
        <f>IF(B106="","",'APH KIC KIA PC'!AB109)</f>
        <v/>
      </c>
      <c r="Y106" s="442" t="str">
        <f>IF(B106="","",'APH KIC KIA PC'!AD109)</f>
        <v/>
      </c>
      <c r="Z106" s="441" t="str">
        <f>IF(B106="","",'APH KIC KIA PC'!AC109)</f>
        <v/>
      </c>
      <c r="AA106" s="442" t="str">
        <f>IF(B106="","",'APH KIC KIA PC'!AI109)</f>
        <v/>
      </c>
      <c r="AB106" s="443" t="str">
        <f>IF(B106="","",'APH KIC KIA PC'!AJ109)</f>
        <v/>
      </c>
      <c r="AC106" s="438" t="str">
        <f>IF(B106="","",'APH KIC KIA PC'!W109)</f>
        <v/>
      </c>
      <c r="AD106" s="439" t="str">
        <f>IF('3. Förpackningsdata'!M109="","",'3. Förpackningsdata'!M109)</f>
        <v/>
      </c>
      <c r="AE106" s="438" t="str">
        <f>IF('APH KIC KIA PC'!J109="","",'APH KIC KIA PC'!J109)</f>
        <v/>
      </c>
    </row>
    <row r="107" spans="1:31" s="330" customFormat="1" x14ac:dyDescent="0.25">
      <c r="A107" s="342">
        <v>106</v>
      </c>
      <c r="B107" s="434" t="str">
        <f>IF('1. Artikeldata Grund'!E110="","",'1. Artikeldata Grund'!E110)</f>
        <v/>
      </c>
      <c r="C107" s="435" t="str">
        <f>IF('1. Artikeldata Grund'!D110="","",'1. Artikeldata Grund'!D110)</f>
        <v/>
      </c>
      <c r="D107" s="436" t="str">
        <f>IF('APH KIC KIA PC'!D110="","",'APH KIC KIA PC'!D110)</f>
        <v/>
      </c>
      <c r="E107" s="435" t="str">
        <f>IF('APH KIC KIA PC'!F110="","",'APH KIC KIA PC'!F110)</f>
        <v/>
      </c>
      <c r="F107" s="438" t="str">
        <f>IF('APH KIC KIA PC'!S110="","",'APH KIC KIA PC'!S110)</f>
        <v xml:space="preserve">  Välj…</v>
      </c>
      <c r="G107" s="438">
        <f>IF('APH KIC KIA PC'!M110="","",'APH KIC KIA PC'!M110)</f>
        <v>910</v>
      </c>
      <c r="H107" s="437" t="str">
        <f>IF(G107&lt;&gt;200,"",IF('2. Artikeldata Utökad'!I110="","",'2. Artikeldata Utökad'!I110))</f>
        <v/>
      </c>
      <c r="I107" s="436" t="str">
        <f>IF('APH KIC KIA PC'!L110="Välj….","",'APH KIC KIA PC'!L110)</f>
        <v/>
      </c>
      <c r="J107" s="436" t="str">
        <f>IF(B107="","",_xlfn.XLOOKUP(I107,Artikelgrupper!A:A,Artikelgrupper!B:B))</f>
        <v/>
      </c>
      <c r="K107" s="436" t="str">
        <f>IF(B107="","",_xlfn.XLOOKUP(I107,Artikelgrupper!A:A,Artikelgrupper!C:C))</f>
        <v/>
      </c>
      <c r="L107" s="436" t="str">
        <f>IF(B107="","",_xlfn.XLOOKUP(I107,Artikelgrupper!A:A,Artikelgrupper!D:D))</f>
        <v/>
      </c>
      <c r="M107" s="439" t="str">
        <f>IF(B107="","",'APH KIC KIA PC'!Q110)</f>
        <v/>
      </c>
      <c r="N107" s="438" t="str">
        <f>IF('APH KIC KIA PC'!R110="","",'APH KIC KIA PC'!R110)</f>
        <v/>
      </c>
      <c r="O107" s="438" t="str">
        <f>IF('APH KIC KIA PC'!T110="","",'APH KIC KIA PC'!T110)</f>
        <v/>
      </c>
      <c r="P107" s="438" t="str">
        <f>IF('APH KIC KIA PC'!K110="","",'APH KIC KIA PC'!K110)</f>
        <v>Välj…</v>
      </c>
      <c r="Q107" s="436" t="str">
        <f>IF(B107="","",'2. Artikeldata Utökad'!E110)</f>
        <v/>
      </c>
      <c r="R107" s="436" t="str">
        <f>IF(B107="","",'2. Artikeldata Utökad'!F110)</f>
        <v/>
      </c>
      <c r="S107" s="436" t="str">
        <f>IF(B107="","",'3. Förpackningsdata'!G110/10)</f>
        <v/>
      </c>
      <c r="T107" s="436" t="str">
        <f>IF(B107="","",'3. Förpackningsdata'!H110/10)</f>
        <v/>
      </c>
      <c r="U107" s="436" t="str">
        <f>IF(B107="","",'3. Förpackningsdata'!I110/10)</f>
        <v/>
      </c>
      <c r="V107" s="465" t="str">
        <f>IF(B107="","",'APH KIC KIA PC'!Z110)</f>
        <v/>
      </c>
      <c r="W107" s="440" t="str">
        <f>IF(B107="","",'APH KIC KIA PC'!AA110)</f>
        <v/>
      </c>
      <c r="X107" s="441" t="str">
        <f>IF(B107="","",'APH KIC KIA PC'!AB110)</f>
        <v/>
      </c>
      <c r="Y107" s="442" t="str">
        <f>IF(B107="","",'APH KIC KIA PC'!AD110)</f>
        <v/>
      </c>
      <c r="Z107" s="441" t="str">
        <f>IF(B107="","",'APH KIC KIA PC'!AC110)</f>
        <v/>
      </c>
      <c r="AA107" s="442" t="str">
        <f>IF(B107="","",'APH KIC KIA PC'!AI110)</f>
        <v/>
      </c>
      <c r="AB107" s="443" t="str">
        <f>IF(B107="","",'APH KIC KIA PC'!AJ110)</f>
        <v/>
      </c>
      <c r="AC107" s="438" t="str">
        <f>IF(B107="","",'APH KIC KIA PC'!W110)</f>
        <v/>
      </c>
      <c r="AD107" s="439" t="str">
        <f>IF('3. Förpackningsdata'!M110="","",'3. Förpackningsdata'!M110)</f>
        <v/>
      </c>
      <c r="AE107" s="438" t="str">
        <f>IF('APH KIC KIA PC'!J110="","",'APH KIC KIA PC'!J110)</f>
        <v/>
      </c>
    </row>
    <row r="108" spans="1:31" s="330" customFormat="1" x14ac:dyDescent="0.25">
      <c r="A108" s="342">
        <v>107</v>
      </c>
      <c r="B108" s="434" t="str">
        <f>IF('1. Artikeldata Grund'!E111="","",'1. Artikeldata Grund'!E111)</f>
        <v/>
      </c>
      <c r="C108" s="435" t="str">
        <f>IF('1. Artikeldata Grund'!D111="","",'1. Artikeldata Grund'!D111)</f>
        <v/>
      </c>
      <c r="D108" s="436" t="str">
        <f>IF('APH KIC KIA PC'!D111="","",'APH KIC KIA PC'!D111)</f>
        <v/>
      </c>
      <c r="E108" s="435" t="str">
        <f>IF('APH KIC KIA PC'!F111="","",'APH KIC KIA PC'!F111)</f>
        <v/>
      </c>
      <c r="F108" s="438" t="str">
        <f>IF('APH KIC KIA PC'!S111="","",'APH KIC KIA PC'!S111)</f>
        <v xml:space="preserve">  Välj…</v>
      </c>
      <c r="G108" s="438">
        <f>IF('APH KIC KIA PC'!M111="","",'APH KIC KIA PC'!M111)</f>
        <v>910</v>
      </c>
      <c r="H108" s="437" t="str">
        <f>IF(G108&lt;&gt;200,"",IF('2. Artikeldata Utökad'!I111="","",'2. Artikeldata Utökad'!I111))</f>
        <v/>
      </c>
      <c r="I108" s="436" t="str">
        <f>IF('APH KIC KIA PC'!L111="Välj….","",'APH KIC KIA PC'!L111)</f>
        <v/>
      </c>
      <c r="J108" s="436" t="str">
        <f>IF(B108="","",_xlfn.XLOOKUP(I108,Artikelgrupper!A:A,Artikelgrupper!B:B))</f>
        <v/>
      </c>
      <c r="K108" s="436" t="str">
        <f>IF(B108="","",_xlfn.XLOOKUP(I108,Artikelgrupper!A:A,Artikelgrupper!C:C))</f>
        <v/>
      </c>
      <c r="L108" s="436" t="str">
        <f>IF(B108="","",_xlfn.XLOOKUP(I108,Artikelgrupper!A:A,Artikelgrupper!D:D))</f>
        <v/>
      </c>
      <c r="M108" s="439" t="str">
        <f>IF(B108="","",'APH KIC KIA PC'!Q111)</f>
        <v/>
      </c>
      <c r="N108" s="438" t="str">
        <f>IF('APH KIC KIA PC'!R111="","",'APH KIC KIA PC'!R111)</f>
        <v/>
      </c>
      <c r="O108" s="438" t="str">
        <f>IF('APH KIC KIA PC'!T111="","",'APH KIC KIA PC'!T111)</f>
        <v/>
      </c>
      <c r="P108" s="438" t="str">
        <f>IF('APH KIC KIA PC'!K111="","",'APH KIC KIA PC'!K111)</f>
        <v>Välj…</v>
      </c>
      <c r="Q108" s="436" t="str">
        <f>IF(B108="","",'2. Artikeldata Utökad'!E111)</f>
        <v/>
      </c>
      <c r="R108" s="436" t="str">
        <f>IF(B108="","",'2. Artikeldata Utökad'!F111)</f>
        <v/>
      </c>
      <c r="S108" s="436" t="str">
        <f>IF(B108="","",'3. Förpackningsdata'!G111/10)</f>
        <v/>
      </c>
      <c r="T108" s="436" t="str">
        <f>IF(B108="","",'3. Förpackningsdata'!H111/10)</f>
        <v/>
      </c>
      <c r="U108" s="436" t="str">
        <f>IF(B108="","",'3. Förpackningsdata'!I111/10)</f>
        <v/>
      </c>
      <c r="V108" s="465" t="str">
        <f>IF(B108="","",'APH KIC KIA PC'!Z111)</f>
        <v/>
      </c>
      <c r="W108" s="440" t="str">
        <f>IF(B108="","",'APH KIC KIA PC'!AA111)</f>
        <v/>
      </c>
      <c r="X108" s="441" t="str">
        <f>IF(B108="","",'APH KIC KIA PC'!AB111)</f>
        <v/>
      </c>
      <c r="Y108" s="442" t="str">
        <f>IF(B108="","",'APH KIC KIA PC'!AD111)</f>
        <v/>
      </c>
      <c r="Z108" s="441" t="str">
        <f>IF(B108="","",'APH KIC KIA PC'!AC111)</f>
        <v/>
      </c>
      <c r="AA108" s="442" t="str">
        <f>IF(B108="","",'APH KIC KIA PC'!AI111)</f>
        <v/>
      </c>
      <c r="AB108" s="443" t="str">
        <f>IF(B108="","",'APH KIC KIA PC'!AJ111)</f>
        <v/>
      </c>
      <c r="AC108" s="438" t="str">
        <f>IF(B108="","",'APH KIC KIA PC'!W111)</f>
        <v/>
      </c>
      <c r="AD108" s="439" t="str">
        <f>IF('3. Förpackningsdata'!M111="","",'3. Förpackningsdata'!M111)</f>
        <v/>
      </c>
      <c r="AE108" s="438" t="str">
        <f>IF('APH KIC KIA PC'!J111="","",'APH KIC KIA PC'!J111)</f>
        <v/>
      </c>
    </row>
    <row r="109" spans="1:31" s="330" customFormat="1" x14ac:dyDescent="0.25">
      <c r="A109" s="342">
        <v>108</v>
      </c>
      <c r="B109" s="434" t="str">
        <f>IF('1. Artikeldata Grund'!E112="","",'1. Artikeldata Grund'!E112)</f>
        <v/>
      </c>
      <c r="C109" s="435" t="str">
        <f>IF('1. Artikeldata Grund'!D112="","",'1. Artikeldata Grund'!D112)</f>
        <v/>
      </c>
      <c r="D109" s="436" t="str">
        <f>IF('APH KIC KIA PC'!D112="","",'APH KIC KIA PC'!D112)</f>
        <v/>
      </c>
      <c r="E109" s="435" t="str">
        <f>IF('APH KIC KIA PC'!F112="","",'APH KIC KIA PC'!F112)</f>
        <v/>
      </c>
      <c r="F109" s="438" t="str">
        <f>IF('APH KIC KIA PC'!S112="","",'APH KIC KIA PC'!S112)</f>
        <v xml:space="preserve">  Välj…</v>
      </c>
      <c r="G109" s="438">
        <f>IF('APH KIC KIA PC'!M112="","",'APH KIC KIA PC'!M112)</f>
        <v>910</v>
      </c>
      <c r="H109" s="437" t="str">
        <f>IF(G109&lt;&gt;200,"",IF('2. Artikeldata Utökad'!I112="","",'2. Artikeldata Utökad'!I112))</f>
        <v/>
      </c>
      <c r="I109" s="436" t="str">
        <f>IF('APH KIC KIA PC'!L112="Välj….","",'APH KIC KIA PC'!L112)</f>
        <v/>
      </c>
      <c r="J109" s="436" t="str">
        <f>IF(B109="","",_xlfn.XLOOKUP(I109,Artikelgrupper!A:A,Artikelgrupper!B:B))</f>
        <v/>
      </c>
      <c r="K109" s="436" t="str">
        <f>IF(B109="","",_xlfn.XLOOKUP(I109,Artikelgrupper!A:A,Artikelgrupper!C:C))</f>
        <v/>
      </c>
      <c r="L109" s="436" t="str">
        <f>IF(B109="","",_xlfn.XLOOKUP(I109,Artikelgrupper!A:A,Artikelgrupper!D:D))</f>
        <v/>
      </c>
      <c r="M109" s="439" t="str">
        <f>IF(B109="","",'APH KIC KIA PC'!Q112)</f>
        <v/>
      </c>
      <c r="N109" s="438" t="str">
        <f>IF('APH KIC KIA PC'!R112="","",'APH KIC KIA PC'!R112)</f>
        <v/>
      </c>
      <c r="O109" s="438" t="str">
        <f>IF('APH KIC KIA PC'!T112="","",'APH KIC KIA PC'!T112)</f>
        <v/>
      </c>
      <c r="P109" s="438" t="str">
        <f>IF('APH KIC KIA PC'!K112="","",'APH KIC KIA PC'!K112)</f>
        <v>Välj…</v>
      </c>
      <c r="Q109" s="436" t="str">
        <f>IF(B109="","",'2. Artikeldata Utökad'!E112)</f>
        <v/>
      </c>
      <c r="R109" s="436" t="str">
        <f>IF(B109="","",'2. Artikeldata Utökad'!F112)</f>
        <v/>
      </c>
      <c r="S109" s="436" t="str">
        <f>IF(B109="","",'3. Förpackningsdata'!G112/10)</f>
        <v/>
      </c>
      <c r="T109" s="436" t="str">
        <f>IF(B109="","",'3. Förpackningsdata'!H112/10)</f>
        <v/>
      </c>
      <c r="U109" s="436" t="str">
        <f>IF(B109="","",'3. Förpackningsdata'!I112/10)</f>
        <v/>
      </c>
      <c r="V109" s="465" t="str">
        <f>IF(B109="","",'APH KIC KIA PC'!Z112)</f>
        <v/>
      </c>
      <c r="W109" s="440" t="str">
        <f>IF(B109="","",'APH KIC KIA PC'!AA112)</f>
        <v/>
      </c>
      <c r="X109" s="441" t="str">
        <f>IF(B109="","",'APH KIC KIA PC'!AB112)</f>
        <v/>
      </c>
      <c r="Y109" s="442" t="str">
        <f>IF(B109="","",'APH KIC KIA PC'!AD112)</f>
        <v/>
      </c>
      <c r="Z109" s="441" t="str">
        <f>IF(B109="","",'APH KIC KIA PC'!AC112)</f>
        <v/>
      </c>
      <c r="AA109" s="442" t="str">
        <f>IF(B109="","",'APH KIC KIA PC'!AI112)</f>
        <v/>
      </c>
      <c r="AB109" s="443" t="str">
        <f>IF(B109="","",'APH KIC KIA PC'!AJ112)</f>
        <v/>
      </c>
      <c r="AC109" s="438" t="str">
        <f>IF(B109="","",'APH KIC KIA PC'!W112)</f>
        <v/>
      </c>
      <c r="AD109" s="439" t="str">
        <f>IF('3. Förpackningsdata'!M112="","",'3. Förpackningsdata'!M112)</f>
        <v/>
      </c>
      <c r="AE109" s="438" t="str">
        <f>IF('APH KIC KIA PC'!J112="","",'APH KIC KIA PC'!J112)</f>
        <v/>
      </c>
    </row>
    <row r="110" spans="1:31" s="330" customFormat="1" x14ac:dyDescent="0.25">
      <c r="A110" s="342">
        <v>109</v>
      </c>
      <c r="B110" s="434" t="str">
        <f>IF('1. Artikeldata Grund'!E113="","",'1. Artikeldata Grund'!E113)</f>
        <v/>
      </c>
      <c r="C110" s="435" t="str">
        <f>IF('1. Artikeldata Grund'!D113="","",'1. Artikeldata Grund'!D113)</f>
        <v/>
      </c>
      <c r="D110" s="436" t="str">
        <f>IF('APH KIC KIA PC'!D113="","",'APH KIC KIA PC'!D113)</f>
        <v/>
      </c>
      <c r="E110" s="435" t="str">
        <f>IF('APH KIC KIA PC'!F113="","",'APH KIC KIA PC'!F113)</f>
        <v/>
      </c>
      <c r="F110" s="438" t="str">
        <f>IF('APH KIC KIA PC'!S113="","",'APH KIC KIA PC'!S113)</f>
        <v xml:space="preserve">  Välj…</v>
      </c>
      <c r="G110" s="438">
        <f>IF('APH KIC KIA PC'!M113="","",'APH KIC KIA PC'!M113)</f>
        <v>910</v>
      </c>
      <c r="H110" s="437" t="str">
        <f>IF(G110&lt;&gt;200,"",IF('2. Artikeldata Utökad'!I113="","",'2. Artikeldata Utökad'!I113))</f>
        <v/>
      </c>
      <c r="I110" s="436" t="str">
        <f>IF('APH KIC KIA PC'!L113="Välj….","",'APH KIC KIA PC'!L113)</f>
        <v/>
      </c>
      <c r="J110" s="436" t="str">
        <f>IF(B110="","",_xlfn.XLOOKUP(I110,Artikelgrupper!A:A,Artikelgrupper!B:B))</f>
        <v/>
      </c>
      <c r="K110" s="436" t="str">
        <f>IF(B110="","",_xlfn.XLOOKUP(I110,Artikelgrupper!A:A,Artikelgrupper!C:C))</f>
        <v/>
      </c>
      <c r="L110" s="436" t="str">
        <f>IF(B110="","",_xlfn.XLOOKUP(I110,Artikelgrupper!A:A,Artikelgrupper!D:D))</f>
        <v/>
      </c>
      <c r="M110" s="439" t="str">
        <f>IF(B110="","",'APH KIC KIA PC'!Q113)</f>
        <v/>
      </c>
      <c r="N110" s="438" t="str">
        <f>IF('APH KIC KIA PC'!R113="","",'APH KIC KIA PC'!R113)</f>
        <v/>
      </c>
      <c r="O110" s="438" t="str">
        <f>IF('APH KIC KIA PC'!T113="","",'APH KIC KIA PC'!T113)</f>
        <v/>
      </c>
      <c r="P110" s="438" t="str">
        <f>IF('APH KIC KIA PC'!K113="","",'APH KIC KIA PC'!K113)</f>
        <v>Välj…</v>
      </c>
      <c r="Q110" s="436" t="str">
        <f>IF(B110="","",'2. Artikeldata Utökad'!E113)</f>
        <v/>
      </c>
      <c r="R110" s="436" t="str">
        <f>IF(B110="","",'2. Artikeldata Utökad'!F113)</f>
        <v/>
      </c>
      <c r="S110" s="436" t="str">
        <f>IF(B110="","",'3. Förpackningsdata'!G113/10)</f>
        <v/>
      </c>
      <c r="T110" s="436" t="str">
        <f>IF(B110="","",'3. Förpackningsdata'!H113/10)</f>
        <v/>
      </c>
      <c r="U110" s="436" t="str">
        <f>IF(B110="","",'3. Förpackningsdata'!I113/10)</f>
        <v/>
      </c>
      <c r="V110" s="465" t="str">
        <f>IF(B110="","",'APH KIC KIA PC'!Z113)</f>
        <v/>
      </c>
      <c r="W110" s="440" t="str">
        <f>IF(B110="","",'APH KIC KIA PC'!AA113)</f>
        <v/>
      </c>
      <c r="X110" s="441" t="str">
        <f>IF(B110="","",'APH KIC KIA PC'!AB113)</f>
        <v/>
      </c>
      <c r="Y110" s="442" t="str">
        <f>IF(B110="","",'APH KIC KIA PC'!AD113)</f>
        <v/>
      </c>
      <c r="Z110" s="441" t="str">
        <f>IF(B110="","",'APH KIC KIA PC'!AC113)</f>
        <v/>
      </c>
      <c r="AA110" s="442" t="str">
        <f>IF(B110="","",'APH KIC KIA PC'!AI113)</f>
        <v/>
      </c>
      <c r="AB110" s="443" t="str">
        <f>IF(B110="","",'APH KIC KIA PC'!AJ113)</f>
        <v/>
      </c>
      <c r="AC110" s="438" t="str">
        <f>IF(B110="","",'APH KIC KIA PC'!W113)</f>
        <v/>
      </c>
      <c r="AD110" s="439" t="str">
        <f>IF('3. Förpackningsdata'!M113="","",'3. Förpackningsdata'!M113)</f>
        <v/>
      </c>
      <c r="AE110" s="438" t="str">
        <f>IF('APH KIC KIA PC'!J113="","",'APH KIC KIA PC'!J113)</f>
        <v/>
      </c>
    </row>
    <row r="111" spans="1:31" s="330" customFormat="1" x14ac:dyDescent="0.25">
      <c r="A111" s="342">
        <v>110</v>
      </c>
      <c r="B111" s="434" t="str">
        <f>IF('1. Artikeldata Grund'!E114="","",'1. Artikeldata Grund'!E114)</f>
        <v/>
      </c>
      <c r="C111" s="435" t="str">
        <f>IF('1. Artikeldata Grund'!D114="","",'1. Artikeldata Grund'!D114)</f>
        <v/>
      </c>
      <c r="D111" s="436" t="str">
        <f>IF('APH KIC KIA PC'!D114="","",'APH KIC KIA PC'!D114)</f>
        <v/>
      </c>
      <c r="E111" s="435" t="str">
        <f>IF('APH KIC KIA PC'!F114="","",'APH KIC KIA PC'!F114)</f>
        <v/>
      </c>
      <c r="F111" s="438" t="str">
        <f>IF('APH KIC KIA PC'!S114="","",'APH KIC KIA PC'!S114)</f>
        <v xml:space="preserve">  Välj…</v>
      </c>
      <c r="G111" s="438">
        <f>IF('APH KIC KIA PC'!M114="","",'APH KIC KIA PC'!M114)</f>
        <v>910</v>
      </c>
      <c r="H111" s="437" t="str">
        <f>IF(G111&lt;&gt;200,"",IF('2. Artikeldata Utökad'!I114="","",'2. Artikeldata Utökad'!I114))</f>
        <v/>
      </c>
      <c r="I111" s="436" t="str">
        <f>IF('APH KIC KIA PC'!L114="Välj….","",'APH KIC KIA PC'!L114)</f>
        <v/>
      </c>
      <c r="J111" s="436" t="str">
        <f>IF(B111="","",_xlfn.XLOOKUP(I111,Artikelgrupper!A:A,Artikelgrupper!B:B))</f>
        <v/>
      </c>
      <c r="K111" s="436" t="str">
        <f>IF(B111="","",_xlfn.XLOOKUP(I111,Artikelgrupper!A:A,Artikelgrupper!C:C))</f>
        <v/>
      </c>
      <c r="L111" s="436" t="str">
        <f>IF(B111="","",_xlfn.XLOOKUP(I111,Artikelgrupper!A:A,Artikelgrupper!D:D))</f>
        <v/>
      </c>
      <c r="M111" s="439" t="str">
        <f>IF(B111="","",'APH KIC KIA PC'!Q114)</f>
        <v/>
      </c>
      <c r="N111" s="438" t="str">
        <f>IF('APH KIC KIA PC'!R114="","",'APH KIC KIA PC'!R114)</f>
        <v/>
      </c>
      <c r="O111" s="438" t="str">
        <f>IF('APH KIC KIA PC'!T114="","",'APH KIC KIA PC'!T114)</f>
        <v/>
      </c>
      <c r="P111" s="438" t="str">
        <f>IF('APH KIC KIA PC'!K114="","",'APH KIC KIA PC'!K114)</f>
        <v>Välj…</v>
      </c>
      <c r="Q111" s="436" t="str">
        <f>IF(B111="","",'2. Artikeldata Utökad'!E114)</f>
        <v/>
      </c>
      <c r="R111" s="436" t="str">
        <f>IF(B111="","",'2. Artikeldata Utökad'!F114)</f>
        <v/>
      </c>
      <c r="S111" s="436" t="str">
        <f>IF(B111="","",'3. Förpackningsdata'!G114/10)</f>
        <v/>
      </c>
      <c r="T111" s="436" t="str">
        <f>IF(B111="","",'3. Förpackningsdata'!H114/10)</f>
        <v/>
      </c>
      <c r="U111" s="436" t="str">
        <f>IF(B111="","",'3. Förpackningsdata'!I114/10)</f>
        <v/>
      </c>
      <c r="V111" s="465" t="str">
        <f>IF(B111="","",'APH KIC KIA PC'!Z114)</f>
        <v/>
      </c>
      <c r="W111" s="440" t="str">
        <f>IF(B111="","",'APH KIC KIA PC'!AA114)</f>
        <v/>
      </c>
      <c r="X111" s="441" t="str">
        <f>IF(B111="","",'APH KIC KIA PC'!AB114)</f>
        <v/>
      </c>
      <c r="Y111" s="442" t="str">
        <f>IF(B111="","",'APH KIC KIA PC'!AD114)</f>
        <v/>
      </c>
      <c r="Z111" s="441" t="str">
        <f>IF(B111="","",'APH KIC KIA PC'!AC114)</f>
        <v/>
      </c>
      <c r="AA111" s="442" t="str">
        <f>IF(B111="","",'APH KIC KIA PC'!AI114)</f>
        <v/>
      </c>
      <c r="AB111" s="443" t="str">
        <f>IF(B111="","",'APH KIC KIA PC'!AJ114)</f>
        <v/>
      </c>
      <c r="AC111" s="438" t="str">
        <f>IF(B111="","",'APH KIC KIA PC'!W114)</f>
        <v/>
      </c>
      <c r="AD111" s="439" t="str">
        <f>IF('3. Förpackningsdata'!M114="","",'3. Förpackningsdata'!M114)</f>
        <v/>
      </c>
      <c r="AE111" s="438" t="str">
        <f>IF('APH KIC KIA PC'!J114="","",'APH KIC KIA PC'!J114)</f>
        <v/>
      </c>
    </row>
    <row r="112" spans="1:31" s="330" customFormat="1" x14ac:dyDescent="0.25">
      <c r="A112" s="342">
        <v>111</v>
      </c>
      <c r="B112" s="434" t="str">
        <f>IF('1. Artikeldata Grund'!E115="","",'1. Artikeldata Grund'!E115)</f>
        <v/>
      </c>
      <c r="C112" s="435" t="str">
        <f>IF('1. Artikeldata Grund'!D115="","",'1. Artikeldata Grund'!D115)</f>
        <v/>
      </c>
      <c r="D112" s="436" t="str">
        <f>IF('APH KIC KIA PC'!D115="","",'APH KIC KIA PC'!D115)</f>
        <v/>
      </c>
      <c r="E112" s="435" t="str">
        <f>IF('APH KIC KIA PC'!F115="","",'APH KIC KIA PC'!F115)</f>
        <v/>
      </c>
      <c r="F112" s="438" t="str">
        <f>IF('APH KIC KIA PC'!S115="","",'APH KIC KIA PC'!S115)</f>
        <v xml:space="preserve">  Välj…</v>
      </c>
      <c r="G112" s="438">
        <f>IF('APH KIC KIA PC'!M115="","",'APH KIC KIA PC'!M115)</f>
        <v>910</v>
      </c>
      <c r="H112" s="437" t="str">
        <f>IF(G112&lt;&gt;200,"",IF('2. Artikeldata Utökad'!I115="","",'2. Artikeldata Utökad'!I115))</f>
        <v/>
      </c>
      <c r="I112" s="436" t="str">
        <f>IF('APH KIC KIA PC'!L115="Välj….","",'APH KIC KIA PC'!L115)</f>
        <v/>
      </c>
      <c r="J112" s="436" t="str">
        <f>IF(B112="","",_xlfn.XLOOKUP(I112,Artikelgrupper!A:A,Artikelgrupper!B:B))</f>
        <v/>
      </c>
      <c r="K112" s="436" t="str">
        <f>IF(B112="","",_xlfn.XLOOKUP(I112,Artikelgrupper!A:A,Artikelgrupper!C:C))</f>
        <v/>
      </c>
      <c r="L112" s="436" t="str">
        <f>IF(B112="","",_xlfn.XLOOKUP(I112,Artikelgrupper!A:A,Artikelgrupper!D:D))</f>
        <v/>
      </c>
      <c r="M112" s="439" t="str">
        <f>IF(B112="","",'APH KIC KIA PC'!Q115)</f>
        <v/>
      </c>
      <c r="N112" s="438" t="str">
        <f>IF('APH KIC KIA PC'!R115="","",'APH KIC KIA PC'!R115)</f>
        <v/>
      </c>
      <c r="O112" s="438" t="str">
        <f>IF('APH KIC KIA PC'!T115="","",'APH KIC KIA PC'!T115)</f>
        <v/>
      </c>
      <c r="P112" s="438" t="str">
        <f>IF('APH KIC KIA PC'!K115="","",'APH KIC KIA PC'!K115)</f>
        <v>Välj…</v>
      </c>
      <c r="Q112" s="436" t="str">
        <f>IF(B112="","",'2. Artikeldata Utökad'!E115)</f>
        <v/>
      </c>
      <c r="R112" s="436" t="str">
        <f>IF(B112="","",'2. Artikeldata Utökad'!F115)</f>
        <v/>
      </c>
      <c r="S112" s="436" t="str">
        <f>IF(B112="","",'3. Förpackningsdata'!G115/10)</f>
        <v/>
      </c>
      <c r="T112" s="436" t="str">
        <f>IF(B112="","",'3. Förpackningsdata'!H115/10)</f>
        <v/>
      </c>
      <c r="U112" s="436" t="str">
        <f>IF(B112="","",'3. Förpackningsdata'!I115/10)</f>
        <v/>
      </c>
      <c r="V112" s="465" t="str">
        <f>IF(B112="","",'APH KIC KIA PC'!Z115)</f>
        <v/>
      </c>
      <c r="W112" s="440" t="str">
        <f>IF(B112="","",'APH KIC KIA PC'!AA115)</f>
        <v/>
      </c>
      <c r="X112" s="441" t="str">
        <f>IF(B112="","",'APH KIC KIA PC'!AB115)</f>
        <v/>
      </c>
      <c r="Y112" s="442" t="str">
        <f>IF(B112="","",'APH KIC KIA PC'!AD115)</f>
        <v/>
      </c>
      <c r="Z112" s="441" t="str">
        <f>IF(B112="","",'APH KIC KIA PC'!AC115)</f>
        <v/>
      </c>
      <c r="AA112" s="442" t="str">
        <f>IF(B112="","",'APH KIC KIA PC'!AI115)</f>
        <v/>
      </c>
      <c r="AB112" s="443" t="str">
        <f>IF(B112="","",'APH KIC KIA PC'!AJ115)</f>
        <v/>
      </c>
      <c r="AC112" s="438" t="str">
        <f>IF(B112="","",'APH KIC KIA PC'!W115)</f>
        <v/>
      </c>
      <c r="AD112" s="439" t="str">
        <f>IF('3. Förpackningsdata'!M115="","",'3. Förpackningsdata'!M115)</f>
        <v/>
      </c>
      <c r="AE112" s="438" t="str">
        <f>IF('APH KIC KIA PC'!J115="","",'APH KIC KIA PC'!J115)</f>
        <v/>
      </c>
    </row>
    <row r="113" spans="1:31" s="330" customFormat="1" x14ac:dyDescent="0.25">
      <c r="A113" s="342">
        <v>112</v>
      </c>
      <c r="B113" s="434" t="str">
        <f>IF('1. Artikeldata Grund'!E116="","",'1. Artikeldata Grund'!E116)</f>
        <v/>
      </c>
      <c r="C113" s="435" t="str">
        <f>IF('1. Artikeldata Grund'!D116="","",'1. Artikeldata Grund'!D116)</f>
        <v/>
      </c>
      <c r="D113" s="436" t="str">
        <f>IF('APH KIC KIA PC'!D116="","",'APH KIC KIA PC'!D116)</f>
        <v/>
      </c>
      <c r="E113" s="435" t="str">
        <f>IF('APH KIC KIA PC'!F116="","",'APH KIC KIA PC'!F116)</f>
        <v/>
      </c>
      <c r="F113" s="438" t="str">
        <f>IF('APH KIC KIA PC'!S116="","",'APH KIC KIA PC'!S116)</f>
        <v xml:space="preserve">  Välj…</v>
      </c>
      <c r="G113" s="438">
        <f>IF('APH KIC KIA PC'!M116="","",'APH KIC KIA PC'!M116)</f>
        <v>910</v>
      </c>
      <c r="H113" s="437" t="str">
        <f>IF(G113&lt;&gt;200,"",IF('2. Artikeldata Utökad'!I116="","",'2. Artikeldata Utökad'!I116))</f>
        <v/>
      </c>
      <c r="I113" s="436" t="str">
        <f>IF('APH KIC KIA PC'!L116="Välj….","",'APH KIC KIA PC'!L116)</f>
        <v/>
      </c>
      <c r="J113" s="436" t="str">
        <f>IF(B113="","",_xlfn.XLOOKUP(I113,Artikelgrupper!A:A,Artikelgrupper!B:B))</f>
        <v/>
      </c>
      <c r="K113" s="436" t="str">
        <f>IF(B113="","",_xlfn.XLOOKUP(I113,Artikelgrupper!A:A,Artikelgrupper!C:C))</f>
        <v/>
      </c>
      <c r="L113" s="436" t="str">
        <f>IF(B113="","",_xlfn.XLOOKUP(I113,Artikelgrupper!A:A,Artikelgrupper!D:D))</f>
        <v/>
      </c>
      <c r="M113" s="439" t="str">
        <f>IF(B113="","",'APH KIC KIA PC'!Q116)</f>
        <v/>
      </c>
      <c r="N113" s="438" t="str">
        <f>IF('APH KIC KIA PC'!R116="","",'APH KIC KIA PC'!R116)</f>
        <v/>
      </c>
      <c r="O113" s="438" t="str">
        <f>IF('APH KIC KIA PC'!T116="","",'APH KIC KIA PC'!T116)</f>
        <v/>
      </c>
      <c r="P113" s="438" t="str">
        <f>IF('APH KIC KIA PC'!K116="","",'APH KIC KIA PC'!K116)</f>
        <v>Välj…</v>
      </c>
      <c r="Q113" s="436" t="str">
        <f>IF(B113="","",'2. Artikeldata Utökad'!E116)</f>
        <v/>
      </c>
      <c r="R113" s="436" t="str">
        <f>IF(B113="","",'2. Artikeldata Utökad'!F116)</f>
        <v/>
      </c>
      <c r="S113" s="436" t="str">
        <f>IF(B113="","",'3. Förpackningsdata'!G116/10)</f>
        <v/>
      </c>
      <c r="T113" s="436" t="str">
        <f>IF(B113="","",'3. Förpackningsdata'!H116/10)</f>
        <v/>
      </c>
      <c r="U113" s="436" t="str">
        <f>IF(B113="","",'3. Förpackningsdata'!I116/10)</f>
        <v/>
      </c>
      <c r="V113" s="465" t="str">
        <f>IF(B113="","",'APH KIC KIA PC'!Z116)</f>
        <v/>
      </c>
      <c r="W113" s="440" t="str">
        <f>IF(B113="","",'APH KIC KIA PC'!AA116)</f>
        <v/>
      </c>
      <c r="X113" s="441" t="str">
        <f>IF(B113="","",'APH KIC KIA PC'!AB116)</f>
        <v/>
      </c>
      <c r="Y113" s="442" t="str">
        <f>IF(B113="","",'APH KIC KIA PC'!AD116)</f>
        <v/>
      </c>
      <c r="Z113" s="441" t="str">
        <f>IF(B113="","",'APH KIC KIA PC'!AC116)</f>
        <v/>
      </c>
      <c r="AA113" s="442" t="str">
        <f>IF(B113="","",'APH KIC KIA PC'!AI116)</f>
        <v/>
      </c>
      <c r="AB113" s="443" t="str">
        <f>IF(B113="","",'APH KIC KIA PC'!AJ116)</f>
        <v/>
      </c>
      <c r="AC113" s="438" t="str">
        <f>IF(B113="","",'APH KIC KIA PC'!W116)</f>
        <v/>
      </c>
      <c r="AD113" s="439" t="str">
        <f>IF('3. Förpackningsdata'!M116="","",'3. Förpackningsdata'!M116)</f>
        <v/>
      </c>
      <c r="AE113" s="438" t="str">
        <f>IF('APH KIC KIA PC'!J116="","",'APH KIC KIA PC'!J116)</f>
        <v/>
      </c>
    </row>
    <row r="114" spans="1:31" s="330" customFormat="1" x14ac:dyDescent="0.25">
      <c r="A114" s="342">
        <v>113</v>
      </c>
      <c r="B114" s="434" t="str">
        <f>IF('1. Artikeldata Grund'!E117="","",'1. Artikeldata Grund'!E117)</f>
        <v/>
      </c>
      <c r="C114" s="435" t="str">
        <f>IF('1. Artikeldata Grund'!D117="","",'1. Artikeldata Grund'!D117)</f>
        <v/>
      </c>
      <c r="D114" s="436" t="str">
        <f>IF('APH KIC KIA PC'!D117="","",'APH KIC KIA PC'!D117)</f>
        <v/>
      </c>
      <c r="E114" s="435" t="str">
        <f>IF('APH KIC KIA PC'!F117="","",'APH KIC KIA PC'!F117)</f>
        <v/>
      </c>
      <c r="F114" s="438" t="str">
        <f>IF('APH KIC KIA PC'!S117="","",'APH KIC KIA PC'!S117)</f>
        <v xml:space="preserve">  Välj…</v>
      </c>
      <c r="G114" s="438">
        <f>IF('APH KIC KIA PC'!M117="","",'APH KIC KIA PC'!M117)</f>
        <v>910</v>
      </c>
      <c r="H114" s="437" t="str">
        <f>IF(G114&lt;&gt;200,"",IF('2. Artikeldata Utökad'!I117="","",'2. Artikeldata Utökad'!I117))</f>
        <v/>
      </c>
      <c r="I114" s="436" t="str">
        <f>IF('APH KIC KIA PC'!L117="Välj….","",'APH KIC KIA PC'!L117)</f>
        <v/>
      </c>
      <c r="J114" s="436" t="str">
        <f>IF(B114="","",_xlfn.XLOOKUP(I114,Artikelgrupper!A:A,Artikelgrupper!B:B))</f>
        <v/>
      </c>
      <c r="K114" s="436" t="str">
        <f>IF(B114="","",_xlfn.XLOOKUP(I114,Artikelgrupper!A:A,Artikelgrupper!C:C))</f>
        <v/>
      </c>
      <c r="L114" s="436" t="str">
        <f>IF(B114="","",_xlfn.XLOOKUP(I114,Artikelgrupper!A:A,Artikelgrupper!D:D))</f>
        <v/>
      </c>
      <c r="M114" s="439" t="str">
        <f>IF(B114="","",'APH KIC KIA PC'!Q117)</f>
        <v/>
      </c>
      <c r="N114" s="438" t="str">
        <f>IF('APH KIC KIA PC'!R117="","",'APH KIC KIA PC'!R117)</f>
        <v/>
      </c>
      <c r="O114" s="438" t="str">
        <f>IF('APH KIC KIA PC'!T117="","",'APH KIC KIA PC'!T117)</f>
        <v/>
      </c>
      <c r="P114" s="438" t="str">
        <f>IF('APH KIC KIA PC'!K117="","",'APH KIC KIA PC'!K117)</f>
        <v>Välj…</v>
      </c>
      <c r="Q114" s="436" t="str">
        <f>IF(B114="","",'2. Artikeldata Utökad'!E117)</f>
        <v/>
      </c>
      <c r="R114" s="436" t="str">
        <f>IF(B114="","",'2. Artikeldata Utökad'!F117)</f>
        <v/>
      </c>
      <c r="S114" s="436" t="str">
        <f>IF(B114="","",'3. Förpackningsdata'!G117/10)</f>
        <v/>
      </c>
      <c r="T114" s="436" t="str">
        <f>IF(B114="","",'3. Förpackningsdata'!H117/10)</f>
        <v/>
      </c>
      <c r="U114" s="436" t="str">
        <f>IF(B114="","",'3. Förpackningsdata'!I117/10)</f>
        <v/>
      </c>
      <c r="V114" s="465" t="str">
        <f>IF(B114="","",'APH KIC KIA PC'!Z117)</f>
        <v/>
      </c>
      <c r="W114" s="440" t="str">
        <f>IF(B114="","",'APH KIC KIA PC'!AA117)</f>
        <v/>
      </c>
      <c r="X114" s="441" t="str">
        <f>IF(B114="","",'APH KIC KIA PC'!AB117)</f>
        <v/>
      </c>
      <c r="Y114" s="442" t="str">
        <f>IF(B114="","",'APH KIC KIA PC'!AD117)</f>
        <v/>
      </c>
      <c r="Z114" s="441" t="str">
        <f>IF(B114="","",'APH KIC KIA PC'!AC117)</f>
        <v/>
      </c>
      <c r="AA114" s="442" t="str">
        <f>IF(B114="","",'APH KIC KIA PC'!AI117)</f>
        <v/>
      </c>
      <c r="AB114" s="443" t="str">
        <f>IF(B114="","",'APH KIC KIA PC'!AJ117)</f>
        <v/>
      </c>
      <c r="AC114" s="438" t="str">
        <f>IF(B114="","",'APH KIC KIA PC'!W117)</f>
        <v/>
      </c>
      <c r="AD114" s="439" t="str">
        <f>IF('3. Förpackningsdata'!M117="","",'3. Förpackningsdata'!M117)</f>
        <v/>
      </c>
      <c r="AE114" s="438" t="str">
        <f>IF('APH KIC KIA PC'!J117="","",'APH KIC KIA PC'!J117)</f>
        <v/>
      </c>
    </row>
    <row r="115" spans="1:31" s="330" customFormat="1" x14ac:dyDescent="0.25">
      <c r="A115" s="342">
        <v>114</v>
      </c>
      <c r="B115" s="434" t="str">
        <f>IF('1. Artikeldata Grund'!E118="","",'1. Artikeldata Grund'!E118)</f>
        <v/>
      </c>
      <c r="C115" s="435" t="str">
        <f>IF('1. Artikeldata Grund'!D118="","",'1. Artikeldata Grund'!D118)</f>
        <v/>
      </c>
      <c r="D115" s="436" t="str">
        <f>IF('APH KIC KIA PC'!D118="","",'APH KIC KIA PC'!D118)</f>
        <v/>
      </c>
      <c r="E115" s="435" t="str">
        <f>IF('APH KIC KIA PC'!F118="","",'APH KIC KIA PC'!F118)</f>
        <v/>
      </c>
      <c r="F115" s="438" t="str">
        <f>IF('APH KIC KIA PC'!S118="","",'APH KIC KIA PC'!S118)</f>
        <v xml:space="preserve">  Välj…</v>
      </c>
      <c r="G115" s="438">
        <f>IF('APH KIC KIA PC'!M118="","",'APH KIC KIA PC'!M118)</f>
        <v>910</v>
      </c>
      <c r="H115" s="437" t="str">
        <f>IF(G115&lt;&gt;200,"",IF('2. Artikeldata Utökad'!I118="","",'2. Artikeldata Utökad'!I118))</f>
        <v/>
      </c>
      <c r="I115" s="436" t="str">
        <f>IF('APH KIC KIA PC'!L118="Välj….","",'APH KIC KIA PC'!L118)</f>
        <v/>
      </c>
      <c r="J115" s="436" t="str">
        <f>IF(B115="","",_xlfn.XLOOKUP(I115,Artikelgrupper!A:A,Artikelgrupper!B:B))</f>
        <v/>
      </c>
      <c r="K115" s="436" t="str">
        <f>IF(B115="","",_xlfn.XLOOKUP(I115,Artikelgrupper!A:A,Artikelgrupper!C:C))</f>
        <v/>
      </c>
      <c r="L115" s="436" t="str">
        <f>IF(B115="","",_xlfn.XLOOKUP(I115,Artikelgrupper!A:A,Artikelgrupper!D:D))</f>
        <v/>
      </c>
      <c r="M115" s="439" t="str">
        <f>IF(B115="","",'APH KIC KIA PC'!Q118)</f>
        <v/>
      </c>
      <c r="N115" s="438" t="str">
        <f>IF('APH KIC KIA PC'!R118="","",'APH KIC KIA PC'!R118)</f>
        <v/>
      </c>
      <c r="O115" s="438" t="str">
        <f>IF('APH KIC KIA PC'!T118="","",'APH KIC KIA PC'!T118)</f>
        <v/>
      </c>
      <c r="P115" s="438" t="str">
        <f>IF('APH KIC KIA PC'!K118="","",'APH KIC KIA PC'!K118)</f>
        <v>Välj…</v>
      </c>
      <c r="Q115" s="436" t="str">
        <f>IF(B115="","",'2. Artikeldata Utökad'!E118)</f>
        <v/>
      </c>
      <c r="R115" s="436" t="str">
        <f>IF(B115="","",'2. Artikeldata Utökad'!F118)</f>
        <v/>
      </c>
      <c r="S115" s="436" t="str">
        <f>IF(B115="","",'3. Förpackningsdata'!G118/10)</f>
        <v/>
      </c>
      <c r="T115" s="436" t="str">
        <f>IF(B115="","",'3. Förpackningsdata'!H118/10)</f>
        <v/>
      </c>
      <c r="U115" s="436" t="str">
        <f>IF(B115="","",'3. Förpackningsdata'!I118/10)</f>
        <v/>
      </c>
      <c r="V115" s="465" t="str">
        <f>IF(B115="","",'APH KIC KIA PC'!Z118)</f>
        <v/>
      </c>
      <c r="W115" s="440" t="str">
        <f>IF(B115="","",'APH KIC KIA PC'!AA118)</f>
        <v/>
      </c>
      <c r="X115" s="441" t="str">
        <f>IF(B115="","",'APH KIC KIA PC'!AB118)</f>
        <v/>
      </c>
      <c r="Y115" s="442" t="str">
        <f>IF(B115="","",'APH KIC KIA PC'!AD118)</f>
        <v/>
      </c>
      <c r="Z115" s="441" t="str">
        <f>IF(B115="","",'APH KIC KIA PC'!AC118)</f>
        <v/>
      </c>
      <c r="AA115" s="442" t="str">
        <f>IF(B115="","",'APH KIC KIA PC'!AI118)</f>
        <v/>
      </c>
      <c r="AB115" s="443" t="str">
        <f>IF(B115="","",'APH KIC KIA PC'!AJ118)</f>
        <v/>
      </c>
      <c r="AC115" s="438" t="str">
        <f>IF(B115="","",'APH KIC KIA PC'!W118)</f>
        <v/>
      </c>
      <c r="AD115" s="439" t="str">
        <f>IF('3. Förpackningsdata'!M118="","",'3. Förpackningsdata'!M118)</f>
        <v/>
      </c>
      <c r="AE115" s="438" t="str">
        <f>IF('APH KIC KIA PC'!J118="","",'APH KIC KIA PC'!J118)</f>
        <v/>
      </c>
    </row>
    <row r="116" spans="1:31" s="330" customFormat="1" ht="15.6" customHeight="1" x14ac:dyDescent="0.25">
      <c r="A116" s="342">
        <v>115</v>
      </c>
      <c r="B116" s="434" t="str">
        <f>IF('1. Artikeldata Grund'!E119="","",'1. Artikeldata Grund'!E119)</f>
        <v/>
      </c>
      <c r="C116" s="435" t="str">
        <f>IF('1. Artikeldata Grund'!D119="","",'1. Artikeldata Grund'!D119)</f>
        <v/>
      </c>
      <c r="D116" s="436" t="str">
        <f>IF('APH KIC KIA PC'!D119="","",'APH KIC KIA PC'!D119)</f>
        <v/>
      </c>
      <c r="E116" s="435" t="str">
        <f>IF('APH KIC KIA PC'!F119="","",'APH KIC KIA PC'!F119)</f>
        <v/>
      </c>
      <c r="F116" s="438" t="str">
        <f>IF('APH KIC KIA PC'!S119="","",'APH KIC KIA PC'!S119)</f>
        <v xml:space="preserve">  Välj…</v>
      </c>
      <c r="G116" s="438">
        <f>IF('APH KIC KIA PC'!M119="","",'APH KIC KIA PC'!M119)</f>
        <v>910</v>
      </c>
      <c r="H116" s="437" t="str">
        <f>IF(G116&lt;&gt;200,"",IF('2. Artikeldata Utökad'!I119="","",'2. Artikeldata Utökad'!I119))</f>
        <v/>
      </c>
      <c r="I116" s="436" t="str">
        <f>IF('APH KIC KIA PC'!L119="Välj….","",'APH KIC KIA PC'!L119)</f>
        <v/>
      </c>
      <c r="J116" s="436" t="str">
        <f>IF(B116="","",_xlfn.XLOOKUP(I116,Artikelgrupper!A:A,Artikelgrupper!B:B))</f>
        <v/>
      </c>
      <c r="K116" s="436" t="str">
        <f>IF(B116="","",_xlfn.XLOOKUP(I116,Artikelgrupper!A:A,Artikelgrupper!C:C))</f>
        <v/>
      </c>
      <c r="L116" s="436" t="str">
        <f>IF(B116="","",_xlfn.XLOOKUP(I116,Artikelgrupper!A:A,Artikelgrupper!D:D))</f>
        <v/>
      </c>
      <c r="M116" s="439" t="str">
        <f>IF(B116="","",'APH KIC KIA PC'!Q119)</f>
        <v/>
      </c>
      <c r="N116" s="438" t="str">
        <f>IF('APH KIC KIA PC'!R119="","",'APH KIC KIA PC'!R119)</f>
        <v/>
      </c>
      <c r="O116" s="438" t="str">
        <f>IF('APH KIC KIA PC'!T119="","",'APH KIC KIA PC'!T119)</f>
        <v/>
      </c>
      <c r="P116" s="438" t="str">
        <f>IF('APH KIC KIA PC'!K119="","",'APH KIC KIA PC'!K119)</f>
        <v>Välj…</v>
      </c>
      <c r="Q116" s="436" t="str">
        <f>IF(B116="","",'2. Artikeldata Utökad'!E119)</f>
        <v/>
      </c>
      <c r="R116" s="436" t="str">
        <f>IF(B116="","",'2. Artikeldata Utökad'!F119)</f>
        <v/>
      </c>
      <c r="S116" s="436" t="str">
        <f>IF(B116="","",'3. Förpackningsdata'!G119/10)</f>
        <v/>
      </c>
      <c r="T116" s="436" t="str">
        <f>IF(B116="","",'3. Förpackningsdata'!H119/10)</f>
        <v/>
      </c>
      <c r="U116" s="436" t="str">
        <f>IF(B116="","",'3. Förpackningsdata'!I119/10)</f>
        <v/>
      </c>
      <c r="V116" s="465" t="str">
        <f>IF(B116="","",'APH KIC KIA PC'!Z119)</f>
        <v/>
      </c>
      <c r="W116" s="440" t="str">
        <f>IF(B116="","",'APH KIC KIA PC'!AA119)</f>
        <v/>
      </c>
      <c r="X116" s="441" t="str">
        <f>IF(B116="","",'APH KIC KIA PC'!AB119)</f>
        <v/>
      </c>
      <c r="Y116" s="442" t="str">
        <f>IF(B116="","",'APH KIC KIA PC'!AD119)</f>
        <v/>
      </c>
      <c r="Z116" s="441" t="str">
        <f>IF(B116="","",'APH KIC KIA PC'!AC119)</f>
        <v/>
      </c>
      <c r="AA116" s="442" t="str">
        <f>IF(B116="","",'APH KIC KIA PC'!AI119)</f>
        <v/>
      </c>
      <c r="AB116" s="443" t="str">
        <f>IF(B116="","",'APH KIC KIA PC'!AJ119)</f>
        <v/>
      </c>
      <c r="AC116" s="438" t="str">
        <f>IF(B116="","",'APH KIC KIA PC'!W119)</f>
        <v/>
      </c>
      <c r="AD116" s="439" t="str">
        <f>IF('3. Förpackningsdata'!M119="","",'3. Förpackningsdata'!M119)</f>
        <v/>
      </c>
      <c r="AE116" s="438" t="str">
        <f>IF('APH KIC KIA PC'!J119="","",'APH KIC KIA PC'!J119)</f>
        <v/>
      </c>
    </row>
    <row r="117" spans="1:31" s="330" customFormat="1" x14ac:dyDescent="0.25">
      <c r="A117" s="342">
        <v>116</v>
      </c>
      <c r="B117" s="434" t="str">
        <f>IF('1. Artikeldata Grund'!E120="","",'1. Artikeldata Grund'!E120)</f>
        <v/>
      </c>
      <c r="C117" s="435" t="str">
        <f>IF('1. Artikeldata Grund'!D120="","",'1. Artikeldata Grund'!D120)</f>
        <v/>
      </c>
      <c r="D117" s="436" t="str">
        <f>IF('APH KIC KIA PC'!D120="","",'APH KIC KIA PC'!D120)</f>
        <v/>
      </c>
      <c r="E117" s="435" t="str">
        <f>IF('APH KIC KIA PC'!F120="","",'APH KIC KIA PC'!F120)</f>
        <v/>
      </c>
      <c r="F117" s="438" t="str">
        <f>IF('APH KIC KIA PC'!S120="","",'APH KIC KIA PC'!S120)</f>
        <v xml:space="preserve">  Välj…</v>
      </c>
      <c r="G117" s="438">
        <f>IF('APH KIC KIA PC'!M120="","",'APH KIC KIA PC'!M120)</f>
        <v>910</v>
      </c>
      <c r="H117" s="437" t="str">
        <f>IF(G117&lt;&gt;200,"",IF('2. Artikeldata Utökad'!I120="","",'2. Artikeldata Utökad'!I120))</f>
        <v/>
      </c>
      <c r="I117" s="436" t="str">
        <f>IF('APH KIC KIA PC'!L120="Välj….","",'APH KIC KIA PC'!L120)</f>
        <v/>
      </c>
      <c r="J117" s="436" t="str">
        <f>IF(B117="","",_xlfn.XLOOKUP(I117,Artikelgrupper!A:A,Artikelgrupper!B:B))</f>
        <v/>
      </c>
      <c r="K117" s="436" t="str">
        <f>IF(B117="","",_xlfn.XLOOKUP(I117,Artikelgrupper!A:A,Artikelgrupper!C:C))</f>
        <v/>
      </c>
      <c r="L117" s="436" t="str">
        <f>IF(B117="","",_xlfn.XLOOKUP(I117,Artikelgrupper!A:A,Artikelgrupper!D:D))</f>
        <v/>
      </c>
      <c r="M117" s="439" t="str">
        <f>IF(B117="","",'APH KIC KIA PC'!Q120)</f>
        <v/>
      </c>
      <c r="N117" s="438" t="str">
        <f>IF('APH KIC KIA PC'!R120="","",'APH KIC KIA PC'!R120)</f>
        <v/>
      </c>
      <c r="O117" s="438" t="str">
        <f>IF('APH KIC KIA PC'!T120="","",'APH KIC KIA PC'!T120)</f>
        <v/>
      </c>
      <c r="P117" s="438" t="str">
        <f>IF('APH KIC KIA PC'!K120="","",'APH KIC KIA PC'!K120)</f>
        <v>Välj…</v>
      </c>
      <c r="Q117" s="436" t="str">
        <f>IF(B117="","",'2. Artikeldata Utökad'!E120)</f>
        <v/>
      </c>
      <c r="R117" s="436" t="str">
        <f>IF(B117="","",'2. Artikeldata Utökad'!F120)</f>
        <v/>
      </c>
      <c r="S117" s="436" t="str">
        <f>IF(B117="","",'3. Förpackningsdata'!G120/10)</f>
        <v/>
      </c>
      <c r="T117" s="436" t="str">
        <f>IF(B117="","",'3. Förpackningsdata'!H120/10)</f>
        <v/>
      </c>
      <c r="U117" s="436" t="str">
        <f>IF(B117="","",'3. Förpackningsdata'!I120/10)</f>
        <v/>
      </c>
      <c r="V117" s="465" t="str">
        <f>IF(B117="","",'APH KIC KIA PC'!Z120)</f>
        <v/>
      </c>
      <c r="W117" s="440" t="str">
        <f>IF(B117="","",'APH KIC KIA PC'!AA120)</f>
        <v/>
      </c>
      <c r="X117" s="441" t="str">
        <f>IF(B117="","",'APH KIC KIA PC'!AB120)</f>
        <v/>
      </c>
      <c r="Y117" s="442" t="str">
        <f>IF(B117="","",'APH KIC KIA PC'!AD120)</f>
        <v/>
      </c>
      <c r="Z117" s="441" t="str">
        <f>IF(B117="","",'APH KIC KIA PC'!AC120)</f>
        <v/>
      </c>
      <c r="AA117" s="442" t="str">
        <f>IF(B117="","",'APH KIC KIA PC'!AI120)</f>
        <v/>
      </c>
      <c r="AB117" s="443" t="str">
        <f>IF(B117="","",'APH KIC KIA PC'!AJ120)</f>
        <v/>
      </c>
      <c r="AC117" s="438" t="str">
        <f>IF(B117="","",'APH KIC KIA PC'!W120)</f>
        <v/>
      </c>
      <c r="AD117" s="439" t="str">
        <f>IF('3. Förpackningsdata'!M120="","",'3. Förpackningsdata'!M120)</f>
        <v/>
      </c>
      <c r="AE117" s="438" t="str">
        <f>IF('APH KIC KIA PC'!J120="","",'APH KIC KIA PC'!J120)</f>
        <v/>
      </c>
    </row>
    <row r="118" spans="1:31" s="330" customFormat="1" x14ac:dyDescent="0.25">
      <c r="A118" s="342">
        <v>117</v>
      </c>
      <c r="B118" s="434" t="str">
        <f>IF('1. Artikeldata Grund'!E121="","",'1. Artikeldata Grund'!E121)</f>
        <v/>
      </c>
      <c r="C118" s="435" t="str">
        <f>IF('1. Artikeldata Grund'!D121="","",'1. Artikeldata Grund'!D121)</f>
        <v/>
      </c>
      <c r="D118" s="436" t="str">
        <f>IF('APH KIC KIA PC'!D121="","",'APH KIC KIA PC'!D121)</f>
        <v/>
      </c>
      <c r="E118" s="435" t="str">
        <f>IF('APH KIC KIA PC'!F121="","",'APH KIC KIA PC'!F121)</f>
        <v/>
      </c>
      <c r="F118" s="438" t="str">
        <f>IF('APH KIC KIA PC'!S121="","",'APH KIC KIA PC'!S121)</f>
        <v xml:space="preserve">  Välj…</v>
      </c>
      <c r="G118" s="438">
        <f>IF('APH KIC KIA PC'!M121="","",'APH KIC KIA PC'!M121)</f>
        <v>910</v>
      </c>
      <c r="H118" s="437" t="str">
        <f>IF(G118&lt;&gt;200,"",IF('2. Artikeldata Utökad'!I121="","",'2. Artikeldata Utökad'!I121))</f>
        <v/>
      </c>
      <c r="I118" s="436" t="str">
        <f>IF('APH KIC KIA PC'!L121="Välj….","",'APH KIC KIA PC'!L121)</f>
        <v/>
      </c>
      <c r="J118" s="436" t="str">
        <f>IF(B118="","",_xlfn.XLOOKUP(I118,Artikelgrupper!A:A,Artikelgrupper!B:B))</f>
        <v/>
      </c>
      <c r="K118" s="436" t="str">
        <f>IF(B118="","",_xlfn.XLOOKUP(I118,Artikelgrupper!A:A,Artikelgrupper!C:C))</f>
        <v/>
      </c>
      <c r="L118" s="436" t="str">
        <f>IF(B118="","",_xlfn.XLOOKUP(I118,Artikelgrupper!A:A,Artikelgrupper!D:D))</f>
        <v/>
      </c>
      <c r="M118" s="439" t="str">
        <f>IF(B118="","",'APH KIC KIA PC'!Q121)</f>
        <v/>
      </c>
      <c r="N118" s="438" t="str">
        <f>IF('APH KIC KIA PC'!R121="","",'APH KIC KIA PC'!R121)</f>
        <v/>
      </c>
      <c r="O118" s="438" t="str">
        <f>IF('APH KIC KIA PC'!T121="","",'APH KIC KIA PC'!T121)</f>
        <v/>
      </c>
      <c r="P118" s="438" t="str">
        <f>IF('APH KIC KIA PC'!K121="","",'APH KIC KIA PC'!K121)</f>
        <v>Välj…</v>
      </c>
      <c r="Q118" s="436" t="str">
        <f>IF(B118="","",'2. Artikeldata Utökad'!E121)</f>
        <v/>
      </c>
      <c r="R118" s="436" t="str">
        <f>IF(B118="","",'2. Artikeldata Utökad'!F121)</f>
        <v/>
      </c>
      <c r="S118" s="436" t="str">
        <f>IF(B118="","",'3. Förpackningsdata'!G121/10)</f>
        <v/>
      </c>
      <c r="T118" s="436" t="str">
        <f>IF(B118="","",'3. Förpackningsdata'!H121/10)</f>
        <v/>
      </c>
      <c r="U118" s="436" t="str">
        <f>IF(B118="","",'3. Förpackningsdata'!I121/10)</f>
        <v/>
      </c>
      <c r="V118" s="465" t="str">
        <f>IF(B118="","",'APH KIC KIA PC'!Z121)</f>
        <v/>
      </c>
      <c r="W118" s="440" t="str">
        <f>IF(B118="","",'APH KIC KIA PC'!AA121)</f>
        <v/>
      </c>
      <c r="X118" s="441" t="str">
        <f>IF(B118="","",'APH KIC KIA PC'!AB121)</f>
        <v/>
      </c>
      <c r="Y118" s="442" t="str">
        <f>IF(B118="","",'APH KIC KIA PC'!AD121)</f>
        <v/>
      </c>
      <c r="Z118" s="441" t="str">
        <f>IF(B118="","",'APH KIC KIA PC'!AC121)</f>
        <v/>
      </c>
      <c r="AA118" s="442" t="str">
        <f>IF(B118="","",'APH KIC KIA PC'!AI121)</f>
        <v/>
      </c>
      <c r="AB118" s="443" t="str">
        <f>IF(B118="","",'APH KIC KIA PC'!AJ121)</f>
        <v/>
      </c>
      <c r="AC118" s="438" t="str">
        <f>IF(B118="","",'APH KIC KIA PC'!W121)</f>
        <v/>
      </c>
      <c r="AD118" s="439" t="str">
        <f>IF('3. Förpackningsdata'!M121="","",'3. Förpackningsdata'!M121)</f>
        <v/>
      </c>
      <c r="AE118" s="438" t="str">
        <f>IF('APH KIC KIA PC'!J121="","",'APH KIC KIA PC'!J121)</f>
        <v/>
      </c>
    </row>
    <row r="119" spans="1:31" s="330" customFormat="1" x14ac:dyDescent="0.25">
      <c r="A119" s="342">
        <v>118</v>
      </c>
      <c r="B119" s="434" t="str">
        <f>IF('1. Artikeldata Grund'!E122="","",'1. Artikeldata Grund'!E122)</f>
        <v/>
      </c>
      <c r="C119" s="435" t="str">
        <f>IF('1. Artikeldata Grund'!D122="","",'1. Artikeldata Grund'!D122)</f>
        <v/>
      </c>
      <c r="D119" s="436" t="str">
        <f>IF('APH KIC KIA PC'!D122="","",'APH KIC KIA PC'!D122)</f>
        <v/>
      </c>
      <c r="E119" s="435" t="str">
        <f>IF('APH KIC KIA PC'!F122="","",'APH KIC KIA PC'!F122)</f>
        <v/>
      </c>
      <c r="F119" s="438" t="str">
        <f>IF('APH KIC KIA PC'!S122="","",'APH KIC KIA PC'!S122)</f>
        <v xml:space="preserve">  Välj…</v>
      </c>
      <c r="G119" s="438">
        <f>IF('APH KIC KIA PC'!M122="","",'APH KIC KIA PC'!M122)</f>
        <v>910</v>
      </c>
      <c r="H119" s="437" t="str">
        <f>IF(G119&lt;&gt;200,"",IF('2. Artikeldata Utökad'!I122="","",'2. Artikeldata Utökad'!I122))</f>
        <v/>
      </c>
      <c r="I119" s="436" t="str">
        <f>IF('APH KIC KIA PC'!L122="Välj….","",'APH KIC KIA PC'!L122)</f>
        <v/>
      </c>
      <c r="J119" s="436" t="str">
        <f>IF(B119="","",_xlfn.XLOOKUP(I119,Artikelgrupper!A:A,Artikelgrupper!B:B))</f>
        <v/>
      </c>
      <c r="K119" s="436" t="str">
        <f>IF(B119="","",_xlfn.XLOOKUP(I119,Artikelgrupper!A:A,Artikelgrupper!C:C))</f>
        <v/>
      </c>
      <c r="L119" s="436" t="str">
        <f>IF(B119="","",_xlfn.XLOOKUP(I119,Artikelgrupper!A:A,Artikelgrupper!D:D))</f>
        <v/>
      </c>
      <c r="M119" s="439" t="str">
        <f>IF(B119="","",'APH KIC KIA PC'!Q122)</f>
        <v/>
      </c>
      <c r="N119" s="438" t="str">
        <f>IF('APH KIC KIA PC'!R122="","",'APH KIC KIA PC'!R122)</f>
        <v/>
      </c>
      <c r="O119" s="438" t="str">
        <f>IF('APH KIC KIA PC'!T122="","",'APH KIC KIA PC'!T122)</f>
        <v/>
      </c>
      <c r="P119" s="438" t="str">
        <f>IF('APH KIC KIA PC'!K122="","",'APH KIC KIA PC'!K122)</f>
        <v>Välj…</v>
      </c>
      <c r="Q119" s="436" t="str">
        <f>IF(B119="","",'2. Artikeldata Utökad'!E122)</f>
        <v/>
      </c>
      <c r="R119" s="436" t="str">
        <f>IF(B119="","",'2. Artikeldata Utökad'!F122)</f>
        <v/>
      </c>
      <c r="S119" s="436" t="str">
        <f>IF(B119="","",'3. Förpackningsdata'!G122/10)</f>
        <v/>
      </c>
      <c r="T119" s="436" t="str">
        <f>IF(B119="","",'3. Förpackningsdata'!H122/10)</f>
        <v/>
      </c>
      <c r="U119" s="436" t="str">
        <f>IF(B119="","",'3. Förpackningsdata'!I122/10)</f>
        <v/>
      </c>
      <c r="V119" s="465" t="str">
        <f>IF(B119="","",'APH KIC KIA PC'!Z122)</f>
        <v/>
      </c>
      <c r="W119" s="440" t="str">
        <f>IF(B119="","",'APH KIC KIA PC'!AA122)</f>
        <v/>
      </c>
      <c r="X119" s="441" t="str">
        <f>IF(B119="","",'APH KIC KIA PC'!AB122)</f>
        <v/>
      </c>
      <c r="Y119" s="442" t="str">
        <f>IF(B119="","",'APH KIC KIA PC'!AD122)</f>
        <v/>
      </c>
      <c r="Z119" s="441" t="str">
        <f>IF(B119="","",'APH KIC KIA PC'!AC122)</f>
        <v/>
      </c>
      <c r="AA119" s="442" t="str">
        <f>IF(B119="","",'APH KIC KIA PC'!AI122)</f>
        <v/>
      </c>
      <c r="AB119" s="443" t="str">
        <f>IF(B119="","",'APH KIC KIA PC'!AJ122)</f>
        <v/>
      </c>
      <c r="AC119" s="438" t="str">
        <f>IF(B119="","",'APH KIC KIA PC'!W122)</f>
        <v/>
      </c>
      <c r="AD119" s="439" t="str">
        <f>IF('3. Förpackningsdata'!M122="","",'3. Förpackningsdata'!M122)</f>
        <v/>
      </c>
      <c r="AE119" s="438" t="str">
        <f>IF('APH KIC KIA PC'!J122="","",'APH KIC KIA PC'!J122)</f>
        <v/>
      </c>
    </row>
    <row r="120" spans="1:31" s="330" customFormat="1" x14ac:dyDescent="0.25">
      <c r="A120" s="342">
        <v>119</v>
      </c>
      <c r="B120" s="434" t="str">
        <f>IF('1. Artikeldata Grund'!E123="","",'1. Artikeldata Grund'!E123)</f>
        <v/>
      </c>
      <c r="C120" s="435" t="str">
        <f>IF('1. Artikeldata Grund'!D123="","",'1. Artikeldata Grund'!D123)</f>
        <v/>
      </c>
      <c r="D120" s="436" t="str">
        <f>IF('APH KIC KIA PC'!D123="","",'APH KIC KIA PC'!D123)</f>
        <v/>
      </c>
      <c r="E120" s="435" t="str">
        <f>IF('APH KIC KIA PC'!F123="","",'APH KIC KIA PC'!F123)</f>
        <v/>
      </c>
      <c r="F120" s="438" t="str">
        <f>IF('APH KIC KIA PC'!S123="","",'APH KIC KIA PC'!S123)</f>
        <v xml:space="preserve">  Välj…</v>
      </c>
      <c r="G120" s="438">
        <f>IF('APH KIC KIA PC'!M123="","",'APH KIC KIA PC'!M123)</f>
        <v>910</v>
      </c>
      <c r="H120" s="437" t="str">
        <f>IF(G120&lt;&gt;200,"",IF('2. Artikeldata Utökad'!I123="","",'2. Artikeldata Utökad'!I123))</f>
        <v/>
      </c>
      <c r="I120" s="436" t="str">
        <f>IF('APH KIC KIA PC'!L123="Välj….","",'APH KIC KIA PC'!L123)</f>
        <v/>
      </c>
      <c r="J120" s="436" t="str">
        <f>IF(B120="","",_xlfn.XLOOKUP(I120,Artikelgrupper!A:A,Artikelgrupper!B:B))</f>
        <v/>
      </c>
      <c r="K120" s="436" t="str">
        <f>IF(B120="","",_xlfn.XLOOKUP(I120,Artikelgrupper!A:A,Artikelgrupper!C:C))</f>
        <v/>
      </c>
      <c r="L120" s="436" t="str">
        <f>IF(B120="","",_xlfn.XLOOKUP(I120,Artikelgrupper!A:A,Artikelgrupper!D:D))</f>
        <v/>
      </c>
      <c r="M120" s="439" t="str">
        <f>IF(B120="","",'APH KIC KIA PC'!Q123)</f>
        <v/>
      </c>
      <c r="N120" s="438" t="str">
        <f>IF('APH KIC KIA PC'!R123="","",'APH KIC KIA PC'!R123)</f>
        <v/>
      </c>
      <c r="O120" s="438" t="str">
        <f>IF('APH KIC KIA PC'!T123="","",'APH KIC KIA PC'!T123)</f>
        <v/>
      </c>
      <c r="P120" s="438" t="str">
        <f>IF('APH KIC KIA PC'!K123="","",'APH KIC KIA PC'!K123)</f>
        <v>Välj…</v>
      </c>
      <c r="Q120" s="436" t="str">
        <f>IF(B120="","",'2. Artikeldata Utökad'!E123)</f>
        <v/>
      </c>
      <c r="R120" s="436" t="str">
        <f>IF(B120="","",'2. Artikeldata Utökad'!F123)</f>
        <v/>
      </c>
      <c r="S120" s="436" t="str">
        <f>IF(B120="","",'3. Förpackningsdata'!G123/10)</f>
        <v/>
      </c>
      <c r="T120" s="436" t="str">
        <f>IF(B120="","",'3. Förpackningsdata'!H123/10)</f>
        <v/>
      </c>
      <c r="U120" s="436" t="str">
        <f>IF(B120="","",'3. Förpackningsdata'!I123/10)</f>
        <v/>
      </c>
      <c r="V120" s="465" t="str">
        <f>IF(B120="","",'APH KIC KIA PC'!Z123)</f>
        <v/>
      </c>
      <c r="W120" s="440" t="str">
        <f>IF(B120="","",'APH KIC KIA PC'!AA123)</f>
        <v/>
      </c>
      <c r="X120" s="441" t="str">
        <f>IF(B120="","",'APH KIC KIA PC'!AB123)</f>
        <v/>
      </c>
      <c r="Y120" s="442" t="str">
        <f>IF(B120="","",'APH KIC KIA PC'!AD123)</f>
        <v/>
      </c>
      <c r="Z120" s="441" t="str">
        <f>IF(B120="","",'APH KIC KIA PC'!AC123)</f>
        <v/>
      </c>
      <c r="AA120" s="442" t="str">
        <f>IF(B120="","",'APH KIC KIA PC'!AI123)</f>
        <v/>
      </c>
      <c r="AB120" s="443" t="str">
        <f>IF(B120="","",'APH KIC KIA PC'!AJ123)</f>
        <v/>
      </c>
      <c r="AC120" s="438" t="str">
        <f>IF(B120="","",'APH KIC KIA PC'!W123)</f>
        <v/>
      </c>
      <c r="AD120" s="439" t="str">
        <f>IF('3. Förpackningsdata'!M123="","",'3. Förpackningsdata'!M123)</f>
        <v/>
      </c>
      <c r="AE120" s="438" t="str">
        <f>IF('APH KIC KIA PC'!J123="","",'APH KIC KIA PC'!J123)</f>
        <v/>
      </c>
    </row>
    <row r="121" spans="1:31" s="330" customFormat="1" x14ac:dyDescent="0.25">
      <c r="A121" s="342">
        <v>120</v>
      </c>
      <c r="B121" s="434" t="str">
        <f>IF('1. Artikeldata Grund'!E124="","",'1. Artikeldata Grund'!E124)</f>
        <v/>
      </c>
      <c r="C121" s="435" t="str">
        <f>IF('1. Artikeldata Grund'!D124="","",'1. Artikeldata Grund'!D124)</f>
        <v/>
      </c>
      <c r="D121" s="436" t="str">
        <f>IF('APH KIC KIA PC'!D124="","",'APH KIC KIA PC'!D124)</f>
        <v/>
      </c>
      <c r="E121" s="435" t="str">
        <f>IF('APH KIC KIA PC'!F124="","",'APH KIC KIA PC'!F124)</f>
        <v/>
      </c>
      <c r="F121" s="438" t="str">
        <f>IF('APH KIC KIA PC'!S124="","",'APH KIC KIA PC'!S124)</f>
        <v xml:space="preserve">  Välj…</v>
      </c>
      <c r="G121" s="438">
        <f>IF('APH KIC KIA PC'!M124="","",'APH KIC KIA PC'!M124)</f>
        <v>910</v>
      </c>
      <c r="H121" s="437" t="str">
        <f>IF(G121&lt;&gt;200,"",IF('2. Artikeldata Utökad'!I124="","",'2. Artikeldata Utökad'!I124))</f>
        <v/>
      </c>
      <c r="I121" s="436" t="str">
        <f>IF('APH KIC KIA PC'!L124="Välj….","",'APH KIC KIA PC'!L124)</f>
        <v/>
      </c>
      <c r="J121" s="436" t="str">
        <f>IF(B121="","",_xlfn.XLOOKUP(I121,Artikelgrupper!A:A,Artikelgrupper!B:B))</f>
        <v/>
      </c>
      <c r="K121" s="436" t="str">
        <f>IF(B121="","",_xlfn.XLOOKUP(I121,Artikelgrupper!A:A,Artikelgrupper!C:C))</f>
        <v/>
      </c>
      <c r="L121" s="436" t="str">
        <f>IF(B121="","",_xlfn.XLOOKUP(I121,Artikelgrupper!A:A,Artikelgrupper!D:D))</f>
        <v/>
      </c>
      <c r="M121" s="439" t="str">
        <f>IF(B121="","",'APH KIC KIA PC'!Q124)</f>
        <v/>
      </c>
      <c r="N121" s="438" t="str">
        <f>IF('APH KIC KIA PC'!R124="","",'APH KIC KIA PC'!R124)</f>
        <v/>
      </c>
      <c r="O121" s="438" t="str">
        <f>IF('APH KIC KIA PC'!T124="","",'APH KIC KIA PC'!T124)</f>
        <v/>
      </c>
      <c r="P121" s="438" t="str">
        <f>IF('APH KIC KIA PC'!K124="","",'APH KIC KIA PC'!K124)</f>
        <v>Välj…</v>
      </c>
      <c r="Q121" s="436" t="str">
        <f>IF(B121="","",'2. Artikeldata Utökad'!E124)</f>
        <v/>
      </c>
      <c r="R121" s="436" t="str">
        <f>IF(B121="","",'2. Artikeldata Utökad'!F124)</f>
        <v/>
      </c>
      <c r="S121" s="436" t="str">
        <f>IF(B121="","",'3. Förpackningsdata'!G124/10)</f>
        <v/>
      </c>
      <c r="T121" s="436" t="str">
        <f>IF(B121="","",'3. Förpackningsdata'!H124/10)</f>
        <v/>
      </c>
      <c r="U121" s="436" t="str">
        <f>IF(B121="","",'3. Förpackningsdata'!I124/10)</f>
        <v/>
      </c>
      <c r="V121" s="465" t="str">
        <f>IF(B121="","",'APH KIC KIA PC'!Z124)</f>
        <v/>
      </c>
      <c r="W121" s="440" t="str">
        <f>IF(B121="","",'APH KIC KIA PC'!AA124)</f>
        <v/>
      </c>
      <c r="X121" s="441" t="str">
        <f>IF(B121="","",'APH KIC KIA PC'!AB124)</f>
        <v/>
      </c>
      <c r="Y121" s="442" t="str">
        <f>IF(B121="","",'APH KIC KIA PC'!AD124)</f>
        <v/>
      </c>
      <c r="Z121" s="441" t="str">
        <f>IF(B121="","",'APH KIC KIA PC'!AC124)</f>
        <v/>
      </c>
      <c r="AA121" s="442" t="str">
        <f>IF(B121="","",'APH KIC KIA PC'!AI124)</f>
        <v/>
      </c>
      <c r="AB121" s="443" t="str">
        <f>IF(B121="","",'APH KIC KIA PC'!AJ124)</f>
        <v/>
      </c>
      <c r="AC121" s="438" t="str">
        <f>IF(B121="","",'APH KIC KIA PC'!W124)</f>
        <v/>
      </c>
      <c r="AD121" s="439" t="str">
        <f>IF('3. Förpackningsdata'!M124="","",'3. Förpackningsdata'!M124)</f>
        <v/>
      </c>
      <c r="AE121" s="438" t="str">
        <f>IF('APH KIC KIA PC'!J124="","",'APH KIC KIA PC'!J124)</f>
        <v/>
      </c>
    </row>
    <row r="122" spans="1:31" s="330" customFormat="1" x14ac:dyDescent="0.25">
      <c r="A122" s="342">
        <v>121</v>
      </c>
      <c r="B122" s="434" t="str">
        <f>IF('1. Artikeldata Grund'!E125="","",'1. Artikeldata Grund'!E125)</f>
        <v/>
      </c>
      <c r="C122" s="435" t="str">
        <f>IF('1. Artikeldata Grund'!D125="","",'1. Artikeldata Grund'!D125)</f>
        <v/>
      </c>
      <c r="D122" s="436" t="str">
        <f>IF('APH KIC KIA PC'!D125="","",'APH KIC KIA PC'!D125)</f>
        <v/>
      </c>
      <c r="E122" s="435" t="str">
        <f>IF('APH KIC KIA PC'!F125="","",'APH KIC KIA PC'!F125)</f>
        <v/>
      </c>
      <c r="F122" s="438" t="str">
        <f>IF('APH KIC KIA PC'!S125="","",'APH KIC KIA PC'!S125)</f>
        <v xml:space="preserve">  Välj…</v>
      </c>
      <c r="G122" s="438">
        <f>IF('APH KIC KIA PC'!M125="","",'APH KIC KIA PC'!M125)</f>
        <v>910</v>
      </c>
      <c r="H122" s="437" t="str">
        <f>IF(G122&lt;&gt;200,"",IF('2. Artikeldata Utökad'!I125="","",'2. Artikeldata Utökad'!I125))</f>
        <v/>
      </c>
      <c r="I122" s="436" t="str">
        <f>IF('APH KIC KIA PC'!L125="Välj….","",'APH KIC KIA PC'!L125)</f>
        <v/>
      </c>
      <c r="J122" s="436" t="str">
        <f>IF(B122="","",_xlfn.XLOOKUP(I122,Artikelgrupper!A:A,Artikelgrupper!B:B))</f>
        <v/>
      </c>
      <c r="K122" s="436" t="str">
        <f>IF(B122="","",_xlfn.XLOOKUP(I122,Artikelgrupper!A:A,Artikelgrupper!C:C))</f>
        <v/>
      </c>
      <c r="L122" s="436" t="str">
        <f>IF(B122="","",_xlfn.XLOOKUP(I122,Artikelgrupper!A:A,Artikelgrupper!D:D))</f>
        <v/>
      </c>
      <c r="M122" s="439" t="str">
        <f>IF(B122="","",'APH KIC KIA PC'!Q125)</f>
        <v/>
      </c>
      <c r="N122" s="438" t="str">
        <f>IF('APH KIC KIA PC'!R125="","",'APH KIC KIA PC'!R125)</f>
        <v/>
      </c>
      <c r="O122" s="438" t="str">
        <f>IF('APH KIC KIA PC'!T125="","",'APH KIC KIA PC'!T125)</f>
        <v/>
      </c>
      <c r="P122" s="438" t="str">
        <f>IF('APH KIC KIA PC'!K125="","",'APH KIC KIA PC'!K125)</f>
        <v>Välj…</v>
      </c>
      <c r="Q122" s="436" t="str">
        <f>IF(B122="","",'2. Artikeldata Utökad'!E125)</f>
        <v/>
      </c>
      <c r="R122" s="436" t="str">
        <f>IF(B122="","",'2. Artikeldata Utökad'!F125)</f>
        <v/>
      </c>
      <c r="S122" s="436" t="str">
        <f>IF(B122="","",'3. Förpackningsdata'!G125/10)</f>
        <v/>
      </c>
      <c r="T122" s="436" t="str">
        <f>IF(B122="","",'3. Förpackningsdata'!H125/10)</f>
        <v/>
      </c>
      <c r="U122" s="436" t="str">
        <f>IF(B122="","",'3. Förpackningsdata'!I125/10)</f>
        <v/>
      </c>
      <c r="V122" s="465" t="str">
        <f>IF(B122="","",'APH KIC KIA PC'!Z125)</f>
        <v/>
      </c>
      <c r="W122" s="440" t="str">
        <f>IF(B122="","",'APH KIC KIA PC'!AA125)</f>
        <v/>
      </c>
      <c r="X122" s="441" t="str">
        <f>IF(B122="","",'APH KIC KIA PC'!AB125)</f>
        <v/>
      </c>
      <c r="Y122" s="442" t="str">
        <f>IF(B122="","",'APH KIC KIA PC'!AD125)</f>
        <v/>
      </c>
      <c r="Z122" s="441" t="str">
        <f>IF(B122="","",'APH KIC KIA PC'!AC125)</f>
        <v/>
      </c>
      <c r="AA122" s="442" t="str">
        <f>IF(B122="","",'APH KIC KIA PC'!AI125)</f>
        <v/>
      </c>
      <c r="AB122" s="443" t="str">
        <f>IF(B122="","",'APH KIC KIA PC'!AJ125)</f>
        <v/>
      </c>
      <c r="AC122" s="438" t="str">
        <f>IF(B122="","",'APH KIC KIA PC'!W125)</f>
        <v/>
      </c>
      <c r="AD122" s="439" t="str">
        <f>IF('3. Förpackningsdata'!M125="","",'3. Förpackningsdata'!M125)</f>
        <v/>
      </c>
      <c r="AE122" s="438" t="str">
        <f>IF('APH KIC KIA PC'!J125="","",'APH KIC KIA PC'!J125)</f>
        <v/>
      </c>
    </row>
    <row r="123" spans="1:31" s="330" customFormat="1" x14ac:dyDescent="0.25">
      <c r="A123" s="342">
        <v>122</v>
      </c>
      <c r="B123" s="434" t="str">
        <f>IF('1. Artikeldata Grund'!E126="","",'1. Artikeldata Grund'!E126)</f>
        <v/>
      </c>
      <c r="C123" s="435" t="str">
        <f>IF('1. Artikeldata Grund'!D126="","",'1. Artikeldata Grund'!D126)</f>
        <v/>
      </c>
      <c r="D123" s="436" t="str">
        <f>IF('APH KIC KIA PC'!D126="","",'APH KIC KIA PC'!D126)</f>
        <v/>
      </c>
      <c r="E123" s="435" t="str">
        <f>IF('APH KIC KIA PC'!F126="","",'APH KIC KIA PC'!F126)</f>
        <v/>
      </c>
      <c r="F123" s="438" t="str">
        <f>IF('APH KIC KIA PC'!S126="","",'APH KIC KIA PC'!S126)</f>
        <v xml:space="preserve">  Välj…</v>
      </c>
      <c r="G123" s="438">
        <f>IF('APH KIC KIA PC'!M126="","",'APH KIC KIA PC'!M126)</f>
        <v>910</v>
      </c>
      <c r="H123" s="437" t="str">
        <f>IF(G123&lt;&gt;200,"",IF('2. Artikeldata Utökad'!I126="","",'2. Artikeldata Utökad'!I126))</f>
        <v/>
      </c>
      <c r="I123" s="436" t="str">
        <f>IF('APH KIC KIA PC'!L126="Välj….","",'APH KIC KIA PC'!L126)</f>
        <v/>
      </c>
      <c r="J123" s="436" t="str">
        <f>IF(B123="","",_xlfn.XLOOKUP(I123,Artikelgrupper!A:A,Artikelgrupper!B:B))</f>
        <v/>
      </c>
      <c r="K123" s="436" t="str">
        <f>IF(B123="","",_xlfn.XLOOKUP(I123,Artikelgrupper!A:A,Artikelgrupper!C:C))</f>
        <v/>
      </c>
      <c r="L123" s="436" t="str">
        <f>IF(B123="","",_xlfn.XLOOKUP(I123,Artikelgrupper!A:A,Artikelgrupper!D:D))</f>
        <v/>
      </c>
      <c r="M123" s="439" t="str">
        <f>IF(B123="","",'APH KIC KIA PC'!Q126)</f>
        <v/>
      </c>
      <c r="N123" s="438" t="str">
        <f>IF('APH KIC KIA PC'!R126="","",'APH KIC KIA PC'!R126)</f>
        <v/>
      </c>
      <c r="O123" s="438" t="str">
        <f>IF('APH KIC KIA PC'!T126="","",'APH KIC KIA PC'!T126)</f>
        <v/>
      </c>
      <c r="P123" s="438" t="str">
        <f>IF('APH KIC KIA PC'!K126="","",'APH KIC KIA PC'!K126)</f>
        <v>Välj…</v>
      </c>
      <c r="Q123" s="436" t="str">
        <f>IF(B123="","",'2. Artikeldata Utökad'!E126)</f>
        <v/>
      </c>
      <c r="R123" s="436" t="str">
        <f>IF(B123="","",'2. Artikeldata Utökad'!F126)</f>
        <v/>
      </c>
      <c r="S123" s="436" t="str">
        <f>IF(B123="","",'3. Förpackningsdata'!G126/10)</f>
        <v/>
      </c>
      <c r="T123" s="436" t="str">
        <f>IF(B123="","",'3. Förpackningsdata'!H126/10)</f>
        <v/>
      </c>
      <c r="U123" s="436" t="str">
        <f>IF(B123="","",'3. Förpackningsdata'!I126/10)</f>
        <v/>
      </c>
      <c r="V123" s="465" t="str">
        <f>IF(B123="","",'APH KIC KIA PC'!Z126)</f>
        <v/>
      </c>
      <c r="W123" s="440" t="str">
        <f>IF(B123="","",'APH KIC KIA PC'!AA126)</f>
        <v/>
      </c>
      <c r="X123" s="441" t="str">
        <f>IF(B123="","",'APH KIC KIA PC'!AB126)</f>
        <v/>
      </c>
      <c r="Y123" s="442" t="str">
        <f>IF(B123="","",'APH KIC KIA PC'!AD126)</f>
        <v/>
      </c>
      <c r="Z123" s="441" t="str">
        <f>IF(B123="","",'APH KIC KIA PC'!AC126)</f>
        <v/>
      </c>
      <c r="AA123" s="442" t="str">
        <f>IF(B123="","",'APH KIC KIA PC'!AI126)</f>
        <v/>
      </c>
      <c r="AB123" s="443" t="str">
        <f>IF(B123="","",'APH KIC KIA PC'!AJ126)</f>
        <v/>
      </c>
      <c r="AC123" s="438" t="str">
        <f>IF(B123="","",'APH KIC KIA PC'!W126)</f>
        <v/>
      </c>
      <c r="AD123" s="439" t="str">
        <f>IF('3. Förpackningsdata'!M126="","",'3. Förpackningsdata'!M126)</f>
        <v/>
      </c>
      <c r="AE123" s="438" t="str">
        <f>IF('APH KIC KIA PC'!J126="","",'APH KIC KIA PC'!J126)</f>
        <v/>
      </c>
    </row>
    <row r="124" spans="1:31" s="330" customFormat="1" x14ac:dyDescent="0.25">
      <c r="A124" s="342">
        <v>123</v>
      </c>
      <c r="B124" s="434" t="str">
        <f>IF('1. Artikeldata Grund'!E127="","",'1. Artikeldata Grund'!E127)</f>
        <v/>
      </c>
      <c r="C124" s="435" t="str">
        <f>IF('1. Artikeldata Grund'!D127="","",'1. Artikeldata Grund'!D127)</f>
        <v/>
      </c>
      <c r="D124" s="436" t="str">
        <f>IF('APH KIC KIA PC'!D127="","",'APH KIC KIA PC'!D127)</f>
        <v/>
      </c>
      <c r="E124" s="435" t="str">
        <f>IF('APH KIC KIA PC'!F127="","",'APH KIC KIA PC'!F127)</f>
        <v/>
      </c>
      <c r="F124" s="438" t="str">
        <f>IF('APH KIC KIA PC'!S127="","",'APH KIC KIA PC'!S127)</f>
        <v xml:space="preserve">  Välj…</v>
      </c>
      <c r="G124" s="438">
        <f>IF('APH KIC KIA PC'!M127="","",'APH KIC KIA PC'!M127)</f>
        <v>910</v>
      </c>
      <c r="H124" s="437" t="str">
        <f>IF(G124&lt;&gt;200,"",IF('2. Artikeldata Utökad'!I127="","",'2. Artikeldata Utökad'!I127))</f>
        <v/>
      </c>
      <c r="I124" s="436" t="str">
        <f>IF('APH KIC KIA PC'!L127="Välj….","",'APH KIC KIA PC'!L127)</f>
        <v/>
      </c>
      <c r="J124" s="436" t="str">
        <f>IF(B124="","",_xlfn.XLOOKUP(I124,Artikelgrupper!A:A,Artikelgrupper!B:B))</f>
        <v/>
      </c>
      <c r="K124" s="436" t="str">
        <f>IF(B124="","",_xlfn.XLOOKUP(I124,Artikelgrupper!A:A,Artikelgrupper!C:C))</f>
        <v/>
      </c>
      <c r="L124" s="436" t="str">
        <f>IF(B124="","",_xlfn.XLOOKUP(I124,Artikelgrupper!A:A,Artikelgrupper!D:D))</f>
        <v/>
      </c>
      <c r="M124" s="439" t="str">
        <f>IF(B124="","",'APH KIC KIA PC'!Q127)</f>
        <v/>
      </c>
      <c r="N124" s="438" t="str">
        <f>IF('APH KIC KIA PC'!R127="","",'APH KIC KIA PC'!R127)</f>
        <v/>
      </c>
      <c r="O124" s="438" t="str">
        <f>IF('APH KIC KIA PC'!T127="","",'APH KIC KIA PC'!T127)</f>
        <v/>
      </c>
      <c r="P124" s="438" t="str">
        <f>IF('APH KIC KIA PC'!K127="","",'APH KIC KIA PC'!K127)</f>
        <v>Välj…</v>
      </c>
      <c r="Q124" s="436" t="str">
        <f>IF(B124="","",'2. Artikeldata Utökad'!E127)</f>
        <v/>
      </c>
      <c r="R124" s="436" t="str">
        <f>IF(B124="","",'2. Artikeldata Utökad'!F127)</f>
        <v/>
      </c>
      <c r="S124" s="436" t="str">
        <f>IF(B124="","",'3. Förpackningsdata'!G127/10)</f>
        <v/>
      </c>
      <c r="T124" s="436" t="str">
        <f>IF(B124="","",'3. Förpackningsdata'!H127/10)</f>
        <v/>
      </c>
      <c r="U124" s="436" t="str">
        <f>IF(B124="","",'3. Förpackningsdata'!I127/10)</f>
        <v/>
      </c>
      <c r="V124" s="465" t="str">
        <f>IF(B124="","",'APH KIC KIA PC'!Z127)</f>
        <v/>
      </c>
      <c r="W124" s="440" t="str">
        <f>IF(B124="","",'APH KIC KIA PC'!AA127)</f>
        <v/>
      </c>
      <c r="X124" s="441" t="str">
        <f>IF(B124="","",'APH KIC KIA PC'!AB127)</f>
        <v/>
      </c>
      <c r="Y124" s="442" t="str">
        <f>IF(B124="","",'APH KIC KIA PC'!AD127)</f>
        <v/>
      </c>
      <c r="Z124" s="441" t="str">
        <f>IF(B124="","",'APH KIC KIA PC'!AC127)</f>
        <v/>
      </c>
      <c r="AA124" s="442" t="str">
        <f>IF(B124="","",'APH KIC KIA PC'!AI127)</f>
        <v/>
      </c>
      <c r="AB124" s="443" t="str">
        <f>IF(B124="","",'APH KIC KIA PC'!AJ127)</f>
        <v/>
      </c>
      <c r="AC124" s="438" t="str">
        <f>IF(B124="","",'APH KIC KIA PC'!W127)</f>
        <v/>
      </c>
      <c r="AD124" s="439" t="str">
        <f>IF('3. Förpackningsdata'!M127="","",'3. Förpackningsdata'!M127)</f>
        <v/>
      </c>
      <c r="AE124" s="438" t="str">
        <f>IF('APH KIC KIA PC'!J127="","",'APH KIC KIA PC'!J127)</f>
        <v/>
      </c>
    </row>
    <row r="125" spans="1:31" s="330" customFormat="1" x14ac:dyDescent="0.25">
      <c r="A125" s="342">
        <v>124</v>
      </c>
      <c r="B125" s="434" t="str">
        <f>IF('1. Artikeldata Grund'!E128="","",'1. Artikeldata Grund'!E128)</f>
        <v/>
      </c>
      <c r="C125" s="435" t="str">
        <f>IF('1. Artikeldata Grund'!D128="","",'1. Artikeldata Grund'!D128)</f>
        <v/>
      </c>
      <c r="D125" s="436" t="str">
        <f>IF('APH KIC KIA PC'!D128="","",'APH KIC KIA PC'!D128)</f>
        <v/>
      </c>
      <c r="E125" s="435" t="str">
        <f>IF('APH KIC KIA PC'!F128="","",'APH KIC KIA PC'!F128)</f>
        <v/>
      </c>
      <c r="F125" s="438" t="str">
        <f>IF('APH KIC KIA PC'!S128="","",'APH KIC KIA PC'!S128)</f>
        <v xml:space="preserve">  Välj…</v>
      </c>
      <c r="G125" s="438">
        <f>IF('APH KIC KIA PC'!M128="","",'APH KIC KIA PC'!M128)</f>
        <v>910</v>
      </c>
      <c r="H125" s="437" t="str">
        <f>IF(G125&lt;&gt;200,"",IF('2. Artikeldata Utökad'!I128="","",'2. Artikeldata Utökad'!I128))</f>
        <v/>
      </c>
      <c r="I125" s="436" t="str">
        <f>IF('APH KIC KIA PC'!L128="Välj….","",'APH KIC KIA PC'!L128)</f>
        <v/>
      </c>
      <c r="J125" s="436" t="str">
        <f>IF(B125="","",_xlfn.XLOOKUP(I125,Artikelgrupper!A:A,Artikelgrupper!B:B))</f>
        <v/>
      </c>
      <c r="K125" s="436" t="str">
        <f>IF(B125="","",_xlfn.XLOOKUP(I125,Artikelgrupper!A:A,Artikelgrupper!C:C))</f>
        <v/>
      </c>
      <c r="L125" s="436" t="str">
        <f>IF(B125="","",_xlfn.XLOOKUP(I125,Artikelgrupper!A:A,Artikelgrupper!D:D))</f>
        <v/>
      </c>
      <c r="M125" s="439" t="str">
        <f>IF(B125="","",'APH KIC KIA PC'!Q128)</f>
        <v/>
      </c>
      <c r="N125" s="438" t="str">
        <f>IF('APH KIC KIA PC'!R128="","",'APH KIC KIA PC'!R128)</f>
        <v/>
      </c>
      <c r="O125" s="438" t="str">
        <f>IF('APH KIC KIA PC'!T128="","",'APH KIC KIA PC'!T128)</f>
        <v/>
      </c>
      <c r="P125" s="438" t="str">
        <f>IF('APH KIC KIA PC'!K128="","",'APH KIC KIA PC'!K128)</f>
        <v>Välj…</v>
      </c>
      <c r="Q125" s="436" t="str">
        <f>IF(B125="","",'2. Artikeldata Utökad'!E128)</f>
        <v/>
      </c>
      <c r="R125" s="436" t="str">
        <f>IF(B125="","",'2. Artikeldata Utökad'!F128)</f>
        <v/>
      </c>
      <c r="S125" s="436" t="str">
        <f>IF(B125="","",'3. Förpackningsdata'!G128/10)</f>
        <v/>
      </c>
      <c r="T125" s="436" t="str">
        <f>IF(B125="","",'3. Förpackningsdata'!H128/10)</f>
        <v/>
      </c>
      <c r="U125" s="436" t="str">
        <f>IF(B125="","",'3. Förpackningsdata'!I128/10)</f>
        <v/>
      </c>
      <c r="V125" s="465" t="str">
        <f>IF(B125="","",'APH KIC KIA PC'!Z128)</f>
        <v/>
      </c>
      <c r="W125" s="440" t="str">
        <f>IF(B125="","",'APH KIC KIA PC'!AA128)</f>
        <v/>
      </c>
      <c r="X125" s="441" t="str">
        <f>IF(B125="","",'APH KIC KIA PC'!AB128)</f>
        <v/>
      </c>
      <c r="Y125" s="442" t="str">
        <f>IF(B125="","",'APH KIC KIA PC'!AD128)</f>
        <v/>
      </c>
      <c r="Z125" s="441" t="str">
        <f>IF(B125="","",'APH KIC KIA PC'!AC128)</f>
        <v/>
      </c>
      <c r="AA125" s="442" t="str">
        <f>IF(B125="","",'APH KIC KIA PC'!AI128)</f>
        <v/>
      </c>
      <c r="AB125" s="443" t="str">
        <f>IF(B125="","",'APH KIC KIA PC'!AJ128)</f>
        <v/>
      </c>
      <c r="AC125" s="438" t="str">
        <f>IF(B125="","",'APH KIC KIA PC'!W128)</f>
        <v/>
      </c>
      <c r="AD125" s="439" t="str">
        <f>IF('3. Förpackningsdata'!M128="","",'3. Förpackningsdata'!M128)</f>
        <v/>
      </c>
      <c r="AE125" s="438" t="str">
        <f>IF('APH KIC KIA PC'!J128="","",'APH KIC KIA PC'!J128)</f>
        <v/>
      </c>
    </row>
    <row r="126" spans="1:31" s="330" customFormat="1" x14ac:dyDescent="0.25">
      <c r="A126" s="342">
        <v>125</v>
      </c>
      <c r="B126" s="434" t="str">
        <f>IF('1. Artikeldata Grund'!E129="","",'1. Artikeldata Grund'!E129)</f>
        <v/>
      </c>
      <c r="C126" s="435" t="str">
        <f>IF('1. Artikeldata Grund'!D129="","",'1. Artikeldata Grund'!D129)</f>
        <v/>
      </c>
      <c r="D126" s="436" t="str">
        <f>IF('APH KIC KIA PC'!D129="","",'APH KIC KIA PC'!D129)</f>
        <v/>
      </c>
      <c r="E126" s="435" t="str">
        <f>IF('APH KIC KIA PC'!F129="","",'APH KIC KIA PC'!F129)</f>
        <v/>
      </c>
      <c r="F126" s="438" t="str">
        <f>IF('APH KIC KIA PC'!S129="","",'APH KIC KIA PC'!S129)</f>
        <v xml:space="preserve">  Välj…</v>
      </c>
      <c r="G126" s="438">
        <f>IF('APH KIC KIA PC'!M129="","",'APH KIC KIA PC'!M129)</f>
        <v>910</v>
      </c>
      <c r="H126" s="437" t="str">
        <f>IF(G126&lt;&gt;200,"",IF('2. Artikeldata Utökad'!I129="","",'2. Artikeldata Utökad'!I129))</f>
        <v/>
      </c>
      <c r="I126" s="436" t="str">
        <f>IF('APH KIC KIA PC'!L129="Välj….","",'APH KIC KIA PC'!L129)</f>
        <v/>
      </c>
      <c r="J126" s="436" t="str">
        <f>IF(B126="","",_xlfn.XLOOKUP(I126,Artikelgrupper!A:A,Artikelgrupper!B:B))</f>
        <v/>
      </c>
      <c r="K126" s="436" t="str">
        <f>IF(B126="","",_xlfn.XLOOKUP(I126,Artikelgrupper!A:A,Artikelgrupper!C:C))</f>
        <v/>
      </c>
      <c r="L126" s="436" t="str">
        <f>IF(B126="","",_xlfn.XLOOKUP(I126,Artikelgrupper!A:A,Artikelgrupper!D:D))</f>
        <v/>
      </c>
      <c r="M126" s="439" t="str">
        <f>IF(B126="","",'APH KIC KIA PC'!Q129)</f>
        <v/>
      </c>
      <c r="N126" s="438" t="str">
        <f>IF('APH KIC KIA PC'!R129="","",'APH KIC KIA PC'!R129)</f>
        <v/>
      </c>
      <c r="O126" s="438" t="str">
        <f>IF('APH KIC KIA PC'!T129="","",'APH KIC KIA PC'!T129)</f>
        <v/>
      </c>
      <c r="P126" s="438" t="str">
        <f>IF('APH KIC KIA PC'!K129="","",'APH KIC KIA PC'!K129)</f>
        <v>Välj…</v>
      </c>
      <c r="Q126" s="436" t="str">
        <f>IF(B126="","",'2. Artikeldata Utökad'!E129)</f>
        <v/>
      </c>
      <c r="R126" s="436" t="str">
        <f>IF(B126="","",'2. Artikeldata Utökad'!F129)</f>
        <v/>
      </c>
      <c r="S126" s="436" t="str">
        <f>IF(B126="","",'3. Förpackningsdata'!G129/10)</f>
        <v/>
      </c>
      <c r="T126" s="436" t="str">
        <f>IF(B126="","",'3. Förpackningsdata'!H129/10)</f>
        <v/>
      </c>
      <c r="U126" s="436" t="str">
        <f>IF(B126="","",'3. Förpackningsdata'!I129/10)</f>
        <v/>
      </c>
      <c r="V126" s="465" t="str">
        <f>IF(B126="","",'APH KIC KIA PC'!Z129)</f>
        <v/>
      </c>
      <c r="W126" s="440" t="str">
        <f>IF(B126="","",'APH KIC KIA PC'!AA129)</f>
        <v/>
      </c>
      <c r="X126" s="441" t="str">
        <f>IF(B126="","",'APH KIC KIA PC'!AB129)</f>
        <v/>
      </c>
      <c r="Y126" s="442" t="str">
        <f>IF(B126="","",'APH KIC KIA PC'!AD129)</f>
        <v/>
      </c>
      <c r="Z126" s="441" t="str">
        <f>IF(B126="","",'APH KIC KIA PC'!AC129)</f>
        <v/>
      </c>
      <c r="AA126" s="442" t="str">
        <f>IF(B126="","",'APH KIC KIA PC'!AI129)</f>
        <v/>
      </c>
      <c r="AB126" s="443" t="str">
        <f>IF(B126="","",'APH KIC KIA PC'!AJ129)</f>
        <v/>
      </c>
      <c r="AC126" s="438" t="str">
        <f>IF(B126="","",'APH KIC KIA PC'!W129)</f>
        <v/>
      </c>
      <c r="AD126" s="439" t="str">
        <f>IF('3. Förpackningsdata'!M129="","",'3. Förpackningsdata'!M129)</f>
        <v/>
      </c>
      <c r="AE126" s="438" t="str">
        <f>IF('APH KIC KIA PC'!J129="","",'APH KIC KIA PC'!J129)</f>
        <v/>
      </c>
    </row>
    <row r="127" spans="1:31" s="330" customFormat="1" x14ac:dyDescent="0.25">
      <c r="A127" s="342">
        <v>126</v>
      </c>
      <c r="B127" s="434" t="str">
        <f>IF('1. Artikeldata Grund'!E130="","",'1. Artikeldata Grund'!E130)</f>
        <v/>
      </c>
      <c r="C127" s="435" t="str">
        <f>IF('1. Artikeldata Grund'!D130="","",'1. Artikeldata Grund'!D130)</f>
        <v/>
      </c>
      <c r="D127" s="436" t="str">
        <f>IF('APH KIC KIA PC'!D130="","",'APH KIC KIA PC'!D130)</f>
        <v/>
      </c>
      <c r="E127" s="435" t="str">
        <f>IF('APH KIC KIA PC'!F130="","",'APH KIC KIA PC'!F130)</f>
        <v/>
      </c>
      <c r="F127" s="438" t="str">
        <f>IF('APH KIC KIA PC'!S130="","",'APH KIC KIA PC'!S130)</f>
        <v xml:space="preserve">  Välj…</v>
      </c>
      <c r="G127" s="438">
        <f>IF('APH KIC KIA PC'!M130="","",'APH KIC KIA PC'!M130)</f>
        <v>910</v>
      </c>
      <c r="H127" s="437" t="str">
        <f>IF(G127&lt;&gt;200,"",IF('2. Artikeldata Utökad'!I130="","",'2. Artikeldata Utökad'!I130))</f>
        <v/>
      </c>
      <c r="I127" s="436" t="str">
        <f>IF('APH KIC KIA PC'!L130="Välj….","",'APH KIC KIA PC'!L130)</f>
        <v/>
      </c>
      <c r="J127" s="436" t="str">
        <f>IF(B127="","",_xlfn.XLOOKUP(I127,Artikelgrupper!A:A,Artikelgrupper!B:B))</f>
        <v/>
      </c>
      <c r="K127" s="436" t="str">
        <f>IF(B127="","",_xlfn.XLOOKUP(I127,Artikelgrupper!A:A,Artikelgrupper!C:C))</f>
        <v/>
      </c>
      <c r="L127" s="436" t="str">
        <f>IF(B127="","",_xlfn.XLOOKUP(I127,Artikelgrupper!A:A,Artikelgrupper!D:D))</f>
        <v/>
      </c>
      <c r="M127" s="439" t="str">
        <f>IF(B127="","",'APH KIC KIA PC'!Q130)</f>
        <v/>
      </c>
      <c r="N127" s="438" t="str">
        <f>IF('APH KIC KIA PC'!R130="","",'APH KIC KIA PC'!R130)</f>
        <v/>
      </c>
      <c r="O127" s="438" t="str">
        <f>IF('APH KIC KIA PC'!T130="","",'APH KIC KIA PC'!T130)</f>
        <v/>
      </c>
      <c r="P127" s="438" t="str">
        <f>IF('APH KIC KIA PC'!K130="","",'APH KIC KIA PC'!K130)</f>
        <v>Välj…</v>
      </c>
      <c r="Q127" s="436" t="str">
        <f>IF(B127="","",'2. Artikeldata Utökad'!E130)</f>
        <v/>
      </c>
      <c r="R127" s="436" t="str">
        <f>IF(B127="","",'2. Artikeldata Utökad'!F130)</f>
        <v/>
      </c>
      <c r="S127" s="436" t="str">
        <f>IF(B127="","",'3. Förpackningsdata'!G130/10)</f>
        <v/>
      </c>
      <c r="T127" s="436" t="str">
        <f>IF(B127="","",'3. Förpackningsdata'!H130/10)</f>
        <v/>
      </c>
      <c r="U127" s="436" t="str">
        <f>IF(B127="","",'3. Förpackningsdata'!I130/10)</f>
        <v/>
      </c>
      <c r="V127" s="465" t="str">
        <f>IF(B127="","",'APH KIC KIA PC'!Z130)</f>
        <v/>
      </c>
      <c r="W127" s="440" t="str">
        <f>IF(B127="","",'APH KIC KIA PC'!AA130)</f>
        <v/>
      </c>
      <c r="X127" s="441" t="str">
        <f>IF(B127="","",'APH KIC KIA PC'!AB130)</f>
        <v/>
      </c>
      <c r="Y127" s="442" t="str">
        <f>IF(B127="","",'APH KIC KIA PC'!AD130)</f>
        <v/>
      </c>
      <c r="Z127" s="441" t="str">
        <f>IF(B127="","",'APH KIC KIA PC'!AC130)</f>
        <v/>
      </c>
      <c r="AA127" s="442" t="str">
        <f>IF(B127="","",'APH KIC KIA PC'!AI130)</f>
        <v/>
      </c>
      <c r="AB127" s="443" t="str">
        <f>IF(B127="","",'APH KIC KIA PC'!AJ130)</f>
        <v/>
      </c>
      <c r="AC127" s="438" t="str">
        <f>IF(B127="","",'APH KIC KIA PC'!W130)</f>
        <v/>
      </c>
      <c r="AD127" s="439" t="str">
        <f>IF('3. Förpackningsdata'!M130="","",'3. Förpackningsdata'!M130)</f>
        <v/>
      </c>
      <c r="AE127" s="438" t="str">
        <f>IF('APH KIC KIA PC'!J130="","",'APH KIC KIA PC'!J130)</f>
        <v/>
      </c>
    </row>
    <row r="128" spans="1:31" s="330" customFormat="1" x14ac:dyDescent="0.25">
      <c r="A128" s="342">
        <v>127</v>
      </c>
      <c r="B128" s="434" t="str">
        <f>IF('1. Artikeldata Grund'!E131="","",'1. Artikeldata Grund'!E131)</f>
        <v/>
      </c>
      <c r="C128" s="435" t="str">
        <f>IF('1. Artikeldata Grund'!D131="","",'1. Artikeldata Grund'!D131)</f>
        <v/>
      </c>
      <c r="D128" s="436" t="str">
        <f>IF('APH KIC KIA PC'!D131="","",'APH KIC KIA PC'!D131)</f>
        <v/>
      </c>
      <c r="E128" s="435" t="str">
        <f>IF('APH KIC KIA PC'!F131="","",'APH KIC KIA PC'!F131)</f>
        <v/>
      </c>
      <c r="F128" s="438" t="str">
        <f>IF('APH KIC KIA PC'!S131="","",'APH KIC KIA PC'!S131)</f>
        <v xml:space="preserve">  Välj…</v>
      </c>
      <c r="G128" s="438">
        <f>IF('APH KIC KIA PC'!M131="","",'APH KIC KIA PC'!M131)</f>
        <v>910</v>
      </c>
      <c r="H128" s="437" t="str">
        <f>IF(G128&lt;&gt;200,"",IF('2. Artikeldata Utökad'!I131="","",'2. Artikeldata Utökad'!I131))</f>
        <v/>
      </c>
      <c r="I128" s="436" t="str">
        <f>IF('APH KIC KIA PC'!L131="Välj….","",'APH KIC KIA PC'!L131)</f>
        <v/>
      </c>
      <c r="J128" s="436" t="str">
        <f>IF(B128="","",_xlfn.XLOOKUP(I128,Artikelgrupper!A:A,Artikelgrupper!B:B))</f>
        <v/>
      </c>
      <c r="K128" s="436" t="str">
        <f>IF(B128="","",_xlfn.XLOOKUP(I128,Artikelgrupper!A:A,Artikelgrupper!C:C))</f>
        <v/>
      </c>
      <c r="L128" s="436" t="str">
        <f>IF(B128="","",_xlfn.XLOOKUP(I128,Artikelgrupper!A:A,Artikelgrupper!D:D))</f>
        <v/>
      </c>
      <c r="M128" s="439" t="str">
        <f>IF(B128="","",'APH KIC KIA PC'!Q131)</f>
        <v/>
      </c>
      <c r="N128" s="438" t="str">
        <f>IF('APH KIC KIA PC'!R131="","",'APH KIC KIA PC'!R131)</f>
        <v/>
      </c>
      <c r="O128" s="438" t="str">
        <f>IF('APH KIC KIA PC'!T131="","",'APH KIC KIA PC'!T131)</f>
        <v/>
      </c>
      <c r="P128" s="438" t="str">
        <f>IF('APH KIC KIA PC'!K131="","",'APH KIC KIA PC'!K131)</f>
        <v>Välj…</v>
      </c>
      <c r="Q128" s="436" t="str">
        <f>IF(B128="","",'2. Artikeldata Utökad'!E131)</f>
        <v/>
      </c>
      <c r="R128" s="436" t="str">
        <f>IF(B128="","",'2. Artikeldata Utökad'!F131)</f>
        <v/>
      </c>
      <c r="S128" s="436" t="str">
        <f>IF(B128="","",'3. Förpackningsdata'!G131/10)</f>
        <v/>
      </c>
      <c r="T128" s="436" t="str">
        <f>IF(B128="","",'3. Förpackningsdata'!H131/10)</f>
        <v/>
      </c>
      <c r="U128" s="436" t="str">
        <f>IF(B128="","",'3. Förpackningsdata'!I131/10)</f>
        <v/>
      </c>
      <c r="V128" s="465" t="str">
        <f>IF(B128="","",'APH KIC KIA PC'!Z131)</f>
        <v/>
      </c>
      <c r="W128" s="440" t="str">
        <f>IF(B128="","",'APH KIC KIA PC'!AA131)</f>
        <v/>
      </c>
      <c r="X128" s="441" t="str">
        <f>IF(B128="","",'APH KIC KIA PC'!AB131)</f>
        <v/>
      </c>
      <c r="Y128" s="442" t="str">
        <f>IF(B128="","",'APH KIC KIA PC'!AD131)</f>
        <v/>
      </c>
      <c r="Z128" s="441" t="str">
        <f>IF(B128="","",'APH KIC KIA PC'!AC131)</f>
        <v/>
      </c>
      <c r="AA128" s="442" t="str">
        <f>IF(B128="","",'APH KIC KIA PC'!AI131)</f>
        <v/>
      </c>
      <c r="AB128" s="443" t="str">
        <f>IF(B128="","",'APH KIC KIA PC'!AJ131)</f>
        <v/>
      </c>
      <c r="AC128" s="438" t="str">
        <f>IF(B128="","",'APH KIC KIA PC'!W131)</f>
        <v/>
      </c>
      <c r="AD128" s="439" t="str">
        <f>IF('3. Förpackningsdata'!M131="","",'3. Förpackningsdata'!M131)</f>
        <v/>
      </c>
      <c r="AE128" s="438" t="str">
        <f>IF('APH KIC KIA PC'!J131="","",'APH KIC KIA PC'!J131)</f>
        <v/>
      </c>
    </row>
    <row r="129" spans="1:31" s="330" customFormat="1" x14ac:dyDescent="0.25">
      <c r="A129" s="342">
        <v>128</v>
      </c>
      <c r="B129" s="434" t="str">
        <f>IF('1. Artikeldata Grund'!E132="","",'1. Artikeldata Grund'!E132)</f>
        <v/>
      </c>
      <c r="C129" s="435" t="str">
        <f>IF('1. Artikeldata Grund'!D132="","",'1. Artikeldata Grund'!D132)</f>
        <v/>
      </c>
      <c r="D129" s="436" t="str">
        <f>IF('APH KIC KIA PC'!D132="","",'APH KIC KIA PC'!D132)</f>
        <v/>
      </c>
      <c r="E129" s="435" t="str">
        <f>IF('APH KIC KIA PC'!F132="","",'APH KIC KIA PC'!F132)</f>
        <v/>
      </c>
      <c r="F129" s="438" t="str">
        <f>IF('APH KIC KIA PC'!S132="","",'APH KIC KIA PC'!S132)</f>
        <v xml:space="preserve">  Välj…</v>
      </c>
      <c r="G129" s="438">
        <f>IF('APH KIC KIA PC'!M132="","",'APH KIC KIA PC'!M132)</f>
        <v>910</v>
      </c>
      <c r="H129" s="437" t="str">
        <f>IF(G129&lt;&gt;200,"",IF('2. Artikeldata Utökad'!I132="","",'2. Artikeldata Utökad'!I132))</f>
        <v/>
      </c>
      <c r="I129" s="436" t="str">
        <f>IF('APH KIC KIA PC'!L132="Välj….","",'APH KIC KIA PC'!L132)</f>
        <v/>
      </c>
      <c r="J129" s="436" t="str">
        <f>IF(B129="","",_xlfn.XLOOKUP(I129,Artikelgrupper!A:A,Artikelgrupper!B:B))</f>
        <v/>
      </c>
      <c r="K129" s="436" t="str">
        <f>IF(B129="","",_xlfn.XLOOKUP(I129,Artikelgrupper!A:A,Artikelgrupper!C:C))</f>
        <v/>
      </c>
      <c r="L129" s="436" t="str">
        <f>IF(B129="","",_xlfn.XLOOKUP(I129,Artikelgrupper!A:A,Artikelgrupper!D:D))</f>
        <v/>
      </c>
      <c r="M129" s="439" t="str">
        <f>IF(B129="","",'APH KIC KIA PC'!Q132)</f>
        <v/>
      </c>
      <c r="N129" s="438" t="str">
        <f>IF('APH KIC KIA PC'!R132="","",'APH KIC KIA PC'!R132)</f>
        <v/>
      </c>
      <c r="O129" s="438" t="str">
        <f>IF('APH KIC KIA PC'!T132="","",'APH KIC KIA PC'!T132)</f>
        <v/>
      </c>
      <c r="P129" s="438" t="str">
        <f>IF('APH KIC KIA PC'!K132="","",'APH KIC KIA PC'!K132)</f>
        <v>Välj…</v>
      </c>
      <c r="Q129" s="436" t="str">
        <f>IF(B129="","",'2. Artikeldata Utökad'!E132)</f>
        <v/>
      </c>
      <c r="R129" s="436" t="str">
        <f>IF(B129="","",'2. Artikeldata Utökad'!F132)</f>
        <v/>
      </c>
      <c r="S129" s="436" t="str">
        <f>IF(B129="","",'3. Förpackningsdata'!G132/10)</f>
        <v/>
      </c>
      <c r="T129" s="436" t="str">
        <f>IF(B129="","",'3. Förpackningsdata'!H132/10)</f>
        <v/>
      </c>
      <c r="U129" s="436" t="str">
        <f>IF(B129="","",'3. Förpackningsdata'!I132/10)</f>
        <v/>
      </c>
      <c r="V129" s="465" t="str">
        <f>IF(B129="","",'APH KIC KIA PC'!Z132)</f>
        <v/>
      </c>
      <c r="W129" s="440" t="str">
        <f>IF(B129="","",'APH KIC KIA PC'!AA132)</f>
        <v/>
      </c>
      <c r="X129" s="441" t="str">
        <f>IF(B129="","",'APH KIC KIA PC'!AB132)</f>
        <v/>
      </c>
      <c r="Y129" s="442" t="str">
        <f>IF(B129="","",'APH KIC KIA PC'!AD132)</f>
        <v/>
      </c>
      <c r="Z129" s="441" t="str">
        <f>IF(B129="","",'APH KIC KIA PC'!AC132)</f>
        <v/>
      </c>
      <c r="AA129" s="442" t="str">
        <f>IF(B129="","",'APH KIC KIA PC'!AI132)</f>
        <v/>
      </c>
      <c r="AB129" s="443" t="str">
        <f>IF(B129="","",'APH KIC KIA PC'!AJ132)</f>
        <v/>
      </c>
      <c r="AC129" s="438" t="str">
        <f>IF(B129="","",'APH KIC KIA PC'!W132)</f>
        <v/>
      </c>
      <c r="AD129" s="439" t="str">
        <f>IF('3. Förpackningsdata'!M132="","",'3. Förpackningsdata'!M132)</f>
        <v/>
      </c>
      <c r="AE129" s="438" t="str">
        <f>IF('APH KIC KIA PC'!J132="","",'APH KIC KIA PC'!J132)</f>
        <v/>
      </c>
    </row>
    <row r="130" spans="1:31" s="330" customFormat="1" x14ac:dyDescent="0.25">
      <c r="A130" s="342">
        <v>129</v>
      </c>
      <c r="B130" s="434" t="str">
        <f>IF('1. Artikeldata Grund'!E133="","",'1. Artikeldata Grund'!E133)</f>
        <v/>
      </c>
      <c r="C130" s="435" t="str">
        <f>IF('1. Artikeldata Grund'!D133="","",'1. Artikeldata Grund'!D133)</f>
        <v/>
      </c>
      <c r="D130" s="436" t="str">
        <f>IF('APH KIC KIA PC'!D133="","",'APH KIC KIA PC'!D133)</f>
        <v/>
      </c>
      <c r="E130" s="435" t="str">
        <f>IF('APH KIC KIA PC'!F133="","",'APH KIC KIA PC'!F133)</f>
        <v/>
      </c>
      <c r="F130" s="438" t="str">
        <f>IF('APH KIC KIA PC'!S133="","",'APH KIC KIA PC'!S133)</f>
        <v xml:space="preserve">  Välj…</v>
      </c>
      <c r="G130" s="438">
        <f>IF('APH KIC KIA PC'!M133="","",'APH KIC KIA PC'!M133)</f>
        <v>910</v>
      </c>
      <c r="H130" s="437" t="str">
        <f>IF(G130&lt;&gt;200,"",IF('2. Artikeldata Utökad'!I133="","",'2. Artikeldata Utökad'!I133))</f>
        <v/>
      </c>
      <c r="I130" s="436" t="str">
        <f>IF('APH KIC KIA PC'!L133="Välj….","",'APH KIC KIA PC'!L133)</f>
        <v/>
      </c>
      <c r="J130" s="436" t="str">
        <f>IF(B130="","",_xlfn.XLOOKUP(I130,Artikelgrupper!A:A,Artikelgrupper!B:B))</f>
        <v/>
      </c>
      <c r="K130" s="436" t="str">
        <f>IF(B130="","",_xlfn.XLOOKUP(I130,Artikelgrupper!A:A,Artikelgrupper!C:C))</f>
        <v/>
      </c>
      <c r="L130" s="436" t="str">
        <f>IF(B130="","",_xlfn.XLOOKUP(I130,Artikelgrupper!A:A,Artikelgrupper!D:D))</f>
        <v/>
      </c>
      <c r="M130" s="439" t="str">
        <f>IF(B130="","",'APH KIC KIA PC'!Q133)</f>
        <v/>
      </c>
      <c r="N130" s="438" t="str">
        <f>IF('APH KIC KIA PC'!R133="","",'APH KIC KIA PC'!R133)</f>
        <v/>
      </c>
      <c r="O130" s="438" t="str">
        <f>IF('APH KIC KIA PC'!T133="","",'APH KIC KIA PC'!T133)</f>
        <v/>
      </c>
      <c r="P130" s="438" t="str">
        <f>IF('APH KIC KIA PC'!K133="","",'APH KIC KIA PC'!K133)</f>
        <v>Välj…</v>
      </c>
      <c r="Q130" s="436" t="str">
        <f>IF(B130="","",'2. Artikeldata Utökad'!E133)</f>
        <v/>
      </c>
      <c r="R130" s="436" t="str">
        <f>IF(B130="","",'2. Artikeldata Utökad'!F133)</f>
        <v/>
      </c>
      <c r="S130" s="436" t="str">
        <f>IF(B130="","",'3. Förpackningsdata'!G133/10)</f>
        <v/>
      </c>
      <c r="T130" s="436" t="str">
        <f>IF(B130="","",'3. Förpackningsdata'!H133/10)</f>
        <v/>
      </c>
      <c r="U130" s="436" t="str">
        <f>IF(B130="","",'3. Förpackningsdata'!I133/10)</f>
        <v/>
      </c>
      <c r="V130" s="465" t="str">
        <f>IF(B130="","",'APH KIC KIA PC'!Z133)</f>
        <v/>
      </c>
      <c r="W130" s="440" t="str">
        <f>IF(B130="","",'APH KIC KIA PC'!AA133)</f>
        <v/>
      </c>
      <c r="X130" s="441" t="str">
        <f>IF(B130="","",'APH KIC KIA PC'!AB133)</f>
        <v/>
      </c>
      <c r="Y130" s="442" t="str">
        <f>IF(B130="","",'APH KIC KIA PC'!AD133)</f>
        <v/>
      </c>
      <c r="Z130" s="441" t="str">
        <f>IF(B130="","",'APH KIC KIA PC'!AC133)</f>
        <v/>
      </c>
      <c r="AA130" s="442" t="str">
        <f>IF(B130="","",'APH KIC KIA PC'!AI133)</f>
        <v/>
      </c>
      <c r="AB130" s="443" t="str">
        <f>IF(B130="","",'APH KIC KIA PC'!AJ133)</f>
        <v/>
      </c>
      <c r="AC130" s="438" t="str">
        <f>IF(B130="","",'APH KIC KIA PC'!W133)</f>
        <v/>
      </c>
      <c r="AD130" s="439" t="str">
        <f>IF('3. Förpackningsdata'!M133="","",'3. Förpackningsdata'!M133)</f>
        <v/>
      </c>
      <c r="AE130" s="438" t="str">
        <f>IF('APH KIC KIA PC'!J133="","",'APH KIC KIA PC'!J133)</f>
        <v/>
      </c>
    </row>
    <row r="131" spans="1:31" s="330" customFormat="1" x14ac:dyDescent="0.25">
      <c r="A131" s="342">
        <v>130</v>
      </c>
      <c r="B131" s="434" t="str">
        <f>IF('1. Artikeldata Grund'!E134="","",'1. Artikeldata Grund'!E134)</f>
        <v/>
      </c>
      <c r="C131" s="435" t="str">
        <f>IF('1. Artikeldata Grund'!D134="","",'1. Artikeldata Grund'!D134)</f>
        <v/>
      </c>
      <c r="D131" s="436" t="str">
        <f>IF('APH KIC KIA PC'!D134="","",'APH KIC KIA PC'!D134)</f>
        <v/>
      </c>
      <c r="E131" s="435" t="str">
        <f>IF('APH KIC KIA PC'!F134="","",'APH KIC KIA PC'!F134)</f>
        <v/>
      </c>
      <c r="F131" s="438" t="str">
        <f>IF('APH KIC KIA PC'!S134="","",'APH KIC KIA PC'!S134)</f>
        <v xml:space="preserve">  Välj…</v>
      </c>
      <c r="G131" s="438">
        <f>IF('APH KIC KIA PC'!M134="","",'APH KIC KIA PC'!M134)</f>
        <v>910</v>
      </c>
      <c r="H131" s="437" t="str">
        <f>IF(G131&lt;&gt;200,"",IF('2. Artikeldata Utökad'!I134="","",'2. Artikeldata Utökad'!I134))</f>
        <v/>
      </c>
      <c r="I131" s="436" t="str">
        <f>IF('APH KIC KIA PC'!L134="Välj….","",'APH KIC KIA PC'!L134)</f>
        <v/>
      </c>
      <c r="J131" s="436" t="str">
        <f>IF(B131="","",_xlfn.XLOOKUP(I131,Artikelgrupper!A:A,Artikelgrupper!B:B))</f>
        <v/>
      </c>
      <c r="K131" s="436" t="str">
        <f>IF(B131="","",_xlfn.XLOOKUP(I131,Artikelgrupper!A:A,Artikelgrupper!C:C))</f>
        <v/>
      </c>
      <c r="L131" s="436" t="str">
        <f>IF(B131="","",_xlfn.XLOOKUP(I131,Artikelgrupper!A:A,Artikelgrupper!D:D))</f>
        <v/>
      </c>
      <c r="M131" s="439" t="str">
        <f>IF(B131="","",'APH KIC KIA PC'!Q134)</f>
        <v/>
      </c>
      <c r="N131" s="438" t="str">
        <f>IF('APH KIC KIA PC'!R134="","",'APH KIC KIA PC'!R134)</f>
        <v/>
      </c>
      <c r="O131" s="438" t="str">
        <f>IF('APH KIC KIA PC'!T134="","",'APH KIC KIA PC'!T134)</f>
        <v/>
      </c>
      <c r="P131" s="438" t="str">
        <f>IF('APH KIC KIA PC'!K134="","",'APH KIC KIA PC'!K134)</f>
        <v>Välj…</v>
      </c>
      <c r="Q131" s="436" t="str">
        <f>IF(B131="","",'2. Artikeldata Utökad'!E134)</f>
        <v/>
      </c>
      <c r="R131" s="436" t="str">
        <f>IF(B131="","",'2. Artikeldata Utökad'!F134)</f>
        <v/>
      </c>
      <c r="S131" s="436" t="str">
        <f>IF(B131="","",'3. Förpackningsdata'!G134/10)</f>
        <v/>
      </c>
      <c r="T131" s="436" t="str">
        <f>IF(B131="","",'3. Förpackningsdata'!H134/10)</f>
        <v/>
      </c>
      <c r="U131" s="436" t="str">
        <f>IF(B131="","",'3. Förpackningsdata'!I134/10)</f>
        <v/>
      </c>
      <c r="V131" s="465" t="str">
        <f>IF(B131="","",'APH KIC KIA PC'!Z134)</f>
        <v/>
      </c>
      <c r="W131" s="440" t="str">
        <f>IF(B131="","",'APH KIC KIA PC'!AA134)</f>
        <v/>
      </c>
      <c r="X131" s="441" t="str">
        <f>IF(B131="","",'APH KIC KIA PC'!AB134)</f>
        <v/>
      </c>
      <c r="Y131" s="442" t="str">
        <f>IF(B131="","",'APH KIC KIA PC'!AD134)</f>
        <v/>
      </c>
      <c r="Z131" s="441" t="str">
        <f>IF(B131="","",'APH KIC KIA PC'!AC134)</f>
        <v/>
      </c>
      <c r="AA131" s="442" t="str">
        <f>IF(B131="","",'APH KIC KIA PC'!AI134)</f>
        <v/>
      </c>
      <c r="AB131" s="443" t="str">
        <f>IF(B131="","",'APH KIC KIA PC'!AJ134)</f>
        <v/>
      </c>
      <c r="AC131" s="438" t="str">
        <f>IF(B131="","",'APH KIC KIA PC'!W134)</f>
        <v/>
      </c>
      <c r="AD131" s="439" t="str">
        <f>IF('3. Förpackningsdata'!M134="","",'3. Förpackningsdata'!M134)</f>
        <v/>
      </c>
      <c r="AE131" s="438" t="str">
        <f>IF('APH KIC KIA PC'!J134="","",'APH KIC KIA PC'!J134)</f>
        <v/>
      </c>
    </row>
    <row r="132" spans="1:31" s="330" customFormat="1" x14ac:dyDescent="0.25">
      <c r="A132" s="342">
        <v>131</v>
      </c>
      <c r="B132" s="434" t="str">
        <f>IF('1. Artikeldata Grund'!E135="","",'1. Artikeldata Grund'!E135)</f>
        <v/>
      </c>
      <c r="C132" s="435" t="str">
        <f>IF('1. Artikeldata Grund'!D135="","",'1. Artikeldata Grund'!D135)</f>
        <v/>
      </c>
      <c r="D132" s="436" t="str">
        <f>IF('APH KIC KIA PC'!D135="","",'APH KIC KIA PC'!D135)</f>
        <v/>
      </c>
      <c r="E132" s="435" t="str">
        <f>IF('APH KIC KIA PC'!F135="","",'APH KIC KIA PC'!F135)</f>
        <v/>
      </c>
      <c r="F132" s="438" t="str">
        <f>IF('APH KIC KIA PC'!S135="","",'APH KIC KIA PC'!S135)</f>
        <v xml:space="preserve">  Välj…</v>
      </c>
      <c r="G132" s="438">
        <f>IF('APH KIC KIA PC'!M135="","",'APH KIC KIA PC'!M135)</f>
        <v>910</v>
      </c>
      <c r="H132" s="437" t="str">
        <f>IF(G132&lt;&gt;200,"",IF('2. Artikeldata Utökad'!I135="","",'2. Artikeldata Utökad'!I135))</f>
        <v/>
      </c>
      <c r="I132" s="436" t="str">
        <f>IF('APH KIC KIA PC'!L135="Välj….","",'APH KIC KIA PC'!L135)</f>
        <v/>
      </c>
      <c r="J132" s="436" t="str">
        <f>IF(B132="","",_xlfn.XLOOKUP(I132,Artikelgrupper!A:A,Artikelgrupper!B:B))</f>
        <v/>
      </c>
      <c r="K132" s="436" t="str">
        <f>IF(B132="","",_xlfn.XLOOKUP(I132,Artikelgrupper!A:A,Artikelgrupper!C:C))</f>
        <v/>
      </c>
      <c r="L132" s="436" t="str">
        <f>IF(B132="","",_xlfn.XLOOKUP(I132,Artikelgrupper!A:A,Artikelgrupper!D:D))</f>
        <v/>
      </c>
      <c r="M132" s="439" t="str">
        <f>IF(B132="","",'APH KIC KIA PC'!Q135)</f>
        <v/>
      </c>
      <c r="N132" s="438" t="str">
        <f>IF('APH KIC KIA PC'!R135="","",'APH KIC KIA PC'!R135)</f>
        <v/>
      </c>
      <c r="O132" s="438" t="str">
        <f>IF('APH KIC KIA PC'!T135="","",'APH KIC KIA PC'!T135)</f>
        <v/>
      </c>
      <c r="P132" s="438" t="str">
        <f>IF('APH KIC KIA PC'!K135="","",'APH KIC KIA PC'!K135)</f>
        <v>Välj…</v>
      </c>
      <c r="Q132" s="436" t="str">
        <f>IF(B132="","",'2. Artikeldata Utökad'!E135)</f>
        <v/>
      </c>
      <c r="R132" s="436" t="str">
        <f>IF(B132="","",'2. Artikeldata Utökad'!F135)</f>
        <v/>
      </c>
      <c r="S132" s="436" t="str">
        <f>IF(B132="","",'3. Förpackningsdata'!G135/10)</f>
        <v/>
      </c>
      <c r="T132" s="436" t="str">
        <f>IF(B132="","",'3. Förpackningsdata'!H135/10)</f>
        <v/>
      </c>
      <c r="U132" s="436" t="str">
        <f>IF(B132="","",'3. Förpackningsdata'!I135/10)</f>
        <v/>
      </c>
      <c r="V132" s="465" t="str">
        <f>IF(B132="","",'APH KIC KIA PC'!Z135)</f>
        <v/>
      </c>
      <c r="W132" s="440" t="str">
        <f>IF(B132="","",'APH KIC KIA PC'!AA135)</f>
        <v/>
      </c>
      <c r="X132" s="441" t="str">
        <f>IF(B132="","",'APH KIC KIA PC'!AB135)</f>
        <v/>
      </c>
      <c r="Y132" s="442" t="str">
        <f>IF(B132="","",'APH KIC KIA PC'!AD135)</f>
        <v/>
      </c>
      <c r="Z132" s="441" t="str">
        <f>IF(B132="","",'APH KIC KIA PC'!AC135)</f>
        <v/>
      </c>
      <c r="AA132" s="442" t="str">
        <f>IF(B132="","",'APH KIC KIA PC'!AI135)</f>
        <v/>
      </c>
      <c r="AB132" s="443" t="str">
        <f>IF(B132="","",'APH KIC KIA PC'!AJ135)</f>
        <v/>
      </c>
      <c r="AC132" s="438" t="str">
        <f>IF(B132="","",'APH KIC KIA PC'!W135)</f>
        <v/>
      </c>
      <c r="AD132" s="439" t="str">
        <f>IF('3. Förpackningsdata'!M135="","",'3. Förpackningsdata'!M135)</f>
        <v/>
      </c>
      <c r="AE132" s="438" t="str">
        <f>IF('APH KIC KIA PC'!J135="","",'APH KIC KIA PC'!J135)</f>
        <v/>
      </c>
    </row>
    <row r="133" spans="1:31" s="330" customFormat="1" x14ac:dyDescent="0.25">
      <c r="A133" s="342">
        <v>132</v>
      </c>
      <c r="B133" s="434" t="str">
        <f>IF('1. Artikeldata Grund'!E136="","",'1. Artikeldata Grund'!E136)</f>
        <v/>
      </c>
      <c r="C133" s="435" t="str">
        <f>IF('1. Artikeldata Grund'!D136="","",'1. Artikeldata Grund'!D136)</f>
        <v/>
      </c>
      <c r="D133" s="436" t="str">
        <f>IF('APH KIC KIA PC'!D136="","",'APH KIC KIA PC'!D136)</f>
        <v/>
      </c>
      <c r="E133" s="435" t="str">
        <f>IF('APH KIC KIA PC'!F136="","",'APH KIC KIA PC'!F136)</f>
        <v/>
      </c>
      <c r="F133" s="438" t="str">
        <f>IF('APH KIC KIA PC'!S136="","",'APH KIC KIA PC'!S136)</f>
        <v xml:space="preserve">  Välj…</v>
      </c>
      <c r="G133" s="438">
        <f>IF('APH KIC KIA PC'!M136="","",'APH KIC KIA PC'!M136)</f>
        <v>910</v>
      </c>
      <c r="H133" s="437" t="str">
        <f>IF(G133&lt;&gt;200,"",IF('2. Artikeldata Utökad'!I136="","",'2. Artikeldata Utökad'!I136))</f>
        <v/>
      </c>
      <c r="I133" s="436" t="str">
        <f>IF('APH KIC KIA PC'!L136="Välj….","",'APH KIC KIA PC'!L136)</f>
        <v/>
      </c>
      <c r="J133" s="436" t="str">
        <f>IF(B133="","",_xlfn.XLOOKUP(I133,Artikelgrupper!A:A,Artikelgrupper!B:B))</f>
        <v/>
      </c>
      <c r="K133" s="436" t="str">
        <f>IF(B133="","",_xlfn.XLOOKUP(I133,Artikelgrupper!A:A,Artikelgrupper!C:C))</f>
        <v/>
      </c>
      <c r="L133" s="436" t="str">
        <f>IF(B133="","",_xlfn.XLOOKUP(I133,Artikelgrupper!A:A,Artikelgrupper!D:D))</f>
        <v/>
      </c>
      <c r="M133" s="439" t="str">
        <f>IF(B133="","",'APH KIC KIA PC'!Q136)</f>
        <v/>
      </c>
      <c r="N133" s="438" t="str">
        <f>IF('APH KIC KIA PC'!R136="","",'APH KIC KIA PC'!R136)</f>
        <v/>
      </c>
      <c r="O133" s="438" t="str">
        <f>IF('APH KIC KIA PC'!T136="","",'APH KIC KIA PC'!T136)</f>
        <v/>
      </c>
      <c r="P133" s="438" t="str">
        <f>IF('APH KIC KIA PC'!K136="","",'APH KIC KIA PC'!K136)</f>
        <v>Välj…</v>
      </c>
      <c r="Q133" s="436" t="str">
        <f>IF(B133="","",'2. Artikeldata Utökad'!E136)</f>
        <v/>
      </c>
      <c r="R133" s="436" t="str">
        <f>IF(B133="","",'2. Artikeldata Utökad'!F136)</f>
        <v/>
      </c>
      <c r="S133" s="436" t="str">
        <f>IF(B133="","",'3. Förpackningsdata'!G136/10)</f>
        <v/>
      </c>
      <c r="T133" s="436" t="str">
        <f>IF(B133="","",'3. Förpackningsdata'!H136/10)</f>
        <v/>
      </c>
      <c r="U133" s="436" t="str">
        <f>IF(B133="","",'3. Förpackningsdata'!I136/10)</f>
        <v/>
      </c>
      <c r="V133" s="465" t="str">
        <f>IF(B133="","",'APH KIC KIA PC'!Z136)</f>
        <v/>
      </c>
      <c r="W133" s="440" t="str">
        <f>IF(B133="","",'APH KIC KIA PC'!AA136)</f>
        <v/>
      </c>
      <c r="X133" s="441" t="str">
        <f>IF(B133="","",'APH KIC KIA PC'!AB136)</f>
        <v/>
      </c>
      <c r="Y133" s="442" t="str">
        <f>IF(B133="","",'APH KIC KIA PC'!AD136)</f>
        <v/>
      </c>
      <c r="Z133" s="441" t="str">
        <f>IF(B133="","",'APH KIC KIA PC'!AC136)</f>
        <v/>
      </c>
      <c r="AA133" s="442" t="str">
        <f>IF(B133="","",'APH KIC KIA PC'!AI136)</f>
        <v/>
      </c>
      <c r="AB133" s="443" t="str">
        <f>IF(B133="","",'APH KIC KIA PC'!AJ136)</f>
        <v/>
      </c>
      <c r="AC133" s="438" t="str">
        <f>IF(B133="","",'APH KIC KIA PC'!W136)</f>
        <v/>
      </c>
      <c r="AD133" s="439" t="str">
        <f>IF('3. Förpackningsdata'!M136="","",'3. Förpackningsdata'!M136)</f>
        <v/>
      </c>
      <c r="AE133" s="438" t="str">
        <f>IF('APH KIC KIA PC'!J136="","",'APH KIC KIA PC'!J136)</f>
        <v/>
      </c>
    </row>
    <row r="134" spans="1:31" s="330" customFormat="1" x14ac:dyDescent="0.25">
      <c r="A134" s="342">
        <v>133</v>
      </c>
      <c r="B134" s="434" t="str">
        <f>IF('1. Artikeldata Grund'!E137="","",'1. Artikeldata Grund'!E137)</f>
        <v/>
      </c>
      <c r="C134" s="435" t="str">
        <f>IF('1. Artikeldata Grund'!D137="","",'1. Artikeldata Grund'!D137)</f>
        <v/>
      </c>
      <c r="D134" s="436" t="str">
        <f>IF('APH KIC KIA PC'!D137="","",'APH KIC KIA PC'!D137)</f>
        <v/>
      </c>
      <c r="E134" s="435" t="str">
        <f>IF('APH KIC KIA PC'!F137="","",'APH KIC KIA PC'!F137)</f>
        <v/>
      </c>
      <c r="F134" s="438" t="str">
        <f>IF('APH KIC KIA PC'!S137="","",'APH KIC KIA PC'!S137)</f>
        <v xml:space="preserve">  Välj…</v>
      </c>
      <c r="G134" s="438">
        <f>IF('APH KIC KIA PC'!M137="","",'APH KIC KIA PC'!M137)</f>
        <v>910</v>
      </c>
      <c r="H134" s="437" t="str">
        <f>IF(G134&lt;&gt;200,"",IF('2. Artikeldata Utökad'!I137="","",'2. Artikeldata Utökad'!I137))</f>
        <v/>
      </c>
      <c r="I134" s="436" t="str">
        <f>IF('APH KIC KIA PC'!L137="Välj….","",'APH KIC KIA PC'!L137)</f>
        <v/>
      </c>
      <c r="J134" s="436" t="str">
        <f>IF(B134="","",_xlfn.XLOOKUP(I134,Artikelgrupper!A:A,Artikelgrupper!B:B))</f>
        <v/>
      </c>
      <c r="K134" s="436" t="str">
        <f>IF(B134="","",_xlfn.XLOOKUP(I134,Artikelgrupper!A:A,Artikelgrupper!C:C))</f>
        <v/>
      </c>
      <c r="L134" s="436" t="str">
        <f>IF(B134="","",_xlfn.XLOOKUP(I134,Artikelgrupper!A:A,Artikelgrupper!D:D))</f>
        <v/>
      </c>
      <c r="M134" s="439" t="str">
        <f>IF(B134="","",'APH KIC KIA PC'!Q137)</f>
        <v/>
      </c>
      <c r="N134" s="438" t="str">
        <f>IF('APH KIC KIA PC'!R137="","",'APH KIC KIA PC'!R137)</f>
        <v/>
      </c>
      <c r="O134" s="438" t="str">
        <f>IF('APH KIC KIA PC'!T137="","",'APH KIC KIA PC'!T137)</f>
        <v/>
      </c>
      <c r="P134" s="438" t="str">
        <f>IF('APH KIC KIA PC'!K137="","",'APH KIC KIA PC'!K137)</f>
        <v>Välj…</v>
      </c>
      <c r="Q134" s="436" t="str">
        <f>IF(B134="","",'2. Artikeldata Utökad'!E137)</f>
        <v/>
      </c>
      <c r="R134" s="436" t="str">
        <f>IF(B134="","",'2. Artikeldata Utökad'!F137)</f>
        <v/>
      </c>
      <c r="S134" s="436" t="str">
        <f>IF(B134="","",'3. Förpackningsdata'!G137/10)</f>
        <v/>
      </c>
      <c r="T134" s="436" t="str">
        <f>IF(B134="","",'3. Förpackningsdata'!H137/10)</f>
        <v/>
      </c>
      <c r="U134" s="436" t="str">
        <f>IF(B134="","",'3. Förpackningsdata'!I137/10)</f>
        <v/>
      </c>
      <c r="V134" s="465" t="str">
        <f>IF(B134="","",'APH KIC KIA PC'!Z137)</f>
        <v/>
      </c>
      <c r="W134" s="440" t="str">
        <f>IF(B134="","",'APH KIC KIA PC'!AA137)</f>
        <v/>
      </c>
      <c r="X134" s="441" t="str">
        <f>IF(B134="","",'APH KIC KIA PC'!AB137)</f>
        <v/>
      </c>
      <c r="Y134" s="442" t="str">
        <f>IF(B134="","",'APH KIC KIA PC'!AD137)</f>
        <v/>
      </c>
      <c r="Z134" s="441" t="str">
        <f>IF(B134="","",'APH KIC KIA PC'!AC137)</f>
        <v/>
      </c>
      <c r="AA134" s="442" t="str">
        <f>IF(B134="","",'APH KIC KIA PC'!AI137)</f>
        <v/>
      </c>
      <c r="AB134" s="443" t="str">
        <f>IF(B134="","",'APH KIC KIA PC'!AJ137)</f>
        <v/>
      </c>
      <c r="AC134" s="438" t="str">
        <f>IF(B134="","",'APH KIC KIA PC'!W137)</f>
        <v/>
      </c>
      <c r="AD134" s="439" t="str">
        <f>IF('3. Förpackningsdata'!M137="","",'3. Förpackningsdata'!M137)</f>
        <v/>
      </c>
      <c r="AE134" s="438" t="str">
        <f>IF('APH KIC KIA PC'!J137="","",'APH KIC KIA PC'!J137)</f>
        <v/>
      </c>
    </row>
    <row r="135" spans="1:31" s="330" customFormat="1" x14ac:dyDescent="0.25">
      <c r="A135" s="342">
        <v>134</v>
      </c>
      <c r="B135" s="434" t="str">
        <f>IF('1. Artikeldata Grund'!E138="","",'1. Artikeldata Grund'!E138)</f>
        <v/>
      </c>
      <c r="C135" s="435" t="str">
        <f>IF('1. Artikeldata Grund'!D138="","",'1. Artikeldata Grund'!D138)</f>
        <v/>
      </c>
      <c r="D135" s="436" t="str">
        <f>IF('APH KIC KIA PC'!D138="","",'APH KIC KIA PC'!D138)</f>
        <v/>
      </c>
      <c r="E135" s="435" t="str">
        <f>IF('APH KIC KIA PC'!F138="","",'APH KIC KIA PC'!F138)</f>
        <v/>
      </c>
      <c r="F135" s="438" t="str">
        <f>IF('APH KIC KIA PC'!S138="","",'APH KIC KIA PC'!S138)</f>
        <v xml:space="preserve">  Välj…</v>
      </c>
      <c r="G135" s="438">
        <f>IF('APH KIC KIA PC'!M138="","",'APH KIC KIA PC'!M138)</f>
        <v>910</v>
      </c>
      <c r="H135" s="437" t="str">
        <f>IF(G135&lt;&gt;200,"",IF('2. Artikeldata Utökad'!I138="","",'2. Artikeldata Utökad'!I138))</f>
        <v/>
      </c>
      <c r="I135" s="436" t="str">
        <f>IF('APH KIC KIA PC'!L138="Välj….","",'APH KIC KIA PC'!L138)</f>
        <v/>
      </c>
      <c r="J135" s="436" t="str">
        <f>IF(B135="","",_xlfn.XLOOKUP(I135,Artikelgrupper!A:A,Artikelgrupper!B:B))</f>
        <v/>
      </c>
      <c r="K135" s="436" t="str">
        <f>IF(B135="","",_xlfn.XLOOKUP(I135,Artikelgrupper!A:A,Artikelgrupper!C:C))</f>
        <v/>
      </c>
      <c r="L135" s="436" t="str">
        <f>IF(B135="","",_xlfn.XLOOKUP(I135,Artikelgrupper!A:A,Artikelgrupper!D:D))</f>
        <v/>
      </c>
      <c r="M135" s="439" t="str">
        <f>IF(B135="","",'APH KIC KIA PC'!Q138)</f>
        <v/>
      </c>
      <c r="N135" s="438" t="str">
        <f>IF('APH KIC KIA PC'!R138="","",'APH KIC KIA PC'!R138)</f>
        <v/>
      </c>
      <c r="O135" s="438" t="str">
        <f>IF('APH KIC KIA PC'!T138="","",'APH KIC KIA PC'!T138)</f>
        <v/>
      </c>
      <c r="P135" s="438" t="str">
        <f>IF('APH KIC KIA PC'!K138="","",'APH KIC KIA PC'!K138)</f>
        <v>Välj…</v>
      </c>
      <c r="Q135" s="436" t="str">
        <f>IF(B135="","",'2. Artikeldata Utökad'!E138)</f>
        <v/>
      </c>
      <c r="R135" s="436" t="str">
        <f>IF(B135="","",'2. Artikeldata Utökad'!F138)</f>
        <v/>
      </c>
      <c r="S135" s="436" t="str">
        <f>IF(B135="","",'3. Förpackningsdata'!G138/10)</f>
        <v/>
      </c>
      <c r="T135" s="436" t="str">
        <f>IF(B135="","",'3. Förpackningsdata'!H138/10)</f>
        <v/>
      </c>
      <c r="U135" s="436" t="str">
        <f>IF(B135="","",'3. Förpackningsdata'!I138/10)</f>
        <v/>
      </c>
      <c r="V135" s="465" t="str">
        <f>IF(B135="","",'APH KIC KIA PC'!Z138)</f>
        <v/>
      </c>
      <c r="W135" s="440" t="str">
        <f>IF(B135="","",'APH KIC KIA PC'!AA138)</f>
        <v/>
      </c>
      <c r="X135" s="441" t="str">
        <f>IF(B135="","",'APH KIC KIA PC'!AB138)</f>
        <v/>
      </c>
      <c r="Y135" s="442" t="str">
        <f>IF(B135="","",'APH KIC KIA PC'!AD138)</f>
        <v/>
      </c>
      <c r="Z135" s="441" t="str">
        <f>IF(B135="","",'APH KIC KIA PC'!AC138)</f>
        <v/>
      </c>
      <c r="AA135" s="442" t="str">
        <f>IF(B135="","",'APH KIC KIA PC'!AI138)</f>
        <v/>
      </c>
      <c r="AB135" s="443" t="str">
        <f>IF(B135="","",'APH KIC KIA PC'!AJ138)</f>
        <v/>
      </c>
      <c r="AC135" s="438" t="str">
        <f>IF(B135="","",'APH KIC KIA PC'!W138)</f>
        <v/>
      </c>
      <c r="AD135" s="439" t="str">
        <f>IF('3. Förpackningsdata'!M138="","",'3. Förpackningsdata'!M138)</f>
        <v/>
      </c>
      <c r="AE135" s="438" t="str">
        <f>IF('APH KIC KIA PC'!J138="","",'APH KIC KIA PC'!J138)</f>
        <v/>
      </c>
    </row>
    <row r="136" spans="1:31" s="330" customFormat="1" x14ac:dyDescent="0.25">
      <c r="A136" s="342">
        <v>135</v>
      </c>
      <c r="B136" s="434" t="str">
        <f>IF('1. Artikeldata Grund'!E139="","",'1. Artikeldata Grund'!E139)</f>
        <v/>
      </c>
      <c r="C136" s="435" t="str">
        <f>IF('1. Artikeldata Grund'!D139="","",'1. Artikeldata Grund'!D139)</f>
        <v/>
      </c>
      <c r="D136" s="436" t="str">
        <f>IF('APH KIC KIA PC'!D139="","",'APH KIC KIA PC'!D139)</f>
        <v/>
      </c>
      <c r="E136" s="435" t="str">
        <f>IF('APH KIC KIA PC'!F139="","",'APH KIC KIA PC'!F139)</f>
        <v/>
      </c>
      <c r="F136" s="438" t="str">
        <f>IF('APH KIC KIA PC'!S139="","",'APH KIC KIA PC'!S139)</f>
        <v xml:space="preserve">  Välj…</v>
      </c>
      <c r="G136" s="438">
        <f>IF('APH KIC KIA PC'!M139="","",'APH KIC KIA PC'!M139)</f>
        <v>910</v>
      </c>
      <c r="H136" s="437" t="str">
        <f>IF(G136&lt;&gt;200,"",IF('2. Artikeldata Utökad'!I139="","",'2. Artikeldata Utökad'!I139))</f>
        <v/>
      </c>
      <c r="I136" s="436" t="str">
        <f>IF('APH KIC KIA PC'!L139="Välj….","",'APH KIC KIA PC'!L139)</f>
        <v/>
      </c>
      <c r="J136" s="436" t="str">
        <f>IF(B136="","",_xlfn.XLOOKUP(I136,Artikelgrupper!A:A,Artikelgrupper!B:B))</f>
        <v/>
      </c>
      <c r="K136" s="436" t="str">
        <f>IF(B136="","",_xlfn.XLOOKUP(I136,Artikelgrupper!A:A,Artikelgrupper!C:C))</f>
        <v/>
      </c>
      <c r="L136" s="436" t="str">
        <f>IF(B136="","",_xlfn.XLOOKUP(I136,Artikelgrupper!A:A,Artikelgrupper!D:D))</f>
        <v/>
      </c>
      <c r="M136" s="439" t="str">
        <f>IF(B136="","",'APH KIC KIA PC'!Q139)</f>
        <v/>
      </c>
      <c r="N136" s="438" t="str">
        <f>IF('APH KIC KIA PC'!R139="","",'APH KIC KIA PC'!R139)</f>
        <v/>
      </c>
      <c r="O136" s="438" t="str">
        <f>IF('APH KIC KIA PC'!T139="","",'APH KIC KIA PC'!T139)</f>
        <v/>
      </c>
      <c r="P136" s="438" t="str">
        <f>IF('APH KIC KIA PC'!K139="","",'APH KIC KIA PC'!K139)</f>
        <v>Välj…</v>
      </c>
      <c r="Q136" s="436" t="str">
        <f>IF(B136="","",'2. Artikeldata Utökad'!E139)</f>
        <v/>
      </c>
      <c r="R136" s="436" t="str">
        <f>IF(B136="","",'2. Artikeldata Utökad'!F139)</f>
        <v/>
      </c>
      <c r="S136" s="436" t="str">
        <f>IF(B136="","",'3. Förpackningsdata'!G139/10)</f>
        <v/>
      </c>
      <c r="T136" s="436" t="str">
        <f>IF(B136="","",'3. Förpackningsdata'!H139/10)</f>
        <v/>
      </c>
      <c r="U136" s="436" t="str">
        <f>IF(B136="","",'3. Förpackningsdata'!I139/10)</f>
        <v/>
      </c>
      <c r="V136" s="465" t="str">
        <f>IF(B136="","",'APH KIC KIA PC'!Z139)</f>
        <v/>
      </c>
      <c r="W136" s="440" t="str">
        <f>IF(B136="","",'APH KIC KIA PC'!AA139)</f>
        <v/>
      </c>
      <c r="X136" s="441" t="str">
        <f>IF(B136="","",'APH KIC KIA PC'!AB139)</f>
        <v/>
      </c>
      <c r="Y136" s="442" t="str">
        <f>IF(B136="","",'APH KIC KIA PC'!AD139)</f>
        <v/>
      </c>
      <c r="Z136" s="441" t="str">
        <f>IF(B136="","",'APH KIC KIA PC'!AC139)</f>
        <v/>
      </c>
      <c r="AA136" s="442" t="str">
        <f>IF(B136="","",'APH KIC KIA PC'!AI139)</f>
        <v/>
      </c>
      <c r="AB136" s="443" t="str">
        <f>IF(B136="","",'APH KIC KIA PC'!AJ139)</f>
        <v/>
      </c>
      <c r="AC136" s="438" t="str">
        <f>IF(B136="","",'APH KIC KIA PC'!W139)</f>
        <v/>
      </c>
      <c r="AD136" s="439" t="str">
        <f>IF('3. Förpackningsdata'!M139="","",'3. Förpackningsdata'!M139)</f>
        <v/>
      </c>
      <c r="AE136" s="438" t="str">
        <f>IF('APH KIC KIA PC'!J139="","",'APH KIC KIA PC'!J139)</f>
        <v/>
      </c>
    </row>
    <row r="137" spans="1:31" s="330" customFormat="1" x14ac:dyDescent="0.25">
      <c r="A137" s="342">
        <v>136</v>
      </c>
      <c r="B137" s="434" t="str">
        <f>IF('1. Artikeldata Grund'!E140="","",'1. Artikeldata Grund'!E140)</f>
        <v/>
      </c>
      <c r="C137" s="435" t="str">
        <f>IF('1. Artikeldata Grund'!D140="","",'1. Artikeldata Grund'!D140)</f>
        <v/>
      </c>
      <c r="D137" s="436" t="str">
        <f>IF('APH KIC KIA PC'!D140="","",'APH KIC KIA PC'!D140)</f>
        <v/>
      </c>
      <c r="E137" s="435" t="str">
        <f>IF('APH KIC KIA PC'!F140="","",'APH KIC KIA PC'!F140)</f>
        <v/>
      </c>
      <c r="F137" s="438" t="str">
        <f>IF('APH KIC KIA PC'!S140="","",'APH KIC KIA PC'!S140)</f>
        <v xml:space="preserve">  Välj…</v>
      </c>
      <c r="G137" s="438">
        <f>IF('APH KIC KIA PC'!M140="","",'APH KIC KIA PC'!M140)</f>
        <v>910</v>
      </c>
      <c r="H137" s="437" t="str">
        <f>IF(G137&lt;&gt;200,"",IF('2. Artikeldata Utökad'!I140="","",'2. Artikeldata Utökad'!I140))</f>
        <v/>
      </c>
      <c r="I137" s="436" t="str">
        <f>IF('APH KIC KIA PC'!L140="Välj….","",'APH KIC KIA PC'!L140)</f>
        <v/>
      </c>
      <c r="J137" s="436" t="str">
        <f>IF(B137="","",_xlfn.XLOOKUP(I137,Artikelgrupper!A:A,Artikelgrupper!B:B))</f>
        <v/>
      </c>
      <c r="K137" s="436" t="str">
        <f>IF(B137="","",_xlfn.XLOOKUP(I137,Artikelgrupper!A:A,Artikelgrupper!C:C))</f>
        <v/>
      </c>
      <c r="L137" s="436" t="str">
        <f>IF(B137="","",_xlfn.XLOOKUP(I137,Artikelgrupper!A:A,Artikelgrupper!D:D))</f>
        <v/>
      </c>
      <c r="M137" s="439" t="str">
        <f>IF(B137="","",'APH KIC KIA PC'!Q140)</f>
        <v/>
      </c>
      <c r="N137" s="438" t="str">
        <f>IF('APH KIC KIA PC'!R140="","",'APH KIC KIA PC'!R140)</f>
        <v/>
      </c>
      <c r="O137" s="438" t="str">
        <f>IF('APH KIC KIA PC'!T140="","",'APH KIC KIA PC'!T140)</f>
        <v/>
      </c>
      <c r="P137" s="438" t="str">
        <f>IF('APH KIC KIA PC'!K140="","",'APH KIC KIA PC'!K140)</f>
        <v>Välj…</v>
      </c>
      <c r="Q137" s="436" t="str">
        <f>IF(B137="","",'2. Artikeldata Utökad'!E140)</f>
        <v/>
      </c>
      <c r="R137" s="436" t="str">
        <f>IF(B137="","",'2. Artikeldata Utökad'!F140)</f>
        <v/>
      </c>
      <c r="S137" s="436" t="str">
        <f>IF(B137="","",'3. Förpackningsdata'!G140/10)</f>
        <v/>
      </c>
      <c r="T137" s="436" t="str">
        <f>IF(B137="","",'3. Förpackningsdata'!H140/10)</f>
        <v/>
      </c>
      <c r="U137" s="436" t="str">
        <f>IF(B137="","",'3. Förpackningsdata'!I140/10)</f>
        <v/>
      </c>
      <c r="V137" s="465" t="str">
        <f>IF(B137="","",'APH KIC KIA PC'!Z140)</f>
        <v/>
      </c>
      <c r="W137" s="440" t="str">
        <f>IF(B137="","",'APH KIC KIA PC'!AA140)</f>
        <v/>
      </c>
      <c r="X137" s="441" t="str">
        <f>IF(B137="","",'APH KIC KIA PC'!AB140)</f>
        <v/>
      </c>
      <c r="Y137" s="442" t="str">
        <f>IF(B137="","",'APH KIC KIA PC'!AD140)</f>
        <v/>
      </c>
      <c r="Z137" s="441" t="str">
        <f>IF(B137="","",'APH KIC KIA PC'!AC140)</f>
        <v/>
      </c>
      <c r="AA137" s="442" t="str">
        <f>IF(B137="","",'APH KIC KIA PC'!AI140)</f>
        <v/>
      </c>
      <c r="AB137" s="443" t="str">
        <f>IF(B137="","",'APH KIC KIA PC'!AJ140)</f>
        <v/>
      </c>
      <c r="AC137" s="438" t="str">
        <f>IF(B137="","",'APH KIC KIA PC'!W140)</f>
        <v/>
      </c>
      <c r="AD137" s="439" t="str">
        <f>IF('3. Förpackningsdata'!M140="","",'3. Förpackningsdata'!M140)</f>
        <v/>
      </c>
      <c r="AE137" s="438" t="str">
        <f>IF('APH KIC KIA PC'!J140="","",'APH KIC KIA PC'!J140)</f>
        <v/>
      </c>
    </row>
    <row r="138" spans="1:31" s="330" customFormat="1" x14ac:dyDescent="0.25">
      <c r="A138" s="342">
        <v>137</v>
      </c>
      <c r="B138" s="434" t="str">
        <f>IF('1. Artikeldata Grund'!E141="","",'1. Artikeldata Grund'!E141)</f>
        <v/>
      </c>
      <c r="C138" s="435" t="str">
        <f>IF('1. Artikeldata Grund'!D141="","",'1. Artikeldata Grund'!D141)</f>
        <v/>
      </c>
      <c r="D138" s="436" t="str">
        <f>IF('APH KIC KIA PC'!D141="","",'APH KIC KIA PC'!D141)</f>
        <v/>
      </c>
      <c r="E138" s="435" t="str">
        <f>IF('APH KIC KIA PC'!F141="","",'APH KIC KIA PC'!F141)</f>
        <v/>
      </c>
      <c r="F138" s="438" t="str">
        <f>IF('APH KIC KIA PC'!S141="","",'APH KIC KIA PC'!S141)</f>
        <v xml:space="preserve">  Välj…</v>
      </c>
      <c r="G138" s="438">
        <f>IF('APH KIC KIA PC'!M141="","",'APH KIC KIA PC'!M141)</f>
        <v>910</v>
      </c>
      <c r="H138" s="437" t="str">
        <f>IF(G138&lt;&gt;200,"",IF('2. Artikeldata Utökad'!I141="","",'2. Artikeldata Utökad'!I141))</f>
        <v/>
      </c>
      <c r="I138" s="436" t="str">
        <f>IF('APH KIC KIA PC'!L141="Välj….","",'APH KIC KIA PC'!L141)</f>
        <v/>
      </c>
      <c r="J138" s="436" t="str">
        <f>IF(B138="","",_xlfn.XLOOKUP(I138,Artikelgrupper!A:A,Artikelgrupper!B:B))</f>
        <v/>
      </c>
      <c r="K138" s="436" t="str">
        <f>IF(B138="","",_xlfn.XLOOKUP(I138,Artikelgrupper!A:A,Artikelgrupper!C:C))</f>
        <v/>
      </c>
      <c r="L138" s="436" t="str">
        <f>IF(B138="","",_xlfn.XLOOKUP(I138,Artikelgrupper!A:A,Artikelgrupper!D:D))</f>
        <v/>
      </c>
      <c r="M138" s="439" t="str">
        <f>IF(B138="","",'APH KIC KIA PC'!Q141)</f>
        <v/>
      </c>
      <c r="N138" s="438" t="str">
        <f>IF('APH KIC KIA PC'!R141="","",'APH KIC KIA PC'!R141)</f>
        <v/>
      </c>
      <c r="O138" s="438" t="str">
        <f>IF('APH KIC KIA PC'!T141="","",'APH KIC KIA PC'!T141)</f>
        <v/>
      </c>
      <c r="P138" s="438" t="str">
        <f>IF('APH KIC KIA PC'!K141="","",'APH KIC KIA PC'!K141)</f>
        <v>Välj…</v>
      </c>
      <c r="Q138" s="436" t="str">
        <f>IF(B138="","",'2. Artikeldata Utökad'!E141)</f>
        <v/>
      </c>
      <c r="R138" s="436" t="str">
        <f>IF(B138="","",'2. Artikeldata Utökad'!F141)</f>
        <v/>
      </c>
      <c r="S138" s="436" t="str">
        <f>IF(B138="","",'3. Förpackningsdata'!G141/10)</f>
        <v/>
      </c>
      <c r="T138" s="436" t="str">
        <f>IF(B138="","",'3. Förpackningsdata'!H141/10)</f>
        <v/>
      </c>
      <c r="U138" s="436" t="str">
        <f>IF(B138="","",'3. Förpackningsdata'!I141/10)</f>
        <v/>
      </c>
      <c r="V138" s="465" t="str">
        <f>IF(B138="","",'APH KIC KIA PC'!Z141)</f>
        <v/>
      </c>
      <c r="W138" s="440" t="str">
        <f>IF(B138="","",'APH KIC KIA PC'!AA141)</f>
        <v/>
      </c>
      <c r="X138" s="441" t="str">
        <f>IF(B138="","",'APH KIC KIA PC'!AB141)</f>
        <v/>
      </c>
      <c r="Y138" s="442" t="str">
        <f>IF(B138="","",'APH KIC KIA PC'!AD141)</f>
        <v/>
      </c>
      <c r="Z138" s="441" t="str">
        <f>IF(B138="","",'APH KIC KIA PC'!AC141)</f>
        <v/>
      </c>
      <c r="AA138" s="442" t="str">
        <f>IF(B138="","",'APH KIC KIA PC'!AI141)</f>
        <v/>
      </c>
      <c r="AB138" s="443" t="str">
        <f>IF(B138="","",'APH KIC KIA PC'!AJ141)</f>
        <v/>
      </c>
      <c r="AC138" s="438" t="str">
        <f>IF(B138="","",'APH KIC KIA PC'!W141)</f>
        <v/>
      </c>
      <c r="AD138" s="439" t="str">
        <f>IF('3. Förpackningsdata'!M141="","",'3. Förpackningsdata'!M141)</f>
        <v/>
      </c>
      <c r="AE138" s="438" t="str">
        <f>IF('APH KIC KIA PC'!J141="","",'APH KIC KIA PC'!J141)</f>
        <v/>
      </c>
    </row>
    <row r="139" spans="1:31" s="330" customFormat="1" x14ac:dyDescent="0.25">
      <c r="A139" s="342">
        <v>138</v>
      </c>
      <c r="B139" s="434" t="str">
        <f>IF('1. Artikeldata Grund'!E142="","",'1. Artikeldata Grund'!E142)</f>
        <v/>
      </c>
      <c r="C139" s="435" t="str">
        <f>IF('1. Artikeldata Grund'!D142="","",'1. Artikeldata Grund'!D142)</f>
        <v/>
      </c>
      <c r="D139" s="436" t="str">
        <f>IF('APH KIC KIA PC'!D142="","",'APH KIC KIA PC'!D142)</f>
        <v/>
      </c>
      <c r="E139" s="435" t="str">
        <f>IF('APH KIC KIA PC'!F142="","",'APH KIC KIA PC'!F142)</f>
        <v/>
      </c>
      <c r="F139" s="438" t="str">
        <f>IF('APH KIC KIA PC'!S142="","",'APH KIC KIA PC'!S142)</f>
        <v xml:space="preserve">  Välj…</v>
      </c>
      <c r="G139" s="438">
        <f>IF('APH KIC KIA PC'!M142="","",'APH KIC KIA PC'!M142)</f>
        <v>910</v>
      </c>
      <c r="H139" s="437" t="str">
        <f>IF(G139&lt;&gt;200,"",IF('2. Artikeldata Utökad'!I142="","",'2. Artikeldata Utökad'!I142))</f>
        <v/>
      </c>
      <c r="I139" s="436" t="str">
        <f>IF('APH KIC KIA PC'!L142="Välj….","",'APH KIC KIA PC'!L142)</f>
        <v/>
      </c>
      <c r="J139" s="436" t="str">
        <f>IF(B139="","",_xlfn.XLOOKUP(I139,Artikelgrupper!A:A,Artikelgrupper!B:B))</f>
        <v/>
      </c>
      <c r="K139" s="436" t="str">
        <f>IF(B139="","",_xlfn.XLOOKUP(I139,Artikelgrupper!A:A,Artikelgrupper!C:C))</f>
        <v/>
      </c>
      <c r="L139" s="436" t="str">
        <f>IF(B139="","",_xlfn.XLOOKUP(I139,Artikelgrupper!A:A,Artikelgrupper!D:D))</f>
        <v/>
      </c>
      <c r="M139" s="439" t="str">
        <f>IF(B139="","",'APH KIC KIA PC'!Q142)</f>
        <v/>
      </c>
      <c r="N139" s="438" t="str">
        <f>IF('APH KIC KIA PC'!R142="","",'APH KIC KIA PC'!R142)</f>
        <v/>
      </c>
      <c r="O139" s="438" t="str">
        <f>IF('APH KIC KIA PC'!T142="","",'APH KIC KIA PC'!T142)</f>
        <v/>
      </c>
      <c r="P139" s="438" t="str">
        <f>IF('APH KIC KIA PC'!K142="","",'APH KIC KIA PC'!K142)</f>
        <v>Välj…</v>
      </c>
      <c r="Q139" s="436" t="str">
        <f>IF(B139="","",'2. Artikeldata Utökad'!E142)</f>
        <v/>
      </c>
      <c r="R139" s="436" t="str">
        <f>IF(B139="","",'2. Artikeldata Utökad'!F142)</f>
        <v/>
      </c>
      <c r="S139" s="436" t="str">
        <f>IF(B139="","",'3. Förpackningsdata'!G142/10)</f>
        <v/>
      </c>
      <c r="T139" s="436" t="str">
        <f>IF(B139="","",'3. Förpackningsdata'!H142/10)</f>
        <v/>
      </c>
      <c r="U139" s="436" t="str">
        <f>IF(B139="","",'3. Förpackningsdata'!I142/10)</f>
        <v/>
      </c>
      <c r="V139" s="465" t="str">
        <f>IF(B139="","",'APH KIC KIA PC'!Z142)</f>
        <v/>
      </c>
      <c r="W139" s="440" t="str">
        <f>IF(B139="","",'APH KIC KIA PC'!AA142)</f>
        <v/>
      </c>
      <c r="X139" s="441" t="str">
        <f>IF(B139="","",'APH KIC KIA PC'!AB142)</f>
        <v/>
      </c>
      <c r="Y139" s="442" t="str">
        <f>IF(B139="","",'APH KIC KIA PC'!AD142)</f>
        <v/>
      </c>
      <c r="Z139" s="441" t="str">
        <f>IF(B139="","",'APH KIC KIA PC'!AC142)</f>
        <v/>
      </c>
      <c r="AA139" s="442" t="str">
        <f>IF(B139="","",'APH KIC KIA PC'!AI142)</f>
        <v/>
      </c>
      <c r="AB139" s="443" t="str">
        <f>IF(B139="","",'APH KIC KIA PC'!AJ142)</f>
        <v/>
      </c>
      <c r="AC139" s="438" t="str">
        <f>IF(B139="","",'APH KIC KIA PC'!W142)</f>
        <v/>
      </c>
      <c r="AD139" s="439" t="str">
        <f>IF('3. Förpackningsdata'!M142="","",'3. Förpackningsdata'!M142)</f>
        <v/>
      </c>
      <c r="AE139" s="438" t="str">
        <f>IF('APH KIC KIA PC'!J142="","",'APH KIC KIA PC'!J142)</f>
        <v/>
      </c>
    </row>
    <row r="140" spans="1:31" s="330" customFormat="1" x14ac:dyDescent="0.25">
      <c r="A140" s="342">
        <v>139</v>
      </c>
      <c r="B140" s="434" t="str">
        <f>IF('1. Artikeldata Grund'!E143="","",'1. Artikeldata Grund'!E143)</f>
        <v/>
      </c>
      <c r="C140" s="435" t="str">
        <f>IF('1. Artikeldata Grund'!D143="","",'1. Artikeldata Grund'!D143)</f>
        <v/>
      </c>
      <c r="D140" s="436" t="str">
        <f>IF('APH KIC KIA PC'!D143="","",'APH KIC KIA PC'!D143)</f>
        <v/>
      </c>
      <c r="E140" s="435" t="str">
        <f>IF('APH KIC KIA PC'!F143="","",'APH KIC KIA PC'!F143)</f>
        <v/>
      </c>
      <c r="F140" s="438" t="str">
        <f>IF('APH KIC KIA PC'!S143="","",'APH KIC KIA PC'!S143)</f>
        <v xml:space="preserve">  Välj…</v>
      </c>
      <c r="G140" s="438">
        <f>IF('APH KIC KIA PC'!M143="","",'APH KIC KIA PC'!M143)</f>
        <v>910</v>
      </c>
      <c r="H140" s="437" t="str">
        <f>IF(G140&lt;&gt;200,"",IF('2. Artikeldata Utökad'!I143="","",'2. Artikeldata Utökad'!I143))</f>
        <v/>
      </c>
      <c r="I140" s="436" t="str">
        <f>IF('APH KIC KIA PC'!L143="Välj….","",'APH KIC KIA PC'!L143)</f>
        <v/>
      </c>
      <c r="J140" s="436" t="str">
        <f>IF(B140="","",_xlfn.XLOOKUP(I140,Artikelgrupper!A:A,Artikelgrupper!B:B))</f>
        <v/>
      </c>
      <c r="K140" s="436" t="str">
        <f>IF(B140="","",_xlfn.XLOOKUP(I140,Artikelgrupper!A:A,Artikelgrupper!C:C))</f>
        <v/>
      </c>
      <c r="L140" s="436" t="str">
        <f>IF(B140="","",_xlfn.XLOOKUP(I140,Artikelgrupper!A:A,Artikelgrupper!D:D))</f>
        <v/>
      </c>
      <c r="M140" s="439" t="str">
        <f>IF(B140="","",'APH KIC KIA PC'!Q143)</f>
        <v/>
      </c>
      <c r="N140" s="438" t="str">
        <f>IF('APH KIC KIA PC'!R143="","",'APH KIC KIA PC'!R143)</f>
        <v/>
      </c>
      <c r="O140" s="438" t="str">
        <f>IF('APH KIC KIA PC'!T143="","",'APH KIC KIA PC'!T143)</f>
        <v/>
      </c>
      <c r="P140" s="438" t="str">
        <f>IF('APH KIC KIA PC'!K143="","",'APH KIC KIA PC'!K143)</f>
        <v>Välj…</v>
      </c>
      <c r="Q140" s="436" t="str">
        <f>IF(B140="","",'2. Artikeldata Utökad'!E143)</f>
        <v/>
      </c>
      <c r="R140" s="436" t="str">
        <f>IF(B140="","",'2. Artikeldata Utökad'!F143)</f>
        <v/>
      </c>
      <c r="S140" s="436" t="str">
        <f>IF(B140="","",'3. Förpackningsdata'!G143/10)</f>
        <v/>
      </c>
      <c r="T140" s="436" t="str">
        <f>IF(B140="","",'3. Förpackningsdata'!H143/10)</f>
        <v/>
      </c>
      <c r="U140" s="436" t="str">
        <f>IF(B140="","",'3. Förpackningsdata'!I143/10)</f>
        <v/>
      </c>
      <c r="V140" s="465" t="str">
        <f>IF(B140="","",'APH KIC KIA PC'!Z143)</f>
        <v/>
      </c>
      <c r="W140" s="440" t="str">
        <f>IF(B140="","",'APH KIC KIA PC'!AA143)</f>
        <v/>
      </c>
      <c r="X140" s="441" t="str">
        <f>IF(B140="","",'APH KIC KIA PC'!AB143)</f>
        <v/>
      </c>
      <c r="Y140" s="442" t="str">
        <f>IF(B140="","",'APH KIC KIA PC'!AD143)</f>
        <v/>
      </c>
      <c r="Z140" s="441" t="str">
        <f>IF(B140="","",'APH KIC KIA PC'!AC143)</f>
        <v/>
      </c>
      <c r="AA140" s="442" t="str">
        <f>IF(B140="","",'APH KIC KIA PC'!AI143)</f>
        <v/>
      </c>
      <c r="AB140" s="443" t="str">
        <f>IF(B140="","",'APH KIC KIA PC'!AJ143)</f>
        <v/>
      </c>
      <c r="AC140" s="438" t="str">
        <f>IF(B140="","",'APH KIC KIA PC'!W143)</f>
        <v/>
      </c>
      <c r="AD140" s="439" t="str">
        <f>IF('3. Förpackningsdata'!M143="","",'3. Förpackningsdata'!M143)</f>
        <v/>
      </c>
      <c r="AE140" s="438" t="str">
        <f>IF('APH KIC KIA PC'!J143="","",'APH KIC KIA PC'!J143)</f>
        <v/>
      </c>
    </row>
    <row r="141" spans="1:31" s="330" customFormat="1" x14ac:dyDescent="0.25">
      <c r="A141" s="342">
        <v>140</v>
      </c>
      <c r="B141" s="434" t="str">
        <f>IF('1. Artikeldata Grund'!E144="","",'1. Artikeldata Grund'!E144)</f>
        <v/>
      </c>
      <c r="C141" s="435" t="str">
        <f>IF('1. Artikeldata Grund'!D144="","",'1. Artikeldata Grund'!D144)</f>
        <v/>
      </c>
      <c r="D141" s="436" t="str">
        <f>IF('APH KIC KIA PC'!D144="","",'APH KIC KIA PC'!D144)</f>
        <v/>
      </c>
      <c r="E141" s="435" t="str">
        <f>IF('APH KIC KIA PC'!F144="","",'APH KIC KIA PC'!F144)</f>
        <v/>
      </c>
      <c r="F141" s="438" t="str">
        <f>IF('APH KIC KIA PC'!S144="","",'APH KIC KIA PC'!S144)</f>
        <v xml:space="preserve">  Välj…</v>
      </c>
      <c r="G141" s="438">
        <f>IF('APH KIC KIA PC'!M144="","",'APH KIC KIA PC'!M144)</f>
        <v>910</v>
      </c>
      <c r="H141" s="437" t="str">
        <f>IF(G141&lt;&gt;200,"",IF('2. Artikeldata Utökad'!I144="","",'2. Artikeldata Utökad'!I144))</f>
        <v/>
      </c>
      <c r="I141" s="436" t="str">
        <f>IF('APH KIC KIA PC'!L144="Välj….","",'APH KIC KIA PC'!L144)</f>
        <v/>
      </c>
      <c r="J141" s="436" t="str">
        <f>IF(B141="","",_xlfn.XLOOKUP(I141,Artikelgrupper!A:A,Artikelgrupper!B:B))</f>
        <v/>
      </c>
      <c r="K141" s="436" t="str">
        <f>IF(B141="","",_xlfn.XLOOKUP(I141,Artikelgrupper!A:A,Artikelgrupper!C:C))</f>
        <v/>
      </c>
      <c r="L141" s="436" t="str">
        <f>IF(B141="","",_xlfn.XLOOKUP(I141,Artikelgrupper!A:A,Artikelgrupper!D:D))</f>
        <v/>
      </c>
      <c r="M141" s="439" t="str">
        <f>IF(B141="","",'APH KIC KIA PC'!Q144)</f>
        <v/>
      </c>
      <c r="N141" s="438" t="str">
        <f>IF('APH KIC KIA PC'!R144="","",'APH KIC KIA PC'!R144)</f>
        <v/>
      </c>
      <c r="O141" s="438" t="str">
        <f>IF('APH KIC KIA PC'!T144="","",'APH KIC KIA PC'!T144)</f>
        <v/>
      </c>
      <c r="P141" s="438" t="str">
        <f>IF('APH KIC KIA PC'!K144="","",'APH KIC KIA PC'!K144)</f>
        <v>Välj…</v>
      </c>
      <c r="Q141" s="436" t="str">
        <f>IF(B141="","",'2. Artikeldata Utökad'!E144)</f>
        <v/>
      </c>
      <c r="R141" s="436" t="str">
        <f>IF(B141="","",'2. Artikeldata Utökad'!F144)</f>
        <v/>
      </c>
      <c r="S141" s="436" t="str">
        <f>IF(B141="","",'3. Förpackningsdata'!G144/10)</f>
        <v/>
      </c>
      <c r="T141" s="436" t="str">
        <f>IF(B141="","",'3. Förpackningsdata'!H144/10)</f>
        <v/>
      </c>
      <c r="U141" s="436" t="str">
        <f>IF(B141="","",'3. Förpackningsdata'!I144/10)</f>
        <v/>
      </c>
      <c r="V141" s="465" t="str">
        <f>IF(B141="","",'APH KIC KIA PC'!Z144)</f>
        <v/>
      </c>
      <c r="W141" s="440" t="str">
        <f>IF(B141="","",'APH KIC KIA PC'!AA144)</f>
        <v/>
      </c>
      <c r="X141" s="441" t="str">
        <f>IF(B141="","",'APH KIC KIA PC'!AB144)</f>
        <v/>
      </c>
      <c r="Y141" s="442" t="str">
        <f>IF(B141="","",'APH KIC KIA PC'!AD144)</f>
        <v/>
      </c>
      <c r="Z141" s="441" t="str">
        <f>IF(B141="","",'APH KIC KIA PC'!AC144)</f>
        <v/>
      </c>
      <c r="AA141" s="442" t="str">
        <f>IF(B141="","",'APH KIC KIA PC'!AI144)</f>
        <v/>
      </c>
      <c r="AB141" s="443" t="str">
        <f>IF(B141="","",'APH KIC KIA PC'!AJ144)</f>
        <v/>
      </c>
      <c r="AC141" s="438" t="str">
        <f>IF(B141="","",'APH KIC KIA PC'!W144)</f>
        <v/>
      </c>
      <c r="AD141" s="439" t="str">
        <f>IF('3. Förpackningsdata'!M144="","",'3. Förpackningsdata'!M144)</f>
        <v/>
      </c>
      <c r="AE141" s="438" t="str">
        <f>IF('APH KIC KIA PC'!J144="","",'APH KIC KIA PC'!J144)</f>
        <v/>
      </c>
    </row>
    <row r="142" spans="1:31" s="330" customFormat="1" x14ac:dyDescent="0.25">
      <c r="A142" s="342">
        <v>141</v>
      </c>
      <c r="B142" s="434" t="str">
        <f>IF('1. Artikeldata Grund'!E145="","",'1. Artikeldata Grund'!E145)</f>
        <v/>
      </c>
      <c r="C142" s="435" t="str">
        <f>IF('1. Artikeldata Grund'!D145="","",'1. Artikeldata Grund'!D145)</f>
        <v/>
      </c>
      <c r="D142" s="436" t="str">
        <f>IF('APH KIC KIA PC'!D145="","",'APH KIC KIA PC'!D145)</f>
        <v/>
      </c>
      <c r="E142" s="435" t="str">
        <f>IF('APH KIC KIA PC'!F145="","",'APH KIC KIA PC'!F145)</f>
        <v/>
      </c>
      <c r="F142" s="438" t="str">
        <f>IF('APH KIC KIA PC'!S145="","",'APH KIC KIA PC'!S145)</f>
        <v xml:space="preserve">  Välj…</v>
      </c>
      <c r="G142" s="438">
        <f>IF('APH KIC KIA PC'!M145="","",'APH KIC KIA PC'!M145)</f>
        <v>910</v>
      </c>
      <c r="H142" s="437" t="str">
        <f>IF(G142&lt;&gt;200,"",IF('2. Artikeldata Utökad'!I145="","",'2. Artikeldata Utökad'!I145))</f>
        <v/>
      </c>
      <c r="I142" s="436" t="str">
        <f>IF('APH KIC KIA PC'!L145="Välj….","",'APH KIC KIA PC'!L145)</f>
        <v/>
      </c>
      <c r="J142" s="436" t="str">
        <f>IF(B142="","",_xlfn.XLOOKUP(I142,Artikelgrupper!A:A,Artikelgrupper!B:B))</f>
        <v/>
      </c>
      <c r="K142" s="436" t="str">
        <f>IF(B142="","",_xlfn.XLOOKUP(I142,Artikelgrupper!A:A,Artikelgrupper!C:C))</f>
        <v/>
      </c>
      <c r="L142" s="436" t="str">
        <f>IF(B142="","",_xlfn.XLOOKUP(I142,Artikelgrupper!A:A,Artikelgrupper!D:D))</f>
        <v/>
      </c>
      <c r="M142" s="439" t="str">
        <f>IF(B142="","",'APH KIC KIA PC'!Q145)</f>
        <v/>
      </c>
      <c r="N142" s="438" t="str">
        <f>IF('APH KIC KIA PC'!R145="","",'APH KIC KIA PC'!R145)</f>
        <v/>
      </c>
      <c r="O142" s="438" t="str">
        <f>IF('APH KIC KIA PC'!T145="","",'APH KIC KIA PC'!T145)</f>
        <v/>
      </c>
      <c r="P142" s="438" t="str">
        <f>IF('APH KIC KIA PC'!K145="","",'APH KIC KIA PC'!K145)</f>
        <v>Välj…</v>
      </c>
      <c r="Q142" s="436" t="str">
        <f>IF(B142="","",'2. Artikeldata Utökad'!E145)</f>
        <v/>
      </c>
      <c r="R142" s="436" t="str">
        <f>IF(B142="","",'2. Artikeldata Utökad'!F145)</f>
        <v/>
      </c>
      <c r="S142" s="436" t="str">
        <f>IF(B142="","",'3. Förpackningsdata'!G145/10)</f>
        <v/>
      </c>
      <c r="T142" s="436" t="str">
        <f>IF(B142="","",'3. Förpackningsdata'!H145/10)</f>
        <v/>
      </c>
      <c r="U142" s="436" t="str">
        <f>IF(B142="","",'3. Förpackningsdata'!I145/10)</f>
        <v/>
      </c>
      <c r="V142" s="465" t="str">
        <f>IF(B142="","",'APH KIC KIA PC'!Z145)</f>
        <v/>
      </c>
      <c r="W142" s="440" t="str">
        <f>IF(B142="","",'APH KIC KIA PC'!AA145)</f>
        <v/>
      </c>
      <c r="X142" s="441" t="str">
        <f>IF(B142="","",'APH KIC KIA PC'!AB145)</f>
        <v/>
      </c>
      <c r="Y142" s="442" t="str">
        <f>IF(B142="","",'APH KIC KIA PC'!AD145)</f>
        <v/>
      </c>
      <c r="Z142" s="441" t="str">
        <f>IF(B142="","",'APH KIC KIA PC'!AC145)</f>
        <v/>
      </c>
      <c r="AA142" s="442" t="str">
        <f>IF(B142="","",'APH KIC KIA PC'!AI145)</f>
        <v/>
      </c>
      <c r="AB142" s="443" t="str">
        <f>IF(B142="","",'APH KIC KIA PC'!AJ145)</f>
        <v/>
      </c>
      <c r="AC142" s="438" t="str">
        <f>IF(B142="","",'APH KIC KIA PC'!W145)</f>
        <v/>
      </c>
      <c r="AD142" s="439" t="str">
        <f>IF('3. Förpackningsdata'!M145="","",'3. Förpackningsdata'!M145)</f>
        <v/>
      </c>
      <c r="AE142" s="438" t="str">
        <f>IF('APH KIC KIA PC'!J145="","",'APH KIC KIA PC'!J145)</f>
        <v/>
      </c>
    </row>
    <row r="143" spans="1:31" s="330" customFormat="1" x14ac:dyDescent="0.25">
      <c r="A143" s="342">
        <v>142</v>
      </c>
      <c r="B143" s="434" t="str">
        <f>IF('1. Artikeldata Grund'!E146="","",'1. Artikeldata Grund'!E146)</f>
        <v/>
      </c>
      <c r="C143" s="435" t="str">
        <f>IF('1. Artikeldata Grund'!D146="","",'1. Artikeldata Grund'!D146)</f>
        <v/>
      </c>
      <c r="D143" s="436" t="str">
        <f>IF('APH KIC KIA PC'!D146="","",'APH KIC KIA PC'!D146)</f>
        <v/>
      </c>
      <c r="E143" s="435" t="str">
        <f>IF('APH KIC KIA PC'!F146="","",'APH KIC KIA PC'!F146)</f>
        <v/>
      </c>
      <c r="F143" s="438" t="str">
        <f>IF('APH KIC KIA PC'!S146="","",'APH KIC KIA PC'!S146)</f>
        <v xml:space="preserve">  Välj…</v>
      </c>
      <c r="G143" s="438">
        <f>IF('APH KIC KIA PC'!M146="","",'APH KIC KIA PC'!M146)</f>
        <v>910</v>
      </c>
      <c r="H143" s="437" t="str">
        <f>IF(G143&lt;&gt;200,"",IF('2. Artikeldata Utökad'!I146="","",'2. Artikeldata Utökad'!I146))</f>
        <v/>
      </c>
      <c r="I143" s="436" t="str">
        <f>IF('APH KIC KIA PC'!L146="Välj….","",'APH KIC KIA PC'!L146)</f>
        <v/>
      </c>
      <c r="J143" s="436" t="str">
        <f>IF(B143="","",_xlfn.XLOOKUP(I143,Artikelgrupper!A:A,Artikelgrupper!B:B))</f>
        <v/>
      </c>
      <c r="K143" s="436" t="str">
        <f>IF(B143="","",_xlfn.XLOOKUP(I143,Artikelgrupper!A:A,Artikelgrupper!C:C))</f>
        <v/>
      </c>
      <c r="L143" s="436" t="str">
        <f>IF(B143="","",_xlfn.XLOOKUP(I143,Artikelgrupper!A:A,Artikelgrupper!D:D))</f>
        <v/>
      </c>
      <c r="M143" s="439" t="str">
        <f>IF(B143="","",'APH KIC KIA PC'!Q146)</f>
        <v/>
      </c>
      <c r="N143" s="438" t="str">
        <f>IF('APH KIC KIA PC'!R146="","",'APH KIC KIA PC'!R146)</f>
        <v/>
      </c>
      <c r="O143" s="438" t="str">
        <f>IF('APH KIC KIA PC'!T146="","",'APH KIC KIA PC'!T146)</f>
        <v/>
      </c>
      <c r="P143" s="438" t="str">
        <f>IF('APH KIC KIA PC'!K146="","",'APH KIC KIA PC'!K146)</f>
        <v>Välj…</v>
      </c>
      <c r="Q143" s="436" t="str">
        <f>IF(B143="","",'2. Artikeldata Utökad'!E146)</f>
        <v/>
      </c>
      <c r="R143" s="436" t="str">
        <f>IF(B143="","",'2. Artikeldata Utökad'!F146)</f>
        <v/>
      </c>
      <c r="S143" s="436" t="str">
        <f>IF(B143="","",'3. Förpackningsdata'!G146/10)</f>
        <v/>
      </c>
      <c r="T143" s="436" t="str">
        <f>IF(B143="","",'3. Förpackningsdata'!H146/10)</f>
        <v/>
      </c>
      <c r="U143" s="436" t="str">
        <f>IF(B143="","",'3. Förpackningsdata'!I146/10)</f>
        <v/>
      </c>
      <c r="V143" s="465" t="str">
        <f>IF(B143="","",'APH KIC KIA PC'!Z146)</f>
        <v/>
      </c>
      <c r="W143" s="440" t="str">
        <f>IF(B143="","",'APH KIC KIA PC'!AA146)</f>
        <v/>
      </c>
      <c r="X143" s="441" t="str">
        <f>IF(B143="","",'APH KIC KIA PC'!AB146)</f>
        <v/>
      </c>
      <c r="Y143" s="442" t="str">
        <f>IF(B143="","",'APH KIC KIA PC'!AD146)</f>
        <v/>
      </c>
      <c r="Z143" s="441" t="str">
        <f>IF(B143="","",'APH KIC KIA PC'!AC146)</f>
        <v/>
      </c>
      <c r="AA143" s="442" t="str">
        <f>IF(B143="","",'APH KIC KIA PC'!AI146)</f>
        <v/>
      </c>
      <c r="AB143" s="443" t="str">
        <f>IF(B143="","",'APH KIC KIA PC'!AJ146)</f>
        <v/>
      </c>
      <c r="AC143" s="438" t="str">
        <f>IF(B143="","",'APH KIC KIA PC'!W146)</f>
        <v/>
      </c>
      <c r="AD143" s="439" t="str">
        <f>IF('3. Förpackningsdata'!M146="","",'3. Förpackningsdata'!M146)</f>
        <v/>
      </c>
      <c r="AE143" s="438" t="str">
        <f>IF('APH KIC KIA PC'!J146="","",'APH KIC KIA PC'!J146)</f>
        <v/>
      </c>
    </row>
    <row r="144" spans="1:31" s="330" customFormat="1" x14ac:dyDescent="0.25">
      <c r="A144" s="342">
        <v>143</v>
      </c>
      <c r="B144" s="434" t="str">
        <f>IF('1. Artikeldata Grund'!E147="","",'1. Artikeldata Grund'!E147)</f>
        <v/>
      </c>
      <c r="C144" s="435" t="str">
        <f>IF('1. Artikeldata Grund'!D147="","",'1. Artikeldata Grund'!D147)</f>
        <v/>
      </c>
      <c r="D144" s="436" t="str">
        <f>IF('APH KIC KIA PC'!D147="","",'APH KIC KIA PC'!D147)</f>
        <v/>
      </c>
      <c r="E144" s="435" t="str">
        <f>IF('APH KIC KIA PC'!F147="","",'APH KIC KIA PC'!F147)</f>
        <v/>
      </c>
      <c r="F144" s="438" t="str">
        <f>IF('APH KIC KIA PC'!S147="","",'APH KIC KIA PC'!S147)</f>
        <v xml:space="preserve">  Välj…</v>
      </c>
      <c r="G144" s="438">
        <f>IF('APH KIC KIA PC'!M147="","",'APH KIC KIA PC'!M147)</f>
        <v>910</v>
      </c>
      <c r="H144" s="437" t="str">
        <f>IF(G144&lt;&gt;200,"",IF('2. Artikeldata Utökad'!I147="","",'2. Artikeldata Utökad'!I147))</f>
        <v/>
      </c>
      <c r="I144" s="436" t="str">
        <f>IF('APH KIC KIA PC'!L147="Välj….","",'APH KIC KIA PC'!L147)</f>
        <v/>
      </c>
      <c r="J144" s="436" t="str">
        <f>IF(B144="","",_xlfn.XLOOKUP(I144,Artikelgrupper!A:A,Artikelgrupper!B:B))</f>
        <v/>
      </c>
      <c r="K144" s="436" t="str">
        <f>IF(B144="","",_xlfn.XLOOKUP(I144,Artikelgrupper!A:A,Artikelgrupper!C:C))</f>
        <v/>
      </c>
      <c r="L144" s="436" t="str">
        <f>IF(B144="","",_xlfn.XLOOKUP(I144,Artikelgrupper!A:A,Artikelgrupper!D:D))</f>
        <v/>
      </c>
      <c r="M144" s="439" t="str">
        <f>IF(B144="","",'APH KIC KIA PC'!Q147)</f>
        <v/>
      </c>
      <c r="N144" s="438" t="str">
        <f>IF('APH KIC KIA PC'!R147="","",'APH KIC KIA PC'!R147)</f>
        <v/>
      </c>
      <c r="O144" s="438" t="str">
        <f>IF('APH KIC KIA PC'!T147="","",'APH KIC KIA PC'!T147)</f>
        <v/>
      </c>
      <c r="P144" s="438" t="str">
        <f>IF('APH KIC KIA PC'!K147="","",'APH KIC KIA PC'!K147)</f>
        <v>Välj…</v>
      </c>
      <c r="Q144" s="436" t="str">
        <f>IF(B144="","",'2. Artikeldata Utökad'!E147)</f>
        <v/>
      </c>
      <c r="R144" s="436" t="str">
        <f>IF(B144="","",'2. Artikeldata Utökad'!F147)</f>
        <v/>
      </c>
      <c r="S144" s="436" t="str">
        <f>IF(B144="","",'3. Förpackningsdata'!G147/10)</f>
        <v/>
      </c>
      <c r="T144" s="436" t="str">
        <f>IF(B144="","",'3. Förpackningsdata'!H147/10)</f>
        <v/>
      </c>
      <c r="U144" s="436" t="str">
        <f>IF(B144="","",'3. Förpackningsdata'!I147/10)</f>
        <v/>
      </c>
      <c r="V144" s="465" t="str">
        <f>IF(B144="","",'APH KIC KIA PC'!Z147)</f>
        <v/>
      </c>
      <c r="W144" s="440" t="str">
        <f>IF(B144="","",'APH KIC KIA PC'!AA147)</f>
        <v/>
      </c>
      <c r="X144" s="441" t="str">
        <f>IF(B144="","",'APH KIC KIA PC'!AB147)</f>
        <v/>
      </c>
      <c r="Y144" s="442" t="str">
        <f>IF(B144="","",'APH KIC KIA PC'!AD147)</f>
        <v/>
      </c>
      <c r="Z144" s="441" t="str">
        <f>IF(B144="","",'APH KIC KIA PC'!AC147)</f>
        <v/>
      </c>
      <c r="AA144" s="442" t="str">
        <f>IF(B144="","",'APH KIC KIA PC'!AI147)</f>
        <v/>
      </c>
      <c r="AB144" s="443" t="str">
        <f>IF(B144="","",'APH KIC KIA PC'!AJ147)</f>
        <v/>
      </c>
      <c r="AC144" s="438" t="str">
        <f>IF(B144="","",'APH KIC KIA PC'!W147)</f>
        <v/>
      </c>
      <c r="AD144" s="439" t="str">
        <f>IF('3. Förpackningsdata'!M147="","",'3. Förpackningsdata'!M147)</f>
        <v/>
      </c>
      <c r="AE144" s="438" t="str">
        <f>IF('APH KIC KIA PC'!J147="","",'APH KIC KIA PC'!J147)</f>
        <v/>
      </c>
    </row>
    <row r="145" spans="1:31" s="330" customFormat="1" x14ac:dyDescent="0.25">
      <c r="A145" s="342">
        <v>144</v>
      </c>
      <c r="B145" s="434" t="str">
        <f>IF('1. Artikeldata Grund'!E148="","",'1. Artikeldata Grund'!E148)</f>
        <v/>
      </c>
      <c r="C145" s="435" t="str">
        <f>IF('1. Artikeldata Grund'!D148="","",'1. Artikeldata Grund'!D148)</f>
        <v/>
      </c>
      <c r="D145" s="436" t="str">
        <f>IF('APH KIC KIA PC'!D148="","",'APH KIC KIA PC'!D148)</f>
        <v/>
      </c>
      <c r="E145" s="435" t="str">
        <f>IF('APH KIC KIA PC'!F148="","",'APH KIC KIA PC'!F148)</f>
        <v/>
      </c>
      <c r="F145" s="438" t="str">
        <f>IF('APH KIC KIA PC'!S148="","",'APH KIC KIA PC'!S148)</f>
        <v xml:space="preserve">  Välj…</v>
      </c>
      <c r="G145" s="438">
        <f>IF('APH KIC KIA PC'!M148="","",'APH KIC KIA PC'!M148)</f>
        <v>910</v>
      </c>
      <c r="H145" s="437" t="str">
        <f>IF(G145&lt;&gt;200,"",IF('2. Artikeldata Utökad'!I148="","",'2. Artikeldata Utökad'!I148))</f>
        <v/>
      </c>
      <c r="I145" s="436" t="str">
        <f>IF('APH KIC KIA PC'!L148="Välj….","",'APH KIC KIA PC'!L148)</f>
        <v/>
      </c>
      <c r="J145" s="436" t="str">
        <f>IF(B145="","",_xlfn.XLOOKUP(I145,Artikelgrupper!A:A,Artikelgrupper!B:B))</f>
        <v/>
      </c>
      <c r="K145" s="436" t="str">
        <f>IF(B145="","",_xlfn.XLOOKUP(I145,Artikelgrupper!A:A,Artikelgrupper!C:C))</f>
        <v/>
      </c>
      <c r="L145" s="436" t="str">
        <f>IF(B145="","",_xlfn.XLOOKUP(I145,Artikelgrupper!A:A,Artikelgrupper!D:D))</f>
        <v/>
      </c>
      <c r="M145" s="439" t="str">
        <f>IF(B145="","",'APH KIC KIA PC'!Q148)</f>
        <v/>
      </c>
      <c r="N145" s="438" t="str">
        <f>IF('APH KIC KIA PC'!R148="","",'APH KIC KIA PC'!R148)</f>
        <v/>
      </c>
      <c r="O145" s="438" t="str">
        <f>IF('APH KIC KIA PC'!T148="","",'APH KIC KIA PC'!T148)</f>
        <v/>
      </c>
      <c r="P145" s="438" t="str">
        <f>IF('APH KIC KIA PC'!K148="","",'APH KIC KIA PC'!K148)</f>
        <v>Välj…</v>
      </c>
      <c r="Q145" s="436" t="str">
        <f>IF(B145="","",'2. Artikeldata Utökad'!E148)</f>
        <v/>
      </c>
      <c r="R145" s="436" t="str">
        <f>IF(B145="","",'2. Artikeldata Utökad'!F148)</f>
        <v/>
      </c>
      <c r="S145" s="436" t="str">
        <f>IF(B145="","",'3. Förpackningsdata'!G148/10)</f>
        <v/>
      </c>
      <c r="T145" s="436" t="str">
        <f>IF(B145="","",'3. Förpackningsdata'!H148/10)</f>
        <v/>
      </c>
      <c r="U145" s="436" t="str">
        <f>IF(B145="","",'3. Förpackningsdata'!I148/10)</f>
        <v/>
      </c>
      <c r="V145" s="465" t="str">
        <f>IF(B145="","",'APH KIC KIA PC'!Z148)</f>
        <v/>
      </c>
      <c r="W145" s="440" t="str">
        <f>IF(B145="","",'APH KIC KIA PC'!AA148)</f>
        <v/>
      </c>
      <c r="X145" s="441" t="str">
        <f>IF(B145="","",'APH KIC KIA PC'!AB148)</f>
        <v/>
      </c>
      <c r="Y145" s="442" t="str">
        <f>IF(B145="","",'APH KIC KIA PC'!AD148)</f>
        <v/>
      </c>
      <c r="Z145" s="441" t="str">
        <f>IF(B145="","",'APH KIC KIA PC'!AC148)</f>
        <v/>
      </c>
      <c r="AA145" s="442" t="str">
        <f>IF(B145="","",'APH KIC KIA PC'!AI148)</f>
        <v/>
      </c>
      <c r="AB145" s="443" t="str">
        <f>IF(B145="","",'APH KIC KIA PC'!AJ148)</f>
        <v/>
      </c>
      <c r="AC145" s="438" t="str">
        <f>IF(B145="","",'APH KIC KIA PC'!W148)</f>
        <v/>
      </c>
      <c r="AD145" s="439" t="str">
        <f>IF('3. Förpackningsdata'!M148="","",'3. Förpackningsdata'!M148)</f>
        <v/>
      </c>
      <c r="AE145" s="438" t="str">
        <f>IF('APH KIC KIA PC'!J148="","",'APH KIC KIA PC'!J148)</f>
        <v/>
      </c>
    </row>
    <row r="146" spans="1:31" s="330" customFormat="1" x14ac:dyDescent="0.25">
      <c r="A146" s="342">
        <v>145</v>
      </c>
      <c r="B146" s="434" t="str">
        <f>IF('1. Artikeldata Grund'!E149="","",'1. Artikeldata Grund'!E149)</f>
        <v/>
      </c>
      <c r="C146" s="435" t="str">
        <f>IF('1. Artikeldata Grund'!D149="","",'1. Artikeldata Grund'!D149)</f>
        <v/>
      </c>
      <c r="D146" s="436" t="str">
        <f>IF('APH KIC KIA PC'!D149="","",'APH KIC KIA PC'!D149)</f>
        <v/>
      </c>
      <c r="E146" s="435" t="str">
        <f>IF('APH KIC KIA PC'!F149="","",'APH KIC KIA PC'!F149)</f>
        <v/>
      </c>
      <c r="F146" s="438" t="str">
        <f>IF('APH KIC KIA PC'!S149="","",'APH KIC KIA PC'!S149)</f>
        <v xml:space="preserve">  Välj…</v>
      </c>
      <c r="G146" s="438">
        <f>IF('APH KIC KIA PC'!M149="","",'APH KIC KIA PC'!M149)</f>
        <v>910</v>
      </c>
      <c r="H146" s="437" t="str">
        <f>IF(G146&lt;&gt;200,"",IF('2. Artikeldata Utökad'!I149="","",'2. Artikeldata Utökad'!I149))</f>
        <v/>
      </c>
      <c r="I146" s="436" t="str">
        <f>IF('APH KIC KIA PC'!L149="Välj….","",'APH KIC KIA PC'!L149)</f>
        <v/>
      </c>
      <c r="J146" s="436" t="str">
        <f>IF(B146="","",_xlfn.XLOOKUP(I146,Artikelgrupper!A:A,Artikelgrupper!B:B))</f>
        <v/>
      </c>
      <c r="K146" s="436" t="str">
        <f>IF(B146="","",_xlfn.XLOOKUP(I146,Artikelgrupper!A:A,Artikelgrupper!C:C))</f>
        <v/>
      </c>
      <c r="L146" s="436" t="str">
        <f>IF(B146="","",_xlfn.XLOOKUP(I146,Artikelgrupper!A:A,Artikelgrupper!D:D))</f>
        <v/>
      </c>
      <c r="M146" s="439" t="str">
        <f>IF(B146="","",'APH KIC KIA PC'!Q149)</f>
        <v/>
      </c>
      <c r="N146" s="438" t="str">
        <f>IF('APH KIC KIA PC'!R149="","",'APH KIC KIA PC'!R149)</f>
        <v/>
      </c>
      <c r="O146" s="438" t="str">
        <f>IF('APH KIC KIA PC'!T149="","",'APH KIC KIA PC'!T149)</f>
        <v/>
      </c>
      <c r="P146" s="438" t="str">
        <f>IF('APH KIC KIA PC'!K149="","",'APH KIC KIA PC'!K149)</f>
        <v>Välj…</v>
      </c>
      <c r="Q146" s="436" t="str">
        <f>IF(B146="","",'2. Artikeldata Utökad'!E149)</f>
        <v/>
      </c>
      <c r="R146" s="436" t="str">
        <f>IF(B146="","",'2. Artikeldata Utökad'!F149)</f>
        <v/>
      </c>
      <c r="S146" s="436" t="str">
        <f>IF(B146="","",'3. Förpackningsdata'!G149/10)</f>
        <v/>
      </c>
      <c r="T146" s="436" t="str">
        <f>IF(B146="","",'3. Förpackningsdata'!H149/10)</f>
        <v/>
      </c>
      <c r="U146" s="436" t="str">
        <f>IF(B146="","",'3. Förpackningsdata'!I149/10)</f>
        <v/>
      </c>
      <c r="V146" s="465" t="str">
        <f>IF(B146="","",'APH KIC KIA PC'!Z149)</f>
        <v/>
      </c>
      <c r="W146" s="440" t="str">
        <f>IF(B146="","",'APH KIC KIA PC'!AA149)</f>
        <v/>
      </c>
      <c r="X146" s="441" t="str">
        <f>IF(B146="","",'APH KIC KIA PC'!AB149)</f>
        <v/>
      </c>
      <c r="Y146" s="442" t="str">
        <f>IF(B146="","",'APH KIC KIA PC'!AD149)</f>
        <v/>
      </c>
      <c r="Z146" s="441" t="str">
        <f>IF(B146="","",'APH KIC KIA PC'!AC149)</f>
        <v/>
      </c>
      <c r="AA146" s="442" t="str">
        <f>IF(B146="","",'APH KIC KIA PC'!AI149)</f>
        <v/>
      </c>
      <c r="AB146" s="443" t="str">
        <f>IF(B146="","",'APH KIC KIA PC'!AJ149)</f>
        <v/>
      </c>
      <c r="AC146" s="438" t="str">
        <f>IF(B146="","",'APH KIC KIA PC'!W149)</f>
        <v/>
      </c>
      <c r="AD146" s="439" t="str">
        <f>IF('3. Förpackningsdata'!M149="","",'3. Förpackningsdata'!M149)</f>
        <v/>
      </c>
      <c r="AE146" s="438" t="str">
        <f>IF('APH KIC KIA PC'!J149="","",'APH KIC KIA PC'!J149)</f>
        <v/>
      </c>
    </row>
    <row r="147" spans="1:31" s="330" customFormat="1" x14ac:dyDescent="0.25">
      <c r="A147" s="342">
        <v>146</v>
      </c>
      <c r="B147" s="434" t="str">
        <f>IF('1. Artikeldata Grund'!E150="","",'1. Artikeldata Grund'!E150)</f>
        <v/>
      </c>
      <c r="C147" s="435" t="str">
        <f>IF('1. Artikeldata Grund'!D150="","",'1. Artikeldata Grund'!D150)</f>
        <v/>
      </c>
      <c r="D147" s="436" t="str">
        <f>IF('APH KIC KIA PC'!D150="","",'APH KIC KIA PC'!D150)</f>
        <v/>
      </c>
      <c r="E147" s="435" t="str">
        <f>IF('APH KIC KIA PC'!F150="","",'APH KIC KIA PC'!F150)</f>
        <v/>
      </c>
      <c r="F147" s="438" t="str">
        <f>IF('APH KIC KIA PC'!S150="","",'APH KIC KIA PC'!S150)</f>
        <v xml:space="preserve">  Välj…</v>
      </c>
      <c r="G147" s="438">
        <f>IF('APH KIC KIA PC'!M150="","",'APH KIC KIA PC'!M150)</f>
        <v>910</v>
      </c>
      <c r="H147" s="437" t="str">
        <f>IF(G147&lt;&gt;200,"",IF('2. Artikeldata Utökad'!I150="","",'2. Artikeldata Utökad'!I150))</f>
        <v/>
      </c>
      <c r="I147" s="436" t="str">
        <f>IF('APH KIC KIA PC'!L150="Välj….","",'APH KIC KIA PC'!L150)</f>
        <v/>
      </c>
      <c r="J147" s="436" t="str">
        <f>IF(B147="","",_xlfn.XLOOKUP(I147,Artikelgrupper!A:A,Artikelgrupper!B:B))</f>
        <v/>
      </c>
      <c r="K147" s="436" t="str">
        <f>IF(B147="","",_xlfn.XLOOKUP(I147,Artikelgrupper!A:A,Artikelgrupper!C:C))</f>
        <v/>
      </c>
      <c r="L147" s="436" t="str">
        <f>IF(B147="","",_xlfn.XLOOKUP(I147,Artikelgrupper!A:A,Artikelgrupper!D:D))</f>
        <v/>
      </c>
      <c r="M147" s="439" t="str">
        <f>IF(B147="","",'APH KIC KIA PC'!Q150)</f>
        <v/>
      </c>
      <c r="N147" s="438" t="str">
        <f>IF('APH KIC KIA PC'!R150="","",'APH KIC KIA PC'!R150)</f>
        <v/>
      </c>
      <c r="O147" s="438" t="str">
        <f>IF('APH KIC KIA PC'!T150="","",'APH KIC KIA PC'!T150)</f>
        <v/>
      </c>
      <c r="P147" s="438" t="str">
        <f>IF('APH KIC KIA PC'!K150="","",'APH KIC KIA PC'!K150)</f>
        <v>Välj…</v>
      </c>
      <c r="Q147" s="436" t="str">
        <f>IF(B147="","",'2. Artikeldata Utökad'!E150)</f>
        <v/>
      </c>
      <c r="R147" s="436" t="str">
        <f>IF(B147="","",'2. Artikeldata Utökad'!F150)</f>
        <v/>
      </c>
      <c r="S147" s="436" t="str">
        <f>IF(B147="","",'3. Förpackningsdata'!G150/10)</f>
        <v/>
      </c>
      <c r="T147" s="436" t="str">
        <f>IF(B147="","",'3. Förpackningsdata'!H150/10)</f>
        <v/>
      </c>
      <c r="U147" s="436" t="str">
        <f>IF(B147="","",'3. Förpackningsdata'!I150/10)</f>
        <v/>
      </c>
      <c r="V147" s="465" t="str">
        <f>IF(B147="","",'APH KIC KIA PC'!Z150)</f>
        <v/>
      </c>
      <c r="W147" s="440" t="str">
        <f>IF(B147="","",'APH KIC KIA PC'!AA150)</f>
        <v/>
      </c>
      <c r="X147" s="441" t="str">
        <f>IF(B147="","",'APH KIC KIA PC'!AB150)</f>
        <v/>
      </c>
      <c r="Y147" s="442" t="str">
        <f>IF(B147="","",'APH KIC KIA PC'!AD150)</f>
        <v/>
      </c>
      <c r="Z147" s="441" t="str">
        <f>IF(B147="","",'APH KIC KIA PC'!AC150)</f>
        <v/>
      </c>
      <c r="AA147" s="442" t="str">
        <f>IF(B147="","",'APH KIC KIA PC'!AI150)</f>
        <v/>
      </c>
      <c r="AB147" s="443" t="str">
        <f>IF(B147="","",'APH KIC KIA PC'!AJ150)</f>
        <v/>
      </c>
      <c r="AC147" s="438" t="str">
        <f>IF(B147="","",'APH KIC KIA PC'!W150)</f>
        <v/>
      </c>
      <c r="AD147" s="439" t="str">
        <f>IF('3. Förpackningsdata'!M150="","",'3. Förpackningsdata'!M150)</f>
        <v/>
      </c>
      <c r="AE147" s="438" t="str">
        <f>IF('APH KIC KIA PC'!J150="","",'APH KIC KIA PC'!J150)</f>
        <v/>
      </c>
    </row>
    <row r="148" spans="1:31" s="330" customFormat="1" x14ac:dyDescent="0.25">
      <c r="A148" s="342">
        <v>147</v>
      </c>
      <c r="B148" s="434" t="str">
        <f>IF('1. Artikeldata Grund'!E151="","",'1. Artikeldata Grund'!E151)</f>
        <v/>
      </c>
      <c r="C148" s="435" t="str">
        <f>IF('1. Artikeldata Grund'!D151="","",'1. Artikeldata Grund'!D151)</f>
        <v/>
      </c>
      <c r="D148" s="436" t="str">
        <f>IF('APH KIC KIA PC'!D151="","",'APH KIC KIA PC'!D151)</f>
        <v/>
      </c>
      <c r="E148" s="435" t="str">
        <f>IF('APH KIC KIA PC'!F151="","",'APH KIC KIA PC'!F151)</f>
        <v/>
      </c>
      <c r="F148" s="438" t="str">
        <f>IF('APH KIC KIA PC'!S151="","",'APH KIC KIA PC'!S151)</f>
        <v xml:space="preserve">  Välj…</v>
      </c>
      <c r="G148" s="438">
        <f>IF('APH KIC KIA PC'!M151="","",'APH KIC KIA PC'!M151)</f>
        <v>910</v>
      </c>
      <c r="H148" s="437" t="str">
        <f>IF(G148&lt;&gt;200,"",IF('2. Artikeldata Utökad'!I151="","",'2. Artikeldata Utökad'!I151))</f>
        <v/>
      </c>
      <c r="I148" s="436" t="str">
        <f>IF('APH KIC KIA PC'!L151="Välj….","",'APH KIC KIA PC'!L151)</f>
        <v/>
      </c>
      <c r="J148" s="436" t="str">
        <f>IF(B148="","",_xlfn.XLOOKUP(I148,Artikelgrupper!A:A,Artikelgrupper!B:B))</f>
        <v/>
      </c>
      <c r="K148" s="436" t="str">
        <f>IF(B148="","",_xlfn.XLOOKUP(I148,Artikelgrupper!A:A,Artikelgrupper!C:C))</f>
        <v/>
      </c>
      <c r="L148" s="436" t="str">
        <f>IF(B148="","",_xlfn.XLOOKUP(I148,Artikelgrupper!A:A,Artikelgrupper!D:D))</f>
        <v/>
      </c>
      <c r="M148" s="439" t="str">
        <f>IF(B148="","",'APH KIC KIA PC'!Q151)</f>
        <v/>
      </c>
      <c r="N148" s="438" t="str">
        <f>IF('APH KIC KIA PC'!R151="","",'APH KIC KIA PC'!R151)</f>
        <v/>
      </c>
      <c r="O148" s="438" t="str">
        <f>IF('APH KIC KIA PC'!T151="","",'APH KIC KIA PC'!T151)</f>
        <v/>
      </c>
      <c r="P148" s="438" t="str">
        <f>IF('APH KIC KIA PC'!K151="","",'APH KIC KIA PC'!K151)</f>
        <v>Välj…</v>
      </c>
      <c r="Q148" s="436" t="str">
        <f>IF(B148="","",'2. Artikeldata Utökad'!E151)</f>
        <v/>
      </c>
      <c r="R148" s="436" t="str">
        <f>IF(B148="","",'2. Artikeldata Utökad'!F151)</f>
        <v/>
      </c>
      <c r="S148" s="436" t="str">
        <f>IF(B148="","",'3. Förpackningsdata'!G151/10)</f>
        <v/>
      </c>
      <c r="T148" s="436" t="str">
        <f>IF(B148="","",'3. Förpackningsdata'!H151/10)</f>
        <v/>
      </c>
      <c r="U148" s="436" t="str">
        <f>IF(B148="","",'3. Förpackningsdata'!I151/10)</f>
        <v/>
      </c>
      <c r="V148" s="465" t="str">
        <f>IF(B148="","",'APH KIC KIA PC'!Z151)</f>
        <v/>
      </c>
      <c r="W148" s="440" t="str">
        <f>IF(B148="","",'APH KIC KIA PC'!AA151)</f>
        <v/>
      </c>
      <c r="X148" s="441" t="str">
        <f>IF(B148="","",'APH KIC KIA PC'!AB151)</f>
        <v/>
      </c>
      <c r="Y148" s="442" t="str">
        <f>IF(B148="","",'APH KIC KIA PC'!AD151)</f>
        <v/>
      </c>
      <c r="Z148" s="441" t="str">
        <f>IF(B148="","",'APH KIC KIA PC'!AC151)</f>
        <v/>
      </c>
      <c r="AA148" s="442" t="str">
        <f>IF(B148="","",'APH KIC KIA PC'!AI151)</f>
        <v/>
      </c>
      <c r="AB148" s="443" t="str">
        <f>IF(B148="","",'APH KIC KIA PC'!AJ151)</f>
        <v/>
      </c>
      <c r="AC148" s="438" t="str">
        <f>IF(B148="","",'APH KIC KIA PC'!W151)</f>
        <v/>
      </c>
      <c r="AD148" s="439" t="str">
        <f>IF('3. Förpackningsdata'!M151="","",'3. Förpackningsdata'!M151)</f>
        <v/>
      </c>
      <c r="AE148" s="438" t="str">
        <f>IF('APH KIC KIA PC'!J151="","",'APH KIC KIA PC'!J151)</f>
        <v/>
      </c>
    </row>
    <row r="149" spans="1:31" s="330" customFormat="1" x14ac:dyDescent="0.25">
      <c r="A149" s="342">
        <v>148</v>
      </c>
      <c r="B149" s="434" t="str">
        <f>IF('1. Artikeldata Grund'!E152="","",'1. Artikeldata Grund'!E152)</f>
        <v/>
      </c>
      <c r="C149" s="435" t="str">
        <f>IF('1. Artikeldata Grund'!D152="","",'1. Artikeldata Grund'!D152)</f>
        <v/>
      </c>
      <c r="D149" s="436" t="str">
        <f>IF('APH KIC KIA PC'!D152="","",'APH KIC KIA PC'!D152)</f>
        <v/>
      </c>
      <c r="E149" s="435" t="str">
        <f>IF('APH KIC KIA PC'!F152="","",'APH KIC KIA PC'!F152)</f>
        <v/>
      </c>
      <c r="F149" s="438" t="str">
        <f>IF('APH KIC KIA PC'!S152="","",'APH KIC KIA PC'!S152)</f>
        <v xml:space="preserve">  Välj…</v>
      </c>
      <c r="G149" s="438">
        <f>IF('APH KIC KIA PC'!M152="","",'APH KIC KIA PC'!M152)</f>
        <v>910</v>
      </c>
      <c r="H149" s="437" t="str">
        <f>IF(G149&lt;&gt;200,"",IF('2. Artikeldata Utökad'!I152="","",'2. Artikeldata Utökad'!I152))</f>
        <v/>
      </c>
      <c r="I149" s="436" t="str">
        <f>IF('APH KIC KIA PC'!L152="Välj….","",'APH KIC KIA PC'!L152)</f>
        <v/>
      </c>
      <c r="J149" s="436" t="str">
        <f>IF(B149="","",_xlfn.XLOOKUP(I149,Artikelgrupper!A:A,Artikelgrupper!B:B))</f>
        <v/>
      </c>
      <c r="K149" s="436" t="str">
        <f>IF(B149="","",_xlfn.XLOOKUP(I149,Artikelgrupper!A:A,Artikelgrupper!C:C))</f>
        <v/>
      </c>
      <c r="L149" s="436" t="str">
        <f>IF(B149="","",_xlfn.XLOOKUP(I149,Artikelgrupper!A:A,Artikelgrupper!D:D))</f>
        <v/>
      </c>
      <c r="M149" s="439" t="str">
        <f>IF(B149="","",'APH KIC KIA PC'!Q152)</f>
        <v/>
      </c>
      <c r="N149" s="438" t="str">
        <f>IF('APH KIC KIA PC'!R152="","",'APH KIC KIA PC'!R152)</f>
        <v/>
      </c>
      <c r="O149" s="438" t="str">
        <f>IF('APH KIC KIA PC'!T152="","",'APH KIC KIA PC'!T152)</f>
        <v/>
      </c>
      <c r="P149" s="438" t="str">
        <f>IF('APH KIC KIA PC'!K152="","",'APH KIC KIA PC'!K152)</f>
        <v>Välj…</v>
      </c>
      <c r="Q149" s="436" t="str">
        <f>IF(B149="","",'2. Artikeldata Utökad'!E152)</f>
        <v/>
      </c>
      <c r="R149" s="436" t="str">
        <f>IF(B149="","",'2. Artikeldata Utökad'!F152)</f>
        <v/>
      </c>
      <c r="S149" s="436" t="str">
        <f>IF(B149="","",'3. Förpackningsdata'!G152/10)</f>
        <v/>
      </c>
      <c r="T149" s="436" t="str">
        <f>IF(B149="","",'3. Förpackningsdata'!H152/10)</f>
        <v/>
      </c>
      <c r="U149" s="436" t="str">
        <f>IF(B149="","",'3. Förpackningsdata'!I152/10)</f>
        <v/>
      </c>
      <c r="V149" s="465" t="str">
        <f>IF(B149="","",'APH KIC KIA PC'!Z152)</f>
        <v/>
      </c>
      <c r="W149" s="440" t="str">
        <f>IF(B149="","",'APH KIC KIA PC'!AA152)</f>
        <v/>
      </c>
      <c r="X149" s="441" t="str">
        <f>IF(B149="","",'APH KIC KIA PC'!AB152)</f>
        <v/>
      </c>
      <c r="Y149" s="442" t="str">
        <f>IF(B149="","",'APH KIC KIA PC'!AD152)</f>
        <v/>
      </c>
      <c r="Z149" s="441" t="str">
        <f>IF(B149="","",'APH KIC KIA PC'!AC152)</f>
        <v/>
      </c>
      <c r="AA149" s="442" t="str">
        <f>IF(B149="","",'APH KIC KIA PC'!AI152)</f>
        <v/>
      </c>
      <c r="AB149" s="443" t="str">
        <f>IF(B149="","",'APH KIC KIA PC'!AJ152)</f>
        <v/>
      </c>
      <c r="AC149" s="438" t="str">
        <f>IF(B149="","",'APH KIC KIA PC'!W152)</f>
        <v/>
      </c>
      <c r="AD149" s="439" t="str">
        <f>IF('3. Förpackningsdata'!M152="","",'3. Förpackningsdata'!M152)</f>
        <v/>
      </c>
      <c r="AE149" s="438" t="str">
        <f>IF('APH KIC KIA PC'!J152="","",'APH KIC KIA PC'!J152)</f>
        <v/>
      </c>
    </row>
    <row r="150" spans="1:31" s="330" customFormat="1" x14ac:dyDescent="0.25">
      <c r="A150" s="342">
        <v>149</v>
      </c>
      <c r="B150" s="434" t="str">
        <f>IF('1. Artikeldata Grund'!E153="","",'1. Artikeldata Grund'!E153)</f>
        <v/>
      </c>
      <c r="C150" s="435" t="str">
        <f>IF('1. Artikeldata Grund'!D153="","",'1. Artikeldata Grund'!D153)</f>
        <v/>
      </c>
      <c r="D150" s="436" t="str">
        <f>IF('APH KIC KIA PC'!D153="","",'APH KIC KIA PC'!D153)</f>
        <v/>
      </c>
      <c r="E150" s="435" t="str">
        <f>IF('APH KIC KIA PC'!F153="","",'APH KIC KIA PC'!F153)</f>
        <v/>
      </c>
      <c r="F150" s="438" t="str">
        <f>IF('APH KIC KIA PC'!S153="","",'APH KIC KIA PC'!S153)</f>
        <v xml:space="preserve">  Välj…</v>
      </c>
      <c r="G150" s="438">
        <f>IF('APH KIC KIA PC'!M153="","",'APH KIC KIA PC'!M153)</f>
        <v>910</v>
      </c>
      <c r="H150" s="437" t="str">
        <f>IF(G150&lt;&gt;200,"",IF('2. Artikeldata Utökad'!I153="","",'2. Artikeldata Utökad'!I153))</f>
        <v/>
      </c>
      <c r="I150" s="436" t="str">
        <f>IF('APH KIC KIA PC'!L153="Välj….","",'APH KIC KIA PC'!L153)</f>
        <v/>
      </c>
      <c r="J150" s="436" t="str">
        <f>IF(B150="","",_xlfn.XLOOKUP(I150,Artikelgrupper!A:A,Artikelgrupper!B:B))</f>
        <v/>
      </c>
      <c r="K150" s="436" t="str">
        <f>IF(B150="","",_xlfn.XLOOKUP(I150,Artikelgrupper!A:A,Artikelgrupper!C:C))</f>
        <v/>
      </c>
      <c r="L150" s="436" t="str">
        <f>IF(B150="","",_xlfn.XLOOKUP(I150,Artikelgrupper!A:A,Artikelgrupper!D:D))</f>
        <v/>
      </c>
      <c r="M150" s="439" t="str">
        <f>IF(B150="","",'APH KIC KIA PC'!Q153)</f>
        <v/>
      </c>
      <c r="N150" s="438" t="str">
        <f>IF('APH KIC KIA PC'!R153="","",'APH KIC KIA PC'!R153)</f>
        <v/>
      </c>
      <c r="O150" s="438" t="str">
        <f>IF('APH KIC KIA PC'!T153="","",'APH KIC KIA PC'!T153)</f>
        <v/>
      </c>
      <c r="P150" s="438" t="str">
        <f>IF('APH KIC KIA PC'!K153="","",'APH KIC KIA PC'!K153)</f>
        <v>Välj…</v>
      </c>
      <c r="Q150" s="436" t="str">
        <f>IF(B150="","",'2. Artikeldata Utökad'!E153)</f>
        <v/>
      </c>
      <c r="R150" s="436" t="str">
        <f>IF(B150="","",'2. Artikeldata Utökad'!F153)</f>
        <v/>
      </c>
      <c r="S150" s="436" t="str">
        <f>IF(B150="","",'3. Förpackningsdata'!G153/10)</f>
        <v/>
      </c>
      <c r="T150" s="436" t="str">
        <f>IF(B150="","",'3. Förpackningsdata'!H153/10)</f>
        <v/>
      </c>
      <c r="U150" s="436" t="str">
        <f>IF(B150="","",'3. Förpackningsdata'!I153/10)</f>
        <v/>
      </c>
      <c r="V150" s="465" t="str">
        <f>IF(B150="","",'APH KIC KIA PC'!Z153)</f>
        <v/>
      </c>
      <c r="W150" s="440" t="str">
        <f>IF(B150="","",'APH KIC KIA PC'!AA153)</f>
        <v/>
      </c>
      <c r="X150" s="441" t="str">
        <f>IF(B150="","",'APH KIC KIA PC'!AB153)</f>
        <v/>
      </c>
      <c r="Y150" s="442" t="str">
        <f>IF(B150="","",'APH KIC KIA PC'!AD153)</f>
        <v/>
      </c>
      <c r="Z150" s="441" t="str">
        <f>IF(B150="","",'APH KIC KIA PC'!AC153)</f>
        <v/>
      </c>
      <c r="AA150" s="442" t="str">
        <f>IF(B150="","",'APH KIC KIA PC'!AI153)</f>
        <v/>
      </c>
      <c r="AB150" s="443" t="str">
        <f>IF(B150="","",'APH KIC KIA PC'!AJ153)</f>
        <v/>
      </c>
      <c r="AC150" s="438" t="str">
        <f>IF(B150="","",'APH KIC KIA PC'!W153)</f>
        <v/>
      </c>
      <c r="AD150" s="439" t="str">
        <f>IF('3. Förpackningsdata'!M153="","",'3. Förpackningsdata'!M153)</f>
        <v/>
      </c>
      <c r="AE150" s="438" t="str">
        <f>IF('APH KIC KIA PC'!J153="","",'APH KIC KIA PC'!J153)</f>
        <v/>
      </c>
    </row>
    <row r="151" spans="1:31" s="330" customFormat="1" x14ac:dyDescent="0.25">
      <c r="A151" s="342">
        <v>150</v>
      </c>
      <c r="B151" s="434" t="str">
        <f>IF('1. Artikeldata Grund'!E154="","",'1. Artikeldata Grund'!E154)</f>
        <v/>
      </c>
      <c r="C151" s="435" t="str">
        <f>IF('1. Artikeldata Grund'!D154="","",'1. Artikeldata Grund'!D154)</f>
        <v/>
      </c>
      <c r="D151" s="436" t="str">
        <f>IF('APH KIC KIA PC'!D154="","",'APH KIC KIA PC'!D154)</f>
        <v/>
      </c>
      <c r="E151" s="435" t="str">
        <f>IF('APH KIC KIA PC'!F154="","",'APH KIC KIA PC'!F154)</f>
        <v/>
      </c>
      <c r="F151" s="438" t="str">
        <f>IF('APH KIC KIA PC'!S154="","",'APH KIC KIA PC'!S154)</f>
        <v xml:space="preserve">  Välj…</v>
      </c>
      <c r="G151" s="438">
        <f>IF('APH KIC KIA PC'!M154="","",'APH KIC KIA PC'!M154)</f>
        <v>910</v>
      </c>
      <c r="H151" s="437" t="str">
        <f>IF(G151&lt;&gt;200,"",IF('2. Artikeldata Utökad'!I154="","",'2. Artikeldata Utökad'!I154))</f>
        <v/>
      </c>
      <c r="I151" s="436" t="str">
        <f>IF('APH KIC KIA PC'!L154="Välj….","",'APH KIC KIA PC'!L154)</f>
        <v/>
      </c>
      <c r="J151" s="436" t="str">
        <f>IF(B151="","",_xlfn.XLOOKUP(I151,Artikelgrupper!A:A,Artikelgrupper!B:B))</f>
        <v/>
      </c>
      <c r="K151" s="436" t="str">
        <f>IF(B151="","",_xlfn.XLOOKUP(I151,Artikelgrupper!A:A,Artikelgrupper!C:C))</f>
        <v/>
      </c>
      <c r="L151" s="436" t="str">
        <f>IF(B151="","",_xlfn.XLOOKUP(I151,Artikelgrupper!A:A,Artikelgrupper!D:D))</f>
        <v/>
      </c>
      <c r="M151" s="439" t="str">
        <f>IF(B151="","",'APH KIC KIA PC'!Q154)</f>
        <v/>
      </c>
      <c r="N151" s="438" t="str">
        <f>IF('APH KIC KIA PC'!R154="","",'APH KIC KIA PC'!R154)</f>
        <v/>
      </c>
      <c r="O151" s="438" t="str">
        <f>IF('APH KIC KIA PC'!T154="","",'APH KIC KIA PC'!T154)</f>
        <v/>
      </c>
      <c r="P151" s="438" t="str">
        <f>IF('APH KIC KIA PC'!K154="","",'APH KIC KIA PC'!K154)</f>
        <v>Välj…</v>
      </c>
      <c r="Q151" s="436" t="str">
        <f>IF(B151="","",'2. Artikeldata Utökad'!E154)</f>
        <v/>
      </c>
      <c r="R151" s="436" t="str">
        <f>IF(B151="","",'2. Artikeldata Utökad'!F154)</f>
        <v/>
      </c>
      <c r="S151" s="436" t="str">
        <f>IF(B151="","",'3. Förpackningsdata'!G154/10)</f>
        <v/>
      </c>
      <c r="T151" s="436" t="str">
        <f>IF(B151="","",'3. Förpackningsdata'!H154/10)</f>
        <v/>
      </c>
      <c r="U151" s="436" t="str">
        <f>IF(B151="","",'3. Förpackningsdata'!I154/10)</f>
        <v/>
      </c>
      <c r="V151" s="465" t="str">
        <f>IF(B151="","",'APH KIC KIA PC'!Z154)</f>
        <v/>
      </c>
      <c r="W151" s="440" t="str">
        <f>IF(B151="","",'APH KIC KIA PC'!AA154)</f>
        <v/>
      </c>
      <c r="X151" s="441" t="str">
        <f>IF(B151="","",'APH KIC KIA PC'!AB154)</f>
        <v/>
      </c>
      <c r="Y151" s="442" t="str">
        <f>IF(B151="","",'APH KIC KIA PC'!AD154)</f>
        <v/>
      </c>
      <c r="Z151" s="441" t="str">
        <f>IF(B151="","",'APH KIC KIA PC'!AC154)</f>
        <v/>
      </c>
      <c r="AA151" s="442" t="str">
        <f>IF(B151="","",'APH KIC KIA PC'!AI154)</f>
        <v/>
      </c>
      <c r="AB151" s="443" t="str">
        <f>IF(B151="","",'APH KIC KIA PC'!AJ154)</f>
        <v/>
      </c>
      <c r="AC151" s="438" t="str">
        <f>IF(B151="","",'APH KIC KIA PC'!W154)</f>
        <v/>
      </c>
      <c r="AD151" s="439" t="str">
        <f>IF('3. Förpackningsdata'!M154="","",'3. Förpackningsdata'!M154)</f>
        <v/>
      </c>
      <c r="AE151" s="438" t="str">
        <f>IF('APH KIC KIA PC'!J154="","",'APH KIC KIA PC'!J154)</f>
        <v/>
      </c>
    </row>
    <row r="152" spans="1:31" s="330" customFormat="1" x14ac:dyDescent="0.25">
      <c r="A152" s="342">
        <v>151</v>
      </c>
      <c r="B152" s="434" t="str">
        <f>IF('1. Artikeldata Grund'!E155="","",'1. Artikeldata Grund'!E155)</f>
        <v/>
      </c>
      <c r="C152" s="435" t="str">
        <f>IF('1. Artikeldata Grund'!D155="","",'1. Artikeldata Grund'!D155)</f>
        <v/>
      </c>
      <c r="D152" s="436" t="str">
        <f>IF('APH KIC KIA PC'!D155="","",'APH KIC KIA PC'!D155)</f>
        <v/>
      </c>
      <c r="E152" s="435" t="str">
        <f>IF('APH KIC KIA PC'!F155="","",'APH KIC KIA PC'!F155)</f>
        <v/>
      </c>
      <c r="F152" s="438" t="str">
        <f>IF('APH KIC KIA PC'!S155="","",'APH KIC KIA PC'!S155)</f>
        <v xml:space="preserve">  Välj…</v>
      </c>
      <c r="G152" s="438">
        <f>IF('APH KIC KIA PC'!M155="","",'APH KIC KIA PC'!M155)</f>
        <v>910</v>
      </c>
      <c r="H152" s="437" t="str">
        <f>IF(G152&lt;&gt;200,"",IF('2. Artikeldata Utökad'!I155="","",'2. Artikeldata Utökad'!I155))</f>
        <v/>
      </c>
      <c r="I152" s="436" t="str">
        <f>IF('APH KIC KIA PC'!L155="Välj….","",'APH KIC KIA PC'!L155)</f>
        <v/>
      </c>
      <c r="J152" s="436" t="str">
        <f>IF(B152="","",_xlfn.XLOOKUP(I152,Artikelgrupper!A:A,Artikelgrupper!B:B))</f>
        <v/>
      </c>
      <c r="K152" s="436" t="str">
        <f>IF(B152="","",_xlfn.XLOOKUP(I152,Artikelgrupper!A:A,Artikelgrupper!C:C))</f>
        <v/>
      </c>
      <c r="L152" s="436" t="str">
        <f>IF(B152="","",_xlfn.XLOOKUP(I152,Artikelgrupper!A:A,Artikelgrupper!D:D))</f>
        <v/>
      </c>
      <c r="M152" s="439" t="str">
        <f>IF(B152="","",'APH KIC KIA PC'!Q155)</f>
        <v/>
      </c>
      <c r="N152" s="438" t="str">
        <f>IF('APH KIC KIA PC'!R155="","",'APH KIC KIA PC'!R155)</f>
        <v/>
      </c>
      <c r="O152" s="438" t="str">
        <f>IF('APH KIC KIA PC'!T155="","",'APH KIC KIA PC'!T155)</f>
        <v/>
      </c>
      <c r="P152" s="438" t="str">
        <f>IF('APH KIC KIA PC'!K155="","",'APH KIC KIA PC'!K155)</f>
        <v>Välj…</v>
      </c>
      <c r="Q152" s="436" t="str">
        <f>IF(B152="","",'2. Artikeldata Utökad'!E155)</f>
        <v/>
      </c>
      <c r="R152" s="436" t="str">
        <f>IF(B152="","",'2. Artikeldata Utökad'!F155)</f>
        <v/>
      </c>
      <c r="S152" s="436" t="str">
        <f>IF(B152="","",'3. Förpackningsdata'!G155/10)</f>
        <v/>
      </c>
      <c r="T152" s="436" t="str">
        <f>IF(B152="","",'3. Förpackningsdata'!H155/10)</f>
        <v/>
      </c>
      <c r="U152" s="436" t="str">
        <f>IF(B152="","",'3. Förpackningsdata'!I155/10)</f>
        <v/>
      </c>
      <c r="V152" s="465" t="str">
        <f>IF(B152="","",'APH KIC KIA PC'!Z155)</f>
        <v/>
      </c>
      <c r="W152" s="440" t="str">
        <f>IF(B152="","",'APH KIC KIA PC'!AA155)</f>
        <v/>
      </c>
      <c r="X152" s="441" t="str">
        <f>IF(B152="","",'APH KIC KIA PC'!AB155)</f>
        <v/>
      </c>
      <c r="Y152" s="442" t="str">
        <f>IF(B152="","",'APH KIC KIA PC'!AD155)</f>
        <v/>
      </c>
      <c r="Z152" s="441" t="str">
        <f>IF(B152="","",'APH KIC KIA PC'!AC155)</f>
        <v/>
      </c>
      <c r="AA152" s="442" t="str">
        <f>IF(B152="","",'APH KIC KIA PC'!AI155)</f>
        <v/>
      </c>
      <c r="AB152" s="443" t="str">
        <f>IF(B152="","",'APH KIC KIA PC'!AJ155)</f>
        <v/>
      </c>
      <c r="AC152" s="438" t="str">
        <f>IF(B152="","",'APH KIC KIA PC'!W155)</f>
        <v/>
      </c>
      <c r="AD152" s="439" t="str">
        <f>IF('3. Förpackningsdata'!M155="","",'3. Förpackningsdata'!M155)</f>
        <v/>
      </c>
      <c r="AE152" s="438" t="str">
        <f>IF('APH KIC KIA PC'!J155="","",'APH KIC KIA PC'!J155)</f>
        <v/>
      </c>
    </row>
    <row r="153" spans="1:31" s="330" customFormat="1" x14ac:dyDescent="0.25">
      <c r="A153" s="342">
        <v>152</v>
      </c>
      <c r="B153" s="434" t="str">
        <f>IF('1. Artikeldata Grund'!E156="","",'1. Artikeldata Grund'!E156)</f>
        <v/>
      </c>
      <c r="C153" s="435" t="str">
        <f>IF('1. Artikeldata Grund'!D156="","",'1. Artikeldata Grund'!D156)</f>
        <v/>
      </c>
      <c r="D153" s="436" t="str">
        <f>IF('APH KIC KIA PC'!D156="","",'APH KIC KIA PC'!D156)</f>
        <v/>
      </c>
      <c r="E153" s="435" t="str">
        <f>IF('APH KIC KIA PC'!F156="","",'APH KIC KIA PC'!F156)</f>
        <v/>
      </c>
      <c r="F153" s="438" t="str">
        <f>IF('APH KIC KIA PC'!S156="","",'APH KIC KIA PC'!S156)</f>
        <v xml:space="preserve">  Välj…</v>
      </c>
      <c r="G153" s="438">
        <f>IF('APH KIC KIA PC'!M156="","",'APH KIC KIA PC'!M156)</f>
        <v>910</v>
      </c>
      <c r="H153" s="437" t="str">
        <f>IF(G153&lt;&gt;200,"",IF('2. Artikeldata Utökad'!I156="","",'2. Artikeldata Utökad'!I156))</f>
        <v/>
      </c>
      <c r="I153" s="436" t="str">
        <f>IF('APH KIC KIA PC'!L156="Välj….","",'APH KIC KIA PC'!L156)</f>
        <v/>
      </c>
      <c r="J153" s="436" t="str">
        <f>IF(B153="","",_xlfn.XLOOKUP(I153,Artikelgrupper!A:A,Artikelgrupper!B:B))</f>
        <v/>
      </c>
      <c r="K153" s="436" t="str">
        <f>IF(B153="","",_xlfn.XLOOKUP(I153,Artikelgrupper!A:A,Artikelgrupper!C:C))</f>
        <v/>
      </c>
      <c r="L153" s="436" t="str">
        <f>IF(B153="","",_xlfn.XLOOKUP(I153,Artikelgrupper!A:A,Artikelgrupper!D:D))</f>
        <v/>
      </c>
      <c r="M153" s="439" t="str">
        <f>IF(B153="","",'APH KIC KIA PC'!Q156)</f>
        <v/>
      </c>
      <c r="N153" s="438" t="str">
        <f>IF('APH KIC KIA PC'!R156="","",'APH KIC KIA PC'!R156)</f>
        <v/>
      </c>
      <c r="O153" s="438" t="str">
        <f>IF('APH KIC KIA PC'!T156="","",'APH KIC KIA PC'!T156)</f>
        <v/>
      </c>
      <c r="P153" s="438" t="str">
        <f>IF('APH KIC KIA PC'!K156="","",'APH KIC KIA PC'!K156)</f>
        <v>Välj…</v>
      </c>
      <c r="Q153" s="436" t="str">
        <f>IF(B153="","",'2. Artikeldata Utökad'!E156)</f>
        <v/>
      </c>
      <c r="R153" s="436" t="str">
        <f>IF(B153="","",'2. Artikeldata Utökad'!F156)</f>
        <v/>
      </c>
      <c r="S153" s="436" t="str">
        <f>IF(B153="","",'3. Förpackningsdata'!G156/10)</f>
        <v/>
      </c>
      <c r="T153" s="436" t="str">
        <f>IF(B153="","",'3. Förpackningsdata'!H156/10)</f>
        <v/>
      </c>
      <c r="U153" s="436" t="str">
        <f>IF(B153="","",'3. Förpackningsdata'!I156/10)</f>
        <v/>
      </c>
      <c r="V153" s="465" t="str">
        <f>IF(B153="","",'APH KIC KIA PC'!Z156)</f>
        <v/>
      </c>
      <c r="W153" s="440" t="str">
        <f>IF(B153="","",'APH KIC KIA PC'!AA156)</f>
        <v/>
      </c>
      <c r="X153" s="441" t="str">
        <f>IF(B153="","",'APH KIC KIA PC'!AB156)</f>
        <v/>
      </c>
      <c r="Y153" s="442" t="str">
        <f>IF(B153="","",'APH KIC KIA PC'!AD156)</f>
        <v/>
      </c>
      <c r="Z153" s="441" t="str">
        <f>IF(B153="","",'APH KIC KIA PC'!AC156)</f>
        <v/>
      </c>
      <c r="AA153" s="442" t="str">
        <f>IF(B153="","",'APH KIC KIA PC'!AI156)</f>
        <v/>
      </c>
      <c r="AB153" s="443" t="str">
        <f>IF(B153="","",'APH KIC KIA PC'!AJ156)</f>
        <v/>
      </c>
      <c r="AC153" s="438" t="str">
        <f>IF(B153="","",'APH KIC KIA PC'!W156)</f>
        <v/>
      </c>
      <c r="AD153" s="439" t="str">
        <f>IF('3. Förpackningsdata'!M156="","",'3. Förpackningsdata'!M156)</f>
        <v/>
      </c>
      <c r="AE153" s="438" t="str">
        <f>IF('APH KIC KIA PC'!J156="","",'APH KIC KIA PC'!J156)</f>
        <v/>
      </c>
    </row>
    <row r="154" spans="1:31" s="330" customFormat="1" x14ac:dyDescent="0.25">
      <c r="A154" s="342">
        <v>153</v>
      </c>
      <c r="B154" s="434" t="str">
        <f>IF('1. Artikeldata Grund'!E157="","",'1. Artikeldata Grund'!E157)</f>
        <v/>
      </c>
      <c r="C154" s="435" t="str">
        <f>IF('1. Artikeldata Grund'!D157="","",'1. Artikeldata Grund'!D157)</f>
        <v/>
      </c>
      <c r="D154" s="436" t="str">
        <f>IF('APH KIC KIA PC'!D157="","",'APH KIC KIA PC'!D157)</f>
        <v/>
      </c>
      <c r="E154" s="435" t="str">
        <f>IF('APH KIC KIA PC'!F157="","",'APH KIC KIA PC'!F157)</f>
        <v/>
      </c>
      <c r="F154" s="438" t="str">
        <f>IF('APH KIC KIA PC'!S157="","",'APH KIC KIA PC'!S157)</f>
        <v xml:space="preserve">  Välj…</v>
      </c>
      <c r="G154" s="438">
        <f>IF('APH KIC KIA PC'!M157="","",'APH KIC KIA PC'!M157)</f>
        <v>910</v>
      </c>
      <c r="H154" s="437" t="str">
        <f>IF(G154&lt;&gt;200,"",IF('2. Artikeldata Utökad'!I157="","",'2. Artikeldata Utökad'!I157))</f>
        <v/>
      </c>
      <c r="I154" s="436" t="str">
        <f>IF('APH KIC KIA PC'!L157="Välj….","",'APH KIC KIA PC'!L157)</f>
        <v/>
      </c>
      <c r="J154" s="436" t="str">
        <f>IF(B154="","",_xlfn.XLOOKUP(I154,Artikelgrupper!A:A,Artikelgrupper!B:B))</f>
        <v/>
      </c>
      <c r="K154" s="436" t="str">
        <f>IF(B154="","",_xlfn.XLOOKUP(I154,Artikelgrupper!A:A,Artikelgrupper!C:C))</f>
        <v/>
      </c>
      <c r="L154" s="436" t="str">
        <f>IF(B154="","",_xlfn.XLOOKUP(I154,Artikelgrupper!A:A,Artikelgrupper!D:D))</f>
        <v/>
      </c>
      <c r="M154" s="439" t="str">
        <f>IF(B154="","",'APH KIC KIA PC'!Q157)</f>
        <v/>
      </c>
      <c r="N154" s="438" t="str">
        <f>IF('APH KIC KIA PC'!R157="","",'APH KIC KIA PC'!R157)</f>
        <v/>
      </c>
      <c r="O154" s="438" t="str">
        <f>IF('APH KIC KIA PC'!T157="","",'APH KIC KIA PC'!T157)</f>
        <v/>
      </c>
      <c r="P154" s="438" t="str">
        <f>IF('APH KIC KIA PC'!K157="","",'APH KIC KIA PC'!K157)</f>
        <v>Välj…</v>
      </c>
      <c r="Q154" s="436" t="str">
        <f>IF(B154="","",'2. Artikeldata Utökad'!E157)</f>
        <v/>
      </c>
      <c r="R154" s="436" t="str">
        <f>IF(B154="","",'2. Artikeldata Utökad'!F157)</f>
        <v/>
      </c>
      <c r="S154" s="436" t="str">
        <f>IF(B154="","",'3. Förpackningsdata'!G157/10)</f>
        <v/>
      </c>
      <c r="T154" s="436" t="str">
        <f>IF(B154="","",'3. Förpackningsdata'!H157/10)</f>
        <v/>
      </c>
      <c r="U154" s="436" t="str">
        <f>IF(B154="","",'3. Förpackningsdata'!I157/10)</f>
        <v/>
      </c>
      <c r="V154" s="465" t="str">
        <f>IF(B154="","",'APH KIC KIA PC'!Z157)</f>
        <v/>
      </c>
      <c r="W154" s="440" t="str">
        <f>IF(B154="","",'APH KIC KIA PC'!AA157)</f>
        <v/>
      </c>
      <c r="X154" s="441" t="str">
        <f>IF(B154="","",'APH KIC KIA PC'!AB157)</f>
        <v/>
      </c>
      <c r="Y154" s="442" t="str">
        <f>IF(B154="","",'APH KIC KIA PC'!AD157)</f>
        <v/>
      </c>
      <c r="Z154" s="441" t="str">
        <f>IF(B154="","",'APH KIC KIA PC'!AC157)</f>
        <v/>
      </c>
      <c r="AA154" s="442" t="str">
        <f>IF(B154="","",'APH KIC KIA PC'!AI157)</f>
        <v/>
      </c>
      <c r="AB154" s="443" t="str">
        <f>IF(B154="","",'APH KIC KIA PC'!AJ157)</f>
        <v/>
      </c>
      <c r="AC154" s="438" t="str">
        <f>IF(B154="","",'APH KIC KIA PC'!W157)</f>
        <v/>
      </c>
      <c r="AD154" s="439" t="str">
        <f>IF('3. Förpackningsdata'!M157="","",'3. Förpackningsdata'!M157)</f>
        <v/>
      </c>
      <c r="AE154" s="438" t="str">
        <f>IF('APH KIC KIA PC'!J157="","",'APH KIC KIA PC'!J157)</f>
        <v/>
      </c>
    </row>
    <row r="155" spans="1:31" s="330" customFormat="1" x14ac:dyDescent="0.25">
      <c r="A155" s="342">
        <v>154</v>
      </c>
      <c r="B155" s="434" t="str">
        <f>IF('1. Artikeldata Grund'!E158="","",'1. Artikeldata Grund'!E158)</f>
        <v/>
      </c>
      <c r="C155" s="435" t="str">
        <f>IF('1. Artikeldata Grund'!D158="","",'1. Artikeldata Grund'!D158)</f>
        <v/>
      </c>
      <c r="D155" s="436" t="str">
        <f>IF('APH KIC KIA PC'!D158="","",'APH KIC KIA PC'!D158)</f>
        <v/>
      </c>
      <c r="E155" s="435" t="str">
        <f>IF('APH KIC KIA PC'!F158="","",'APH KIC KIA PC'!F158)</f>
        <v/>
      </c>
      <c r="F155" s="438" t="str">
        <f>IF('APH KIC KIA PC'!S158="","",'APH KIC KIA PC'!S158)</f>
        <v xml:space="preserve">  Välj…</v>
      </c>
      <c r="G155" s="438">
        <f>IF('APH KIC KIA PC'!M158="","",'APH KIC KIA PC'!M158)</f>
        <v>910</v>
      </c>
      <c r="H155" s="437" t="str">
        <f>IF(G155&lt;&gt;200,"",IF('2. Artikeldata Utökad'!I158="","",'2. Artikeldata Utökad'!I158))</f>
        <v/>
      </c>
      <c r="I155" s="436" t="str">
        <f>IF('APH KIC KIA PC'!L158="Välj….","",'APH KIC KIA PC'!L158)</f>
        <v/>
      </c>
      <c r="J155" s="436" t="str">
        <f>IF(B155="","",_xlfn.XLOOKUP(I155,Artikelgrupper!A:A,Artikelgrupper!B:B))</f>
        <v/>
      </c>
      <c r="K155" s="436" t="str">
        <f>IF(B155="","",_xlfn.XLOOKUP(I155,Artikelgrupper!A:A,Artikelgrupper!C:C))</f>
        <v/>
      </c>
      <c r="L155" s="436" t="str">
        <f>IF(B155="","",_xlfn.XLOOKUP(I155,Artikelgrupper!A:A,Artikelgrupper!D:D))</f>
        <v/>
      </c>
      <c r="M155" s="439" t="str">
        <f>IF(B155="","",'APH KIC KIA PC'!Q158)</f>
        <v/>
      </c>
      <c r="N155" s="438" t="str">
        <f>IF('APH KIC KIA PC'!R158="","",'APH KIC KIA PC'!R158)</f>
        <v/>
      </c>
      <c r="O155" s="438" t="str">
        <f>IF('APH KIC KIA PC'!T158="","",'APH KIC KIA PC'!T158)</f>
        <v/>
      </c>
      <c r="P155" s="438" t="str">
        <f>IF('APH KIC KIA PC'!K158="","",'APH KIC KIA PC'!K158)</f>
        <v>Välj…</v>
      </c>
      <c r="Q155" s="436" t="str">
        <f>IF(B155="","",'2. Artikeldata Utökad'!E158)</f>
        <v/>
      </c>
      <c r="R155" s="436" t="str">
        <f>IF(B155="","",'2. Artikeldata Utökad'!F158)</f>
        <v/>
      </c>
      <c r="S155" s="436" t="str">
        <f>IF(B155="","",'3. Förpackningsdata'!G158/10)</f>
        <v/>
      </c>
      <c r="T155" s="436" t="str">
        <f>IF(B155="","",'3. Förpackningsdata'!H158/10)</f>
        <v/>
      </c>
      <c r="U155" s="436" t="str">
        <f>IF(B155="","",'3. Förpackningsdata'!I158/10)</f>
        <v/>
      </c>
      <c r="V155" s="465" t="str">
        <f>IF(B155="","",'APH KIC KIA PC'!Z158)</f>
        <v/>
      </c>
      <c r="W155" s="440" t="str">
        <f>IF(B155="","",'APH KIC KIA PC'!AA158)</f>
        <v/>
      </c>
      <c r="X155" s="441" t="str">
        <f>IF(B155="","",'APH KIC KIA PC'!AB158)</f>
        <v/>
      </c>
      <c r="Y155" s="442" t="str">
        <f>IF(B155="","",'APH KIC KIA PC'!AD158)</f>
        <v/>
      </c>
      <c r="Z155" s="441" t="str">
        <f>IF(B155="","",'APH KIC KIA PC'!AC158)</f>
        <v/>
      </c>
      <c r="AA155" s="442" t="str">
        <f>IF(B155="","",'APH KIC KIA PC'!AI158)</f>
        <v/>
      </c>
      <c r="AB155" s="443" t="str">
        <f>IF(B155="","",'APH KIC KIA PC'!AJ158)</f>
        <v/>
      </c>
      <c r="AC155" s="438" t="str">
        <f>IF(B155="","",'APH KIC KIA PC'!W158)</f>
        <v/>
      </c>
      <c r="AD155" s="439" t="str">
        <f>IF('3. Förpackningsdata'!M158="","",'3. Förpackningsdata'!M158)</f>
        <v/>
      </c>
      <c r="AE155" s="438" t="str">
        <f>IF('APH KIC KIA PC'!J158="","",'APH KIC KIA PC'!J158)</f>
        <v/>
      </c>
    </row>
    <row r="156" spans="1:31" s="330" customFormat="1" x14ac:dyDescent="0.25">
      <c r="A156" s="342">
        <v>155</v>
      </c>
      <c r="B156" s="434" t="str">
        <f>IF('1. Artikeldata Grund'!E159="","",'1. Artikeldata Grund'!E159)</f>
        <v/>
      </c>
      <c r="C156" s="435" t="str">
        <f>IF('1. Artikeldata Grund'!D159="","",'1. Artikeldata Grund'!D159)</f>
        <v/>
      </c>
      <c r="D156" s="436" t="str">
        <f>IF('APH KIC KIA PC'!D159="","",'APH KIC KIA PC'!D159)</f>
        <v/>
      </c>
      <c r="E156" s="435" t="str">
        <f>IF('APH KIC KIA PC'!F159="","",'APH KIC KIA PC'!F159)</f>
        <v/>
      </c>
      <c r="F156" s="438" t="str">
        <f>IF('APH KIC KIA PC'!S159="","",'APH KIC KIA PC'!S159)</f>
        <v xml:space="preserve">  Välj…</v>
      </c>
      <c r="G156" s="438">
        <f>IF('APH KIC KIA PC'!M159="","",'APH KIC KIA PC'!M159)</f>
        <v>910</v>
      </c>
      <c r="H156" s="437" t="str">
        <f>IF(G156&lt;&gt;200,"",IF('2. Artikeldata Utökad'!I159="","",'2. Artikeldata Utökad'!I159))</f>
        <v/>
      </c>
      <c r="I156" s="436" t="str">
        <f>IF('APH KIC KIA PC'!L159="Välj….","",'APH KIC KIA PC'!L159)</f>
        <v/>
      </c>
      <c r="J156" s="436" t="str">
        <f>IF(B156="","",_xlfn.XLOOKUP(I156,Artikelgrupper!A:A,Artikelgrupper!B:B))</f>
        <v/>
      </c>
      <c r="K156" s="436" t="str">
        <f>IF(B156="","",_xlfn.XLOOKUP(I156,Artikelgrupper!A:A,Artikelgrupper!C:C))</f>
        <v/>
      </c>
      <c r="L156" s="436" t="str">
        <f>IF(B156="","",_xlfn.XLOOKUP(I156,Artikelgrupper!A:A,Artikelgrupper!D:D))</f>
        <v/>
      </c>
      <c r="M156" s="439" t="str">
        <f>IF(B156="","",'APH KIC KIA PC'!Q159)</f>
        <v/>
      </c>
      <c r="N156" s="438" t="str">
        <f>IF('APH KIC KIA PC'!R159="","",'APH KIC KIA PC'!R159)</f>
        <v/>
      </c>
      <c r="O156" s="438" t="str">
        <f>IF('APH KIC KIA PC'!T159="","",'APH KIC KIA PC'!T159)</f>
        <v/>
      </c>
      <c r="P156" s="438" t="str">
        <f>IF('APH KIC KIA PC'!K159="","",'APH KIC KIA PC'!K159)</f>
        <v>Välj…</v>
      </c>
      <c r="Q156" s="436" t="str">
        <f>IF(B156="","",'2. Artikeldata Utökad'!E159)</f>
        <v/>
      </c>
      <c r="R156" s="436" t="str">
        <f>IF(B156="","",'2. Artikeldata Utökad'!F159)</f>
        <v/>
      </c>
      <c r="S156" s="436" t="str">
        <f>IF(B156="","",'3. Förpackningsdata'!G159/10)</f>
        <v/>
      </c>
      <c r="T156" s="436" t="str">
        <f>IF(B156="","",'3. Förpackningsdata'!H159/10)</f>
        <v/>
      </c>
      <c r="U156" s="436" t="str">
        <f>IF(B156="","",'3. Förpackningsdata'!I159/10)</f>
        <v/>
      </c>
      <c r="V156" s="465" t="str">
        <f>IF(B156="","",'APH KIC KIA PC'!Z159)</f>
        <v/>
      </c>
      <c r="W156" s="440" t="str">
        <f>IF(B156="","",'APH KIC KIA PC'!AA159)</f>
        <v/>
      </c>
      <c r="X156" s="441" t="str">
        <f>IF(B156="","",'APH KIC KIA PC'!AB159)</f>
        <v/>
      </c>
      <c r="Y156" s="442" t="str">
        <f>IF(B156="","",'APH KIC KIA PC'!AD159)</f>
        <v/>
      </c>
      <c r="Z156" s="441" t="str">
        <f>IF(B156="","",'APH KIC KIA PC'!AC159)</f>
        <v/>
      </c>
      <c r="AA156" s="442" t="str">
        <f>IF(B156="","",'APH KIC KIA PC'!AI159)</f>
        <v/>
      </c>
      <c r="AB156" s="443" t="str">
        <f>IF(B156="","",'APH KIC KIA PC'!AJ159)</f>
        <v/>
      </c>
      <c r="AC156" s="438" t="str">
        <f>IF(B156="","",'APH KIC KIA PC'!W159)</f>
        <v/>
      </c>
      <c r="AD156" s="439" t="str">
        <f>IF('3. Förpackningsdata'!M159="","",'3. Förpackningsdata'!M159)</f>
        <v/>
      </c>
      <c r="AE156" s="438" t="str">
        <f>IF('APH KIC KIA PC'!J159="","",'APH KIC KIA PC'!J159)</f>
        <v/>
      </c>
    </row>
    <row r="157" spans="1:31" s="330" customFormat="1" x14ac:dyDescent="0.25">
      <c r="A157" s="342">
        <v>156</v>
      </c>
      <c r="B157" s="434" t="str">
        <f>IF('1. Artikeldata Grund'!E160="","",'1. Artikeldata Grund'!E160)</f>
        <v/>
      </c>
      <c r="C157" s="435" t="str">
        <f>IF('1. Artikeldata Grund'!D160="","",'1. Artikeldata Grund'!D160)</f>
        <v/>
      </c>
      <c r="D157" s="436" t="str">
        <f>IF('APH KIC KIA PC'!D160="","",'APH KIC KIA PC'!D160)</f>
        <v/>
      </c>
      <c r="E157" s="435" t="str">
        <f>IF('APH KIC KIA PC'!F160="","",'APH KIC KIA PC'!F160)</f>
        <v/>
      </c>
      <c r="F157" s="438" t="str">
        <f>IF('APH KIC KIA PC'!S160="","",'APH KIC KIA PC'!S160)</f>
        <v xml:space="preserve">  Välj…</v>
      </c>
      <c r="G157" s="438">
        <f>IF('APH KIC KIA PC'!M160="","",'APH KIC KIA PC'!M160)</f>
        <v>910</v>
      </c>
      <c r="H157" s="437" t="str">
        <f>IF(G157&lt;&gt;200,"",IF('2. Artikeldata Utökad'!I160="","",'2. Artikeldata Utökad'!I160))</f>
        <v/>
      </c>
      <c r="I157" s="436" t="str">
        <f>IF('APH KIC KIA PC'!L160="Välj….","",'APH KIC KIA PC'!L160)</f>
        <v/>
      </c>
      <c r="J157" s="436" t="str">
        <f>IF(B157="","",_xlfn.XLOOKUP(I157,Artikelgrupper!A:A,Artikelgrupper!B:B))</f>
        <v/>
      </c>
      <c r="K157" s="436" t="str">
        <f>IF(B157="","",_xlfn.XLOOKUP(I157,Artikelgrupper!A:A,Artikelgrupper!C:C))</f>
        <v/>
      </c>
      <c r="L157" s="436" t="str">
        <f>IF(B157="","",_xlfn.XLOOKUP(I157,Artikelgrupper!A:A,Artikelgrupper!D:D))</f>
        <v/>
      </c>
      <c r="M157" s="439" t="str">
        <f>IF(B157="","",'APH KIC KIA PC'!Q160)</f>
        <v/>
      </c>
      <c r="N157" s="438" t="str">
        <f>IF('APH KIC KIA PC'!R160="","",'APH KIC KIA PC'!R160)</f>
        <v/>
      </c>
      <c r="O157" s="438" t="str">
        <f>IF('APH KIC KIA PC'!T160="","",'APH KIC KIA PC'!T160)</f>
        <v/>
      </c>
      <c r="P157" s="438" t="str">
        <f>IF('APH KIC KIA PC'!K160="","",'APH KIC KIA PC'!K160)</f>
        <v>Välj…</v>
      </c>
      <c r="Q157" s="436" t="str">
        <f>IF(B157="","",'2. Artikeldata Utökad'!E160)</f>
        <v/>
      </c>
      <c r="R157" s="436" t="str">
        <f>IF(B157="","",'2. Artikeldata Utökad'!F160)</f>
        <v/>
      </c>
      <c r="S157" s="436" t="str">
        <f>IF(B157="","",'3. Förpackningsdata'!G160/10)</f>
        <v/>
      </c>
      <c r="T157" s="436" t="str">
        <f>IF(B157="","",'3. Förpackningsdata'!H160/10)</f>
        <v/>
      </c>
      <c r="U157" s="436" t="str">
        <f>IF(B157="","",'3. Förpackningsdata'!I160/10)</f>
        <v/>
      </c>
      <c r="V157" s="465" t="str">
        <f>IF(B157="","",'APH KIC KIA PC'!Z160)</f>
        <v/>
      </c>
      <c r="W157" s="440" t="str">
        <f>IF(B157="","",'APH KIC KIA PC'!AA160)</f>
        <v/>
      </c>
      <c r="X157" s="441" t="str">
        <f>IF(B157="","",'APH KIC KIA PC'!AB160)</f>
        <v/>
      </c>
      <c r="Y157" s="442" t="str">
        <f>IF(B157="","",'APH KIC KIA PC'!AD160)</f>
        <v/>
      </c>
      <c r="Z157" s="441" t="str">
        <f>IF(B157="","",'APH KIC KIA PC'!AC160)</f>
        <v/>
      </c>
      <c r="AA157" s="442" t="str">
        <f>IF(B157="","",'APH KIC KIA PC'!AI160)</f>
        <v/>
      </c>
      <c r="AB157" s="443" t="str">
        <f>IF(B157="","",'APH KIC KIA PC'!AJ160)</f>
        <v/>
      </c>
      <c r="AC157" s="438" t="str">
        <f>IF(B157="","",'APH KIC KIA PC'!W160)</f>
        <v/>
      </c>
      <c r="AD157" s="439" t="str">
        <f>IF('3. Förpackningsdata'!M160="","",'3. Förpackningsdata'!M160)</f>
        <v/>
      </c>
      <c r="AE157" s="438" t="str">
        <f>IF('APH KIC KIA PC'!J160="","",'APH KIC KIA PC'!J160)</f>
        <v/>
      </c>
    </row>
    <row r="158" spans="1:31" s="330" customFormat="1" x14ac:dyDescent="0.25">
      <c r="A158" s="342">
        <v>157</v>
      </c>
      <c r="B158" s="434" t="str">
        <f>IF('1. Artikeldata Grund'!E161="","",'1. Artikeldata Grund'!E161)</f>
        <v/>
      </c>
      <c r="C158" s="435" t="str">
        <f>IF('1. Artikeldata Grund'!D161="","",'1. Artikeldata Grund'!D161)</f>
        <v/>
      </c>
      <c r="D158" s="436" t="str">
        <f>IF('APH KIC KIA PC'!D161="","",'APH KIC KIA PC'!D161)</f>
        <v/>
      </c>
      <c r="E158" s="435" t="str">
        <f>IF('APH KIC KIA PC'!F161="","",'APH KIC KIA PC'!F161)</f>
        <v/>
      </c>
      <c r="F158" s="438" t="str">
        <f>IF('APH KIC KIA PC'!S161="","",'APH KIC KIA PC'!S161)</f>
        <v xml:space="preserve">  Välj…</v>
      </c>
      <c r="G158" s="438">
        <f>IF('APH KIC KIA PC'!M161="","",'APH KIC KIA PC'!M161)</f>
        <v>910</v>
      </c>
      <c r="H158" s="437" t="str">
        <f>IF(G158&lt;&gt;200,"",IF('2. Artikeldata Utökad'!I161="","",'2. Artikeldata Utökad'!I161))</f>
        <v/>
      </c>
      <c r="I158" s="436" t="str">
        <f>IF('APH KIC KIA PC'!L161="Välj….","",'APH KIC KIA PC'!L161)</f>
        <v/>
      </c>
      <c r="J158" s="436" t="str">
        <f>IF(B158="","",_xlfn.XLOOKUP(I158,Artikelgrupper!A:A,Artikelgrupper!B:B))</f>
        <v/>
      </c>
      <c r="K158" s="436" t="str">
        <f>IF(B158="","",_xlfn.XLOOKUP(I158,Artikelgrupper!A:A,Artikelgrupper!C:C))</f>
        <v/>
      </c>
      <c r="L158" s="436" t="str">
        <f>IF(B158="","",_xlfn.XLOOKUP(I158,Artikelgrupper!A:A,Artikelgrupper!D:D))</f>
        <v/>
      </c>
      <c r="M158" s="439" t="str">
        <f>IF(B158="","",'APH KIC KIA PC'!Q161)</f>
        <v/>
      </c>
      <c r="N158" s="438" t="str">
        <f>IF('APH KIC KIA PC'!R161="","",'APH KIC KIA PC'!R161)</f>
        <v/>
      </c>
      <c r="O158" s="438" t="str">
        <f>IF('APH KIC KIA PC'!T161="","",'APH KIC KIA PC'!T161)</f>
        <v/>
      </c>
      <c r="P158" s="438" t="str">
        <f>IF('APH KIC KIA PC'!K161="","",'APH KIC KIA PC'!K161)</f>
        <v>Välj…</v>
      </c>
      <c r="Q158" s="436" t="str">
        <f>IF(B158="","",'2. Artikeldata Utökad'!E161)</f>
        <v/>
      </c>
      <c r="R158" s="436" t="str">
        <f>IF(B158="","",'2. Artikeldata Utökad'!F161)</f>
        <v/>
      </c>
      <c r="S158" s="436" t="str">
        <f>IF(B158="","",'3. Förpackningsdata'!G161/10)</f>
        <v/>
      </c>
      <c r="T158" s="436" t="str">
        <f>IF(B158="","",'3. Förpackningsdata'!H161/10)</f>
        <v/>
      </c>
      <c r="U158" s="436" t="str">
        <f>IF(B158="","",'3. Förpackningsdata'!I161/10)</f>
        <v/>
      </c>
      <c r="V158" s="465" t="str">
        <f>IF(B158="","",'APH KIC KIA PC'!Z161)</f>
        <v/>
      </c>
      <c r="W158" s="440" t="str">
        <f>IF(B158="","",'APH KIC KIA PC'!AA161)</f>
        <v/>
      </c>
      <c r="X158" s="441" t="str">
        <f>IF(B158="","",'APH KIC KIA PC'!AB161)</f>
        <v/>
      </c>
      <c r="Y158" s="442" t="str">
        <f>IF(B158="","",'APH KIC KIA PC'!AD161)</f>
        <v/>
      </c>
      <c r="Z158" s="441" t="str">
        <f>IF(B158="","",'APH KIC KIA PC'!AC161)</f>
        <v/>
      </c>
      <c r="AA158" s="442" t="str">
        <f>IF(B158="","",'APH KIC KIA PC'!AI161)</f>
        <v/>
      </c>
      <c r="AB158" s="443" t="str">
        <f>IF(B158="","",'APH KIC KIA PC'!AJ161)</f>
        <v/>
      </c>
      <c r="AC158" s="438" t="str">
        <f>IF(B158="","",'APH KIC KIA PC'!W161)</f>
        <v/>
      </c>
      <c r="AD158" s="439" t="str">
        <f>IF('3. Förpackningsdata'!M161="","",'3. Förpackningsdata'!M161)</f>
        <v/>
      </c>
      <c r="AE158" s="438" t="str">
        <f>IF('APH KIC KIA PC'!J161="","",'APH KIC KIA PC'!J161)</f>
        <v/>
      </c>
    </row>
    <row r="159" spans="1:31" s="330" customFormat="1" x14ac:dyDescent="0.25">
      <c r="A159" s="342">
        <v>158</v>
      </c>
      <c r="B159" s="434" t="str">
        <f>IF('1. Artikeldata Grund'!E162="","",'1. Artikeldata Grund'!E162)</f>
        <v/>
      </c>
      <c r="C159" s="435" t="str">
        <f>IF('1. Artikeldata Grund'!D162="","",'1. Artikeldata Grund'!D162)</f>
        <v/>
      </c>
      <c r="D159" s="436" t="str">
        <f>IF('APH KIC KIA PC'!D162="","",'APH KIC KIA PC'!D162)</f>
        <v/>
      </c>
      <c r="E159" s="435" t="str">
        <f>IF('APH KIC KIA PC'!F162="","",'APH KIC KIA PC'!F162)</f>
        <v/>
      </c>
      <c r="F159" s="438" t="str">
        <f>IF('APH KIC KIA PC'!S162="","",'APH KIC KIA PC'!S162)</f>
        <v xml:space="preserve">  Välj…</v>
      </c>
      <c r="G159" s="438">
        <f>IF('APH KIC KIA PC'!M162="","",'APH KIC KIA PC'!M162)</f>
        <v>910</v>
      </c>
      <c r="H159" s="437" t="str">
        <f>IF(G159&lt;&gt;200,"",IF('2. Artikeldata Utökad'!I162="","",'2. Artikeldata Utökad'!I162))</f>
        <v/>
      </c>
      <c r="I159" s="436" t="str">
        <f>IF('APH KIC KIA PC'!L162="Välj….","",'APH KIC KIA PC'!L162)</f>
        <v/>
      </c>
      <c r="J159" s="436" t="str">
        <f>IF(B159="","",_xlfn.XLOOKUP(I159,Artikelgrupper!A:A,Artikelgrupper!B:B))</f>
        <v/>
      </c>
      <c r="K159" s="436" t="str">
        <f>IF(B159="","",_xlfn.XLOOKUP(I159,Artikelgrupper!A:A,Artikelgrupper!C:C))</f>
        <v/>
      </c>
      <c r="L159" s="436" t="str">
        <f>IF(B159="","",_xlfn.XLOOKUP(I159,Artikelgrupper!A:A,Artikelgrupper!D:D))</f>
        <v/>
      </c>
      <c r="M159" s="439" t="str">
        <f>IF(B159="","",'APH KIC KIA PC'!Q162)</f>
        <v/>
      </c>
      <c r="N159" s="438" t="str">
        <f>IF('APH KIC KIA PC'!R162="","",'APH KIC KIA PC'!R162)</f>
        <v/>
      </c>
      <c r="O159" s="438" t="str">
        <f>IF('APH KIC KIA PC'!T162="","",'APH KIC KIA PC'!T162)</f>
        <v/>
      </c>
      <c r="P159" s="438" t="str">
        <f>IF('APH KIC KIA PC'!K162="","",'APH KIC KIA PC'!K162)</f>
        <v>Välj…</v>
      </c>
      <c r="Q159" s="436" t="str">
        <f>IF(B159="","",'2. Artikeldata Utökad'!E162)</f>
        <v/>
      </c>
      <c r="R159" s="436" t="str">
        <f>IF(B159="","",'2. Artikeldata Utökad'!F162)</f>
        <v/>
      </c>
      <c r="S159" s="436" t="str">
        <f>IF(B159="","",'3. Förpackningsdata'!G162/10)</f>
        <v/>
      </c>
      <c r="T159" s="436" t="str">
        <f>IF(B159="","",'3. Förpackningsdata'!H162/10)</f>
        <v/>
      </c>
      <c r="U159" s="436" t="str">
        <f>IF(B159="","",'3. Förpackningsdata'!I162/10)</f>
        <v/>
      </c>
      <c r="V159" s="465" t="str">
        <f>IF(B159="","",'APH KIC KIA PC'!Z162)</f>
        <v/>
      </c>
      <c r="W159" s="440" t="str">
        <f>IF(B159="","",'APH KIC KIA PC'!AA162)</f>
        <v/>
      </c>
      <c r="X159" s="441" t="str">
        <f>IF(B159="","",'APH KIC KIA PC'!AB162)</f>
        <v/>
      </c>
      <c r="Y159" s="442" t="str">
        <f>IF(B159="","",'APH KIC KIA PC'!AD162)</f>
        <v/>
      </c>
      <c r="Z159" s="441" t="str">
        <f>IF(B159="","",'APH KIC KIA PC'!AC162)</f>
        <v/>
      </c>
      <c r="AA159" s="442" t="str">
        <f>IF(B159="","",'APH KIC KIA PC'!AI162)</f>
        <v/>
      </c>
      <c r="AB159" s="443" t="str">
        <f>IF(B159="","",'APH KIC KIA PC'!AJ162)</f>
        <v/>
      </c>
      <c r="AC159" s="438" t="str">
        <f>IF(B159="","",'APH KIC KIA PC'!W162)</f>
        <v/>
      </c>
      <c r="AD159" s="439" t="str">
        <f>IF('3. Förpackningsdata'!M162="","",'3. Förpackningsdata'!M162)</f>
        <v/>
      </c>
      <c r="AE159" s="438" t="str">
        <f>IF('APH KIC KIA PC'!J162="","",'APH KIC KIA PC'!J162)</f>
        <v/>
      </c>
    </row>
    <row r="160" spans="1:31" s="330" customFormat="1" x14ac:dyDescent="0.25">
      <c r="A160" s="342">
        <v>159</v>
      </c>
      <c r="B160" s="434" t="str">
        <f>IF('1. Artikeldata Grund'!E163="","",'1. Artikeldata Grund'!E163)</f>
        <v/>
      </c>
      <c r="C160" s="435" t="str">
        <f>IF('1. Artikeldata Grund'!D163="","",'1. Artikeldata Grund'!D163)</f>
        <v/>
      </c>
      <c r="D160" s="436" t="str">
        <f>IF('APH KIC KIA PC'!D163="","",'APH KIC KIA PC'!D163)</f>
        <v/>
      </c>
      <c r="E160" s="435" t="str">
        <f>IF('APH KIC KIA PC'!F163="","",'APH KIC KIA PC'!F163)</f>
        <v/>
      </c>
      <c r="F160" s="438" t="str">
        <f>IF('APH KIC KIA PC'!S163="","",'APH KIC KIA PC'!S163)</f>
        <v xml:space="preserve">  Välj…</v>
      </c>
      <c r="G160" s="438">
        <f>IF('APH KIC KIA PC'!M163="","",'APH KIC KIA PC'!M163)</f>
        <v>910</v>
      </c>
      <c r="H160" s="437" t="str">
        <f>IF(G160&lt;&gt;200,"",IF('2. Artikeldata Utökad'!I163="","",'2. Artikeldata Utökad'!I163))</f>
        <v/>
      </c>
      <c r="I160" s="436" t="str">
        <f>IF('APH KIC KIA PC'!L163="Välj….","",'APH KIC KIA PC'!L163)</f>
        <v/>
      </c>
      <c r="J160" s="436" t="str">
        <f>IF(B160="","",_xlfn.XLOOKUP(I160,Artikelgrupper!A:A,Artikelgrupper!B:B))</f>
        <v/>
      </c>
      <c r="K160" s="436" t="str">
        <f>IF(B160="","",_xlfn.XLOOKUP(I160,Artikelgrupper!A:A,Artikelgrupper!C:C))</f>
        <v/>
      </c>
      <c r="L160" s="436" t="str">
        <f>IF(B160="","",_xlfn.XLOOKUP(I160,Artikelgrupper!A:A,Artikelgrupper!D:D))</f>
        <v/>
      </c>
      <c r="M160" s="439" t="str">
        <f>IF(B160="","",'APH KIC KIA PC'!Q163)</f>
        <v/>
      </c>
      <c r="N160" s="438" t="str">
        <f>IF('APH KIC KIA PC'!R163="","",'APH KIC KIA PC'!R163)</f>
        <v/>
      </c>
      <c r="O160" s="438" t="str">
        <f>IF('APH KIC KIA PC'!T163="","",'APH KIC KIA PC'!T163)</f>
        <v/>
      </c>
      <c r="P160" s="438" t="str">
        <f>IF('APH KIC KIA PC'!K163="","",'APH KIC KIA PC'!K163)</f>
        <v>Välj…</v>
      </c>
      <c r="Q160" s="436" t="str">
        <f>IF(B160="","",'2. Artikeldata Utökad'!E163)</f>
        <v/>
      </c>
      <c r="R160" s="436" t="str">
        <f>IF(B160="","",'2. Artikeldata Utökad'!F163)</f>
        <v/>
      </c>
      <c r="S160" s="436" t="str">
        <f>IF(B160="","",'3. Förpackningsdata'!G163/10)</f>
        <v/>
      </c>
      <c r="T160" s="436" t="str">
        <f>IF(B160="","",'3. Förpackningsdata'!H163/10)</f>
        <v/>
      </c>
      <c r="U160" s="436" t="str">
        <f>IF(B160="","",'3. Förpackningsdata'!I163/10)</f>
        <v/>
      </c>
      <c r="V160" s="465" t="str">
        <f>IF(B160="","",'APH KIC KIA PC'!Z163)</f>
        <v/>
      </c>
      <c r="W160" s="440" t="str">
        <f>IF(B160="","",'APH KIC KIA PC'!AA163)</f>
        <v/>
      </c>
      <c r="X160" s="441" t="str">
        <f>IF(B160="","",'APH KIC KIA PC'!AB163)</f>
        <v/>
      </c>
      <c r="Y160" s="442" t="str">
        <f>IF(B160="","",'APH KIC KIA PC'!AD163)</f>
        <v/>
      </c>
      <c r="Z160" s="441" t="str">
        <f>IF(B160="","",'APH KIC KIA PC'!AC163)</f>
        <v/>
      </c>
      <c r="AA160" s="442" t="str">
        <f>IF(B160="","",'APH KIC KIA PC'!AI163)</f>
        <v/>
      </c>
      <c r="AB160" s="443" t="str">
        <f>IF(B160="","",'APH KIC KIA PC'!AJ163)</f>
        <v/>
      </c>
      <c r="AC160" s="438" t="str">
        <f>IF(B160="","",'APH KIC KIA PC'!W163)</f>
        <v/>
      </c>
      <c r="AD160" s="439" t="str">
        <f>IF('3. Förpackningsdata'!M163="","",'3. Förpackningsdata'!M163)</f>
        <v/>
      </c>
      <c r="AE160" s="438" t="str">
        <f>IF('APH KIC KIA PC'!J163="","",'APH KIC KIA PC'!J163)</f>
        <v/>
      </c>
    </row>
    <row r="161" spans="1:31" s="330" customFormat="1" x14ac:dyDescent="0.25">
      <c r="A161" s="342">
        <v>160</v>
      </c>
      <c r="B161" s="434" t="str">
        <f>IF('1. Artikeldata Grund'!E164="","",'1. Artikeldata Grund'!E164)</f>
        <v/>
      </c>
      <c r="C161" s="435" t="str">
        <f>IF('1. Artikeldata Grund'!D164="","",'1. Artikeldata Grund'!D164)</f>
        <v/>
      </c>
      <c r="D161" s="436" t="str">
        <f>IF('APH KIC KIA PC'!D164="","",'APH KIC KIA PC'!D164)</f>
        <v/>
      </c>
      <c r="E161" s="435" t="str">
        <f>IF('APH KIC KIA PC'!F164="","",'APH KIC KIA PC'!F164)</f>
        <v/>
      </c>
      <c r="F161" s="438" t="str">
        <f>IF('APH KIC KIA PC'!S164="","",'APH KIC KIA PC'!S164)</f>
        <v xml:space="preserve">  Välj…</v>
      </c>
      <c r="G161" s="438">
        <f>IF('APH KIC KIA PC'!M164="","",'APH KIC KIA PC'!M164)</f>
        <v>910</v>
      </c>
      <c r="H161" s="437" t="str">
        <f>IF(G161&lt;&gt;200,"",IF('2. Artikeldata Utökad'!I164="","",'2. Artikeldata Utökad'!I164))</f>
        <v/>
      </c>
      <c r="I161" s="436" t="str">
        <f>IF('APH KIC KIA PC'!L164="Välj….","",'APH KIC KIA PC'!L164)</f>
        <v/>
      </c>
      <c r="J161" s="436" t="str">
        <f>IF(B161="","",_xlfn.XLOOKUP(I161,Artikelgrupper!A:A,Artikelgrupper!B:B))</f>
        <v/>
      </c>
      <c r="K161" s="436" t="str">
        <f>IF(B161="","",_xlfn.XLOOKUP(I161,Artikelgrupper!A:A,Artikelgrupper!C:C))</f>
        <v/>
      </c>
      <c r="L161" s="436" t="str">
        <f>IF(B161="","",_xlfn.XLOOKUP(I161,Artikelgrupper!A:A,Artikelgrupper!D:D))</f>
        <v/>
      </c>
      <c r="M161" s="439" t="str">
        <f>IF(B161="","",'APH KIC KIA PC'!Q164)</f>
        <v/>
      </c>
      <c r="N161" s="438" t="str">
        <f>IF('APH KIC KIA PC'!R164="","",'APH KIC KIA PC'!R164)</f>
        <v/>
      </c>
      <c r="O161" s="438" t="str">
        <f>IF('APH KIC KIA PC'!T164="","",'APH KIC KIA PC'!T164)</f>
        <v/>
      </c>
      <c r="P161" s="438" t="str">
        <f>IF('APH KIC KIA PC'!K164="","",'APH KIC KIA PC'!K164)</f>
        <v>Välj…</v>
      </c>
      <c r="Q161" s="436" t="str">
        <f>IF(B161="","",'2. Artikeldata Utökad'!E164)</f>
        <v/>
      </c>
      <c r="R161" s="436" t="str">
        <f>IF(B161="","",'2. Artikeldata Utökad'!F164)</f>
        <v/>
      </c>
      <c r="S161" s="436" t="str">
        <f>IF(B161="","",'3. Förpackningsdata'!G164/10)</f>
        <v/>
      </c>
      <c r="T161" s="436" t="str">
        <f>IF(B161="","",'3. Förpackningsdata'!H164/10)</f>
        <v/>
      </c>
      <c r="U161" s="436" t="str">
        <f>IF(B161="","",'3. Förpackningsdata'!I164/10)</f>
        <v/>
      </c>
      <c r="V161" s="465" t="str">
        <f>IF(B161="","",'APH KIC KIA PC'!Z164)</f>
        <v/>
      </c>
      <c r="W161" s="440" t="str">
        <f>IF(B161="","",'APH KIC KIA PC'!AA164)</f>
        <v/>
      </c>
      <c r="X161" s="441" t="str">
        <f>IF(B161="","",'APH KIC KIA PC'!AB164)</f>
        <v/>
      </c>
      <c r="Y161" s="442" t="str">
        <f>IF(B161="","",'APH KIC KIA PC'!AD164)</f>
        <v/>
      </c>
      <c r="Z161" s="441" t="str">
        <f>IF(B161="","",'APH KIC KIA PC'!AC164)</f>
        <v/>
      </c>
      <c r="AA161" s="442" t="str">
        <f>IF(B161="","",'APH KIC KIA PC'!AI164)</f>
        <v/>
      </c>
      <c r="AB161" s="443" t="str">
        <f>IF(B161="","",'APH KIC KIA PC'!AJ164)</f>
        <v/>
      </c>
      <c r="AC161" s="438" t="str">
        <f>IF(B161="","",'APH KIC KIA PC'!W164)</f>
        <v/>
      </c>
      <c r="AD161" s="439" t="str">
        <f>IF('3. Förpackningsdata'!M164="","",'3. Förpackningsdata'!M164)</f>
        <v/>
      </c>
      <c r="AE161" s="438" t="str">
        <f>IF('APH KIC KIA PC'!J164="","",'APH KIC KIA PC'!J164)</f>
        <v/>
      </c>
    </row>
    <row r="162" spans="1:31" s="330" customFormat="1" x14ac:dyDescent="0.25">
      <c r="A162" s="342">
        <v>161</v>
      </c>
      <c r="B162" s="434" t="str">
        <f>IF('1. Artikeldata Grund'!E165="","",'1. Artikeldata Grund'!E165)</f>
        <v/>
      </c>
      <c r="C162" s="435" t="str">
        <f>IF('1. Artikeldata Grund'!D165="","",'1. Artikeldata Grund'!D165)</f>
        <v/>
      </c>
      <c r="D162" s="436" t="str">
        <f>IF('APH KIC KIA PC'!D165="","",'APH KIC KIA PC'!D165)</f>
        <v/>
      </c>
      <c r="E162" s="435" t="str">
        <f>IF('APH KIC KIA PC'!F165="","",'APH KIC KIA PC'!F165)</f>
        <v/>
      </c>
      <c r="F162" s="438" t="str">
        <f>IF('APH KIC KIA PC'!S165="","",'APH KIC KIA PC'!S165)</f>
        <v xml:space="preserve">  Välj…</v>
      </c>
      <c r="G162" s="438">
        <f>IF('APH KIC KIA PC'!M165="","",'APH KIC KIA PC'!M165)</f>
        <v>910</v>
      </c>
      <c r="H162" s="437" t="str">
        <f>IF(G162&lt;&gt;200,"",IF('2. Artikeldata Utökad'!I165="","",'2. Artikeldata Utökad'!I165))</f>
        <v/>
      </c>
      <c r="I162" s="436" t="str">
        <f>IF('APH KIC KIA PC'!L165="Välj….","",'APH KIC KIA PC'!L165)</f>
        <v/>
      </c>
      <c r="J162" s="436" t="str">
        <f>IF(B162="","",_xlfn.XLOOKUP(I162,Artikelgrupper!A:A,Artikelgrupper!B:B))</f>
        <v/>
      </c>
      <c r="K162" s="436" t="str">
        <f>IF(B162="","",_xlfn.XLOOKUP(I162,Artikelgrupper!A:A,Artikelgrupper!C:C))</f>
        <v/>
      </c>
      <c r="L162" s="436" t="str">
        <f>IF(B162="","",_xlfn.XLOOKUP(I162,Artikelgrupper!A:A,Artikelgrupper!D:D))</f>
        <v/>
      </c>
      <c r="M162" s="439" t="str">
        <f>IF(B162="","",'APH KIC KIA PC'!Q165)</f>
        <v/>
      </c>
      <c r="N162" s="438" t="str">
        <f>IF('APH KIC KIA PC'!R165="","",'APH KIC KIA PC'!R165)</f>
        <v/>
      </c>
      <c r="O162" s="438" t="str">
        <f>IF('APH KIC KIA PC'!T165="","",'APH KIC KIA PC'!T165)</f>
        <v/>
      </c>
      <c r="P162" s="438" t="str">
        <f>IF('APH KIC KIA PC'!K165="","",'APH KIC KIA PC'!K165)</f>
        <v>Välj…</v>
      </c>
      <c r="Q162" s="436" t="str">
        <f>IF(B162="","",'2. Artikeldata Utökad'!E165)</f>
        <v/>
      </c>
      <c r="R162" s="436" t="str">
        <f>IF(B162="","",'2. Artikeldata Utökad'!F165)</f>
        <v/>
      </c>
      <c r="S162" s="436" t="str">
        <f>IF(B162="","",'3. Förpackningsdata'!G165/10)</f>
        <v/>
      </c>
      <c r="T162" s="436" t="str">
        <f>IF(B162="","",'3. Förpackningsdata'!H165/10)</f>
        <v/>
      </c>
      <c r="U162" s="436" t="str">
        <f>IF(B162="","",'3. Förpackningsdata'!I165/10)</f>
        <v/>
      </c>
      <c r="V162" s="465" t="str">
        <f>IF(B162="","",'APH KIC KIA PC'!Z165)</f>
        <v/>
      </c>
      <c r="W162" s="440" t="str">
        <f>IF(B162="","",'APH KIC KIA PC'!AA165)</f>
        <v/>
      </c>
      <c r="X162" s="441" t="str">
        <f>IF(B162="","",'APH KIC KIA PC'!AB165)</f>
        <v/>
      </c>
      <c r="Y162" s="442" t="str">
        <f>IF(B162="","",'APH KIC KIA PC'!AD165)</f>
        <v/>
      </c>
      <c r="Z162" s="441" t="str">
        <f>IF(B162="","",'APH KIC KIA PC'!AC165)</f>
        <v/>
      </c>
      <c r="AA162" s="442" t="str">
        <f>IF(B162="","",'APH KIC KIA PC'!AI165)</f>
        <v/>
      </c>
      <c r="AB162" s="443" t="str">
        <f>IF(B162="","",'APH KIC KIA PC'!AJ165)</f>
        <v/>
      </c>
      <c r="AC162" s="438" t="str">
        <f>IF(B162="","",'APH KIC KIA PC'!W165)</f>
        <v/>
      </c>
      <c r="AD162" s="439" t="str">
        <f>IF('3. Förpackningsdata'!M165="","",'3. Förpackningsdata'!M165)</f>
        <v/>
      </c>
      <c r="AE162" s="438" t="str">
        <f>IF('APH KIC KIA PC'!J165="","",'APH KIC KIA PC'!J165)</f>
        <v/>
      </c>
    </row>
    <row r="163" spans="1:31" s="330" customFormat="1" x14ac:dyDescent="0.25">
      <c r="A163" s="342">
        <v>162</v>
      </c>
      <c r="B163" s="434" t="str">
        <f>IF('1. Artikeldata Grund'!E166="","",'1. Artikeldata Grund'!E166)</f>
        <v/>
      </c>
      <c r="C163" s="435" t="str">
        <f>IF('1. Artikeldata Grund'!D166="","",'1. Artikeldata Grund'!D166)</f>
        <v/>
      </c>
      <c r="D163" s="436" t="str">
        <f>IF('APH KIC KIA PC'!D166="","",'APH KIC KIA PC'!D166)</f>
        <v/>
      </c>
      <c r="E163" s="435" t="str">
        <f>IF('APH KIC KIA PC'!F166="","",'APH KIC KIA PC'!F166)</f>
        <v/>
      </c>
      <c r="F163" s="438" t="str">
        <f>IF('APH KIC KIA PC'!S166="","",'APH KIC KIA PC'!S166)</f>
        <v xml:space="preserve">  Välj…</v>
      </c>
      <c r="G163" s="438">
        <f>IF('APH KIC KIA PC'!M166="","",'APH KIC KIA PC'!M166)</f>
        <v>910</v>
      </c>
      <c r="H163" s="437" t="str">
        <f>IF(G163&lt;&gt;200,"",IF('2. Artikeldata Utökad'!I166="","",'2. Artikeldata Utökad'!I166))</f>
        <v/>
      </c>
      <c r="I163" s="436" t="str">
        <f>IF('APH KIC KIA PC'!L166="Välj….","",'APH KIC KIA PC'!L166)</f>
        <v/>
      </c>
      <c r="J163" s="436" t="str">
        <f>IF(B163="","",_xlfn.XLOOKUP(I163,Artikelgrupper!A:A,Artikelgrupper!B:B))</f>
        <v/>
      </c>
      <c r="K163" s="436" t="str">
        <f>IF(B163="","",_xlfn.XLOOKUP(I163,Artikelgrupper!A:A,Artikelgrupper!C:C))</f>
        <v/>
      </c>
      <c r="L163" s="436" t="str">
        <f>IF(B163="","",_xlfn.XLOOKUP(I163,Artikelgrupper!A:A,Artikelgrupper!D:D))</f>
        <v/>
      </c>
      <c r="M163" s="439" t="str">
        <f>IF(B163="","",'APH KIC KIA PC'!Q166)</f>
        <v/>
      </c>
      <c r="N163" s="438" t="str">
        <f>IF('APH KIC KIA PC'!R166="","",'APH KIC KIA PC'!R166)</f>
        <v/>
      </c>
      <c r="O163" s="438" t="str">
        <f>IF('APH KIC KIA PC'!T166="","",'APH KIC KIA PC'!T166)</f>
        <v/>
      </c>
      <c r="P163" s="438" t="str">
        <f>IF('APH KIC KIA PC'!K166="","",'APH KIC KIA PC'!K166)</f>
        <v>Välj…</v>
      </c>
      <c r="Q163" s="436" t="str">
        <f>IF(B163="","",'2. Artikeldata Utökad'!E166)</f>
        <v/>
      </c>
      <c r="R163" s="436" t="str">
        <f>IF(B163="","",'2. Artikeldata Utökad'!F166)</f>
        <v/>
      </c>
      <c r="S163" s="436" t="str">
        <f>IF(B163="","",'3. Förpackningsdata'!G166/10)</f>
        <v/>
      </c>
      <c r="T163" s="436" t="str">
        <f>IF(B163="","",'3. Förpackningsdata'!H166/10)</f>
        <v/>
      </c>
      <c r="U163" s="436" t="str">
        <f>IF(B163="","",'3. Förpackningsdata'!I166/10)</f>
        <v/>
      </c>
      <c r="V163" s="465" t="str">
        <f>IF(B163="","",'APH KIC KIA PC'!Z166)</f>
        <v/>
      </c>
      <c r="W163" s="440" t="str">
        <f>IF(B163="","",'APH KIC KIA PC'!AA166)</f>
        <v/>
      </c>
      <c r="X163" s="441" t="str">
        <f>IF(B163="","",'APH KIC KIA PC'!AB166)</f>
        <v/>
      </c>
      <c r="Y163" s="442" t="str">
        <f>IF(B163="","",'APH KIC KIA PC'!AD166)</f>
        <v/>
      </c>
      <c r="Z163" s="441" t="str">
        <f>IF(B163="","",'APH KIC KIA PC'!AC166)</f>
        <v/>
      </c>
      <c r="AA163" s="442" t="str">
        <f>IF(B163="","",'APH KIC KIA PC'!AI166)</f>
        <v/>
      </c>
      <c r="AB163" s="443" t="str">
        <f>IF(B163="","",'APH KIC KIA PC'!AJ166)</f>
        <v/>
      </c>
      <c r="AC163" s="438" t="str">
        <f>IF(B163="","",'APH KIC KIA PC'!W166)</f>
        <v/>
      </c>
      <c r="AD163" s="439" t="str">
        <f>IF('3. Förpackningsdata'!M166="","",'3. Förpackningsdata'!M166)</f>
        <v/>
      </c>
      <c r="AE163" s="438" t="str">
        <f>IF('APH KIC KIA PC'!J166="","",'APH KIC KIA PC'!J166)</f>
        <v/>
      </c>
    </row>
    <row r="164" spans="1:31" s="330" customFormat="1" x14ac:dyDescent="0.25">
      <c r="A164" s="342">
        <v>163</v>
      </c>
      <c r="B164" s="434" t="str">
        <f>IF('1. Artikeldata Grund'!E167="","",'1. Artikeldata Grund'!E167)</f>
        <v/>
      </c>
      <c r="C164" s="435" t="str">
        <f>IF('1. Artikeldata Grund'!D167="","",'1. Artikeldata Grund'!D167)</f>
        <v/>
      </c>
      <c r="D164" s="436" t="str">
        <f>IF('APH KIC KIA PC'!D167="","",'APH KIC KIA PC'!D167)</f>
        <v/>
      </c>
      <c r="E164" s="435" t="str">
        <f>IF('APH KIC KIA PC'!F167="","",'APH KIC KIA PC'!F167)</f>
        <v/>
      </c>
      <c r="F164" s="438" t="str">
        <f>IF('APH KIC KIA PC'!S167="","",'APH KIC KIA PC'!S167)</f>
        <v xml:space="preserve">  Välj…</v>
      </c>
      <c r="G164" s="438">
        <f>IF('APH KIC KIA PC'!M167="","",'APH KIC KIA PC'!M167)</f>
        <v>910</v>
      </c>
      <c r="H164" s="437" t="str">
        <f>IF(G164&lt;&gt;200,"",IF('2. Artikeldata Utökad'!I167="","",'2. Artikeldata Utökad'!I167))</f>
        <v/>
      </c>
      <c r="I164" s="436" t="str">
        <f>IF('APH KIC KIA PC'!L167="Välj….","",'APH KIC KIA PC'!L167)</f>
        <v/>
      </c>
      <c r="J164" s="436" t="str">
        <f>IF(B164="","",_xlfn.XLOOKUP(I164,Artikelgrupper!A:A,Artikelgrupper!B:B))</f>
        <v/>
      </c>
      <c r="K164" s="436" t="str">
        <f>IF(B164="","",_xlfn.XLOOKUP(I164,Artikelgrupper!A:A,Artikelgrupper!C:C))</f>
        <v/>
      </c>
      <c r="L164" s="436" t="str">
        <f>IF(B164="","",_xlfn.XLOOKUP(I164,Artikelgrupper!A:A,Artikelgrupper!D:D))</f>
        <v/>
      </c>
      <c r="M164" s="439" t="str">
        <f>IF(B164="","",'APH KIC KIA PC'!Q167)</f>
        <v/>
      </c>
      <c r="N164" s="438" t="str">
        <f>IF('APH KIC KIA PC'!R167="","",'APH KIC KIA PC'!R167)</f>
        <v/>
      </c>
      <c r="O164" s="438" t="str">
        <f>IF('APH KIC KIA PC'!T167="","",'APH KIC KIA PC'!T167)</f>
        <v/>
      </c>
      <c r="P164" s="438" t="str">
        <f>IF('APH KIC KIA PC'!K167="","",'APH KIC KIA PC'!K167)</f>
        <v>Välj…</v>
      </c>
      <c r="Q164" s="436" t="str">
        <f>IF(B164="","",'2. Artikeldata Utökad'!E167)</f>
        <v/>
      </c>
      <c r="R164" s="436" t="str">
        <f>IF(B164="","",'2. Artikeldata Utökad'!F167)</f>
        <v/>
      </c>
      <c r="S164" s="436" t="str">
        <f>IF(B164="","",'3. Förpackningsdata'!G167/10)</f>
        <v/>
      </c>
      <c r="T164" s="436" t="str">
        <f>IF(B164="","",'3. Förpackningsdata'!H167/10)</f>
        <v/>
      </c>
      <c r="U164" s="436" t="str">
        <f>IF(B164="","",'3. Förpackningsdata'!I167/10)</f>
        <v/>
      </c>
      <c r="V164" s="465" t="str">
        <f>IF(B164="","",'APH KIC KIA PC'!Z167)</f>
        <v/>
      </c>
      <c r="W164" s="440" t="str">
        <f>IF(B164="","",'APH KIC KIA PC'!AA167)</f>
        <v/>
      </c>
      <c r="X164" s="441" t="str">
        <f>IF(B164="","",'APH KIC KIA PC'!AB167)</f>
        <v/>
      </c>
      <c r="Y164" s="442" t="str">
        <f>IF(B164="","",'APH KIC KIA PC'!AD167)</f>
        <v/>
      </c>
      <c r="Z164" s="441" t="str">
        <f>IF(B164="","",'APH KIC KIA PC'!AC167)</f>
        <v/>
      </c>
      <c r="AA164" s="442" t="str">
        <f>IF(B164="","",'APH KIC KIA PC'!AI167)</f>
        <v/>
      </c>
      <c r="AB164" s="443" t="str">
        <f>IF(B164="","",'APH KIC KIA PC'!AJ167)</f>
        <v/>
      </c>
      <c r="AC164" s="438" t="str">
        <f>IF(B164="","",'APH KIC KIA PC'!W167)</f>
        <v/>
      </c>
      <c r="AD164" s="439" t="str">
        <f>IF('3. Förpackningsdata'!M167="","",'3. Förpackningsdata'!M167)</f>
        <v/>
      </c>
      <c r="AE164" s="438" t="str">
        <f>IF('APH KIC KIA PC'!J167="","",'APH KIC KIA PC'!J167)</f>
        <v/>
      </c>
    </row>
    <row r="165" spans="1:31" s="330" customFormat="1" x14ac:dyDescent="0.25">
      <c r="A165" s="342">
        <v>164</v>
      </c>
      <c r="B165" s="434" t="str">
        <f>IF('1. Artikeldata Grund'!E168="","",'1. Artikeldata Grund'!E168)</f>
        <v/>
      </c>
      <c r="C165" s="435" t="str">
        <f>IF('1. Artikeldata Grund'!D168="","",'1. Artikeldata Grund'!D168)</f>
        <v/>
      </c>
      <c r="D165" s="436" t="str">
        <f>IF('APH KIC KIA PC'!D168="","",'APH KIC KIA PC'!D168)</f>
        <v/>
      </c>
      <c r="E165" s="435" t="str">
        <f>IF('APH KIC KIA PC'!F168="","",'APH KIC KIA PC'!F168)</f>
        <v/>
      </c>
      <c r="F165" s="438" t="str">
        <f>IF('APH KIC KIA PC'!S168="","",'APH KIC KIA PC'!S168)</f>
        <v xml:space="preserve">  Välj…</v>
      </c>
      <c r="G165" s="438">
        <f>IF('APH KIC KIA PC'!M168="","",'APH KIC KIA PC'!M168)</f>
        <v>910</v>
      </c>
      <c r="H165" s="437" t="str">
        <f>IF(G165&lt;&gt;200,"",IF('2. Artikeldata Utökad'!I168="","",'2. Artikeldata Utökad'!I168))</f>
        <v/>
      </c>
      <c r="I165" s="436" t="str">
        <f>IF('APH KIC KIA PC'!L168="Välj….","",'APH KIC KIA PC'!L168)</f>
        <v/>
      </c>
      <c r="J165" s="436" t="str">
        <f>IF(B165="","",_xlfn.XLOOKUP(I165,Artikelgrupper!A:A,Artikelgrupper!B:B))</f>
        <v/>
      </c>
      <c r="K165" s="436" t="str">
        <f>IF(B165="","",_xlfn.XLOOKUP(I165,Artikelgrupper!A:A,Artikelgrupper!C:C))</f>
        <v/>
      </c>
      <c r="L165" s="436" t="str">
        <f>IF(B165="","",_xlfn.XLOOKUP(I165,Artikelgrupper!A:A,Artikelgrupper!D:D))</f>
        <v/>
      </c>
      <c r="M165" s="439" t="str">
        <f>IF(B165="","",'APH KIC KIA PC'!Q168)</f>
        <v/>
      </c>
      <c r="N165" s="438" t="str">
        <f>IF('APH KIC KIA PC'!R168="","",'APH KIC KIA PC'!R168)</f>
        <v/>
      </c>
      <c r="O165" s="438" t="str">
        <f>IF('APH KIC KIA PC'!T168="","",'APH KIC KIA PC'!T168)</f>
        <v/>
      </c>
      <c r="P165" s="438" t="str">
        <f>IF('APH KIC KIA PC'!K168="","",'APH KIC KIA PC'!K168)</f>
        <v>Välj…</v>
      </c>
      <c r="Q165" s="436" t="str">
        <f>IF(B165="","",'2. Artikeldata Utökad'!E168)</f>
        <v/>
      </c>
      <c r="R165" s="436" t="str">
        <f>IF(B165="","",'2. Artikeldata Utökad'!F168)</f>
        <v/>
      </c>
      <c r="S165" s="436" t="str">
        <f>IF(B165="","",'3. Förpackningsdata'!G168/10)</f>
        <v/>
      </c>
      <c r="T165" s="436" t="str">
        <f>IF(B165="","",'3. Förpackningsdata'!H168/10)</f>
        <v/>
      </c>
      <c r="U165" s="436" t="str">
        <f>IF(B165="","",'3. Förpackningsdata'!I168/10)</f>
        <v/>
      </c>
      <c r="V165" s="465" t="str">
        <f>IF(B165="","",'APH KIC KIA PC'!Z168)</f>
        <v/>
      </c>
      <c r="W165" s="440" t="str">
        <f>IF(B165="","",'APH KIC KIA PC'!AA168)</f>
        <v/>
      </c>
      <c r="X165" s="441" t="str">
        <f>IF(B165="","",'APH KIC KIA PC'!AB168)</f>
        <v/>
      </c>
      <c r="Y165" s="442" t="str">
        <f>IF(B165="","",'APH KIC KIA PC'!AD168)</f>
        <v/>
      </c>
      <c r="Z165" s="441" t="str">
        <f>IF(B165="","",'APH KIC KIA PC'!AC168)</f>
        <v/>
      </c>
      <c r="AA165" s="442" t="str">
        <f>IF(B165="","",'APH KIC KIA PC'!AI168)</f>
        <v/>
      </c>
      <c r="AB165" s="443" t="str">
        <f>IF(B165="","",'APH KIC KIA PC'!AJ168)</f>
        <v/>
      </c>
      <c r="AC165" s="438" t="str">
        <f>IF(B165="","",'APH KIC KIA PC'!W168)</f>
        <v/>
      </c>
      <c r="AD165" s="439" t="str">
        <f>IF('3. Förpackningsdata'!M168="","",'3. Förpackningsdata'!M168)</f>
        <v/>
      </c>
      <c r="AE165" s="438" t="str">
        <f>IF('APH KIC KIA PC'!J168="","",'APH KIC KIA PC'!J168)</f>
        <v/>
      </c>
    </row>
    <row r="166" spans="1:31" s="330" customFormat="1" x14ac:dyDescent="0.25">
      <c r="A166" s="342">
        <v>165</v>
      </c>
      <c r="B166" s="434" t="str">
        <f>IF('1. Artikeldata Grund'!E169="","",'1. Artikeldata Grund'!E169)</f>
        <v/>
      </c>
      <c r="C166" s="435" t="str">
        <f>IF('1. Artikeldata Grund'!D169="","",'1. Artikeldata Grund'!D169)</f>
        <v/>
      </c>
      <c r="D166" s="436" t="str">
        <f>IF('APH KIC KIA PC'!D169="","",'APH KIC KIA PC'!D169)</f>
        <v/>
      </c>
      <c r="E166" s="435" t="str">
        <f>IF('APH KIC KIA PC'!F169="","",'APH KIC KIA PC'!F169)</f>
        <v/>
      </c>
      <c r="F166" s="438" t="str">
        <f>IF('APH KIC KIA PC'!S169="","",'APH KIC KIA PC'!S169)</f>
        <v xml:space="preserve">  Välj…</v>
      </c>
      <c r="G166" s="438">
        <f>IF('APH KIC KIA PC'!M169="","",'APH KIC KIA PC'!M169)</f>
        <v>910</v>
      </c>
      <c r="H166" s="437" t="str">
        <f>IF(G166&lt;&gt;200,"",IF('2. Artikeldata Utökad'!I169="","",'2. Artikeldata Utökad'!I169))</f>
        <v/>
      </c>
      <c r="I166" s="436" t="str">
        <f>IF('APH KIC KIA PC'!L169="Välj….","",'APH KIC KIA PC'!L169)</f>
        <v/>
      </c>
      <c r="J166" s="436" t="str">
        <f>IF(B166="","",_xlfn.XLOOKUP(I166,Artikelgrupper!A:A,Artikelgrupper!B:B))</f>
        <v/>
      </c>
      <c r="K166" s="436" t="str">
        <f>IF(B166="","",_xlfn.XLOOKUP(I166,Artikelgrupper!A:A,Artikelgrupper!C:C))</f>
        <v/>
      </c>
      <c r="L166" s="436" t="str">
        <f>IF(B166="","",_xlfn.XLOOKUP(I166,Artikelgrupper!A:A,Artikelgrupper!D:D))</f>
        <v/>
      </c>
      <c r="M166" s="439" t="str">
        <f>IF(B166="","",'APH KIC KIA PC'!Q169)</f>
        <v/>
      </c>
      <c r="N166" s="438" t="str">
        <f>IF('APH KIC KIA PC'!R169="","",'APH KIC KIA PC'!R169)</f>
        <v/>
      </c>
      <c r="O166" s="438" t="str">
        <f>IF('APH KIC KIA PC'!T169="","",'APH KIC KIA PC'!T169)</f>
        <v/>
      </c>
      <c r="P166" s="438" t="str">
        <f>IF('APH KIC KIA PC'!K169="","",'APH KIC KIA PC'!K169)</f>
        <v>Välj…</v>
      </c>
      <c r="Q166" s="436" t="str">
        <f>IF(B166="","",'2. Artikeldata Utökad'!E169)</f>
        <v/>
      </c>
      <c r="R166" s="436" t="str">
        <f>IF(B166="","",'2. Artikeldata Utökad'!F169)</f>
        <v/>
      </c>
      <c r="S166" s="436" t="str">
        <f>IF(B166="","",'3. Förpackningsdata'!G169/10)</f>
        <v/>
      </c>
      <c r="T166" s="436" t="str">
        <f>IF(B166="","",'3. Förpackningsdata'!H169/10)</f>
        <v/>
      </c>
      <c r="U166" s="436" t="str">
        <f>IF(B166="","",'3. Förpackningsdata'!I169/10)</f>
        <v/>
      </c>
      <c r="V166" s="465" t="str">
        <f>IF(B166="","",'APH KIC KIA PC'!Z169)</f>
        <v/>
      </c>
      <c r="W166" s="440" t="str">
        <f>IF(B166="","",'APH KIC KIA PC'!AA169)</f>
        <v/>
      </c>
      <c r="X166" s="441" t="str">
        <f>IF(B166="","",'APH KIC KIA PC'!AB169)</f>
        <v/>
      </c>
      <c r="Y166" s="442" t="str">
        <f>IF(B166="","",'APH KIC KIA PC'!AD169)</f>
        <v/>
      </c>
      <c r="Z166" s="441" t="str">
        <f>IF(B166="","",'APH KIC KIA PC'!AC169)</f>
        <v/>
      </c>
      <c r="AA166" s="442" t="str">
        <f>IF(B166="","",'APH KIC KIA PC'!AI169)</f>
        <v/>
      </c>
      <c r="AB166" s="443" t="str">
        <f>IF(B166="","",'APH KIC KIA PC'!AJ169)</f>
        <v/>
      </c>
      <c r="AC166" s="438" t="str">
        <f>IF(B166="","",'APH KIC KIA PC'!W169)</f>
        <v/>
      </c>
      <c r="AD166" s="439" t="str">
        <f>IF('3. Förpackningsdata'!M169="","",'3. Förpackningsdata'!M169)</f>
        <v/>
      </c>
      <c r="AE166" s="438" t="str">
        <f>IF('APH KIC KIA PC'!J169="","",'APH KIC KIA PC'!J169)</f>
        <v/>
      </c>
    </row>
    <row r="167" spans="1:31" s="330" customFormat="1" x14ac:dyDescent="0.25">
      <c r="A167" s="342">
        <v>166</v>
      </c>
      <c r="B167" s="434" t="str">
        <f>IF('1. Artikeldata Grund'!E170="","",'1. Artikeldata Grund'!E170)</f>
        <v/>
      </c>
      <c r="C167" s="435" t="str">
        <f>IF('1. Artikeldata Grund'!D170="","",'1. Artikeldata Grund'!D170)</f>
        <v/>
      </c>
      <c r="D167" s="436" t="str">
        <f>IF('APH KIC KIA PC'!D170="","",'APH KIC KIA PC'!D170)</f>
        <v/>
      </c>
      <c r="E167" s="435" t="str">
        <f>IF('APH KIC KIA PC'!F170="","",'APH KIC KIA PC'!F170)</f>
        <v/>
      </c>
      <c r="F167" s="438" t="str">
        <f>IF('APH KIC KIA PC'!S170="","",'APH KIC KIA PC'!S170)</f>
        <v xml:space="preserve">  Välj…</v>
      </c>
      <c r="G167" s="438">
        <f>IF('APH KIC KIA PC'!M170="","",'APH KIC KIA PC'!M170)</f>
        <v>910</v>
      </c>
      <c r="H167" s="437" t="str">
        <f>IF(G167&lt;&gt;200,"",IF('2. Artikeldata Utökad'!I170="","",'2. Artikeldata Utökad'!I170))</f>
        <v/>
      </c>
      <c r="I167" s="436" t="str">
        <f>IF('APH KIC KIA PC'!L170="Välj….","",'APH KIC KIA PC'!L170)</f>
        <v/>
      </c>
      <c r="J167" s="436" t="str">
        <f>IF(B167="","",_xlfn.XLOOKUP(I167,Artikelgrupper!A:A,Artikelgrupper!B:B))</f>
        <v/>
      </c>
      <c r="K167" s="436" t="str">
        <f>IF(B167="","",_xlfn.XLOOKUP(I167,Artikelgrupper!A:A,Artikelgrupper!C:C))</f>
        <v/>
      </c>
      <c r="L167" s="436" t="str">
        <f>IF(B167="","",_xlfn.XLOOKUP(I167,Artikelgrupper!A:A,Artikelgrupper!D:D))</f>
        <v/>
      </c>
      <c r="M167" s="439" t="str">
        <f>IF(B167="","",'APH KIC KIA PC'!Q170)</f>
        <v/>
      </c>
      <c r="N167" s="438" t="str">
        <f>IF('APH KIC KIA PC'!R170="","",'APH KIC KIA PC'!R170)</f>
        <v/>
      </c>
      <c r="O167" s="438" t="str">
        <f>IF('APH KIC KIA PC'!T170="","",'APH KIC KIA PC'!T170)</f>
        <v/>
      </c>
      <c r="P167" s="438" t="str">
        <f>IF('APH KIC KIA PC'!K170="","",'APH KIC KIA PC'!K170)</f>
        <v>Välj…</v>
      </c>
      <c r="Q167" s="436" t="str">
        <f>IF(B167="","",'2. Artikeldata Utökad'!E170)</f>
        <v/>
      </c>
      <c r="R167" s="436" t="str">
        <f>IF(B167="","",'2. Artikeldata Utökad'!F170)</f>
        <v/>
      </c>
      <c r="S167" s="436" t="str">
        <f>IF(B167="","",'3. Förpackningsdata'!G170/10)</f>
        <v/>
      </c>
      <c r="T167" s="436" t="str">
        <f>IF(B167="","",'3. Förpackningsdata'!H170/10)</f>
        <v/>
      </c>
      <c r="U167" s="436" t="str">
        <f>IF(B167="","",'3. Förpackningsdata'!I170/10)</f>
        <v/>
      </c>
      <c r="V167" s="465" t="str">
        <f>IF(B167="","",'APH KIC KIA PC'!Z170)</f>
        <v/>
      </c>
      <c r="W167" s="440" t="str">
        <f>IF(B167="","",'APH KIC KIA PC'!AA170)</f>
        <v/>
      </c>
      <c r="X167" s="441" t="str">
        <f>IF(B167="","",'APH KIC KIA PC'!AB170)</f>
        <v/>
      </c>
      <c r="Y167" s="442" t="str">
        <f>IF(B167="","",'APH KIC KIA PC'!AD170)</f>
        <v/>
      </c>
      <c r="Z167" s="441" t="str">
        <f>IF(B167="","",'APH KIC KIA PC'!AC170)</f>
        <v/>
      </c>
      <c r="AA167" s="442" t="str">
        <f>IF(B167="","",'APH KIC KIA PC'!AI170)</f>
        <v/>
      </c>
      <c r="AB167" s="443" t="str">
        <f>IF(B167="","",'APH KIC KIA PC'!AJ170)</f>
        <v/>
      </c>
      <c r="AC167" s="438" t="str">
        <f>IF(B167="","",'APH KIC KIA PC'!W170)</f>
        <v/>
      </c>
      <c r="AD167" s="439" t="str">
        <f>IF('3. Förpackningsdata'!M170="","",'3. Förpackningsdata'!M170)</f>
        <v/>
      </c>
      <c r="AE167" s="438" t="str">
        <f>IF('APH KIC KIA PC'!J170="","",'APH KIC KIA PC'!J170)</f>
        <v/>
      </c>
    </row>
    <row r="168" spans="1:31" s="330" customFormat="1" x14ac:dyDescent="0.25">
      <c r="A168" s="342">
        <v>167</v>
      </c>
      <c r="B168" s="434" t="str">
        <f>IF('1. Artikeldata Grund'!E171="","",'1. Artikeldata Grund'!E171)</f>
        <v/>
      </c>
      <c r="C168" s="435" t="str">
        <f>IF('1. Artikeldata Grund'!D171="","",'1. Artikeldata Grund'!D171)</f>
        <v/>
      </c>
      <c r="D168" s="436" t="str">
        <f>IF('APH KIC KIA PC'!D171="","",'APH KIC KIA PC'!D171)</f>
        <v/>
      </c>
      <c r="E168" s="435" t="str">
        <f>IF('APH KIC KIA PC'!F171="","",'APH KIC KIA PC'!F171)</f>
        <v/>
      </c>
      <c r="F168" s="438" t="str">
        <f>IF('APH KIC KIA PC'!S171="","",'APH KIC KIA PC'!S171)</f>
        <v xml:space="preserve">  Välj…</v>
      </c>
      <c r="G168" s="438">
        <f>IF('APH KIC KIA PC'!M171="","",'APH KIC KIA PC'!M171)</f>
        <v>910</v>
      </c>
      <c r="H168" s="437" t="str">
        <f>IF(G168&lt;&gt;200,"",IF('2. Artikeldata Utökad'!I171="","",'2. Artikeldata Utökad'!I171))</f>
        <v/>
      </c>
      <c r="I168" s="436" t="str">
        <f>IF('APH KIC KIA PC'!L171="Välj….","",'APH KIC KIA PC'!L171)</f>
        <v/>
      </c>
      <c r="J168" s="436" t="str">
        <f>IF(B168="","",_xlfn.XLOOKUP(I168,Artikelgrupper!A:A,Artikelgrupper!B:B))</f>
        <v/>
      </c>
      <c r="K168" s="436" t="str">
        <f>IF(B168="","",_xlfn.XLOOKUP(I168,Artikelgrupper!A:A,Artikelgrupper!C:C))</f>
        <v/>
      </c>
      <c r="L168" s="436" t="str">
        <f>IF(B168="","",_xlfn.XLOOKUP(I168,Artikelgrupper!A:A,Artikelgrupper!D:D))</f>
        <v/>
      </c>
      <c r="M168" s="439" t="str">
        <f>IF(B168="","",'APH KIC KIA PC'!Q171)</f>
        <v/>
      </c>
      <c r="N168" s="438" t="str">
        <f>IF('APH KIC KIA PC'!R171="","",'APH KIC KIA PC'!R171)</f>
        <v/>
      </c>
      <c r="O168" s="438" t="str">
        <f>IF('APH KIC KIA PC'!T171="","",'APH KIC KIA PC'!T171)</f>
        <v/>
      </c>
      <c r="P168" s="438" t="str">
        <f>IF('APH KIC KIA PC'!K171="","",'APH KIC KIA PC'!K171)</f>
        <v>Välj…</v>
      </c>
      <c r="Q168" s="436" t="str">
        <f>IF(B168="","",'2. Artikeldata Utökad'!E171)</f>
        <v/>
      </c>
      <c r="R168" s="436" t="str">
        <f>IF(B168="","",'2. Artikeldata Utökad'!F171)</f>
        <v/>
      </c>
      <c r="S168" s="436" t="str">
        <f>IF(B168="","",'3. Förpackningsdata'!G171/10)</f>
        <v/>
      </c>
      <c r="T168" s="436" t="str">
        <f>IF(B168="","",'3. Förpackningsdata'!H171/10)</f>
        <v/>
      </c>
      <c r="U168" s="436" t="str">
        <f>IF(B168="","",'3. Förpackningsdata'!I171/10)</f>
        <v/>
      </c>
      <c r="V168" s="465" t="str">
        <f>IF(B168="","",'APH KIC KIA PC'!Z171)</f>
        <v/>
      </c>
      <c r="W168" s="440" t="str">
        <f>IF(B168="","",'APH KIC KIA PC'!AA171)</f>
        <v/>
      </c>
      <c r="X168" s="441" t="str">
        <f>IF(B168="","",'APH KIC KIA PC'!AB171)</f>
        <v/>
      </c>
      <c r="Y168" s="442" t="str">
        <f>IF(B168="","",'APH KIC KIA PC'!AD171)</f>
        <v/>
      </c>
      <c r="Z168" s="441" t="str">
        <f>IF(B168="","",'APH KIC KIA PC'!AC171)</f>
        <v/>
      </c>
      <c r="AA168" s="442" t="str">
        <f>IF(B168="","",'APH KIC KIA PC'!AI171)</f>
        <v/>
      </c>
      <c r="AB168" s="443" t="str">
        <f>IF(B168="","",'APH KIC KIA PC'!AJ171)</f>
        <v/>
      </c>
      <c r="AC168" s="438" t="str">
        <f>IF(B168="","",'APH KIC KIA PC'!W171)</f>
        <v/>
      </c>
      <c r="AD168" s="439" t="str">
        <f>IF('3. Förpackningsdata'!M171="","",'3. Förpackningsdata'!M171)</f>
        <v/>
      </c>
      <c r="AE168" s="438" t="str">
        <f>IF('APH KIC KIA PC'!J171="","",'APH KIC KIA PC'!J171)</f>
        <v/>
      </c>
    </row>
    <row r="169" spans="1:31" s="330" customFormat="1" x14ac:dyDescent="0.25">
      <c r="A169" s="342">
        <v>168</v>
      </c>
      <c r="B169" s="434" t="str">
        <f>IF('1. Artikeldata Grund'!E172="","",'1. Artikeldata Grund'!E172)</f>
        <v/>
      </c>
      <c r="C169" s="435" t="str">
        <f>IF('1. Artikeldata Grund'!D172="","",'1. Artikeldata Grund'!D172)</f>
        <v/>
      </c>
      <c r="D169" s="436" t="str">
        <f>IF('APH KIC KIA PC'!D172="","",'APH KIC KIA PC'!D172)</f>
        <v/>
      </c>
      <c r="E169" s="435" t="str">
        <f>IF('APH KIC KIA PC'!F172="","",'APH KIC KIA PC'!F172)</f>
        <v/>
      </c>
      <c r="F169" s="438" t="str">
        <f>IF('APH KIC KIA PC'!S172="","",'APH KIC KIA PC'!S172)</f>
        <v xml:space="preserve">  Välj…</v>
      </c>
      <c r="G169" s="438">
        <f>IF('APH KIC KIA PC'!M172="","",'APH KIC KIA PC'!M172)</f>
        <v>910</v>
      </c>
      <c r="H169" s="437" t="str">
        <f>IF(G169&lt;&gt;200,"",IF('2. Artikeldata Utökad'!I172="","",'2. Artikeldata Utökad'!I172))</f>
        <v/>
      </c>
      <c r="I169" s="436" t="str">
        <f>IF('APH KIC KIA PC'!L172="Välj….","",'APH KIC KIA PC'!L172)</f>
        <v/>
      </c>
      <c r="J169" s="436" t="str">
        <f>IF(B169="","",_xlfn.XLOOKUP(I169,Artikelgrupper!A:A,Artikelgrupper!B:B))</f>
        <v/>
      </c>
      <c r="K169" s="436" t="str">
        <f>IF(B169="","",_xlfn.XLOOKUP(I169,Artikelgrupper!A:A,Artikelgrupper!C:C))</f>
        <v/>
      </c>
      <c r="L169" s="436" t="str">
        <f>IF(B169="","",_xlfn.XLOOKUP(I169,Artikelgrupper!A:A,Artikelgrupper!D:D))</f>
        <v/>
      </c>
      <c r="M169" s="439" t="str">
        <f>IF(B169="","",'APH KIC KIA PC'!Q172)</f>
        <v/>
      </c>
      <c r="N169" s="438" t="str">
        <f>IF('APH KIC KIA PC'!R172="","",'APH KIC KIA PC'!R172)</f>
        <v/>
      </c>
      <c r="O169" s="438" t="str">
        <f>IF('APH KIC KIA PC'!T172="","",'APH KIC KIA PC'!T172)</f>
        <v/>
      </c>
      <c r="P169" s="438" t="str">
        <f>IF('APH KIC KIA PC'!K172="","",'APH KIC KIA PC'!K172)</f>
        <v>Välj…</v>
      </c>
      <c r="Q169" s="436" t="str">
        <f>IF(B169="","",'2. Artikeldata Utökad'!E172)</f>
        <v/>
      </c>
      <c r="R169" s="436" t="str">
        <f>IF(B169="","",'2. Artikeldata Utökad'!F172)</f>
        <v/>
      </c>
      <c r="S169" s="436" t="str">
        <f>IF(B169="","",'3. Förpackningsdata'!G172/10)</f>
        <v/>
      </c>
      <c r="T169" s="436" t="str">
        <f>IF(B169="","",'3. Förpackningsdata'!H172/10)</f>
        <v/>
      </c>
      <c r="U169" s="436" t="str">
        <f>IF(B169="","",'3. Förpackningsdata'!I172/10)</f>
        <v/>
      </c>
      <c r="V169" s="465" t="str">
        <f>IF(B169="","",'APH KIC KIA PC'!Z172)</f>
        <v/>
      </c>
      <c r="W169" s="440" t="str">
        <f>IF(B169="","",'APH KIC KIA PC'!AA172)</f>
        <v/>
      </c>
      <c r="X169" s="441" t="str">
        <f>IF(B169="","",'APH KIC KIA PC'!AB172)</f>
        <v/>
      </c>
      <c r="Y169" s="442" t="str">
        <f>IF(B169="","",'APH KIC KIA PC'!AD172)</f>
        <v/>
      </c>
      <c r="Z169" s="441" t="str">
        <f>IF(B169="","",'APH KIC KIA PC'!AC172)</f>
        <v/>
      </c>
      <c r="AA169" s="442" t="str">
        <f>IF(B169="","",'APH KIC KIA PC'!AI172)</f>
        <v/>
      </c>
      <c r="AB169" s="443" t="str">
        <f>IF(B169="","",'APH KIC KIA PC'!AJ172)</f>
        <v/>
      </c>
      <c r="AC169" s="438" t="str">
        <f>IF(B169="","",'APH KIC KIA PC'!W172)</f>
        <v/>
      </c>
      <c r="AD169" s="439" t="str">
        <f>IF('3. Förpackningsdata'!M172="","",'3. Förpackningsdata'!M172)</f>
        <v/>
      </c>
      <c r="AE169" s="438" t="str">
        <f>IF('APH KIC KIA PC'!J172="","",'APH KIC KIA PC'!J172)</f>
        <v/>
      </c>
    </row>
    <row r="170" spans="1:31" s="330" customFormat="1" x14ac:dyDescent="0.25">
      <c r="A170" s="342">
        <v>169</v>
      </c>
      <c r="B170" s="434" t="str">
        <f>IF('1. Artikeldata Grund'!E173="","",'1. Artikeldata Grund'!E173)</f>
        <v/>
      </c>
      <c r="C170" s="435" t="str">
        <f>IF('1. Artikeldata Grund'!D173="","",'1. Artikeldata Grund'!D173)</f>
        <v/>
      </c>
      <c r="D170" s="436" t="str">
        <f>IF('APH KIC KIA PC'!D173="","",'APH KIC KIA PC'!D173)</f>
        <v/>
      </c>
      <c r="E170" s="435" t="str">
        <f>IF('APH KIC KIA PC'!F173="","",'APH KIC KIA PC'!F173)</f>
        <v/>
      </c>
      <c r="F170" s="438" t="str">
        <f>IF('APH KIC KIA PC'!S173="","",'APH KIC KIA PC'!S173)</f>
        <v xml:space="preserve">  Välj…</v>
      </c>
      <c r="G170" s="438">
        <f>IF('APH KIC KIA PC'!M173="","",'APH KIC KIA PC'!M173)</f>
        <v>910</v>
      </c>
      <c r="H170" s="437" t="str">
        <f>IF(G170&lt;&gt;200,"",IF('2. Artikeldata Utökad'!I173="","",'2. Artikeldata Utökad'!I173))</f>
        <v/>
      </c>
      <c r="I170" s="436" t="str">
        <f>IF('APH KIC KIA PC'!L173="Välj….","",'APH KIC KIA PC'!L173)</f>
        <v/>
      </c>
      <c r="J170" s="436" t="str">
        <f>IF(B170="","",_xlfn.XLOOKUP(I170,Artikelgrupper!A:A,Artikelgrupper!B:B))</f>
        <v/>
      </c>
      <c r="K170" s="436" t="str">
        <f>IF(B170="","",_xlfn.XLOOKUP(I170,Artikelgrupper!A:A,Artikelgrupper!C:C))</f>
        <v/>
      </c>
      <c r="L170" s="436" t="str">
        <f>IF(B170="","",_xlfn.XLOOKUP(I170,Artikelgrupper!A:A,Artikelgrupper!D:D))</f>
        <v/>
      </c>
      <c r="M170" s="439" t="str">
        <f>IF(B170="","",'APH KIC KIA PC'!Q173)</f>
        <v/>
      </c>
      <c r="N170" s="438" t="str">
        <f>IF('APH KIC KIA PC'!R173="","",'APH KIC KIA PC'!R173)</f>
        <v/>
      </c>
      <c r="O170" s="438" t="str">
        <f>IF('APH KIC KIA PC'!T173="","",'APH KIC KIA PC'!T173)</f>
        <v/>
      </c>
      <c r="P170" s="438" t="str">
        <f>IF('APH KIC KIA PC'!K173="","",'APH KIC KIA PC'!K173)</f>
        <v>Välj…</v>
      </c>
      <c r="Q170" s="436" t="str">
        <f>IF(B170="","",'2. Artikeldata Utökad'!E173)</f>
        <v/>
      </c>
      <c r="R170" s="436" t="str">
        <f>IF(B170="","",'2. Artikeldata Utökad'!F173)</f>
        <v/>
      </c>
      <c r="S170" s="436" t="str">
        <f>IF(B170="","",'3. Förpackningsdata'!G173/10)</f>
        <v/>
      </c>
      <c r="T170" s="436" t="str">
        <f>IF(B170="","",'3. Förpackningsdata'!H173/10)</f>
        <v/>
      </c>
      <c r="U170" s="436" t="str">
        <f>IF(B170="","",'3. Förpackningsdata'!I173/10)</f>
        <v/>
      </c>
      <c r="V170" s="465" t="str">
        <f>IF(B170="","",'APH KIC KIA PC'!Z173)</f>
        <v/>
      </c>
      <c r="W170" s="440" t="str">
        <f>IF(B170="","",'APH KIC KIA PC'!AA173)</f>
        <v/>
      </c>
      <c r="X170" s="441" t="str">
        <f>IF(B170="","",'APH KIC KIA PC'!AB173)</f>
        <v/>
      </c>
      <c r="Y170" s="442" t="str">
        <f>IF(B170="","",'APH KIC KIA PC'!AD173)</f>
        <v/>
      </c>
      <c r="Z170" s="441" t="str">
        <f>IF(B170="","",'APH KIC KIA PC'!AC173)</f>
        <v/>
      </c>
      <c r="AA170" s="442" t="str">
        <f>IF(B170="","",'APH KIC KIA PC'!AI173)</f>
        <v/>
      </c>
      <c r="AB170" s="443" t="str">
        <f>IF(B170="","",'APH KIC KIA PC'!AJ173)</f>
        <v/>
      </c>
      <c r="AC170" s="438" t="str">
        <f>IF(B170="","",'APH KIC KIA PC'!W173)</f>
        <v/>
      </c>
      <c r="AD170" s="439" t="str">
        <f>IF('3. Förpackningsdata'!M173="","",'3. Förpackningsdata'!M173)</f>
        <v/>
      </c>
      <c r="AE170" s="438" t="str">
        <f>IF('APH KIC KIA PC'!J173="","",'APH KIC KIA PC'!J173)</f>
        <v/>
      </c>
    </row>
    <row r="171" spans="1:31" s="330" customFormat="1" x14ac:dyDescent="0.25">
      <c r="A171" s="342">
        <v>170</v>
      </c>
      <c r="B171" s="434" t="str">
        <f>IF('1. Artikeldata Grund'!E174="","",'1. Artikeldata Grund'!E174)</f>
        <v/>
      </c>
      <c r="C171" s="435" t="str">
        <f>IF('1. Artikeldata Grund'!D174="","",'1. Artikeldata Grund'!D174)</f>
        <v/>
      </c>
      <c r="D171" s="436" t="str">
        <f>IF('APH KIC KIA PC'!D174="","",'APH KIC KIA PC'!D174)</f>
        <v/>
      </c>
      <c r="E171" s="435" t="str">
        <f>IF('APH KIC KIA PC'!F174="","",'APH KIC KIA PC'!F174)</f>
        <v/>
      </c>
      <c r="F171" s="438" t="str">
        <f>IF('APH KIC KIA PC'!S174="","",'APH KIC KIA PC'!S174)</f>
        <v xml:space="preserve">  Välj…</v>
      </c>
      <c r="G171" s="438">
        <f>IF('APH KIC KIA PC'!M174="","",'APH KIC KIA PC'!M174)</f>
        <v>910</v>
      </c>
      <c r="H171" s="437" t="str">
        <f>IF(G171&lt;&gt;200,"",IF('2. Artikeldata Utökad'!I174="","",'2. Artikeldata Utökad'!I174))</f>
        <v/>
      </c>
      <c r="I171" s="436" t="str">
        <f>IF('APH KIC KIA PC'!L174="Välj….","",'APH KIC KIA PC'!L174)</f>
        <v/>
      </c>
      <c r="J171" s="436" t="str">
        <f>IF(B171="","",_xlfn.XLOOKUP(I171,Artikelgrupper!A:A,Artikelgrupper!B:B))</f>
        <v/>
      </c>
      <c r="K171" s="436" t="str">
        <f>IF(B171="","",_xlfn.XLOOKUP(I171,Artikelgrupper!A:A,Artikelgrupper!C:C))</f>
        <v/>
      </c>
      <c r="L171" s="436" t="str">
        <f>IF(B171="","",_xlfn.XLOOKUP(I171,Artikelgrupper!A:A,Artikelgrupper!D:D))</f>
        <v/>
      </c>
      <c r="M171" s="439" t="str">
        <f>IF(B171="","",'APH KIC KIA PC'!Q174)</f>
        <v/>
      </c>
      <c r="N171" s="438" t="str">
        <f>IF('APH KIC KIA PC'!R174="","",'APH KIC KIA PC'!R174)</f>
        <v/>
      </c>
      <c r="O171" s="438" t="str">
        <f>IF('APH KIC KIA PC'!T174="","",'APH KIC KIA PC'!T174)</f>
        <v/>
      </c>
      <c r="P171" s="438" t="str">
        <f>IF('APH KIC KIA PC'!K174="","",'APH KIC KIA PC'!K174)</f>
        <v>Välj…</v>
      </c>
      <c r="Q171" s="436" t="str">
        <f>IF(B171="","",'2. Artikeldata Utökad'!E174)</f>
        <v/>
      </c>
      <c r="R171" s="436" t="str">
        <f>IF(B171="","",'2. Artikeldata Utökad'!F174)</f>
        <v/>
      </c>
      <c r="S171" s="436" t="str">
        <f>IF(B171="","",'3. Förpackningsdata'!G174/10)</f>
        <v/>
      </c>
      <c r="T171" s="436" t="str">
        <f>IF(B171="","",'3. Förpackningsdata'!H174/10)</f>
        <v/>
      </c>
      <c r="U171" s="436" t="str">
        <f>IF(B171="","",'3. Förpackningsdata'!I174/10)</f>
        <v/>
      </c>
      <c r="V171" s="465" t="str">
        <f>IF(B171="","",'APH KIC KIA PC'!Z174)</f>
        <v/>
      </c>
      <c r="W171" s="440" t="str">
        <f>IF(B171="","",'APH KIC KIA PC'!AA174)</f>
        <v/>
      </c>
      <c r="X171" s="441" t="str">
        <f>IF(B171="","",'APH KIC KIA PC'!AB174)</f>
        <v/>
      </c>
      <c r="Y171" s="442" t="str">
        <f>IF(B171="","",'APH KIC KIA PC'!AD174)</f>
        <v/>
      </c>
      <c r="Z171" s="441" t="str">
        <f>IF(B171="","",'APH KIC KIA PC'!AC174)</f>
        <v/>
      </c>
      <c r="AA171" s="442" t="str">
        <f>IF(B171="","",'APH KIC KIA PC'!AI174)</f>
        <v/>
      </c>
      <c r="AB171" s="443" t="str">
        <f>IF(B171="","",'APH KIC KIA PC'!AJ174)</f>
        <v/>
      </c>
      <c r="AC171" s="438" t="str">
        <f>IF(B171="","",'APH KIC KIA PC'!W174)</f>
        <v/>
      </c>
      <c r="AD171" s="439" t="str">
        <f>IF('3. Förpackningsdata'!M174="","",'3. Förpackningsdata'!M174)</f>
        <v/>
      </c>
      <c r="AE171" s="438" t="str">
        <f>IF('APH KIC KIA PC'!J174="","",'APH KIC KIA PC'!J174)</f>
        <v/>
      </c>
    </row>
    <row r="172" spans="1:31" s="330" customFormat="1" x14ac:dyDescent="0.25">
      <c r="A172" s="342">
        <v>171</v>
      </c>
      <c r="B172" s="434" t="str">
        <f>IF('1. Artikeldata Grund'!E175="","",'1. Artikeldata Grund'!E175)</f>
        <v/>
      </c>
      <c r="C172" s="435" t="str">
        <f>IF('1. Artikeldata Grund'!D175="","",'1. Artikeldata Grund'!D175)</f>
        <v/>
      </c>
      <c r="D172" s="436" t="str">
        <f>IF('APH KIC KIA PC'!D175="","",'APH KIC KIA PC'!D175)</f>
        <v/>
      </c>
      <c r="E172" s="435" t="str">
        <f>IF('APH KIC KIA PC'!F175="","",'APH KIC KIA PC'!F175)</f>
        <v/>
      </c>
      <c r="F172" s="438" t="str">
        <f>IF('APH KIC KIA PC'!S175="","",'APH KIC KIA PC'!S175)</f>
        <v xml:space="preserve">  Välj…</v>
      </c>
      <c r="G172" s="438">
        <f>IF('APH KIC KIA PC'!M175="","",'APH KIC KIA PC'!M175)</f>
        <v>910</v>
      </c>
      <c r="H172" s="437" t="str">
        <f>IF(G172&lt;&gt;200,"",IF('2. Artikeldata Utökad'!I175="","",'2. Artikeldata Utökad'!I175))</f>
        <v/>
      </c>
      <c r="I172" s="436" t="str">
        <f>IF('APH KIC KIA PC'!L175="Välj….","",'APH KIC KIA PC'!L175)</f>
        <v/>
      </c>
      <c r="J172" s="436" t="str">
        <f>IF(B172="","",_xlfn.XLOOKUP(I172,Artikelgrupper!A:A,Artikelgrupper!B:B))</f>
        <v/>
      </c>
      <c r="K172" s="436" t="str">
        <f>IF(B172="","",_xlfn.XLOOKUP(I172,Artikelgrupper!A:A,Artikelgrupper!C:C))</f>
        <v/>
      </c>
      <c r="L172" s="436" t="str">
        <f>IF(B172="","",_xlfn.XLOOKUP(I172,Artikelgrupper!A:A,Artikelgrupper!D:D))</f>
        <v/>
      </c>
      <c r="M172" s="439" t="str">
        <f>IF(B172="","",'APH KIC KIA PC'!Q175)</f>
        <v/>
      </c>
      <c r="N172" s="438" t="str">
        <f>IF('APH KIC KIA PC'!R175="","",'APH KIC KIA PC'!R175)</f>
        <v/>
      </c>
      <c r="O172" s="438" t="str">
        <f>IF('APH KIC KIA PC'!T175="","",'APH KIC KIA PC'!T175)</f>
        <v/>
      </c>
      <c r="P172" s="438" t="str">
        <f>IF('APH KIC KIA PC'!K175="","",'APH KIC KIA PC'!K175)</f>
        <v>Välj…</v>
      </c>
      <c r="Q172" s="436" t="str">
        <f>IF(B172="","",'2. Artikeldata Utökad'!E175)</f>
        <v/>
      </c>
      <c r="R172" s="436" t="str">
        <f>IF(B172="","",'2. Artikeldata Utökad'!F175)</f>
        <v/>
      </c>
      <c r="S172" s="436" t="str">
        <f>IF(B172="","",'3. Förpackningsdata'!G175/10)</f>
        <v/>
      </c>
      <c r="T172" s="436" t="str">
        <f>IF(B172="","",'3. Förpackningsdata'!H175/10)</f>
        <v/>
      </c>
      <c r="U172" s="436" t="str">
        <f>IF(B172="","",'3. Förpackningsdata'!I175/10)</f>
        <v/>
      </c>
      <c r="V172" s="465" t="str">
        <f>IF(B172="","",'APH KIC KIA PC'!Z175)</f>
        <v/>
      </c>
      <c r="W172" s="440" t="str">
        <f>IF(B172="","",'APH KIC KIA PC'!AA175)</f>
        <v/>
      </c>
      <c r="X172" s="441" t="str">
        <f>IF(B172="","",'APH KIC KIA PC'!AB175)</f>
        <v/>
      </c>
      <c r="Y172" s="442" t="str">
        <f>IF(B172="","",'APH KIC KIA PC'!AD175)</f>
        <v/>
      </c>
      <c r="Z172" s="441" t="str">
        <f>IF(B172="","",'APH KIC KIA PC'!AC175)</f>
        <v/>
      </c>
      <c r="AA172" s="442" t="str">
        <f>IF(B172="","",'APH KIC KIA PC'!AI175)</f>
        <v/>
      </c>
      <c r="AB172" s="443" t="str">
        <f>IF(B172="","",'APH KIC KIA PC'!AJ175)</f>
        <v/>
      </c>
      <c r="AC172" s="438" t="str">
        <f>IF(B172="","",'APH KIC KIA PC'!W175)</f>
        <v/>
      </c>
      <c r="AD172" s="439" t="str">
        <f>IF('3. Förpackningsdata'!M175="","",'3. Förpackningsdata'!M175)</f>
        <v/>
      </c>
      <c r="AE172" s="438" t="str">
        <f>IF('APH KIC KIA PC'!J175="","",'APH KIC KIA PC'!J175)</f>
        <v/>
      </c>
    </row>
    <row r="173" spans="1:31" s="330" customFormat="1" x14ac:dyDescent="0.25">
      <c r="A173" s="342">
        <v>172</v>
      </c>
      <c r="B173" s="434" t="str">
        <f>IF('1. Artikeldata Grund'!E176="","",'1. Artikeldata Grund'!E176)</f>
        <v/>
      </c>
      <c r="C173" s="435" t="str">
        <f>IF('1. Artikeldata Grund'!D176="","",'1. Artikeldata Grund'!D176)</f>
        <v/>
      </c>
      <c r="D173" s="436" t="str">
        <f>IF('APH KIC KIA PC'!D176="","",'APH KIC KIA PC'!D176)</f>
        <v/>
      </c>
      <c r="E173" s="435" t="str">
        <f>IF('APH KIC KIA PC'!F176="","",'APH KIC KIA PC'!F176)</f>
        <v/>
      </c>
      <c r="F173" s="438" t="str">
        <f>IF('APH KIC KIA PC'!S176="","",'APH KIC KIA PC'!S176)</f>
        <v xml:space="preserve">  Välj…</v>
      </c>
      <c r="G173" s="438">
        <f>IF('APH KIC KIA PC'!M176="","",'APH KIC KIA PC'!M176)</f>
        <v>910</v>
      </c>
      <c r="H173" s="437" t="str">
        <f>IF(G173&lt;&gt;200,"",IF('2. Artikeldata Utökad'!I176="","",'2. Artikeldata Utökad'!I176))</f>
        <v/>
      </c>
      <c r="I173" s="436" t="str">
        <f>IF('APH KIC KIA PC'!L176="Välj….","",'APH KIC KIA PC'!L176)</f>
        <v/>
      </c>
      <c r="J173" s="436" t="str">
        <f>IF(B173="","",_xlfn.XLOOKUP(I173,Artikelgrupper!A:A,Artikelgrupper!B:B))</f>
        <v/>
      </c>
      <c r="K173" s="436" t="str">
        <f>IF(B173="","",_xlfn.XLOOKUP(I173,Artikelgrupper!A:A,Artikelgrupper!C:C))</f>
        <v/>
      </c>
      <c r="L173" s="436" t="str">
        <f>IF(B173="","",_xlfn.XLOOKUP(I173,Artikelgrupper!A:A,Artikelgrupper!D:D))</f>
        <v/>
      </c>
      <c r="M173" s="439" t="str">
        <f>IF(B173="","",'APH KIC KIA PC'!Q176)</f>
        <v/>
      </c>
      <c r="N173" s="438" t="str">
        <f>IF('APH KIC KIA PC'!R176="","",'APH KIC KIA PC'!R176)</f>
        <v/>
      </c>
      <c r="O173" s="438" t="str">
        <f>IF('APH KIC KIA PC'!T176="","",'APH KIC KIA PC'!T176)</f>
        <v/>
      </c>
      <c r="P173" s="438" t="str">
        <f>IF('APH KIC KIA PC'!K176="","",'APH KIC KIA PC'!K176)</f>
        <v>Välj…</v>
      </c>
      <c r="Q173" s="436" t="str">
        <f>IF(B173="","",'2. Artikeldata Utökad'!E176)</f>
        <v/>
      </c>
      <c r="R173" s="436" t="str">
        <f>IF(B173="","",'2. Artikeldata Utökad'!F176)</f>
        <v/>
      </c>
      <c r="S173" s="436" t="str">
        <f>IF(B173="","",'3. Förpackningsdata'!G176/10)</f>
        <v/>
      </c>
      <c r="T173" s="436" t="str">
        <f>IF(B173="","",'3. Förpackningsdata'!H176/10)</f>
        <v/>
      </c>
      <c r="U173" s="436" t="str">
        <f>IF(B173="","",'3. Förpackningsdata'!I176/10)</f>
        <v/>
      </c>
      <c r="V173" s="465" t="str">
        <f>IF(B173="","",'APH KIC KIA PC'!Z176)</f>
        <v/>
      </c>
      <c r="W173" s="440" t="str">
        <f>IF(B173="","",'APH KIC KIA PC'!AA176)</f>
        <v/>
      </c>
      <c r="X173" s="441" t="str">
        <f>IF(B173="","",'APH KIC KIA PC'!AB176)</f>
        <v/>
      </c>
      <c r="Y173" s="442" t="str">
        <f>IF(B173="","",'APH KIC KIA PC'!AD176)</f>
        <v/>
      </c>
      <c r="Z173" s="441" t="str">
        <f>IF(B173="","",'APH KIC KIA PC'!AC176)</f>
        <v/>
      </c>
      <c r="AA173" s="442" t="str">
        <f>IF(B173="","",'APH KIC KIA PC'!AI176)</f>
        <v/>
      </c>
      <c r="AB173" s="443" t="str">
        <f>IF(B173="","",'APH KIC KIA PC'!AJ176)</f>
        <v/>
      </c>
      <c r="AC173" s="438" t="str">
        <f>IF(B173="","",'APH KIC KIA PC'!W176)</f>
        <v/>
      </c>
      <c r="AD173" s="439" t="str">
        <f>IF('3. Förpackningsdata'!M176="","",'3. Förpackningsdata'!M176)</f>
        <v/>
      </c>
      <c r="AE173" s="438" t="str">
        <f>IF('APH KIC KIA PC'!J176="","",'APH KIC KIA PC'!J176)</f>
        <v/>
      </c>
    </row>
    <row r="174" spans="1:31" s="330" customFormat="1" x14ac:dyDescent="0.25">
      <c r="A174" s="342">
        <v>173</v>
      </c>
      <c r="B174" s="434" t="str">
        <f>IF('1. Artikeldata Grund'!E177="","",'1. Artikeldata Grund'!E177)</f>
        <v/>
      </c>
      <c r="C174" s="435" t="str">
        <f>IF('1. Artikeldata Grund'!D177="","",'1. Artikeldata Grund'!D177)</f>
        <v/>
      </c>
      <c r="D174" s="436" t="str">
        <f>IF('APH KIC KIA PC'!D177="","",'APH KIC KIA PC'!D177)</f>
        <v/>
      </c>
      <c r="E174" s="435" t="str">
        <f>IF('APH KIC KIA PC'!F177="","",'APH KIC KIA PC'!F177)</f>
        <v/>
      </c>
      <c r="F174" s="438" t="str">
        <f>IF('APH KIC KIA PC'!S177="","",'APH KIC KIA PC'!S177)</f>
        <v xml:space="preserve">  Välj…</v>
      </c>
      <c r="G174" s="438">
        <f>IF('APH KIC KIA PC'!M177="","",'APH KIC KIA PC'!M177)</f>
        <v>910</v>
      </c>
      <c r="H174" s="437" t="str">
        <f>IF(G174&lt;&gt;200,"",IF('2. Artikeldata Utökad'!I177="","",'2. Artikeldata Utökad'!I177))</f>
        <v/>
      </c>
      <c r="I174" s="436" t="str">
        <f>IF('APH KIC KIA PC'!L177="Välj….","",'APH KIC KIA PC'!L177)</f>
        <v/>
      </c>
      <c r="J174" s="436" t="str">
        <f>IF(B174="","",_xlfn.XLOOKUP(I174,Artikelgrupper!A:A,Artikelgrupper!B:B))</f>
        <v/>
      </c>
      <c r="K174" s="436" t="str">
        <f>IF(B174="","",_xlfn.XLOOKUP(I174,Artikelgrupper!A:A,Artikelgrupper!C:C))</f>
        <v/>
      </c>
      <c r="L174" s="436" t="str">
        <f>IF(B174="","",_xlfn.XLOOKUP(I174,Artikelgrupper!A:A,Artikelgrupper!D:D))</f>
        <v/>
      </c>
      <c r="M174" s="439" t="str">
        <f>IF(B174="","",'APH KIC KIA PC'!Q177)</f>
        <v/>
      </c>
      <c r="N174" s="438" t="str">
        <f>IF('APH KIC KIA PC'!R177="","",'APH KIC KIA PC'!R177)</f>
        <v/>
      </c>
      <c r="O174" s="438" t="str">
        <f>IF('APH KIC KIA PC'!T177="","",'APH KIC KIA PC'!T177)</f>
        <v/>
      </c>
      <c r="P174" s="438" t="str">
        <f>IF('APH KIC KIA PC'!K177="","",'APH KIC KIA PC'!K177)</f>
        <v>Välj…</v>
      </c>
      <c r="Q174" s="436" t="str">
        <f>IF(B174="","",'2. Artikeldata Utökad'!E177)</f>
        <v/>
      </c>
      <c r="R174" s="436" t="str">
        <f>IF(B174="","",'2. Artikeldata Utökad'!F177)</f>
        <v/>
      </c>
      <c r="S174" s="436" t="str">
        <f>IF(B174="","",'3. Förpackningsdata'!G177/10)</f>
        <v/>
      </c>
      <c r="T174" s="436" t="str">
        <f>IF(B174="","",'3. Förpackningsdata'!H177/10)</f>
        <v/>
      </c>
      <c r="U174" s="436" t="str">
        <f>IF(B174="","",'3. Förpackningsdata'!I177/10)</f>
        <v/>
      </c>
      <c r="V174" s="465" t="str">
        <f>IF(B174="","",'APH KIC KIA PC'!Z177)</f>
        <v/>
      </c>
      <c r="W174" s="440" t="str">
        <f>IF(B174="","",'APH KIC KIA PC'!AA177)</f>
        <v/>
      </c>
      <c r="X174" s="441" t="str">
        <f>IF(B174="","",'APH KIC KIA PC'!AB177)</f>
        <v/>
      </c>
      <c r="Y174" s="442" t="str">
        <f>IF(B174="","",'APH KIC KIA PC'!AD177)</f>
        <v/>
      </c>
      <c r="Z174" s="441" t="str">
        <f>IF(B174="","",'APH KIC KIA PC'!AC177)</f>
        <v/>
      </c>
      <c r="AA174" s="442" t="str">
        <f>IF(B174="","",'APH KIC KIA PC'!AI177)</f>
        <v/>
      </c>
      <c r="AB174" s="443" t="str">
        <f>IF(B174="","",'APH KIC KIA PC'!AJ177)</f>
        <v/>
      </c>
      <c r="AC174" s="438" t="str">
        <f>IF(B174="","",'APH KIC KIA PC'!W177)</f>
        <v/>
      </c>
      <c r="AD174" s="439" t="str">
        <f>IF('3. Förpackningsdata'!M177="","",'3. Förpackningsdata'!M177)</f>
        <v/>
      </c>
      <c r="AE174" s="438" t="str">
        <f>IF('APH KIC KIA PC'!J177="","",'APH KIC KIA PC'!J177)</f>
        <v/>
      </c>
    </row>
    <row r="175" spans="1:31" s="330" customFormat="1" x14ac:dyDescent="0.25">
      <c r="A175" s="342">
        <v>174</v>
      </c>
      <c r="B175" s="434" t="str">
        <f>IF('1. Artikeldata Grund'!E178="","",'1. Artikeldata Grund'!E178)</f>
        <v/>
      </c>
      <c r="C175" s="435" t="str">
        <f>IF('1. Artikeldata Grund'!D178="","",'1. Artikeldata Grund'!D178)</f>
        <v/>
      </c>
      <c r="D175" s="436" t="str">
        <f>IF('APH KIC KIA PC'!D178="","",'APH KIC KIA PC'!D178)</f>
        <v/>
      </c>
      <c r="E175" s="435" t="str">
        <f>IF('APH KIC KIA PC'!F178="","",'APH KIC KIA PC'!F178)</f>
        <v/>
      </c>
      <c r="F175" s="438" t="str">
        <f>IF('APH KIC KIA PC'!S178="","",'APH KIC KIA PC'!S178)</f>
        <v xml:space="preserve">  Välj…</v>
      </c>
      <c r="G175" s="438">
        <f>IF('APH KIC KIA PC'!M178="","",'APH KIC KIA PC'!M178)</f>
        <v>910</v>
      </c>
      <c r="H175" s="437" t="str">
        <f>IF(G175&lt;&gt;200,"",IF('2. Artikeldata Utökad'!I178="","",'2. Artikeldata Utökad'!I178))</f>
        <v/>
      </c>
      <c r="I175" s="436" t="str">
        <f>IF('APH KIC KIA PC'!L178="Välj….","",'APH KIC KIA PC'!L178)</f>
        <v/>
      </c>
      <c r="J175" s="436" t="str">
        <f>IF(B175="","",_xlfn.XLOOKUP(I175,Artikelgrupper!A:A,Artikelgrupper!B:B))</f>
        <v/>
      </c>
      <c r="K175" s="436" t="str">
        <f>IF(B175="","",_xlfn.XLOOKUP(I175,Artikelgrupper!A:A,Artikelgrupper!C:C))</f>
        <v/>
      </c>
      <c r="L175" s="436" t="str">
        <f>IF(B175="","",_xlfn.XLOOKUP(I175,Artikelgrupper!A:A,Artikelgrupper!D:D))</f>
        <v/>
      </c>
      <c r="M175" s="439" t="str">
        <f>IF(B175="","",'APH KIC KIA PC'!Q178)</f>
        <v/>
      </c>
      <c r="N175" s="438" t="str">
        <f>IF('APH KIC KIA PC'!R178="","",'APH KIC KIA PC'!R178)</f>
        <v/>
      </c>
      <c r="O175" s="438" t="str">
        <f>IF('APH KIC KIA PC'!T178="","",'APH KIC KIA PC'!T178)</f>
        <v/>
      </c>
      <c r="P175" s="438" t="str">
        <f>IF('APH KIC KIA PC'!K178="","",'APH KIC KIA PC'!K178)</f>
        <v>Välj…</v>
      </c>
      <c r="Q175" s="436" t="str">
        <f>IF(B175="","",'2. Artikeldata Utökad'!E178)</f>
        <v/>
      </c>
      <c r="R175" s="436" t="str">
        <f>IF(B175="","",'2. Artikeldata Utökad'!F178)</f>
        <v/>
      </c>
      <c r="S175" s="436" t="str">
        <f>IF(B175="","",'3. Förpackningsdata'!G178/10)</f>
        <v/>
      </c>
      <c r="T175" s="436" t="str">
        <f>IF(B175="","",'3. Förpackningsdata'!H178/10)</f>
        <v/>
      </c>
      <c r="U175" s="436" t="str">
        <f>IF(B175="","",'3. Förpackningsdata'!I178/10)</f>
        <v/>
      </c>
      <c r="V175" s="465" t="str">
        <f>IF(B175="","",'APH KIC KIA PC'!Z178)</f>
        <v/>
      </c>
      <c r="W175" s="440" t="str">
        <f>IF(B175="","",'APH KIC KIA PC'!AA178)</f>
        <v/>
      </c>
      <c r="X175" s="441" t="str">
        <f>IF(B175="","",'APH KIC KIA PC'!AB178)</f>
        <v/>
      </c>
      <c r="Y175" s="442" t="str">
        <f>IF(B175="","",'APH KIC KIA PC'!AD178)</f>
        <v/>
      </c>
      <c r="Z175" s="441" t="str">
        <f>IF(B175="","",'APH KIC KIA PC'!AC178)</f>
        <v/>
      </c>
      <c r="AA175" s="442" t="str">
        <f>IF(B175="","",'APH KIC KIA PC'!AI178)</f>
        <v/>
      </c>
      <c r="AB175" s="443" t="str">
        <f>IF(B175="","",'APH KIC KIA PC'!AJ178)</f>
        <v/>
      </c>
      <c r="AC175" s="438" t="str">
        <f>IF(B175="","",'APH KIC KIA PC'!W178)</f>
        <v/>
      </c>
      <c r="AD175" s="439" t="str">
        <f>IF('3. Förpackningsdata'!M178="","",'3. Förpackningsdata'!M178)</f>
        <v/>
      </c>
      <c r="AE175" s="438" t="str">
        <f>IF('APH KIC KIA PC'!J178="","",'APH KIC KIA PC'!J178)</f>
        <v/>
      </c>
    </row>
    <row r="176" spans="1:31" s="330" customFormat="1" x14ac:dyDescent="0.25">
      <c r="A176" s="342">
        <v>175</v>
      </c>
      <c r="B176" s="434" t="str">
        <f>IF('1. Artikeldata Grund'!E179="","",'1. Artikeldata Grund'!E179)</f>
        <v/>
      </c>
      <c r="C176" s="435" t="str">
        <f>IF('1. Artikeldata Grund'!D179="","",'1. Artikeldata Grund'!D179)</f>
        <v/>
      </c>
      <c r="D176" s="436" t="str">
        <f>IF('APH KIC KIA PC'!D179="","",'APH KIC KIA PC'!D179)</f>
        <v/>
      </c>
      <c r="E176" s="435" t="str">
        <f>IF('APH KIC KIA PC'!F179="","",'APH KIC KIA PC'!F179)</f>
        <v/>
      </c>
      <c r="F176" s="438" t="str">
        <f>IF('APH KIC KIA PC'!S179="","",'APH KIC KIA PC'!S179)</f>
        <v xml:space="preserve">  Välj…</v>
      </c>
      <c r="G176" s="438">
        <f>IF('APH KIC KIA PC'!M179="","",'APH KIC KIA PC'!M179)</f>
        <v>910</v>
      </c>
      <c r="H176" s="437" t="str">
        <f>IF(G176&lt;&gt;200,"",IF('2. Artikeldata Utökad'!I179="","",'2. Artikeldata Utökad'!I179))</f>
        <v/>
      </c>
      <c r="I176" s="436" t="str">
        <f>IF('APH KIC KIA PC'!L179="Välj….","",'APH KIC KIA PC'!L179)</f>
        <v/>
      </c>
      <c r="J176" s="436" t="str">
        <f>IF(B176="","",_xlfn.XLOOKUP(I176,Artikelgrupper!A:A,Artikelgrupper!B:B))</f>
        <v/>
      </c>
      <c r="K176" s="436" t="str">
        <f>IF(B176="","",_xlfn.XLOOKUP(I176,Artikelgrupper!A:A,Artikelgrupper!C:C))</f>
        <v/>
      </c>
      <c r="L176" s="436" t="str">
        <f>IF(B176="","",_xlfn.XLOOKUP(I176,Artikelgrupper!A:A,Artikelgrupper!D:D))</f>
        <v/>
      </c>
      <c r="M176" s="439" t="str">
        <f>IF(B176="","",'APH KIC KIA PC'!Q179)</f>
        <v/>
      </c>
      <c r="N176" s="438" t="str">
        <f>IF('APH KIC KIA PC'!R179="","",'APH KIC KIA PC'!R179)</f>
        <v/>
      </c>
      <c r="O176" s="438" t="str">
        <f>IF('APH KIC KIA PC'!T179="","",'APH KIC KIA PC'!T179)</f>
        <v/>
      </c>
      <c r="P176" s="438" t="str">
        <f>IF('APH KIC KIA PC'!K179="","",'APH KIC KIA PC'!K179)</f>
        <v>Välj…</v>
      </c>
      <c r="Q176" s="436" t="str">
        <f>IF(B176="","",'2. Artikeldata Utökad'!E179)</f>
        <v/>
      </c>
      <c r="R176" s="436" t="str">
        <f>IF(B176="","",'2. Artikeldata Utökad'!F179)</f>
        <v/>
      </c>
      <c r="S176" s="436" t="str">
        <f>IF(B176="","",'3. Förpackningsdata'!G179/10)</f>
        <v/>
      </c>
      <c r="T176" s="436" t="str">
        <f>IF(B176="","",'3. Förpackningsdata'!H179/10)</f>
        <v/>
      </c>
      <c r="U176" s="436" t="str">
        <f>IF(B176="","",'3. Förpackningsdata'!I179/10)</f>
        <v/>
      </c>
      <c r="V176" s="465" t="str">
        <f>IF(B176="","",'APH KIC KIA PC'!Z179)</f>
        <v/>
      </c>
      <c r="W176" s="440" t="str">
        <f>IF(B176="","",'APH KIC KIA PC'!AA179)</f>
        <v/>
      </c>
      <c r="X176" s="441" t="str">
        <f>IF(B176="","",'APH KIC KIA PC'!AB179)</f>
        <v/>
      </c>
      <c r="Y176" s="442" t="str">
        <f>IF(B176="","",'APH KIC KIA PC'!AD179)</f>
        <v/>
      </c>
      <c r="Z176" s="441" t="str">
        <f>IF(B176="","",'APH KIC KIA PC'!AC179)</f>
        <v/>
      </c>
      <c r="AA176" s="442" t="str">
        <f>IF(B176="","",'APH KIC KIA PC'!AI179)</f>
        <v/>
      </c>
      <c r="AB176" s="443" t="str">
        <f>IF(B176="","",'APH KIC KIA PC'!AJ179)</f>
        <v/>
      </c>
      <c r="AC176" s="438" t="str">
        <f>IF(B176="","",'APH KIC KIA PC'!W179)</f>
        <v/>
      </c>
      <c r="AD176" s="439" t="str">
        <f>IF('3. Förpackningsdata'!M179="","",'3. Förpackningsdata'!M179)</f>
        <v/>
      </c>
      <c r="AE176" s="438" t="str">
        <f>IF('APH KIC KIA PC'!J179="","",'APH KIC KIA PC'!J179)</f>
        <v/>
      </c>
    </row>
    <row r="177" spans="1:31" s="330" customFormat="1" x14ac:dyDescent="0.25">
      <c r="A177" s="342">
        <v>176</v>
      </c>
      <c r="B177" s="434" t="str">
        <f>IF('1. Artikeldata Grund'!E180="","",'1. Artikeldata Grund'!E180)</f>
        <v/>
      </c>
      <c r="C177" s="435" t="str">
        <f>IF('1. Artikeldata Grund'!D180="","",'1. Artikeldata Grund'!D180)</f>
        <v/>
      </c>
      <c r="D177" s="436" t="str">
        <f>IF('APH KIC KIA PC'!D180="","",'APH KIC KIA PC'!D180)</f>
        <v/>
      </c>
      <c r="E177" s="435" t="str">
        <f>IF('APH KIC KIA PC'!F180="","",'APH KIC KIA PC'!F180)</f>
        <v/>
      </c>
      <c r="F177" s="438" t="str">
        <f>IF('APH KIC KIA PC'!S180="","",'APH KIC KIA PC'!S180)</f>
        <v xml:space="preserve">  Välj…</v>
      </c>
      <c r="G177" s="438">
        <f>IF('APH KIC KIA PC'!M180="","",'APH KIC KIA PC'!M180)</f>
        <v>910</v>
      </c>
      <c r="H177" s="437" t="str">
        <f>IF(G177&lt;&gt;200,"",IF('2. Artikeldata Utökad'!I180="","",'2. Artikeldata Utökad'!I180))</f>
        <v/>
      </c>
      <c r="I177" s="436" t="str">
        <f>IF('APH KIC KIA PC'!L180="Välj….","",'APH KIC KIA PC'!L180)</f>
        <v/>
      </c>
      <c r="J177" s="436" t="str">
        <f>IF(B177="","",_xlfn.XLOOKUP(I177,Artikelgrupper!A:A,Artikelgrupper!B:B))</f>
        <v/>
      </c>
      <c r="K177" s="436" t="str">
        <f>IF(B177="","",_xlfn.XLOOKUP(I177,Artikelgrupper!A:A,Artikelgrupper!C:C))</f>
        <v/>
      </c>
      <c r="L177" s="436" t="str">
        <f>IF(B177="","",_xlfn.XLOOKUP(I177,Artikelgrupper!A:A,Artikelgrupper!D:D))</f>
        <v/>
      </c>
      <c r="M177" s="439" t="str">
        <f>IF(B177="","",'APH KIC KIA PC'!Q180)</f>
        <v/>
      </c>
      <c r="N177" s="438" t="str">
        <f>IF('APH KIC KIA PC'!R180="","",'APH KIC KIA PC'!R180)</f>
        <v/>
      </c>
      <c r="O177" s="438" t="str">
        <f>IF('APH KIC KIA PC'!T180="","",'APH KIC KIA PC'!T180)</f>
        <v/>
      </c>
      <c r="P177" s="438" t="str">
        <f>IF('APH KIC KIA PC'!K180="","",'APH KIC KIA PC'!K180)</f>
        <v>Välj…</v>
      </c>
      <c r="Q177" s="436" t="str">
        <f>IF(B177="","",'2. Artikeldata Utökad'!E180)</f>
        <v/>
      </c>
      <c r="R177" s="436" t="str">
        <f>IF(B177="","",'2. Artikeldata Utökad'!F180)</f>
        <v/>
      </c>
      <c r="S177" s="436" t="str">
        <f>IF(B177="","",'3. Förpackningsdata'!G180/10)</f>
        <v/>
      </c>
      <c r="T177" s="436" t="str">
        <f>IF(B177="","",'3. Förpackningsdata'!H180/10)</f>
        <v/>
      </c>
      <c r="U177" s="436" t="str">
        <f>IF(B177="","",'3. Förpackningsdata'!I180/10)</f>
        <v/>
      </c>
      <c r="V177" s="465" t="str">
        <f>IF(B177="","",'APH KIC KIA PC'!Z180)</f>
        <v/>
      </c>
      <c r="W177" s="440" t="str">
        <f>IF(B177="","",'APH KIC KIA PC'!AA180)</f>
        <v/>
      </c>
      <c r="X177" s="441" t="str">
        <f>IF(B177="","",'APH KIC KIA PC'!AB180)</f>
        <v/>
      </c>
      <c r="Y177" s="442" t="str">
        <f>IF(B177="","",'APH KIC KIA PC'!AD180)</f>
        <v/>
      </c>
      <c r="Z177" s="441" t="str">
        <f>IF(B177="","",'APH KIC KIA PC'!AC180)</f>
        <v/>
      </c>
      <c r="AA177" s="442" t="str">
        <f>IF(B177="","",'APH KIC KIA PC'!AI180)</f>
        <v/>
      </c>
      <c r="AB177" s="443" t="str">
        <f>IF(B177="","",'APH KIC KIA PC'!AJ180)</f>
        <v/>
      </c>
      <c r="AC177" s="438" t="str">
        <f>IF(B177="","",'APH KIC KIA PC'!W180)</f>
        <v/>
      </c>
      <c r="AD177" s="439" t="str">
        <f>IF('3. Förpackningsdata'!M180="","",'3. Förpackningsdata'!M180)</f>
        <v/>
      </c>
      <c r="AE177" s="438" t="str">
        <f>IF('APH KIC KIA PC'!J180="","",'APH KIC KIA PC'!J180)</f>
        <v/>
      </c>
    </row>
    <row r="178" spans="1:31" s="330" customFormat="1" x14ac:dyDescent="0.25">
      <c r="A178" s="342">
        <v>177</v>
      </c>
      <c r="B178" s="434" t="str">
        <f>IF('1. Artikeldata Grund'!E181="","",'1. Artikeldata Grund'!E181)</f>
        <v/>
      </c>
      <c r="C178" s="435" t="str">
        <f>IF('1. Artikeldata Grund'!D181="","",'1. Artikeldata Grund'!D181)</f>
        <v/>
      </c>
      <c r="D178" s="436" t="str">
        <f>IF('APH KIC KIA PC'!D181="","",'APH KIC KIA PC'!D181)</f>
        <v/>
      </c>
      <c r="E178" s="435" t="str">
        <f>IF('APH KIC KIA PC'!F181="","",'APH KIC KIA PC'!F181)</f>
        <v/>
      </c>
      <c r="F178" s="438" t="str">
        <f>IF('APH KIC KIA PC'!S181="","",'APH KIC KIA PC'!S181)</f>
        <v xml:space="preserve">  Välj…</v>
      </c>
      <c r="G178" s="438">
        <f>IF('APH KIC KIA PC'!M181="","",'APH KIC KIA PC'!M181)</f>
        <v>910</v>
      </c>
      <c r="H178" s="437" t="str">
        <f>IF(G178&lt;&gt;200,"",IF('2. Artikeldata Utökad'!I181="","",'2. Artikeldata Utökad'!I181))</f>
        <v/>
      </c>
      <c r="I178" s="436" t="str">
        <f>IF('APH KIC KIA PC'!L181="Välj….","",'APH KIC KIA PC'!L181)</f>
        <v/>
      </c>
      <c r="J178" s="436" t="str">
        <f>IF(B178="","",_xlfn.XLOOKUP(I178,Artikelgrupper!A:A,Artikelgrupper!B:B))</f>
        <v/>
      </c>
      <c r="K178" s="436" t="str">
        <f>IF(B178="","",_xlfn.XLOOKUP(I178,Artikelgrupper!A:A,Artikelgrupper!C:C))</f>
        <v/>
      </c>
      <c r="L178" s="436" t="str">
        <f>IF(B178="","",_xlfn.XLOOKUP(I178,Artikelgrupper!A:A,Artikelgrupper!D:D))</f>
        <v/>
      </c>
      <c r="M178" s="439" t="str">
        <f>IF(B178="","",'APH KIC KIA PC'!Q181)</f>
        <v/>
      </c>
      <c r="N178" s="438" t="str">
        <f>IF('APH KIC KIA PC'!R181="","",'APH KIC KIA PC'!R181)</f>
        <v/>
      </c>
      <c r="O178" s="438" t="str">
        <f>IF('APH KIC KIA PC'!T181="","",'APH KIC KIA PC'!T181)</f>
        <v/>
      </c>
      <c r="P178" s="438" t="str">
        <f>IF('APH KIC KIA PC'!K181="","",'APH KIC KIA PC'!K181)</f>
        <v>Välj…</v>
      </c>
      <c r="Q178" s="436" t="str">
        <f>IF(B178="","",'2. Artikeldata Utökad'!E181)</f>
        <v/>
      </c>
      <c r="R178" s="436" t="str">
        <f>IF(B178="","",'2. Artikeldata Utökad'!F181)</f>
        <v/>
      </c>
      <c r="S178" s="436" t="str">
        <f>IF(B178="","",'3. Förpackningsdata'!G181/10)</f>
        <v/>
      </c>
      <c r="T178" s="436" t="str">
        <f>IF(B178="","",'3. Förpackningsdata'!H181/10)</f>
        <v/>
      </c>
      <c r="U178" s="436" t="str">
        <f>IF(B178="","",'3. Förpackningsdata'!I181/10)</f>
        <v/>
      </c>
      <c r="V178" s="465" t="str">
        <f>IF(B178="","",'APH KIC KIA PC'!Z181)</f>
        <v/>
      </c>
      <c r="W178" s="440" t="str">
        <f>IF(B178="","",'APH KIC KIA PC'!AA181)</f>
        <v/>
      </c>
      <c r="X178" s="441" t="str">
        <f>IF(B178="","",'APH KIC KIA PC'!AB181)</f>
        <v/>
      </c>
      <c r="Y178" s="442" t="str">
        <f>IF(B178="","",'APH KIC KIA PC'!AD181)</f>
        <v/>
      </c>
      <c r="Z178" s="441" t="str">
        <f>IF(B178="","",'APH KIC KIA PC'!AC181)</f>
        <v/>
      </c>
      <c r="AA178" s="442" t="str">
        <f>IF(B178="","",'APH KIC KIA PC'!AI181)</f>
        <v/>
      </c>
      <c r="AB178" s="443" t="str">
        <f>IF(B178="","",'APH KIC KIA PC'!AJ181)</f>
        <v/>
      </c>
      <c r="AC178" s="438" t="str">
        <f>IF(B178="","",'APH KIC KIA PC'!W181)</f>
        <v/>
      </c>
      <c r="AD178" s="439" t="str">
        <f>IF('3. Förpackningsdata'!M181="","",'3. Förpackningsdata'!M181)</f>
        <v/>
      </c>
      <c r="AE178" s="438" t="str">
        <f>IF('APH KIC KIA PC'!J181="","",'APH KIC KIA PC'!J181)</f>
        <v/>
      </c>
    </row>
    <row r="179" spans="1:31" s="330" customFormat="1" x14ac:dyDescent="0.25">
      <c r="A179" s="342">
        <v>178</v>
      </c>
      <c r="B179" s="434" t="str">
        <f>IF('1. Artikeldata Grund'!E182="","",'1. Artikeldata Grund'!E182)</f>
        <v/>
      </c>
      <c r="C179" s="435" t="str">
        <f>IF('1. Artikeldata Grund'!D182="","",'1. Artikeldata Grund'!D182)</f>
        <v/>
      </c>
      <c r="D179" s="436" t="str">
        <f>IF('APH KIC KIA PC'!D182="","",'APH KIC KIA PC'!D182)</f>
        <v/>
      </c>
      <c r="E179" s="435" t="str">
        <f>IF('APH KIC KIA PC'!F182="","",'APH KIC KIA PC'!F182)</f>
        <v/>
      </c>
      <c r="F179" s="438" t="str">
        <f>IF('APH KIC KIA PC'!S182="","",'APH KIC KIA PC'!S182)</f>
        <v xml:space="preserve">  Välj…</v>
      </c>
      <c r="G179" s="438">
        <f>IF('APH KIC KIA PC'!M182="","",'APH KIC KIA PC'!M182)</f>
        <v>910</v>
      </c>
      <c r="H179" s="437" t="str">
        <f>IF(G179&lt;&gt;200,"",IF('2. Artikeldata Utökad'!I182="","",'2. Artikeldata Utökad'!I182))</f>
        <v/>
      </c>
      <c r="I179" s="436" t="str">
        <f>IF('APH KIC KIA PC'!L182="Välj….","",'APH KIC KIA PC'!L182)</f>
        <v/>
      </c>
      <c r="J179" s="436" t="str">
        <f>IF(B179="","",_xlfn.XLOOKUP(I179,Artikelgrupper!A:A,Artikelgrupper!B:B))</f>
        <v/>
      </c>
      <c r="K179" s="436" t="str">
        <f>IF(B179="","",_xlfn.XLOOKUP(I179,Artikelgrupper!A:A,Artikelgrupper!C:C))</f>
        <v/>
      </c>
      <c r="L179" s="436" t="str">
        <f>IF(B179="","",_xlfn.XLOOKUP(I179,Artikelgrupper!A:A,Artikelgrupper!D:D))</f>
        <v/>
      </c>
      <c r="M179" s="439" t="str">
        <f>IF(B179="","",'APH KIC KIA PC'!Q182)</f>
        <v/>
      </c>
      <c r="N179" s="438" t="str">
        <f>IF('APH KIC KIA PC'!R182="","",'APH KIC KIA PC'!R182)</f>
        <v/>
      </c>
      <c r="O179" s="438" t="str">
        <f>IF('APH KIC KIA PC'!T182="","",'APH KIC KIA PC'!T182)</f>
        <v/>
      </c>
      <c r="P179" s="438" t="str">
        <f>IF('APH KIC KIA PC'!K182="","",'APH KIC KIA PC'!K182)</f>
        <v>Välj…</v>
      </c>
      <c r="Q179" s="436" t="str">
        <f>IF(B179="","",'2. Artikeldata Utökad'!E182)</f>
        <v/>
      </c>
      <c r="R179" s="436" t="str">
        <f>IF(B179="","",'2. Artikeldata Utökad'!F182)</f>
        <v/>
      </c>
      <c r="S179" s="436" t="str">
        <f>IF(B179="","",'3. Förpackningsdata'!G182/10)</f>
        <v/>
      </c>
      <c r="T179" s="436" t="str">
        <f>IF(B179="","",'3. Förpackningsdata'!H182/10)</f>
        <v/>
      </c>
      <c r="U179" s="436" t="str">
        <f>IF(B179="","",'3. Förpackningsdata'!I182/10)</f>
        <v/>
      </c>
      <c r="V179" s="465" t="str">
        <f>IF(B179="","",'APH KIC KIA PC'!Z182)</f>
        <v/>
      </c>
      <c r="W179" s="440" t="str">
        <f>IF(B179="","",'APH KIC KIA PC'!AA182)</f>
        <v/>
      </c>
      <c r="X179" s="441" t="str">
        <f>IF(B179="","",'APH KIC KIA PC'!AB182)</f>
        <v/>
      </c>
      <c r="Y179" s="442" t="str">
        <f>IF(B179="","",'APH KIC KIA PC'!AD182)</f>
        <v/>
      </c>
      <c r="Z179" s="441" t="str">
        <f>IF(B179="","",'APH KIC KIA PC'!AC182)</f>
        <v/>
      </c>
      <c r="AA179" s="442" t="str">
        <f>IF(B179="","",'APH KIC KIA PC'!AI182)</f>
        <v/>
      </c>
      <c r="AB179" s="443" t="str">
        <f>IF(B179="","",'APH KIC KIA PC'!AJ182)</f>
        <v/>
      </c>
      <c r="AC179" s="438" t="str">
        <f>IF(B179="","",'APH KIC KIA PC'!W182)</f>
        <v/>
      </c>
      <c r="AD179" s="439" t="str">
        <f>IF('3. Förpackningsdata'!M182="","",'3. Förpackningsdata'!M182)</f>
        <v/>
      </c>
      <c r="AE179" s="438" t="str">
        <f>IF('APH KIC KIA PC'!J182="","",'APH KIC KIA PC'!J182)</f>
        <v/>
      </c>
    </row>
    <row r="180" spans="1:31" s="330" customFormat="1" x14ac:dyDescent="0.25">
      <c r="A180" s="342">
        <v>179</v>
      </c>
      <c r="B180" s="434" t="str">
        <f>IF('1. Artikeldata Grund'!E183="","",'1. Artikeldata Grund'!E183)</f>
        <v/>
      </c>
      <c r="C180" s="435" t="str">
        <f>IF('1. Artikeldata Grund'!D183="","",'1. Artikeldata Grund'!D183)</f>
        <v/>
      </c>
      <c r="D180" s="436" t="str">
        <f>IF('APH KIC KIA PC'!D183="","",'APH KIC KIA PC'!D183)</f>
        <v/>
      </c>
      <c r="E180" s="435" t="str">
        <f>IF('APH KIC KIA PC'!F183="","",'APH KIC KIA PC'!F183)</f>
        <v/>
      </c>
      <c r="F180" s="438" t="str">
        <f>IF('APH KIC KIA PC'!S183="","",'APH KIC KIA PC'!S183)</f>
        <v xml:space="preserve">  Välj…</v>
      </c>
      <c r="G180" s="438">
        <f>IF('APH KIC KIA PC'!M183="","",'APH KIC KIA PC'!M183)</f>
        <v>910</v>
      </c>
      <c r="H180" s="437" t="str">
        <f>IF(G180&lt;&gt;200,"",IF('2. Artikeldata Utökad'!I183="","",'2. Artikeldata Utökad'!I183))</f>
        <v/>
      </c>
      <c r="I180" s="436" t="str">
        <f>IF('APH KIC KIA PC'!L183="Välj….","",'APH KIC KIA PC'!L183)</f>
        <v/>
      </c>
      <c r="J180" s="436" t="str">
        <f>IF(B180="","",_xlfn.XLOOKUP(I180,Artikelgrupper!A:A,Artikelgrupper!B:B))</f>
        <v/>
      </c>
      <c r="K180" s="436" t="str">
        <f>IF(B180="","",_xlfn.XLOOKUP(I180,Artikelgrupper!A:A,Artikelgrupper!C:C))</f>
        <v/>
      </c>
      <c r="L180" s="436" t="str">
        <f>IF(B180="","",_xlfn.XLOOKUP(I180,Artikelgrupper!A:A,Artikelgrupper!D:D))</f>
        <v/>
      </c>
      <c r="M180" s="439" t="str">
        <f>IF(B180="","",'APH KIC KIA PC'!Q183)</f>
        <v/>
      </c>
      <c r="N180" s="438" t="str">
        <f>IF('APH KIC KIA PC'!R183="","",'APH KIC KIA PC'!R183)</f>
        <v/>
      </c>
      <c r="O180" s="438" t="str">
        <f>IF('APH KIC KIA PC'!T183="","",'APH KIC KIA PC'!T183)</f>
        <v/>
      </c>
      <c r="P180" s="438" t="str">
        <f>IF('APH KIC KIA PC'!K183="","",'APH KIC KIA PC'!K183)</f>
        <v>Välj…</v>
      </c>
      <c r="Q180" s="436" t="str">
        <f>IF(B180="","",'2. Artikeldata Utökad'!E183)</f>
        <v/>
      </c>
      <c r="R180" s="436" t="str">
        <f>IF(B180="","",'2. Artikeldata Utökad'!F183)</f>
        <v/>
      </c>
      <c r="S180" s="436" t="str">
        <f>IF(B180="","",'3. Förpackningsdata'!G183/10)</f>
        <v/>
      </c>
      <c r="T180" s="436" t="str">
        <f>IF(B180="","",'3. Förpackningsdata'!H183/10)</f>
        <v/>
      </c>
      <c r="U180" s="436" t="str">
        <f>IF(B180="","",'3. Förpackningsdata'!I183/10)</f>
        <v/>
      </c>
      <c r="V180" s="465" t="str">
        <f>IF(B180="","",'APH KIC KIA PC'!Z183)</f>
        <v/>
      </c>
      <c r="W180" s="440" t="str">
        <f>IF(B180="","",'APH KIC KIA PC'!AA183)</f>
        <v/>
      </c>
      <c r="X180" s="441" t="str">
        <f>IF(B180="","",'APH KIC KIA PC'!AB183)</f>
        <v/>
      </c>
      <c r="Y180" s="442" t="str">
        <f>IF(B180="","",'APH KIC KIA PC'!AD183)</f>
        <v/>
      </c>
      <c r="Z180" s="441" t="str">
        <f>IF(B180="","",'APH KIC KIA PC'!AC183)</f>
        <v/>
      </c>
      <c r="AA180" s="442" t="str">
        <f>IF(B180="","",'APH KIC KIA PC'!AI183)</f>
        <v/>
      </c>
      <c r="AB180" s="443" t="str">
        <f>IF(B180="","",'APH KIC KIA PC'!AJ183)</f>
        <v/>
      </c>
      <c r="AC180" s="438" t="str">
        <f>IF(B180="","",'APH KIC KIA PC'!W183)</f>
        <v/>
      </c>
      <c r="AD180" s="439" t="str">
        <f>IF('3. Förpackningsdata'!M183="","",'3. Förpackningsdata'!M183)</f>
        <v/>
      </c>
      <c r="AE180" s="438" t="str">
        <f>IF('APH KIC KIA PC'!J183="","",'APH KIC KIA PC'!J183)</f>
        <v/>
      </c>
    </row>
    <row r="181" spans="1:31" s="330" customFormat="1" x14ac:dyDescent="0.25">
      <c r="A181" s="342">
        <v>180</v>
      </c>
      <c r="B181" s="434" t="str">
        <f>IF('1. Artikeldata Grund'!E184="","",'1. Artikeldata Grund'!E184)</f>
        <v/>
      </c>
      <c r="C181" s="435" t="str">
        <f>IF('1. Artikeldata Grund'!D184="","",'1. Artikeldata Grund'!D184)</f>
        <v/>
      </c>
      <c r="D181" s="436" t="str">
        <f>IF('APH KIC KIA PC'!D184="","",'APH KIC KIA PC'!D184)</f>
        <v/>
      </c>
      <c r="E181" s="435" t="str">
        <f>IF('APH KIC KIA PC'!F184="","",'APH KIC KIA PC'!F184)</f>
        <v/>
      </c>
      <c r="F181" s="438" t="str">
        <f>IF('APH KIC KIA PC'!S184="","",'APH KIC KIA PC'!S184)</f>
        <v xml:space="preserve">  Välj…</v>
      </c>
      <c r="G181" s="438">
        <f>IF('APH KIC KIA PC'!M184="","",'APH KIC KIA PC'!M184)</f>
        <v>910</v>
      </c>
      <c r="H181" s="437" t="str">
        <f>IF(G181&lt;&gt;200,"",IF('2. Artikeldata Utökad'!I184="","",'2. Artikeldata Utökad'!I184))</f>
        <v/>
      </c>
      <c r="I181" s="436" t="str">
        <f>IF('APH KIC KIA PC'!L184="Välj….","",'APH KIC KIA PC'!L184)</f>
        <v/>
      </c>
      <c r="J181" s="436" t="str">
        <f>IF(B181="","",_xlfn.XLOOKUP(I181,Artikelgrupper!A:A,Artikelgrupper!B:B))</f>
        <v/>
      </c>
      <c r="K181" s="436" t="str">
        <f>IF(B181="","",_xlfn.XLOOKUP(I181,Artikelgrupper!A:A,Artikelgrupper!C:C))</f>
        <v/>
      </c>
      <c r="L181" s="436" t="str">
        <f>IF(B181="","",_xlfn.XLOOKUP(I181,Artikelgrupper!A:A,Artikelgrupper!D:D))</f>
        <v/>
      </c>
      <c r="M181" s="439" t="str">
        <f>IF(B181="","",'APH KIC KIA PC'!Q184)</f>
        <v/>
      </c>
      <c r="N181" s="438" t="str">
        <f>IF('APH KIC KIA PC'!R184="","",'APH KIC KIA PC'!R184)</f>
        <v/>
      </c>
      <c r="O181" s="438" t="str">
        <f>IF('APH KIC KIA PC'!T184="","",'APH KIC KIA PC'!T184)</f>
        <v/>
      </c>
      <c r="P181" s="438" t="str">
        <f>IF('APH KIC KIA PC'!K184="","",'APH KIC KIA PC'!K184)</f>
        <v>Välj…</v>
      </c>
      <c r="Q181" s="436" t="str">
        <f>IF(B181="","",'2. Artikeldata Utökad'!E184)</f>
        <v/>
      </c>
      <c r="R181" s="436" t="str">
        <f>IF(B181="","",'2. Artikeldata Utökad'!F184)</f>
        <v/>
      </c>
      <c r="S181" s="436" t="str">
        <f>IF(B181="","",'3. Förpackningsdata'!G184/10)</f>
        <v/>
      </c>
      <c r="T181" s="436" t="str">
        <f>IF(B181="","",'3. Förpackningsdata'!H184/10)</f>
        <v/>
      </c>
      <c r="U181" s="436" t="str">
        <f>IF(B181="","",'3. Förpackningsdata'!I184/10)</f>
        <v/>
      </c>
      <c r="V181" s="465" t="str">
        <f>IF(B181="","",'APH KIC KIA PC'!Z184)</f>
        <v/>
      </c>
      <c r="W181" s="440" t="str">
        <f>IF(B181="","",'APH KIC KIA PC'!AA184)</f>
        <v/>
      </c>
      <c r="X181" s="441" t="str">
        <f>IF(B181="","",'APH KIC KIA PC'!AB184)</f>
        <v/>
      </c>
      <c r="Y181" s="442" t="str">
        <f>IF(B181="","",'APH KIC KIA PC'!AD184)</f>
        <v/>
      </c>
      <c r="Z181" s="441" t="str">
        <f>IF(B181="","",'APH KIC KIA PC'!AC184)</f>
        <v/>
      </c>
      <c r="AA181" s="442" t="str">
        <f>IF(B181="","",'APH KIC KIA PC'!AI184)</f>
        <v/>
      </c>
      <c r="AB181" s="443" t="str">
        <f>IF(B181="","",'APH KIC KIA PC'!AJ184)</f>
        <v/>
      </c>
      <c r="AC181" s="438" t="str">
        <f>IF(B181="","",'APH KIC KIA PC'!W184)</f>
        <v/>
      </c>
      <c r="AD181" s="439" t="str">
        <f>IF('3. Förpackningsdata'!M184="","",'3. Förpackningsdata'!M184)</f>
        <v/>
      </c>
      <c r="AE181" s="438" t="str">
        <f>IF('APH KIC KIA PC'!J184="","",'APH KIC KIA PC'!J184)</f>
        <v/>
      </c>
    </row>
    <row r="182" spans="1:31" s="330" customFormat="1" x14ac:dyDescent="0.25">
      <c r="A182" s="342">
        <v>181</v>
      </c>
      <c r="B182" s="434" t="str">
        <f>IF('1. Artikeldata Grund'!E185="","",'1. Artikeldata Grund'!E185)</f>
        <v/>
      </c>
      <c r="C182" s="435" t="str">
        <f>IF('1. Artikeldata Grund'!D185="","",'1. Artikeldata Grund'!D185)</f>
        <v/>
      </c>
      <c r="D182" s="436" t="str">
        <f>IF('APH KIC KIA PC'!D185="","",'APH KIC KIA PC'!D185)</f>
        <v/>
      </c>
      <c r="E182" s="435" t="str">
        <f>IF('APH KIC KIA PC'!F185="","",'APH KIC KIA PC'!F185)</f>
        <v/>
      </c>
      <c r="F182" s="438" t="str">
        <f>IF('APH KIC KIA PC'!S185="","",'APH KIC KIA PC'!S185)</f>
        <v xml:space="preserve">  Välj…</v>
      </c>
      <c r="G182" s="438">
        <f>IF('APH KIC KIA PC'!M185="","",'APH KIC KIA PC'!M185)</f>
        <v>910</v>
      </c>
      <c r="H182" s="437" t="str">
        <f>IF(G182&lt;&gt;200,"",IF('2. Artikeldata Utökad'!I185="","",'2. Artikeldata Utökad'!I185))</f>
        <v/>
      </c>
      <c r="I182" s="436" t="str">
        <f>IF('APH KIC KIA PC'!L185="Välj….","",'APH KIC KIA PC'!L185)</f>
        <v/>
      </c>
      <c r="J182" s="436" t="str">
        <f>IF(B182="","",_xlfn.XLOOKUP(I182,Artikelgrupper!A:A,Artikelgrupper!B:B))</f>
        <v/>
      </c>
      <c r="K182" s="436" t="str">
        <f>IF(B182="","",_xlfn.XLOOKUP(I182,Artikelgrupper!A:A,Artikelgrupper!C:C))</f>
        <v/>
      </c>
      <c r="L182" s="436" t="str">
        <f>IF(B182="","",_xlfn.XLOOKUP(I182,Artikelgrupper!A:A,Artikelgrupper!D:D))</f>
        <v/>
      </c>
      <c r="M182" s="439" t="str">
        <f>IF(B182="","",'APH KIC KIA PC'!Q185)</f>
        <v/>
      </c>
      <c r="N182" s="438" t="str">
        <f>IF('APH KIC KIA PC'!R185="","",'APH KIC KIA PC'!R185)</f>
        <v/>
      </c>
      <c r="O182" s="438" t="str">
        <f>IF('APH KIC KIA PC'!T185="","",'APH KIC KIA PC'!T185)</f>
        <v/>
      </c>
      <c r="P182" s="438" t="str">
        <f>IF('APH KIC KIA PC'!K185="","",'APH KIC KIA PC'!K185)</f>
        <v>Välj…</v>
      </c>
      <c r="Q182" s="436" t="str">
        <f>IF(B182="","",'2. Artikeldata Utökad'!E185)</f>
        <v/>
      </c>
      <c r="R182" s="436" t="str">
        <f>IF(B182="","",'2. Artikeldata Utökad'!F185)</f>
        <v/>
      </c>
      <c r="S182" s="436" t="str">
        <f>IF(B182="","",'3. Förpackningsdata'!G185/10)</f>
        <v/>
      </c>
      <c r="T182" s="436" t="str">
        <f>IF(B182="","",'3. Förpackningsdata'!H185/10)</f>
        <v/>
      </c>
      <c r="U182" s="436" t="str">
        <f>IF(B182="","",'3. Förpackningsdata'!I185/10)</f>
        <v/>
      </c>
      <c r="V182" s="465" t="str">
        <f>IF(B182="","",'APH KIC KIA PC'!Z185)</f>
        <v/>
      </c>
      <c r="W182" s="440" t="str">
        <f>IF(B182="","",'APH KIC KIA PC'!AA185)</f>
        <v/>
      </c>
      <c r="X182" s="441" t="str">
        <f>IF(B182="","",'APH KIC KIA PC'!AB185)</f>
        <v/>
      </c>
      <c r="Y182" s="442" t="str">
        <f>IF(B182="","",'APH KIC KIA PC'!AD185)</f>
        <v/>
      </c>
      <c r="Z182" s="441" t="str">
        <f>IF(B182="","",'APH KIC KIA PC'!AC185)</f>
        <v/>
      </c>
      <c r="AA182" s="442" t="str">
        <f>IF(B182="","",'APH KIC KIA PC'!AI185)</f>
        <v/>
      </c>
      <c r="AB182" s="443" t="str">
        <f>IF(B182="","",'APH KIC KIA PC'!AJ185)</f>
        <v/>
      </c>
      <c r="AC182" s="438" t="str">
        <f>IF(B182="","",'APH KIC KIA PC'!W185)</f>
        <v/>
      </c>
      <c r="AD182" s="439" t="str">
        <f>IF('3. Förpackningsdata'!M185="","",'3. Förpackningsdata'!M185)</f>
        <v/>
      </c>
      <c r="AE182" s="438" t="str">
        <f>IF('APH KIC KIA PC'!J185="","",'APH KIC KIA PC'!J185)</f>
        <v/>
      </c>
    </row>
    <row r="183" spans="1:31" s="330" customFormat="1" x14ac:dyDescent="0.25">
      <c r="A183" s="342">
        <v>182</v>
      </c>
      <c r="B183" s="434" t="str">
        <f>IF('1. Artikeldata Grund'!E186="","",'1. Artikeldata Grund'!E186)</f>
        <v/>
      </c>
      <c r="C183" s="435" t="str">
        <f>IF('1. Artikeldata Grund'!D186="","",'1. Artikeldata Grund'!D186)</f>
        <v/>
      </c>
      <c r="D183" s="436" t="str">
        <f>IF('APH KIC KIA PC'!D186="","",'APH KIC KIA PC'!D186)</f>
        <v/>
      </c>
      <c r="E183" s="435" t="str">
        <f>IF('APH KIC KIA PC'!F186="","",'APH KIC KIA PC'!F186)</f>
        <v/>
      </c>
      <c r="F183" s="438" t="str">
        <f>IF('APH KIC KIA PC'!S186="","",'APH KIC KIA PC'!S186)</f>
        <v xml:space="preserve">  Välj…</v>
      </c>
      <c r="G183" s="438">
        <f>IF('APH KIC KIA PC'!M186="","",'APH KIC KIA PC'!M186)</f>
        <v>910</v>
      </c>
      <c r="H183" s="437" t="str">
        <f>IF(G183&lt;&gt;200,"",IF('2. Artikeldata Utökad'!I186="","",'2. Artikeldata Utökad'!I186))</f>
        <v/>
      </c>
      <c r="I183" s="436" t="str">
        <f>IF('APH KIC KIA PC'!L186="Välj….","",'APH KIC KIA PC'!L186)</f>
        <v/>
      </c>
      <c r="J183" s="436" t="str">
        <f>IF(B183="","",_xlfn.XLOOKUP(I183,Artikelgrupper!A:A,Artikelgrupper!B:B))</f>
        <v/>
      </c>
      <c r="K183" s="436" t="str">
        <f>IF(B183="","",_xlfn.XLOOKUP(I183,Artikelgrupper!A:A,Artikelgrupper!C:C))</f>
        <v/>
      </c>
      <c r="L183" s="436" t="str">
        <f>IF(B183="","",_xlfn.XLOOKUP(I183,Artikelgrupper!A:A,Artikelgrupper!D:D))</f>
        <v/>
      </c>
      <c r="M183" s="439" t="str">
        <f>IF(B183="","",'APH KIC KIA PC'!Q186)</f>
        <v/>
      </c>
      <c r="N183" s="438" t="str">
        <f>IF('APH KIC KIA PC'!R186="","",'APH KIC KIA PC'!R186)</f>
        <v/>
      </c>
      <c r="O183" s="438" t="str">
        <f>IF('APH KIC KIA PC'!T186="","",'APH KIC KIA PC'!T186)</f>
        <v/>
      </c>
      <c r="P183" s="438" t="str">
        <f>IF('APH KIC KIA PC'!K186="","",'APH KIC KIA PC'!K186)</f>
        <v>Välj…</v>
      </c>
      <c r="Q183" s="436" t="str">
        <f>IF(B183="","",'2. Artikeldata Utökad'!E186)</f>
        <v/>
      </c>
      <c r="R183" s="436" t="str">
        <f>IF(B183="","",'2. Artikeldata Utökad'!F186)</f>
        <v/>
      </c>
      <c r="S183" s="436" t="str">
        <f>IF(B183="","",'3. Förpackningsdata'!G186/10)</f>
        <v/>
      </c>
      <c r="T183" s="436" t="str">
        <f>IF(B183="","",'3. Förpackningsdata'!H186/10)</f>
        <v/>
      </c>
      <c r="U183" s="436" t="str">
        <f>IF(B183="","",'3. Förpackningsdata'!I186/10)</f>
        <v/>
      </c>
      <c r="V183" s="465" t="str">
        <f>IF(B183="","",'APH KIC KIA PC'!Z186)</f>
        <v/>
      </c>
      <c r="W183" s="440" t="str">
        <f>IF(B183="","",'APH KIC KIA PC'!AA186)</f>
        <v/>
      </c>
      <c r="X183" s="441" t="str">
        <f>IF(B183="","",'APH KIC KIA PC'!AB186)</f>
        <v/>
      </c>
      <c r="Y183" s="442" t="str">
        <f>IF(B183="","",'APH KIC KIA PC'!AD186)</f>
        <v/>
      </c>
      <c r="Z183" s="441" t="str">
        <f>IF(B183="","",'APH KIC KIA PC'!AC186)</f>
        <v/>
      </c>
      <c r="AA183" s="442" t="str">
        <f>IF(B183="","",'APH KIC KIA PC'!AI186)</f>
        <v/>
      </c>
      <c r="AB183" s="443" t="str">
        <f>IF(B183="","",'APH KIC KIA PC'!AJ186)</f>
        <v/>
      </c>
      <c r="AC183" s="438" t="str">
        <f>IF(B183="","",'APH KIC KIA PC'!W186)</f>
        <v/>
      </c>
      <c r="AD183" s="439" t="str">
        <f>IF('3. Förpackningsdata'!M186="","",'3. Förpackningsdata'!M186)</f>
        <v/>
      </c>
      <c r="AE183" s="438" t="str">
        <f>IF('APH KIC KIA PC'!J186="","",'APH KIC KIA PC'!J186)</f>
        <v/>
      </c>
    </row>
    <row r="184" spans="1:31" s="330" customFormat="1" x14ac:dyDescent="0.25">
      <c r="A184" s="342">
        <v>183</v>
      </c>
      <c r="B184" s="434" t="str">
        <f>IF('1. Artikeldata Grund'!E187="","",'1. Artikeldata Grund'!E187)</f>
        <v/>
      </c>
      <c r="C184" s="435" t="str">
        <f>IF('1. Artikeldata Grund'!D187="","",'1. Artikeldata Grund'!D187)</f>
        <v/>
      </c>
      <c r="D184" s="436" t="str">
        <f>IF('APH KIC KIA PC'!D187="","",'APH KIC KIA PC'!D187)</f>
        <v/>
      </c>
      <c r="E184" s="435" t="str">
        <f>IF('APH KIC KIA PC'!F187="","",'APH KIC KIA PC'!F187)</f>
        <v/>
      </c>
      <c r="F184" s="438" t="str">
        <f>IF('APH KIC KIA PC'!S187="","",'APH KIC KIA PC'!S187)</f>
        <v xml:space="preserve">  Välj…</v>
      </c>
      <c r="G184" s="438">
        <f>IF('APH KIC KIA PC'!M187="","",'APH KIC KIA PC'!M187)</f>
        <v>910</v>
      </c>
      <c r="H184" s="437" t="str">
        <f>IF(G184&lt;&gt;200,"",IF('2. Artikeldata Utökad'!I187="","",'2. Artikeldata Utökad'!I187))</f>
        <v/>
      </c>
      <c r="I184" s="436" t="str">
        <f>IF('APH KIC KIA PC'!L187="Välj….","",'APH KIC KIA PC'!L187)</f>
        <v/>
      </c>
      <c r="J184" s="436" t="str">
        <f>IF(B184="","",_xlfn.XLOOKUP(I184,Artikelgrupper!A:A,Artikelgrupper!B:B))</f>
        <v/>
      </c>
      <c r="K184" s="436" t="str">
        <f>IF(B184="","",_xlfn.XLOOKUP(I184,Artikelgrupper!A:A,Artikelgrupper!C:C))</f>
        <v/>
      </c>
      <c r="L184" s="436" t="str">
        <f>IF(B184="","",_xlfn.XLOOKUP(I184,Artikelgrupper!A:A,Artikelgrupper!D:D))</f>
        <v/>
      </c>
      <c r="M184" s="439" t="str">
        <f>IF(B184="","",'APH KIC KIA PC'!Q187)</f>
        <v/>
      </c>
      <c r="N184" s="438" t="str">
        <f>IF('APH KIC KIA PC'!R187="","",'APH KIC KIA PC'!R187)</f>
        <v/>
      </c>
      <c r="O184" s="438" t="str">
        <f>IF('APH KIC KIA PC'!T187="","",'APH KIC KIA PC'!T187)</f>
        <v/>
      </c>
      <c r="P184" s="438" t="str">
        <f>IF('APH KIC KIA PC'!K187="","",'APH KIC KIA PC'!K187)</f>
        <v>Välj…</v>
      </c>
      <c r="Q184" s="436" t="str">
        <f>IF(B184="","",'2. Artikeldata Utökad'!E187)</f>
        <v/>
      </c>
      <c r="R184" s="436" t="str">
        <f>IF(B184="","",'2. Artikeldata Utökad'!F187)</f>
        <v/>
      </c>
      <c r="S184" s="436" t="str">
        <f>IF(B184="","",'3. Förpackningsdata'!G187/10)</f>
        <v/>
      </c>
      <c r="T184" s="436" t="str">
        <f>IF(B184="","",'3. Förpackningsdata'!H187/10)</f>
        <v/>
      </c>
      <c r="U184" s="436" t="str">
        <f>IF(B184="","",'3. Förpackningsdata'!I187/10)</f>
        <v/>
      </c>
      <c r="V184" s="465" t="str">
        <f>IF(B184="","",'APH KIC KIA PC'!Z187)</f>
        <v/>
      </c>
      <c r="W184" s="440" t="str">
        <f>IF(B184="","",'APH KIC KIA PC'!AA187)</f>
        <v/>
      </c>
      <c r="X184" s="441" t="str">
        <f>IF(B184="","",'APH KIC KIA PC'!AB187)</f>
        <v/>
      </c>
      <c r="Y184" s="442" t="str">
        <f>IF(B184="","",'APH KIC KIA PC'!AD187)</f>
        <v/>
      </c>
      <c r="Z184" s="441" t="str">
        <f>IF(B184="","",'APH KIC KIA PC'!AC187)</f>
        <v/>
      </c>
      <c r="AA184" s="442" t="str">
        <f>IF(B184="","",'APH KIC KIA PC'!AI187)</f>
        <v/>
      </c>
      <c r="AB184" s="443" t="str">
        <f>IF(B184="","",'APH KIC KIA PC'!AJ187)</f>
        <v/>
      </c>
      <c r="AC184" s="438" t="str">
        <f>IF(B184="","",'APH KIC KIA PC'!W187)</f>
        <v/>
      </c>
      <c r="AD184" s="439" t="str">
        <f>IF('3. Förpackningsdata'!M187="","",'3. Förpackningsdata'!M187)</f>
        <v/>
      </c>
      <c r="AE184" s="438" t="str">
        <f>IF('APH KIC KIA PC'!J187="","",'APH KIC KIA PC'!J187)</f>
        <v/>
      </c>
    </row>
    <row r="185" spans="1:31" s="330" customFormat="1" x14ac:dyDescent="0.25">
      <c r="A185" s="342">
        <v>184</v>
      </c>
      <c r="B185" s="434" t="str">
        <f>IF('1. Artikeldata Grund'!E188="","",'1. Artikeldata Grund'!E188)</f>
        <v/>
      </c>
      <c r="C185" s="435" t="str">
        <f>IF('1. Artikeldata Grund'!D188="","",'1. Artikeldata Grund'!D188)</f>
        <v/>
      </c>
      <c r="D185" s="436" t="str">
        <f>IF('APH KIC KIA PC'!D188="","",'APH KIC KIA PC'!D188)</f>
        <v/>
      </c>
      <c r="E185" s="435" t="str">
        <f>IF('APH KIC KIA PC'!F188="","",'APH KIC KIA PC'!F188)</f>
        <v/>
      </c>
      <c r="F185" s="438" t="str">
        <f>IF('APH KIC KIA PC'!S188="","",'APH KIC KIA PC'!S188)</f>
        <v xml:space="preserve">  Välj…</v>
      </c>
      <c r="G185" s="438">
        <f>IF('APH KIC KIA PC'!M188="","",'APH KIC KIA PC'!M188)</f>
        <v>910</v>
      </c>
      <c r="H185" s="437" t="str">
        <f>IF(G185&lt;&gt;200,"",IF('2. Artikeldata Utökad'!I188="","",'2. Artikeldata Utökad'!I188))</f>
        <v/>
      </c>
      <c r="I185" s="436" t="str">
        <f>IF('APH KIC KIA PC'!L188="Välj….","",'APH KIC KIA PC'!L188)</f>
        <v/>
      </c>
      <c r="J185" s="436" t="str">
        <f>IF(B185="","",_xlfn.XLOOKUP(I185,Artikelgrupper!A:A,Artikelgrupper!B:B))</f>
        <v/>
      </c>
      <c r="K185" s="436" t="str">
        <f>IF(B185="","",_xlfn.XLOOKUP(I185,Artikelgrupper!A:A,Artikelgrupper!C:C))</f>
        <v/>
      </c>
      <c r="L185" s="436" t="str">
        <f>IF(B185="","",_xlfn.XLOOKUP(I185,Artikelgrupper!A:A,Artikelgrupper!D:D))</f>
        <v/>
      </c>
      <c r="M185" s="439" t="str">
        <f>IF(B185="","",'APH KIC KIA PC'!Q188)</f>
        <v/>
      </c>
      <c r="N185" s="438" t="str">
        <f>IF('APH KIC KIA PC'!R188="","",'APH KIC KIA PC'!R188)</f>
        <v/>
      </c>
      <c r="O185" s="438" t="str">
        <f>IF('APH KIC KIA PC'!T188="","",'APH KIC KIA PC'!T188)</f>
        <v/>
      </c>
      <c r="P185" s="438" t="str">
        <f>IF('APH KIC KIA PC'!K188="","",'APH KIC KIA PC'!K188)</f>
        <v>Välj…</v>
      </c>
      <c r="Q185" s="436" t="str">
        <f>IF(B185="","",'2. Artikeldata Utökad'!E188)</f>
        <v/>
      </c>
      <c r="R185" s="436" t="str">
        <f>IF(B185="","",'2. Artikeldata Utökad'!F188)</f>
        <v/>
      </c>
      <c r="S185" s="436" t="str">
        <f>IF(B185="","",'3. Förpackningsdata'!G188/10)</f>
        <v/>
      </c>
      <c r="T185" s="436" t="str">
        <f>IF(B185="","",'3. Förpackningsdata'!H188/10)</f>
        <v/>
      </c>
      <c r="U185" s="436" t="str">
        <f>IF(B185="","",'3. Förpackningsdata'!I188/10)</f>
        <v/>
      </c>
      <c r="V185" s="465" t="str">
        <f>IF(B185="","",'APH KIC KIA PC'!Z188)</f>
        <v/>
      </c>
      <c r="W185" s="440" t="str">
        <f>IF(B185="","",'APH KIC KIA PC'!AA188)</f>
        <v/>
      </c>
      <c r="X185" s="441" t="str">
        <f>IF(B185="","",'APH KIC KIA PC'!AB188)</f>
        <v/>
      </c>
      <c r="Y185" s="442" t="str">
        <f>IF(B185="","",'APH KIC KIA PC'!AD188)</f>
        <v/>
      </c>
      <c r="Z185" s="441" t="str">
        <f>IF(B185="","",'APH KIC KIA PC'!AC188)</f>
        <v/>
      </c>
      <c r="AA185" s="442" t="str">
        <f>IF(B185="","",'APH KIC KIA PC'!AI188)</f>
        <v/>
      </c>
      <c r="AB185" s="443" t="str">
        <f>IF(B185="","",'APH KIC KIA PC'!AJ188)</f>
        <v/>
      </c>
      <c r="AC185" s="438" t="str">
        <f>IF(B185="","",'APH KIC KIA PC'!W188)</f>
        <v/>
      </c>
      <c r="AD185" s="439" t="str">
        <f>IF('3. Förpackningsdata'!M188="","",'3. Förpackningsdata'!M188)</f>
        <v/>
      </c>
      <c r="AE185" s="438" t="str">
        <f>IF('APH KIC KIA PC'!J188="","",'APH KIC KIA PC'!J188)</f>
        <v/>
      </c>
    </row>
    <row r="186" spans="1:31" s="330" customFormat="1" x14ac:dyDescent="0.25">
      <c r="A186" s="342">
        <v>185</v>
      </c>
      <c r="B186" s="434" t="str">
        <f>IF('1. Artikeldata Grund'!E189="","",'1. Artikeldata Grund'!E189)</f>
        <v/>
      </c>
      <c r="C186" s="435" t="str">
        <f>IF('1. Artikeldata Grund'!D189="","",'1. Artikeldata Grund'!D189)</f>
        <v/>
      </c>
      <c r="D186" s="436" t="str">
        <f>IF('APH KIC KIA PC'!D189="","",'APH KIC KIA PC'!D189)</f>
        <v/>
      </c>
      <c r="E186" s="435" t="str">
        <f>IF('APH KIC KIA PC'!F189="","",'APH KIC KIA PC'!F189)</f>
        <v/>
      </c>
      <c r="F186" s="438" t="str">
        <f>IF('APH KIC KIA PC'!S189="","",'APH KIC KIA PC'!S189)</f>
        <v xml:space="preserve">  Välj…</v>
      </c>
      <c r="G186" s="438">
        <f>IF('APH KIC KIA PC'!M189="","",'APH KIC KIA PC'!M189)</f>
        <v>910</v>
      </c>
      <c r="H186" s="437" t="str">
        <f>IF(G186&lt;&gt;200,"",IF('2. Artikeldata Utökad'!I189="","",'2. Artikeldata Utökad'!I189))</f>
        <v/>
      </c>
      <c r="I186" s="436" t="str">
        <f>IF('APH KIC KIA PC'!L189="Välj….","",'APH KIC KIA PC'!L189)</f>
        <v/>
      </c>
      <c r="J186" s="436" t="str">
        <f>IF(B186="","",_xlfn.XLOOKUP(I186,Artikelgrupper!A:A,Artikelgrupper!B:B))</f>
        <v/>
      </c>
      <c r="K186" s="436" t="str">
        <f>IF(B186="","",_xlfn.XLOOKUP(I186,Artikelgrupper!A:A,Artikelgrupper!C:C))</f>
        <v/>
      </c>
      <c r="L186" s="436" t="str">
        <f>IF(B186="","",_xlfn.XLOOKUP(I186,Artikelgrupper!A:A,Artikelgrupper!D:D))</f>
        <v/>
      </c>
      <c r="M186" s="439" t="str">
        <f>IF(B186="","",'APH KIC KIA PC'!Q189)</f>
        <v/>
      </c>
      <c r="N186" s="438" t="str">
        <f>IF('APH KIC KIA PC'!R189="","",'APH KIC KIA PC'!R189)</f>
        <v/>
      </c>
      <c r="O186" s="438" t="str">
        <f>IF('APH KIC KIA PC'!T189="","",'APH KIC KIA PC'!T189)</f>
        <v/>
      </c>
      <c r="P186" s="438" t="str">
        <f>IF('APH KIC KIA PC'!K189="","",'APH KIC KIA PC'!K189)</f>
        <v>Välj…</v>
      </c>
      <c r="Q186" s="436" t="str">
        <f>IF(B186="","",'2. Artikeldata Utökad'!E189)</f>
        <v/>
      </c>
      <c r="R186" s="436" t="str">
        <f>IF(B186="","",'2. Artikeldata Utökad'!F189)</f>
        <v/>
      </c>
      <c r="S186" s="436" t="str">
        <f>IF(B186="","",'3. Förpackningsdata'!G189/10)</f>
        <v/>
      </c>
      <c r="T186" s="436" t="str">
        <f>IF(B186="","",'3. Förpackningsdata'!H189/10)</f>
        <v/>
      </c>
      <c r="U186" s="436" t="str">
        <f>IF(B186="","",'3. Förpackningsdata'!I189/10)</f>
        <v/>
      </c>
      <c r="V186" s="465" t="str">
        <f>IF(B186="","",'APH KIC KIA PC'!Z189)</f>
        <v/>
      </c>
      <c r="W186" s="440" t="str">
        <f>IF(B186="","",'APH KIC KIA PC'!AA189)</f>
        <v/>
      </c>
      <c r="X186" s="441" t="str">
        <f>IF(B186="","",'APH KIC KIA PC'!AB189)</f>
        <v/>
      </c>
      <c r="Y186" s="442" t="str">
        <f>IF(B186="","",'APH KIC KIA PC'!AD189)</f>
        <v/>
      </c>
      <c r="Z186" s="441" t="str">
        <f>IF(B186="","",'APH KIC KIA PC'!AC189)</f>
        <v/>
      </c>
      <c r="AA186" s="442" t="str">
        <f>IF(B186="","",'APH KIC KIA PC'!AI189)</f>
        <v/>
      </c>
      <c r="AB186" s="443" t="str">
        <f>IF(B186="","",'APH KIC KIA PC'!AJ189)</f>
        <v/>
      </c>
      <c r="AC186" s="438" t="str">
        <f>IF(B186="","",'APH KIC KIA PC'!W189)</f>
        <v/>
      </c>
      <c r="AD186" s="439" t="str">
        <f>IF('3. Förpackningsdata'!M189="","",'3. Förpackningsdata'!M189)</f>
        <v/>
      </c>
      <c r="AE186" s="438" t="str">
        <f>IF('APH KIC KIA PC'!J189="","",'APH KIC KIA PC'!J189)</f>
        <v/>
      </c>
    </row>
    <row r="187" spans="1:31" s="330" customFormat="1" x14ac:dyDescent="0.25">
      <c r="A187" s="342">
        <v>186</v>
      </c>
      <c r="B187" s="434" t="str">
        <f>IF('1. Artikeldata Grund'!E190="","",'1. Artikeldata Grund'!E190)</f>
        <v/>
      </c>
      <c r="C187" s="435" t="str">
        <f>IF('1. Artikeldata Grund'!D190="","",'1. Artikeldata Grund'!D190)</f>
        <v/>
      </c>
      <c r="D187" s="436" t="str">
        <f>IF('APH KIC KIA PC'!D190="","",'APH KIC KIA PC'!D190)</f>
        <v/>
      </c>
      <c r="E187" s="435" t="str">
        <f>IF('APH KIC KIA PC'!F190="","",'APH KIC KIA PC'!F190)</f>
        <v/>
      </c>
      <c r="F187" s="438" t="str">
        <f>IF('APH KIC KIA PC'!S190="","",'APH KIC KIA PC'!S190)</f>
        <v xml:space="preserve">  Välj…</v>
      </c>
      <c r="G187" s="438">
        <f>IF('APH KIC KIA PC'!M190="","",'APH KIC KIA PC'!M190)</f>
        <v>910</v>
      </c>
      <c r="H187" s="437" t="str">
        <f>IF(G187&lt;&gt;200,"",IF('2. Artikeldata Utökad'!I190="","",'2. Artikeldata Utökad'!I190))</f>
        <v/>
      </c>
      <c r="I187" s="436" t="str">
        <f>IF('APH KIC KIA PC'!L190="Välj….","",'APH KIC KIA PC'!L190)</f>
        <v/>
      </c>
      <c r="J187" s="436" t="str">
        <f>IF(B187="","",_xlfn.XLOOKUP(I187,Artikelgrupper!A:A,Artikelgrupper!B:B))</f>
        <v/>
      </c>
      <c r="K187" s="436" t="str">
        <f>IF(B187="","",_xlfn.XLOOKUP(I187,Artikelgrupper!A:A,Artikelgrupper!C:C))</f>
        <v/>
      </c>
      <c r="L187" s="436" t="str">
        <f>IF(B187="","",_xlfn.XLOOKUP(I187,Artikelgrupper!A:A,Artikelgrupper!D:D))</f>
        <v/>
      </c>
      <c r="M187" s="439" t="str">
        <f>IF(B187="","",'APH KIC KIA PC'!Q190)</f>
        <v/>
      </c>
      <c r="N187" s="438" t="str">
        <f>IF('APH KIC KIA PC'!R190="","",'APH KIC KIA PC'!R190)</f>
        <v/>
      </c>
      <c r="O187" s="438" t="str">
        <f>IF('APH KIC KIA PC'!T190="","",'APH KIC KIA PC'!T190)</f>
        <v/>
      </c>
      <c r="P187" s="438" t="str">
        <f>IF('APH KIC KIA PC'!K190="","",'APH KIC KIA PC'!K190)</f>
        <v>Välj…</v>
      </c>
      <c r="Q187" s="436" t="str">
        <f>IF(B187="","",'2. Artikeldata Utökad'!E190)</f>
        <v/>
      </c>
      <c r="R187" s="436" t="str">
        <f>IF(B187="","",'2. Artikeldata Utökad'!F190)</f>
        <v/>
      </c>
      <c r="S187" s="436" t="str">
        <f>IF(B187="","",'3. Förpackningsdata'!G190/10)</f>
        <v/>
      </c>
      <c r="T187" s="436" t="str">
        <f>IF(B187="","",'3. Förpackningsdata'!H190/10)</f>
        <v/>
      </c>
      <c r="U187" s="436" t="str">
        <f>IF(B187="","",'3. Förpackningsdata'!I190/10)</f>
        <v/>
      </c>
      <c r="V187" s="465" t="str">
        <f>IF(B187="","",'APH KIC KIA PC'!Z190)</f>
        <v/>
      </c>
      <c r="W187" s="440" t="str">
        <f>IF(B187="","",'APH KIC KIA PC'!AA190)</f>
        <v/>
      </c>
      <c r="X187" s="441" t="str">
        <f>IF(B187="","",'APH KIC KIA PC'!AB190)</f>
        <v/>
      </c>
      <c r="Y187" s="442" t="str">
        <f>IF(B187="","",'APH KIC KIA PC'!AD190)</f>
        <v/>
      </c>
      <c r="Z187" s="441" t="str">
        <f>IF(B187="","",'APH KIC KIA PC'!AC190)</f>
        <v/>
      </c>
      <c r="AA187" s="442" t="str">
        <f>IF(B187="","",'APH KIC KIA PC'!AI190)</f>
        <v/>
      </c>
      <c r="AB187" s="443" t="str">
        <f>IF(B187="","",'APH KIC KIA PC'!AJ190)</f>
        <v/>
      </c>
      <c r="AC187" s="438" t="str">
        <f>IF(B187="","",'APH KIC KIA PC'!W190)</f>
        <v/>
      </c>
      <c r="AD187" s="439" t="str">
        <f>IF('3. Förpackningsdata'!M190="","",'3. Förpackningsdata'!M190)</f>
        <v/>
      </c>
      <c r="AE187" s="438" t="str">
        <f>IF('APH KIC KIA PC'!J190="","",'APH KIC KIA PC'!J190)</f>
        <v/>
      </c>
    </row>
    <row r="188" spans="1:31" s="330" customFormat="1" x14ac:dyDescent="0.25">
      <c r="A188" s="342">
        <v>187</v>
      </c>
      <c r="B188" s="434" t="str">
        <f>IF('1. Artikeldata Grund'!E191="","",'1. Artikeldata Grund'!E191)</f>
        <v/>
      </c>
      <c r="C188" s="435" t="str">
        <f>IF('1. Artikeldata Grund'!D191="","",'1. Artikeldata Grund'!D191)</f>
        <v/>
      </c>
      <c r="D188" s="436" t="str">
        <f>IF('APH KIC KIA PC'!D191="","",'APH KIC KIA PC'!D191)</f>
        <v/>
      </c>
      <c r="E188" s="435" t="str">
        <f>IF('APH KIC KIA PC'!F191="","",'APH KIC KIA PC'!F191)</f>
        <v/>
      </c>
      <c r="F188" s="438" t="str">
        <f>IF('APH KIC KIA PC'!S191="","",'APH KIC KIA PC'!S191)</f>
        <v xml:space="preserve">  Välj…</v>
      </c>
      <c r="G188" s="438">
        <f>IF('APH KIC KIA PC'!M191="","",'APH KIC KIA PC'!M191)</f>
        <v>910</v>
      </c>
      <c r="H188" s="437" t="str">
        <f>IF(G188&lt;&gt;200,"",IF('2. Artikeldata Utökad'!I191="","",'2. Artikeldata Utökad'!I191))</f>
        <v/>
      </c>
      <c r="I188" s="436" t="str">
        <f>IF('APH KIC KIA PC'!L191="Välj….","",'APH KIC KIA PC'!L191)</f>
        <v/>
      </c>
      <c r="J188" s="436" t="str">
        <f>IF(B188="","",_xlfn.XLOOKUP(I188,Artikelgrupper!A:A,Artikelgrupper!B:B))</f>
        <v/>
      </c>
      <c r="K188" s="436" t="str">
        <f>IF(B188="","",_xlfn.XLOOKUP(I188,Artikelgrupper!A:A,Artikelgrupper!C:C))</f>
        <v/>
      </c>
      <c r="L188" s="436" t="str">
        <f>IF(B188="","",_xlfn.XLOOKUP(I188,Artikelgrupper!A:A,Artikelgrupper!D:D))</f>
        <v/>
      </c>
      <c r="M188" s="439" t="str">
        <f>IF(B188="","",'APH KIC KIA PC'!Q191)</f>
        <v/>
      </c>
      <c r="N188" s="438" t="str">
        <f>IF('APH KIC KIA PC'!R191="","",'APH KIC KIA PC'!R191)</f>
        <v/>
      </c>
      <c r="O188" s="438" t="str">
        <f>IF('APH KIC KIA PC'!T191="","",'APH KIC KIA PC'!T191)</f>
        <v/>
      </c>
      <c r="P188" s="438" t="str">
        <f>IF('APH KIC KIA PC'!K191="","",'APH KIC KIA PC'!K191)</f>
        <v>Välj…</v>
      </c>
      <c r="Q188" s="436" t="str">
        <f>IF(B188="","",'2. Artikeldata Utökad'!E191)</f>
        <v/>
      </c>
      <c r="R188" s="436" t="str">
        <f>IF(B188="","",'2. Artikeldata Utökad'!F191)</f>
        <v/>
      </c>
      <c r="S188" s="436" t="str">
        <f>IF(B188="","",'3. Förpackningsdata'!G191/10)</f>
        <v/>
      </c>
      <c r="T188" s="436" t="str">
        <f>IF(B188="","",'3. Förpackningsdata'!H191/10)</f>
        <v/>
      </c>
      <c r="U188" s="436" t="str">
        <f>IF(B188="","",'3. Förpackningsdata'!I191/10)</f>
        <v/>
      </c>
      <c r="V188" s="465" t="str">
        <f>IF(B188="","",'APH KIC KIA PC'!Z191)</f>
        <v/>
      </c>
      <c r="W188" s="440" t="str">
        <f>IF(B188="","",'APH KIC KIA PC'!AA191)</f>
        <v/>
      </c>
      <c r="X188" s="441" t="str">
        <f>IF(B188="","",'APH KIC KIA PC'!AB191)</f>
        <v/>
      </c>
      <c r="Y188" s="442" t="str">
        <f>IF(B188="","",'APH KIC KIA PC'!AD191)</f>
        <v/>
      </c>
      <c r="Z188" s="441" t="str">
        <f>IF(B188="","",'APH KIC KIA PC'!AC191)</f>
        <v/>
      </c>
      <c r="AA188" s="442" t="str">
        <f>IF(B188="","",'APH KIC KIA PC'!AI191)</f>
        <v/>
      </c>
      <c r="AB188" s="443" t="str">
        <f>IF(B188="","",'APH KIC KIA PC'!AJ191)</f>
        <v/>
      </c>
      <c r="AC188" s="438" t="str">
        <f>IF(B188="","",'APH KIC KIA PC'!W191)</f>
        <v/>
      </c>
      <c r="AD188" s="439" t="str">
        <f>IF('3. Förpackningsdata'!M191="","",'3. Förpackningsdata'!M191)</f>
        <v/>
      </c>
      <c r="AE188" s="438" t="str">
        <f>IF('APH KIC KIA PC'!J191="","",'APH KIC KIA PC'!J191)</f>
        <v/>
      </c>
    </row>
    <row r="189" spans="1:31" s="330" customFormat="1" x14ac:dyDescent="0.25">
      <c r="A189" s="342">
        <v>188</v>
      </c>
      <c r="B189" s="434" t="str">
        <f>IF('1. Artikeldata Grund'!E192="","",'1. Artikeldata Grund'!E192)</f>
        <v/>
      </c>
      <c r="C189" s="435" t="str">
        <f>IF('1. Artikeldata Grund'!D192="","",'1. Artikeldata Grund'!D192)</f>
        <v/>
      </c>
      <c r="D189" s="436" t="str">
        <f>IF('APH KIC KIA PC'!D192="","",'APH KIC KIA PC'!D192)</f>
        <v/>
      </c>
      <c r="E189" s="435" t="str">
        <f>IF('APH KIC KIA PC'!F192="","",'APH KIC KIA PC'!F192)</f>
        <v/>
      </c>
      <c r="F189" s="438" t="str">
        <f>IF('APH KIC KIA PC'!S192="","",'APH KIC KIA PC'!S192)</f>
        <v xml:space="preserve">  Välj…</v>
      </c>
      <c r="G189" s="438">
        <f>IF('APH KIC KIA PC'!M192="","",'APH KIC KIA PC'!M192)</f>
        <v>910</v>
      </c>
      <c r="H189" s="437" t="str">
        <f>IF(G189&lt;&gt;200,"",IF('2. Artikeldata Utökad'!I192="","",'2. Artikeldata Utökad'!I192))</f>
        <v/>
      </c>
      <c r="I189" s="436" t="str">
        <f>IF('APH KIC KIA PC'!L192="Välj….","",'APH KIC KIA PC'!L192)</f>
        <v/>
      </c>
      <c r="J189" s="436" t="str">
        <f>IF(B189="","",_xlfn.XLOOKUP(I189,Artikelgrupper!A:A,Artikelgrupper!B:B))</f>
        <v/>
      </c>
      <c r="K189" s="436" t="str">
        <f>IF(B189="","",_xlfn.XLOOKUP(I189,Artikelgrupper!A:A,Artikelgrupper!C:C))</f>
        <v/>
      </c>
      <c r="L189" s="436" t="str">
        <f>IF(B189="","",_xlfn.XLOOKUP(I189,Artikelgrupper!A:A,Artikelgrupper!D:D))</f>
        <v/>
      </c>
      <c r="M189" s="439" t="str">
        <f>IF(B189="","",'APH KIC KIA PC'!Q192)</f>
        <v/>
      </c>
      <c r="N189" s="438" t="str">
        <f>IF('APH KIC KIA PC'!R192="","",'APH KIC KIA PC'!R192)</f>
        <v/>
      </c>
      <c r="O189" s="438" t="str">
        <f>IF('APH KIC KIA PC'!T192="","",'APH KIC KIA PC'!T192)</f>
        <v/>
      </c>
      <c r="P189" s="438" t="str">
        <f>IF('APH KIC KIA PC'!K192="","",'APH KIC KIA PC'!K192)</f>
        <v>Välj…</v>
      </c>
      <c r="Q189" s="436" t="str">
        <f>IF(B189="","",'2. Artikeldata Utökad'!E192)</f>
        <v/>
      </c>
      <c r="R189" s="436" t="str">
        <f>IF(B189="","",'2. Artikeldata Utökad'!F192)</f>
        <v/>
      </c>
      <c r="S189" s="436" t="str">
        <f>IF(B189="","",'3. Förpackningsdata'!G192/10)</f>
        <v/>
      </c>
      <c r="T189" s="436" t="str">
        <f>IF(B189="","",'3. Förpackningsdata'!H192/10)</f>
        <v/>
      </c>
      <c r="U189" s="436" t="str">
        <f>IF(B189="","",'3. Förpackningsdata'!I192/10)</f>
        <v/>
      </c>
      <c r="V189" s="465" t="str">
        <f>IF(B189="","",'APH KIC KIA PC'!Z192)</f>
        <v/>
      </c>
      <c r="W189" s="440" t="str">
        <f>IF(B189="","",'APH KIC KIA PC'!AA192)</f>
        <v/>
      </c>
      <c r="X189" s="441" t="str">
        <f>IF(B189="","",'APH KIC KIA PC'!AB192)</f>
        <v/>
      </c>
      <c r="Y189" s="442" t="str">
        <f>IF(B189="","",'APH KIC KIA PC'!AD192)</f>
        <v/>
      </c>
      <c r="Z189" s="441" t="str">
        <f>IF(B189="","",'APH KIC KIA PC'!AC192)</f>
        <v/>
      </c>
      <c r="AA189" s="442" t="str">
        <f>IF(B189="","",'APH KIC KIA PC'!AI192)</f>
        <v/>
      </c>
      <c r="AB189" s="443" t="str">
        <f>IF(B189="","",'APH KIC KIA PC'!AJ192)</f>
        <v/>
      </c>
      <c r="AC189" s="438" t="str">
        <f>IF(B189="","",'APH KIC KIA PC'!W192)</f>
        <v/>
      </c>
      <c r="AD189" s="439" t="str">
        <f>IF('3. Förpackningsdata'!M192="","",'3. Förpackningsdata'!M192)</f>
        <v/>
      </c>
      <c r="AE189" s="438" t="str">
        <f>IF('APH KIC KIA PC'!J192="","",'APH KIC KIA PC'!J192)</f>
        <v/>
      </c>
    </row>
    <row r="190" spans="1:31" s="330" customFormat="1" x14ac:dyDescent="0.25">
      <c r="A190" s="342">
        <v>189</v>
      </c>
      <c r="B190" s="434" t="str">
        <f>IF('1. Artikeldata Grund'!E193="","",'1. Artikeldata Grund'!E193)</f>
        <v/>
      </c>
      <c r="C190" s="435" t="str">
        <f>IF('1. Artikeldata Grund'!D193="","",'1. Artikeldata Grund'!D193)</f>
        <v/>
      </c>
      <c r="D190" s="436" t="str">
        <f>IF('APH KIC KIA PC'!D193="","",'APH KIC KIA PC'!D193)</f>
        <v/>
      </c>
      <c r="E190" s="435" t="str">
        <f>IF('APH KIC KIA PC'!F193="","",'APH KIC KIA PC'!F193)</f>
        <v/>
      </c>
      <c r="F190" s="438" t="str">
        <f>IF('APH KIC KIA PC'!S193="","",'APH KIC KIA PC'!S193)</f>
        <v xml:space="preserve">  Välj…</v>
      </c>
      <c r="G190" s="438">
        <f>IF('APH KIC KIA PC'!M193="","",'APH KIC KIA PC'!M193)</f>
        <v>910</v>
      </c>
      <c r="H190" s="437" t="str">
        <f>IF(G190&lt;&gt;200,"",IF('2. Artikeldata Utökad'!I193="","",'2. Artikeldata Utökad'!I193))</f>
        <v/>
      </c>
      <c r="I190" s="436" t="str">
        <f>IF('APH KIC KIA PC'!L193="Välj….","",'APH KIC KIA PC'!L193)</f>
        <v/>
      </c>
      <c r="J190" s="436" t="str">
        <f>IF(B190="","",_xlfn.XLOOKUP(I190,Artikelgrupper!A:A,Artikelgrupper!B:B))</f>
        <v/>
      </c>
      <c r="K190" s="436" t="str">
        <f>IF(B190="","",_xlfn.XLOOKUP(I190,Artikelgrupper!A:A,Artikelgrupper!C:C))</f>
        <v/>
      </c>
      <c r="L190" s="436" t="str">
        <f>IF(B190="","",_xlfn.XLOOKUP(I190,Artikelgrupper!A:A,Artikelgrupper!D:D))</f>
        <v/>
      </c>
      <c r="M190" s="439" t="str">
        <f>IF(B190="","",'APH KIC KIA PC'!Q193)</f>
        <v/>
      </c>
      <c r="N190" s="438" t="str">
        <f>IF('APH KIC KIA PC'!R193="","",'APH KIC KIA PC'!R193)</f>
        <v/>
      </c>
      <c r="O190" s="438" t="str">
        <f>IF('APH KIC KIA PC'!T193="","",'APH KIC KIA PC'!T193)</f>
        <v/>
      </c>
      <c r="P190" s="438" t="str">
        <f>IF('APH KIC KIA PC'!K193="","",'APH KIC KIA PC'!K193)</f>
        <v>Välj…</v>
      </c>
      <c r="Q190" s="436" t="str">
        <f>IF(B190="","",'2. Artikeldata Utökad'!E193)</f>
        <v/>
      </c>
      <c r="R190" s="436" t="str">
        <f>IF(B190="","",'2. Artikeldata Utökad'!F193)</f>
        <v/>
      </c>
      <c r="S190" s="436" t="str">
        <f>IF(B190="","",'3. Förpackningsdata'!G193/10)</f>
        <v/>
      </c>
      <c r="T190" s="436" t="str">
        <f>IF(B190="","",'3. Förpackningsdata'!H193/10)</f>
        <v/>
      </c>
      <c r="U190" s="436" t="str">
        <f>IF(B190="","",'3. Förpackningsdata'!I193/10)</f>
        <v/>
      </c>
      <c r="V190" s="465" t="str">
        <f>IF(B190="","",'APH KIC KIA PC'!Z193)</f>
        <v/>
      </c>
      <c r="W190" s="440" t="str">
        <f>IF(B190="","",'APH KIC KIA PC'!AA193)</f>
        <v/>
      </c>
      <c r="X190" s="441" t="str">
        <f>IF(B190="","",'APH KIC KIA PC'!AB193)</f>
        <v/>
      </c>
      <c r="Y190" s="442" t="str">
        <f>IF(B190="","",'APH KIC KIA PC'!AD193)</f>
        <v/>
      </c>
      <c r="Z190" s="441" t="str">
        <f>IF(B190="","",'APH KIC KIA PC'!AC193)</f>
        <v/>
      </c>
      <c r="AA190" s="442" t="str">
        <f>IF(B190="","",'APH KIC KIA PC'!AI193)</f>
        <v/>
      </c>
      <c r="AB190" s="443" t="str">
        <f>IF(B190="","",'APH KIC KIA PC'!AJ193)</f>
        <v/>
      </c>
      <c r="AC190" s="438" t="str">
        <f>IF(B190="","",'APH KIC KIA PC'!W193)</f>
        <v/>
      </c>
      <c r="AD190" s="439" t="str">
        <f>IF('3. Förpackningsdata'!M193="","",'3. Förpackningsdata'!M193)</f>
        <v/>
      </c>
      <c r="AE190" s="438" t="str">
        <f>IF('APH KIC KIA PC'!J193="","",'APH KIC KIA PC'!J193)</f>
        <v/>
      </c>
    </row>
    <row r="191" spans="1:31" s="330" customFormat="1" x14ac:dyDescent="0.25">
      <c r="A191" s="342">
        <v>190</v>
      </c>
      <c r="B191" s="434" t="str">
        <f>IF('1. Artikeldata Grund'!E194="","",'1. Artikeldata Grund'!E194)</f>
        <v/>
      </c>
      <c r="C191" s="435" t="str">
        <f>IF('1. Artikeldata Grund'!D194="","",'1. Artikeldata Grund'!D194)</f>
        <v/>
      </c>
      <c r="D191" s="436" t="str">
        <f>IF('APH KIC KIA PC'!D194="","",'APH KIC KIA PC'!D194)</f>
        <v/>
      </c>
      <c r="E191" s="435" t="str">
        <f>IF('APH KIC KIA PC'!F194="","",'APH KIC KIA PC'!F194)</f>
        <v/>
      </c>
      <c r="F191" s="438" t="str">
        <f>IF('APH KIC KIA PC'!S194="","",'APH KIC KIA PC'!S194)</f>
        <v xml:space="preserve">  Välj…</v>
      </c>
      <c r="G191" s="438">
        <f>IF('APH KIC KIA PC'!M194="","",'APH KIC KIA PC'!M194)</f>
        <v>910</v>
      </c>
      <c r="H191" s="437" t="str">
        <f>IF(G191&lt;&gt;200,"",IF('2. Artikeldata Utökad'!I194="","",'2. Artikeldata Utökad'!I194))</f>
        <v/>
      </c>
      <c r="I191" s="436" t="str">
        <f>IF('APH KIC KIA PC'!L194="Välj….","",'APH KIC KIA PC'!L194)</f>
        <v/>
      </c>
      <c r="J191" s="436" t="str">
        <f>IF(B191="","",_xlfn.XLOOKUP(I191,Artikelgrupper!A:A,Artikelgrupper!B:B))</f>
        <v/>
      </c>
      <c r="K191" s="436" t="str">
        <f>IF(B191="","",_xlfn.XLOOKUP(I191,Artikelgrupper!A:A,Artikelgrupper!C:C))</f>
        <v/>
      </c>
      <c r="L191" s="436" t="str">
        <f>IF(B191="","",_xlfn.XLOOKUP(I191,Artikelgrupper!A:A,Artikelgrupper!D:D))</f>
        <v/>
      </c>
      <c r="M191" s="439" t="str">
        <f>IF(B191="","",'APH KIC KIA PC'!Q194)</f>
        <v/>
      </c>
      <c r="N191" s="438" t="str">
        <f>IF('APH KIC KIA PC'!R194="","",'APH KIC KIA PC'!R194)</f>
        <v/>
      </c>
      <c r="O191" s="438" t="str">
        <f>IF('APH KIC KIA PC'!T194="","",'APH KIC KIA PC'!T194)</f>
        <v/>
      </c>
      <c r="P191" s="438" t="str">
        <f>IF('APH KIC KIA PC'!K194="","",'APH KIC KIA PC'!K194)</f>
        <v>Välj…</v>
      </c>
      <c r="Q191" s="436" t="str">
        <f>IF(B191="","",'2. Artikeldata Utökad'!E194)</f>
        <v/>
      </c>
      <c r="R191" s="436" t="str">
        <f>IF(B191="","",'2. Artikeldata Utökad'!F194)</f>
        <v/>
      </c>
      <c r="S191" s="436" t="str">
        <f>IF(B191="","",'3. Förpackningsdata'!G194/10)</f>
        <v/>
      </c>
      <c r="T191" s="436" t="str">
        <f>IF(B191="","",'3. Förpackningsdata'!H194/10)</f>
        <v/>
      </c>
      <c r="U191" s="436" t="str">
        <f>IF(B191="","",'3. Förpackningsdata'!I194/10)</f>
        <v/>
      </c>
      <c r="V191" s="465" t="str">
        <f>IF(B191="","",'APH KIC KIA PC'!Z194)</f>
        <v/>
      </c>
      <c r="W191" s="440" t="str">
        <f>IF(B191="","",'APH KIC KIA PC'!AA194)</f>
        <v/>
      </c>
      <c r="X191" s="441" t="str">
        <f>IF(B191="","",'APH KIC KIA PC'!AB194)</f>
        <v/>
      </c>
      <c r="Y191" s="442" t="str">
        <f>IF(B191="","",'APH KIC KIA PC'!AD194)</f>
        <v/>
      </c>
      <c r="Z191" s="441" t="str">
        <f>IF(B191="","",'APH KIC KIA PC'!AC194)</f>
        <v/>
      </c>
      <c r="AA191" s="442" t="str">
        <f>IF(B191="","",'APH KIC KIA PC'!AI194)</f>
        <v/>
      </c>
      <c r="AB191" s="443" t="str">
        <f>IF(B191="","",'APH KIC KIA PC'!AJ194)</f>
        <v/>
      </c>
      <c r="AC191" s="438" t="str">
        <f>IF(B191="","",'APH KIC KIA PC'!W194)</f>
        <v/>
      </c>
      <c r="AD191" s="439" t="str">
        <f>IF('3. Förpackningsdata'!M194="","",'3. Förpackningsdata'!M194)</f>
        <v/>
      </c>
      <c r="AE191" s="438" t="str">
        <f>IF('APH KIC KIA PC'!J194="","",'APH KIC KIA PC'!J194)</f>
        <v/>
      </c>
    </row>
    <row r="192" spans="1:31" s="330" customFormat="1" x14ac:dyDescent="0.25">
      <c r="A192" s="342">
        <v>191</v>
      </c>
      <c r="B192" s="434" t="str">
        <f>IF('1. Artikeldata Grund'!E195="","",'1. Artikeldata Grund'!E195)</f>
        <v/>
      </c>
      <c r="C192" s="435" t="str">
        <f>IF('1. Artikeldata Grund'!D195="","",'1. Artikeldata Grund'!D195)</f>
        <v/>
      </c>
      <c r="D192" s="436" t="str">
        <f>IF('APH KIC KIA PC'!D195="","",'APH KIC KIA PC'!D195)</f>
        <v/>
      </c>
      <c r="E192" s="435" t="str">
        <f>IF('APH KIC KIA PC'!F195="","",'APH KIC KIA PC'!F195)</f>
        <v/>
      </c>
      <c r="F192" s="438" t="str">
        <f>IF('APH KIC KIA PC'!S195="","",'APH KIC KIA PC'!S195)</f>
        <v xml:space="preserve">  Välj…</v>
      </c>
      <c r="G192" s="438">
        <f>IF('APH KIC KIA PC'!M195="","",'APH KIC KIA PC'!M195)</f>
        <v>910</v>
      </c>
      <c r="H192" s="437" t="str">
        <f>IF(G192&lt;&gt;200,"",IF('2. Artikeldata Utökad'!I195="","",'2. Artikeldata Utökad'!I195))</f>
        <v/>
      </c>
      <c r="I192" s="436" t="str">
        <f>IF('APH KIC KIA PC'!L195="Välj….","",'APH KIC KIA PC'!L195)</f>
        <v/>
      </c>
      <c r="J192" s="436" t="str">
        <f>IF(B192="","",_xlfn.XLOOKUP(I192,Artikelgrupper!A:A,Artikelgrupper!B:B))</f>
        <v/>
      </c>
      <c r="K192" s="436" t="str">
        <f>IF(B192="","",_xlfn.XLOOKUP(I192,Artikelgrupper!A:A,Artikelgrupper!C:C))</f>
        <v/>
      </c>
      <c r="L192" s="436" t="str">
        <f>IF(B192="","",_xlfn.XLOOKUP(I192,Artikelgrupper!A:A,Artikelgrupper!D:D))</f>
        <v/>
      </c>
      <c r="M192" s="439" t="str">
        <f>IF(B192="","",'APH KIC KIA PC'!Q195)</f>
        <v/>
      </c>
      <c r="N192" s="438" t="str">
        <f>IF('APH KIC KIA PC'!R195="","",'APH KIC KIA PC'!R195)</f>
        <v/>
      </c>
      <c r="O192" s="438" t="str">
        <f>IF('APH KIC KIA PC'!T195="","",'APH KIC KIA PC'!T195)</f>
        <v/>
      </c>
      <c r="P192" s="438" t="str">
        <f>IF('APH KIC KIA PC'!K195="","",'APH KIC KIA PC'!K195)</f>
        <v>Välj…</v>
      </c>
      <c r="Q192" s="436" t="str">
        <f>IF(B192="","",'2. Artikeldata Utökad'!E195)</f>
        <v/>
      </c>
      <c r="R192" s="436" t="str">
        <f>IF(B192="","",'2. Artikeldata Utökad'!F195)</f>
        <v/>
      </c>
      <c r="S192" s="436" t="str">
        <f>IF(B192="","",'3. Förpackningsdata'!G195/10)</f>
        <v/>
      </c>
      <c r="T192" s="436" t="str">
        <f>IF(B192="","",'3. Förpackningsdata'!H195/10)</f>
        <v/>
      </c>
      <c r="U192" s="436" t="str">
        <f>IF(B192="","",'3. Förpackningsdata'!I195/10)</f>
        <v/>
      </c>
      <c r="V192" s="465" t="str">
        <f>IF(B192="","",'APH KIC KIA PC'!Z195)</f>
        <v/>
      </c>
      <c r="W192" s="440" t="str">
        <f>IF(B192="","",'APH KIC KIA PC'!AA195)</f>
        <v/>
      </c>
      <c r="X192" s="441" t="str">
        <f>IF(B192="","",'APH KIC KIA PC'!AB195)</f>
        <v/>
      </c>
      <c r="Y192" s="442" t="str">
        <f>IF(B192="","",'APH KIC KIA PC'!AD195)</f>
        <v/>
      </c>
      <c r="Z192" s="441" t="str">
        <f>IF(B192="","",'APH KIC KIA PC'!AC195)</f>
        <v/>
      </c>
      <c r="AA192" s="442" t="str">
        <f>IF(B192="","",'APH KIC KIA PC'!AI195)</f>
        <v/>
      </c>
      <c r="AB192" s="443" t="str">
        <f>IF(B192="","",'APH KIC KIA PC'!AJ195)</f>
        <v/>
      </c>
      <c r="AC192" s="438" t="str">
        <f>IF(B192="","",'APH KIC KIA PC'!W195)</f>
        <v/>
      </c>
      <c r="AD192" s="439" t="str">
        <f>IF('3. Förpackningsdata'!M195="","",'3. Förpackningsdata'!M195)</f>
        <v/>
      </c>
      <c r="AE192" s="438" t="str">
        <f>IF('APH KIC KIA PC'!J195="","",'APH KIC KIA PC'!J195)</f>
        <v/>
      </c>
    </row>
    <row r="193" spans="1:31" s="330" customFormat="1" x14ac:dyDescent="0.25">
      <c r="A193" s="342">
        <v>192</v>
      </c>
      <c r="B193" s="434" t="str">
        <f>IF('1. Artikeldata Grund'!E196="","",'1. Artikeldata Grund'!E196)</f>
        <v/>
      </c>
      <c r="C193" s="435" t="str">
        <f>IF('1. Artikeldata Grund'!D196="","",'1. Artikeldata Grund'!D196)</f>
        <v/>
      </c>
      <c r="D193" s="436" t="str">
        <f>IF('APH KIC KIA PC'!D196="","",'APH KIC KIA PC'!D196)</f>
        <v/>
      </c>
      <c r="E193" s="435" t="str">
        <f>IF('APH KIC KIA PC'!F196="","",'APH KIC KIA PC'!F196)</f>
        <v/>
      </c>
      <c r="F193" s="438" t="str">
        <f>IF('APH KIC KIA PC'!S196="","",'APH KIC KIA PC'!S196)</f>
        <v xml:space="preserve">  Välj…</v>
      </c>
      <c r="G193" s="438">
        <f>IF('APH KIC KIA PC'!M196="","",'APH KIC KIA PC'!M196)</f>
        <v>910</v>
      </c>
      <c r="H193" s="437" t="str">
        <f>IF(G193&lt;&gt;200,"",IF('2. Artikeldata Utökad'!I196="","",'2. Artikeldata Utökad'!I196))</f>
        <v/>
      </c>
      <c r="I193" s="436" t="str">
        <f>IF('APH KIC KIA PC'!L196="Välj….","",'APH KIC KIA PC'!L196)</f>
        <v/>
      </c>
      <c r="J193" s="436" t="str">
        <f>IF(B193="","",_xlfn.XLOOKUP(I193,Artikelgrupper!A:A,Artikelgrupper!B:B))</f>
        <v/>
      </c>
      <c r="K193" s="436" t="str">
        <f>IF(B193="","",_xlfn.XLOOKUP(I193,Artikelgrupper!A:A,Artikelgrupper!C:C))</f>
        <v/>
      </c>
      <c r="L193" s="436" t="str">
        <f>IF(B193="","",_xlfn.XLOOKUP(I193,Artikelgrupper!A:A,Artikelgrupper!D:D))</f>
        <v/>
      </c>
      <c r="M193" s="439" t="str">
        <f>IF(B193="","",'APH KIC KIA PC'!Q196)</f>
        <v/>
      </c>
      <c r="N193" s="438" t="str">
        <f>IF('APH KIC KIA PC'!R196="","",'APH KIC KIA PC'!R196)</f>
        <v/>
      </c>
      <c r="O193" s="438" t="str">
        <f>IF('APH KIC KIA PC'!T196="","",'APH KIC KIA PC'!T196)</f>
        <v/>
      </c>
      <c r="P193" s="438" t="str">
        <f>IF('APH KIC KIA PC'!K196="","",'APH KIC KIA PC'!K196)</f>
        <v>Välj…</v>
      </c>
      <c r="Q193" s="436" t="str">
        <f>IF(B193="","",'2. Artikeldata Utökad'!E196)</f>
        <v/>
      </c>
      <c r="R193" s="436" t="str">
        <f>IF(B193="","",'2. Artikeldata Utökad'!F196)</f>
        <v/>
      </c>
      <c r="S193" s="436" t="str">
        <f>IF(B193="","",'3. Förpackningsdata'!G196/10)</f>
        <v/>
      </c>
      <c r="T193" s="436" t="str">
        <f>IF(B193="","",'3. Förpackningsdata'!H196/10)</f>
        <v/>
      </c>
      <c r="U193" s="436" t="str">
        <f>IF(B193="","",'3. Förpackningsdata'!I196/10)</f>
        <v/>
      </c>
      <c r="V193" s="465" t="str">
        <f>IF(B193="","",'APH KIC KIA PC'!Z196)</f>
        <v/>
      </c>
      <c r="W193" s="440" t="str">
        <f>IF(B193="","",'APH KIC KIA PC'!AA196)</f>
        <v/>
      </c>
      <c r="X193" s="441" t="str">
        <f>IF(B193="","",'APH KIC KIA PC'!AB196)</f>
        <v/>
      </c>
      <c r="Y193" s="442" t="str">
        <f>IF(B193="","",'APH KIC KIA PC'!AD196)</f>
        <v/>
      </c>
      <c r="Z193" s="441" t="str">
        <f>IF(B193="","",'APH KIC KIA PC'!AC196)</f>
        <v/>
      </c>
      <c r="AA193" s="442" t="str">
        <f>IF(B193="","",'APH KIC KIA PC'!AI196)</f>
        <v/>
      </c>
      <c r="AB193" s="443" t="str">
        <f>IF(B193="","",'APH KIC KIA PC'!AJ196)</f>
        <v/>
      </c>
      <c r="AC193" s="438" t="str">
        <f>IF(B193="","",'APH KIC KIA PC'!W196)</f>
        <v/>
      </c>
      <c r="AD193" s="439" t="str">
        <f>IF('3. Förpackningsdata'!M196="","",'3. Förpackningsdata'!M196)</f>
        <v/>
      </c>
      <c r="AE193" s="438" t="str">
        <f>IF('APH KIC KIA PC'!J196="","",'APH KIC KIA PC'!J196)</f>
        <v/>
      </c>
    </row>
    <row r="194" spans="1:31" s="330" customFormat="1" x14ac:dyDescent="0.25">
      <c r="A194" s="342">
        <v>193</v>
      </c>
      <c r="B194" s="434" t="str">
        <f>IF('1. Artikeldata Grund'!E197="","",'1. Artikeldata Grund'!E197)</f>
        <v/>
      </c>
      <c r="C194" s="435" t="str">
        <f>IF('1. Artikeldata Grund'!D197="","",'1. Artikeldata Grund'!D197)</f>
        <v/>
      </c>
      <c r="D194" s="436" t="str">
        <f>IF('APH KIC KIA PC'!D197="","",'APH KIC KIA PC'!D197)</f>
        <v/>
      </c>
      <c r="E194" s="435" t="str">
        <f>IF('APH KIC KIA PC'!F197="","",'APH KIC KIA PC'!F197)</f>
        <v/>
      </c>
      <c r="F194" s="438" t="str">
        <f>IF('APH KIC KIA PC'!S197="","",'APH KIC KIA PC'!S197)</f>
        <v xml:space="preserve">  Välj…</v>
      </c>
      <c r="G194" s="438">
        <f>IF('APH KIC KIA PC'!M197="","",'APH KIC KIA PC'!M197)</f>
        <v>910</v>
      </c>
      <c r="H194" s="437" t="str">
        <f>IF(G194&lt;&gt;200,"",IF('2. Artikeldata Utökad'!I197="","",'2. Artikeldata Utökad'!I197))</f>
        <v/>
      </c>
      <c r="I194" s="436" t="str">
        <f>IF('APH KIC KIA PC'!L197="Välj….","",'APH KIC KIA PC'!L197)</f>
        <v/>
      </c>
      <c r="J194" s="436" t="str">
        <f>IF(B194="","",_xlfn.XLOOKUP(I194,Artikelgrupper!A:A,Artikelgrupper!B:B))</f>
        <v/>
      </c>
      <c r="K194" s="436" t="str">
        <f>IF(B194="","",_xlfn.XLOOKUP(I194,Artikelgrupper!A:A,Artikelgrupper!C:C))</f>
        <v/>
      </c>
      <c r="L194" s="436" t="str">
        <f>IF(B194="","",_xlfn.XLOOKUP(I194,Artikelgrupper!A:A,Artikelgrupper!D:D))</f>
        <v/>
      </c>
      <c r="M194" s="439" t="str">
        <f>IF(B194="","",'APH KIC KIA PC'!Q197)</f>
        <v/>
      </c>
      <c r="N194" s="438" t="str">
        <f>IF('APH KIC KIA PC'!R197="","",'APH KIC KIA PC'!R197)</f>
        <v/>
      </c>
      <c r="O194" s="438" t="str">
        <f>IF('APH KIC KIA PC'!T197="","",'APH KIC KIA PC'!T197)</f>
        <v/>
      </c>
      <c r="P194" s="438" t="str">
        <f>IF('APH KIC KIA PC'!K197="","",'APH KIC KIA PC'!K197)</f>
        <v>Välj…</v>
      </c>
      <c r="Q194" s="436" t="str">
        <f>IF(B194="","",'2. Artikeldata Utökad'!E197)</f>
        <v/>
      </c>
      <c r="R194" s="436" t="str">
        <f>IF(B194="","",'2. Artikeldata Utökad'!F197)</f>
        <v/>
      </c>
      <c r="S194" s="436" t="str">
        <f>IF(B194="","",'3. Förpackningsdata'!G197/10)</f>
        <v/>
      </c>
      <c r="T194" s="436" t="str">
        <f>IF(B194="","",'3. Förpackningsdata'!H197/10)</f>
        <v/>
      </c>
      <c r="U194" s="436" t="str">
        <f>IF(B194="","",'3. Förpackningsdata'!I197/10)</f>
        <v/>
      </c>
      <c r="V194" s="465" t="str">
        <f>IF(B194="","",'APH KIC KIA PC'!Z197)</f>
        <v/>
      </c>
      <c r="W194" s="440" t="str">
        <f>IF(B194="","",'APH KIC KIA PC'!AA197)</f>
        <v/>
      </c>
      <c r="X194" s="441" t="str">
        <f>IF(B194="","",'APH KIC KIA PC'!AB197)</f>
        <v/>
      </c>
      <c r="Y194" s="442" t="str">
        <f>IF(B194="","",'APH KIC KIA PC'!AD197)</f>
        <v/>
      </c>
      <c r="Z194" s="441" t="str">
        <f>IF(B194="","",'APH KIC KIA PC'!AC197)</f>
        <v/>
      </c>
      <c r="AA194" s="442" t="str">
        <f>IF(B194="","",'APH KIC KIA PC'!AI197)</f>
        <v/>
      </c>
      <c r="AB194" s="443" t="str">
        <f>IF(B194="","",'APH KIC KIA PC'!AJ197)</f>
        <v/>
      </c>
      <c r="AC194" s="438" t="str">
        <f>IF(B194="","",'APH KIC KIA PC'!W197)</f>
        <v/>
      </c>
      <c r="AD194" s="439" t="str">
        <f>IF('3. Förpackningsdata'!M197="","",'3. Förpackningsdata'!M197)</f>
        <v/>
      </c>
      <c r="AE194" s="438" t="str">
        <f>IF('APH KIC KIA PC'!J197="","",'APH KIC KIA PC'!J197)</f>
        <v/>
      </c>
    </row>
    <row r="195" spans="1:31" s="330" customFormat="1" x14ac:dyDescent="0.25">
      <c r="A195" s="342">
        <v>194</v>
      </c>
      <c r="B195" s="434" t="str">
        <f>IF('1. Artikeldata Grund'!E198="","",'1. Artikeldata Grund'!E198)</f>
        <v/>
      </c>
      <c r="C195" s="435" t="str">
        <f>IF('1. Artikeldata Grund'!D198="","",'1. Artikeldata Grund'!D198)</f>
        <v/>
      </c>
      <c r="D195" s="436" t="str">
        <f>IF('APH KIC KIA PC'!D198="","",'APH KIC KIA PC'!D198)</f>
        <v/>
      </c>
      <c r="E195" s="435" t="str">
        <f>IF('APH KIC KIA PC'!F198="","",'APH KIC KIA PC'!F198)</f>
        <v/>
      </c>
      <c r="F195" s="438" t="str">
        <f>IF('APH KIC KIA PC'!S198="","",'APH KIC KIA PC'!S198)</f>
        <v xml:space="preserve">  Välj…</v>
      </c>
      <c r="G195" s="438">
        <f>IF('APH KIC KIA PC'!M198="","",'APH KIC KIA PC'!M198)</f>
        <v>910</v>
      </c>
      <c r="H195" s="437" t="str">
        <f>IF(G195&lt;&gt;200,"",IF('2. Artikeldata Utökad'!I198="","",'2. Artikeldata Utökad'!I198))</f>
        <v/>
      </c>
      <c r="I195" s="436" t="str">
        <f>IF('APH KIC KIA PC'!L198="Välj….","",'APH KIC KIA PC'!L198)</f>
        <v/>
      </c>
      <c r="J195" s="436" t="str">
        <f>IF(B195="","",_xlfn.XLOOKUP(I195,Artikelgrupper!A:A,Artikelgrupper!B:B))</f>
        <v/>
      </c>
      <c r="K195" s="436" t="str">
        <f>IF(B195="","",_xlfn.XLOOKUP(I195,Artikelgrupper!A:A,Artikelgrupper!C:C))</f>
        <v/>
      </c>
      <c r="L195" s="436" t="str">
        <f>IF(B195="","",_xlfn.XLOOKUP(I195,Artikelgrupper!A:A,Artikelgrupper!D:D))</f>
        <v/>
      </c>
      <c r="M195" s="439" t="str">
        <f>IF(B195="","",'APH KIC KIA PC'!Q198)</f>
        <v/>
      </c>
      <c r="N195" s="438" t="str">
        <f>IF('APH KIC KIA PC'!R198="","",'APH KIC KIA PC'!R198)</f>
        <v/>
      </c>
      <c r="O195" s="438" t="str">
        <f>IF('APH KIC KIA PC'!T198="","",'APH KIC KIA PC'!T198)</f>
        <v/>
      </c>
      <c r="P195" s="438" t="str">
        <f>IF('APH KIC KIA PC'!K198="","",'APH KIC KIA PC'!K198)</f>
        <v>Välj…</v>
      </c>
      <c r="Q195" s="436" t="str">
        <f>IF(B195="","",'2. Artikeldata Utökad'!E198)</f>
        <v/>
      </c>
      <c r="R195" s="436" t="str">
        <f>IF(B195="","",'2. Artikeldata Utökad'!F198)</f>
        <v/>
      </c>
      <c r="S195" s="436" t="str">
        <f>IF(B195="","",'3. Förpackningsdata'!G198/10)</f>
        <v/>
      </c>
      <c r="T195" s="436" t="str">
        <f>IF(B195="","",'3. Förpackningsdata'!H198/10)</f>
        <v/>
      </c>
      <c r="U195" s="436" t="str">
        <f>IF(B195="","",'3. Förpackningsdata'!I198/10)</f>
        <v/>
      </c>
      <c r="V195" s="465" t="str">
        <f>IF(B195="","",'APH KIC KIA PC'!Z198)</f>
        <v/>
      </c>
      <c r="W195" s="440" t="str">
        <f>IF(B195="","",'APH KIC KIA PC'!AA198)</f>
        <v/>
      </c>
      <c r="X195" s="441" t="str">
        <f>IF(B195="","",'APH KIC KIA PC'!AB198)</f>
        <v/>
      </c>
      <c r="Y195" s="442" t="str">
        <f>IF(B195="","",'APH KIC KIA PC'!AD198)</f>
        <v/>
      </c>
      <c r="Z195" s="441" t="str">
        <f>IF(B195="","",'APH KIC KIA PC'!AC198)</f>
        <v/>
      </c>
      <c r="AA195" s="442" t="str">
        <f>IF(B195="","",'APH KIC KIA PC'!AI198)</f>
        <v/>
      </c>
      <c r="AB195" s="443" t="str">
        <f>IF(B195="","",'APH KIC KIA PC'!AJ198)</f>
        <v/>
      </c>
      <c r="AC195" s="438" t="str">
        <f>IF(B195="","",'APH KIC KIA PC'!W198)</f>
        <v/>
      </c>
      <c r="AD195" s="439" t="str">
        <f>IF('3. Förpackningsdata'!M198="","",'3. Förpackningsdata'!M198)</f>
        <v/>
      </c>
      <c r="AE195" s="438" t="str">
        <f>IF('APH KIC KIA PC'!J198="","",'APH KIC KIA PC'!J198)</f>
        <v/>
      </c>
    </row>
    <row r="196" spans="1:31" s="330" customFormat="1" x14ac:dyDescent="0.25">
      <c r="A196" s="342">
        <v>195</v>
      </c>
      <c r="B196" s="434" t="str">
        <f>IF('1. Artikeldata Grund'!E199="","",'1. Artikeldata Grund'!E199)</f>
        <v/>
      </c>
      <c r="C196" s="435" t="str">
        <f>IF('1. Artikeldata Grund'!D199="","",'1. Artikeldata Grund'!D199)</f>
        <v/>
      </c>
      <c r="D196" s="436" t="str">
        <f>IF('APH KIC KIA PC'!D199="","",'APH KIC KIA PC'!D199)</f>
        <v/>
      </c>
      <c r="E196" s="435" t="str">
        <f>IF('APH KIC KIA PC'!F199="","",'APH KIC KIA PC'!F199)</f>
        <v/>
      </c>
      <c r="F196" s="438" t="str">
        <f>IF('APH KIC KIA PC'!S199="","",'APH KIC KIA PC'!S199)</f>
        <v xml:space="preserve">  Välj…</v>
      </c>
      <c r="G196" s="438">
        <f>IF('APH KIC KIA PC'!M199="","",'APH KIC KIA PC'!M199)</f>
        <v>910</v>
      </c>
      <c r="H196" s="437" t="str">
        <f>IF(G196&lt;&gt;200,"",IF('2. Artikeldata Utökad'!I199="","",'2. Artikeldata Utökad'!I199))</f>
        <v/>
      </c>
      <c r="I196" s="436" t="str">
        <f>IF('APH KIC KIA PC'!L199="Välj….","",'APH KIC KIA PC'!L199)</f>
        <v/>
      </c>
      <c r="J196" s="436" t="str">
        <f>IF(B196="","",_xlfn.XLOOKUP(I196,Artikelgrupper!A:A,Artikelgrupper!B:B))</f>
        <v/>
      </c>
      <c r="K196" s="436" t="str">
        <f>IF(B196="","",_xlfn.XLOOKUP(I196,Artikelgrupper!A:A,Artikelgrupper!C:C))</f>
        <v/>
      </c>
      <c r="L196" s="436" t="str">
        <f>IF(B196="","",_xlfn.XLOOKUP(I196,Artikelgrupper!A:A,Artikelgrupper!D:D))</f>
        <v/>
      </c>
      <c r="M196" s="439" t="str">
        <f>IF(B196="","",'APH KIC KIA PC'!Q199)</f>
        <v/>
      </c>
      <c r="N196" s="438" t="str">
        <f>IF('APH KIC KIA PC'!R199="","",'APH KIC KIA PC'!R199)</f>
        <v/>
      </c>
      <c r="O196" s="438" t="str">
        <f>IF('APH KIC KIA PC'!T199="","",'APH KIC KIA PC'!T199)</f>
        <v/>
      </c>
      <c r="P196" s="438" t="str">
        <f>IF('APH KIC KIA PC'!K199="","",'APH KIC KIA PC'!K199)</f>
        <v>Välj…</v>
      </c>
      <c r="Q196" s="436" t="str">
        <f>IF(B196="","",'2. Artikeldata Utökad'!E199)</f>
        <v/>
      </c>
      <c r="R196" s="436" t="str">
        <f>IF(B196="","",'2. Artikeldata Utökad'!F199)</f>
        <v/>
      </c>
      <c r="S196" s="436" t="str">
        <f>IF(B196="","",'3. Förpackningsdata'!G199/10)</f>
        <v/>
      </c>
      <c r="T196" s="436" t="str">
        <f>IF(B196="","",'3. Förpackningsdata'!H199/10)</f>
        <v/>
      </c>
      <c r="U196" s="436" t="str">
        <f>IF(B196="","",'3. Förpackningsdata'!I199/10)</f>
        <v/>
      </c>
      <c r="V196" s="465" t="str">
        <f>IF(B196="","",'APH KIC KIA PC'!Z199)</f>
        <v/>
      </c>
      <c r="W196" s="440" t="str">
        <f>IF(B196="","",'APH KIC KIA PC'!AA199)</f>
        <v/>
      </c>
      <c r="X196" s="441" t="str">
        <f>IF(B196="","",'APH KIC KIA PC'!AB199)</f>
        <v/>
      </c>
      <c r="Y196" s="442" t="str">
        <f>IF(B196="","",'APH KIC KIA PC'!AD199)</f>
        <v/>
      </c>
      <c r="Z196" s="441" t="str">
        <f>IF(B196="","",'APH KIC KIA PC'!AC199)</f>
        <v/>
      </c>
      <c r="AA196" s="442" t="str">
        <f>IF(B196="","",'APH KIC KIA PC'!AI199)</f>
        <v/>
      </c>
      <c r="AB196" s="443" t="str">
        <f>IF(B196="","",'APH KIC KIA PC'!AJ199)</f>
        <v/>
      </c>
      <c r="AC196" s="438" t="str">
        <f>IF(B196="","",'APH KIC KIA PC'!W199)</f>
        <v/>
      </c>
      <c r="AD196" s="439" t="str">
        <f>IF('3. Förpackningsdata'!M199="","",'3. Förpackningsdata'!M199)</f>
        <v/>
      </c>
      <c r="AE196" s="438" t="str">
        <f>IF('APH KIC KIA PC'!J199="","",'APH KIC KIA PC'!J199)</f>
        <v/>
      </c>
    </row>
    <row r="197" spans="1:31" s="330" customFormat="1" x14ac:dyDescent="0.25">
      <c r="A197" s="342">
        <v>196</v>
      </c>
      <c r="B197" s="434" t="str">
        <f>IF('1. Artikeldata Grund'!E200="","",'1. Artikeldata Grund'!E200)</f>
        <v/>
      </c>
      <c r="C197" s="435" t="str">
        <f>IF('1. Artikeldata Grund'!D200="","",'1. Artikeldata Grund'!D200)</f>
        <v/>
      </c>
      <c r="D197" s="436" t="str">
        <f>IF('APH KIC KIA PC'!D200="","",'APH KIC KIA PC'!D200)</f>
        <v/>
      </c>
      <c r="E197" s="435" t="str">
        <f>IF('APH KIC KIA PC'!F200="","",'APH KIC KIA PC'!F200)</f>
        <v/>
      </c>
      <c r="F197" s="438" t="str">
        <f>IF('APH KIC KIA PC'!S200="","",'APH KIC KIA PC'!S200)</f>
        <v xml:space="preserve">  Välj…</v>
      </c>
      <c r="G197" s="438">
        <f>IF('APH KIC KIA PC'!M200="","",'APH KIC KIA PC'!M200)</f>
        <v>910</v>
      </c>
      <c r="H197" s="437" t="str">
        <f>IF(G197&lt;&gt;200,"",IF('2. Artikeldata Utökad'!I200="","",'2. Artikeldata Utökad'!I200))</f>
        <v/>
      </c>
      <c r="I197" s="436" t="str">
        <f>IF('APH KIC KIA PC'!L200="Välj….","",'APH KIC KIA PC'!L200)</f>
        <v/>
      </c>
      <c r="J197" s="436" t="str">
        <f>IF(B197="","",_xlfn.XLOOKUP(I197,Artikelgrupper!A:A,Artikelgrupper!B:B))</f>
        <v/>
      </c>
      <c r="K197" s="436" t="str">
        <f>IF(B197="","",_xlfn.XLOOKUP(I197,Artikelgrupper!A:A,Artikelgrupper!C:C))</f>
        <v/>
      </c>
      <c r="L197" s="436" t="str">
        <f>IF(B197="","",_xlfn.XLOOKUP(I197,Artikelgrupper!A:A,Artikelgrupper!D:D))</f>
        <v/>
      </c>
      <c r="M197" s="439" t="str">
        <f>IF(B197="","",'APH KIC KIA PC'!Q200)</f>
        <v/>
      </c>
      <c r="N197" s="438" t="str">
        <f>IF('APH KIC KIA PC'!R200="","",'APH KIC KIA PC'!R200)</f>
        <v/>
      </c>
      <c r="O197" s="438" t="str">
        <f>IF('APH KIC KIA PC'!T200="","",'APH KIC KIA PC'!T200)</f>
        <v/>
      </c>
      <c r="P197" s="438" t="str">
        <f>IF('APH KIC KIA PC'!K200="","",'APH KIC KIA PC'!K200)</f>
        <v>Välj…</v>
      </c>
      <c r="Q197" s="436" t="str">
        <f>IF(B197="","",'2. Artikeldata Utökad'!E200)</f>
        <v/>
      </c>
      <c r="R197" s="436" t="str">
        <f>IF(B197="","",'2. Artikeldata Utökad'!F200)</f>
        <v/>
      </c>
      <c r="S197" s="436" t="str">
        <f>IF(B197="","",'3. Förpackningsdata'!G200/10)</f>
        <v/>
      </c>
      <c r="T197" s="436" t="str">
        <f>IF(B197="","",'3. Förpackningsdata'!H200/10)</f>
        <v/>
      </c>
      <c r="U197" s="436" t="str">
        <f>IF(B197="","",'3. Förpackningsdata'!I200/10)</f>
        <v/>
      </c>
      <c r="V197" s="465" t="str">
        <f>IF(B197="","",'APH KIC KIA PC'!Z200)</f>
        <v/>
      </c>
      <c r="W197" s="440" t="str">
        <f>IF(B197="","",'APH KIC KIA PC'!AA200)</f>
        <v/>
      </c>
      <c r="X197" s="441" t="str">
        <f>IF(B197="","",'APH KIC KIA PC'!AB200)</f>
        <v/>
      </c>
      <c r="Y197" s="442" t="str">
        <f>IF(B197="","",'APH KIC KIA PC'!AD200)</f>
        <v/>
      </c>
      <c r="Z197" s="441" t="str">
        <f>IF(B197="","",'APH KIC KIA PC'!AC200)</f>
        <v/>
      </c>
      <c r="AA197" s="442" t="str">
        <f>IF(B197="","",'APH KIC KIA PC'!AI200)</f>
        <v/>
      </c>
      <c r="AB197" s="443" t="str">
        <f>IF(B197="","",'APH KIC KIA PC'!AJ200)</f>
        <v/>
      </c>
      <c r="AC197" s="438" t="str">
        <f>IF(B197="","",'APH KIC KIA PC'!W200)</f>
        <v/>
      </c>
      <c r="AD197" s="439" t="str">
        <f>IF('3. Förpackningsdata'!M200="","",'3. Förpackningsdata'!M200)</f>
        <v/>
      </c>
      <c r="AE197" s="438" t="str">
        <f>IF('APH KIC KIA PC'!J200="","",'APH KIC KIA PC'!J200)</f>
        <v/>
      </c>
    </row>
    <row r="198" spans="1:31" s="330" customFormat="1" x14ac:dyDescent="0.25">
      <c r="A198" s="342">
        <v>197</v>
      </c>
      <c r="B198" s="434" t="str">
        <f>IF('1. Artikeldata Grund'!E201="","",'1. Artikeldata Grund'!E201)</f>
        <v/>
      </c>
      <c r="C198" s="435" t="str">
        <f>IF('1. Artikeldata Grund'!D201="","",'1. Artikeldata Grund'!D201)</f>
        <v/>
      </c>
      <c r="D198" s="436" t="str">
        <f>IF('APH KIC KIA PC'!D201="","",'APH KIC KIA PC'!D201)</f>
        <v/>
      </c>
      <c r="E198" s="435" t="str">
        <f>IF('APH KIC KIA PC'!F201="","",'APH KIC KIA PC'!F201)</f>
        <v/>
      </c>
      <c r="F198" s="438" t="str">
        <f>IF('APH KIC KIA PC'!S201="","",'APH KIC KIA PC'!S201)</f>
        <v xml:space="preserve">  Välj…</v>
      </c>
      <c r="G198" s="438">
        <f>IF('APH KIC KIA PC'!M201="","",'APH KIC KIA PC'!M201)</f>
        <v>910</v>
      </c>
      <c r="H198" s="437" t="str">
        <f>IF(G198&lt;&gt;200,"",IF('2. Artikeldata Utökad'!I201="","",'2. Artikeldata Utökad'!I201))</f>
        <v/>
      </c>
      <c r="I198" s="436" t="str">
        <f>IF('APH KIC KIA PC'!L201="Välj….","",'APH KIC KIA PC'!L201)</f>
        <v/>
      </c>
      <c r="J198" s="436" t="str">
        <f>IF(B198="","",_xlfn.XLOOKUP(I198,Artikelgrupper!A:A,Artikelgrupper!B:B))</f>
        <v/>
      </c>
      <c r="K198" s="436" t="str">
        <f>IF(B198="","",_xlfn.XLOOKUP(I198,Artikelgrupper!A:A,Artikelgrupper!C:C))</f>
        <v/>
      </c>
      <c r="L198" s="436" t="str">
        <f>IF(B198="","",_xlfn.XLOOKUP(I198,Artikelgrupper!A:A,Artikelgrupper!D:D))</f>
        <v/>
      </c>
      <c r="M198" s="439" t="str">
        <f>IF(B198="","",'APH KIC KIA PC'!Q201)</f>
        <v/>
      </c>
      <c r="N198" s="438" t="str">
        <f>IF('APH KIC KIA PC'!R201="","",'APH KIC KIA PC'!R201)</f>
        <v/>
      </c>
      <c r="O198" s="438" t="str">
        <f>IF('APH KIC KIA PC'!T201="","",'APH KIC KIA PC'!T201)</f>
        <v/>
      </c>
      <c r="P198" s="438" t="str">
        <f>IF('APH KIC KIA PC'!K201="","",'APH KIC KIA PC'!K201)</f>
        <v>Välj…</v>
      </c>
      <c r="Q198" s="436" t="str">
        <f>IF(B198="","",'2. Artikeldata Utökad'!E201)</f>
        <v/>
      </c>
      <c r="R198" s="436" t="str">
        <f>IF(B198="","",'2. Artikeldata Utökad'!F201)</f>
        <v/>
      </c>
      <c r="S198" s="436" t="str">
        <f>IF(B198="","",'3. Förpackningsdata'!G201/10)</f>
        <v/>
      </c>
      <c r="T198" s="436" t="str">
        <f>IF(B198="","",'3. Förpackningsdata'!H201/10)</f>
        <v/>
      </c>
      <c r="U198" s="436" t="str">
        <f>IF(B198="","",'3. Förpackningsdata'!I201/10)</f>
        <v/>
      </c>
      <c r="V198" s="465" t="str">
        <f>IF(B198="","",'APH KIC KIA PC'!Z201)</f>
        <v/>
      </c>
      <c r="W198" s="440" t="str">
        <f>IF(B198="","",'APH KIC KIA PC'!AA201)</f>
        <v/>
      </c>
      <c r="X198" s="441" t="str">
        <f>IF(B198="","",'APH KIC KIA PC'!AB201)</f>
        <v/>
      </c>
      <c r="Y198" s="442" t="str">
        <f>IF(B198="","",'APH KIC KIA PC'!AD201)</f>
        <v/>
      </c>
      <c r="Z198" s="441" t="str">
        <f>IF(B198="","",'APH KIC KIA PC'!AC201)</f>
        <v/>
      </c>
      <c r="AA198" s="442" t="str">
        <f>IF(B198="","",'APH KIC KIA PC'!AI201)</f>
        <v/>
      </c>
      <c r="AB198" s="443" t="str">
        <f>IF(B198="","",'APH KIC KIA PC'!AJ201)</f>
        <v/>
      </c>
      <c r="AC198" s="438" t="str">
        <f>IF(B198="","",'APH KIC KIA PC'!W201)</f>
        <v/>
      </c>
      <c r="AD198" s="439" t="str">
        <f>IF('3. Förpackningsdata'!M201="","",'3. Förpackningsdata'!M201)</f>
        <v/>
      </c>
      <c r="AE198" s="438" t="str">
        <f>IF('APH KIC KIA PC'!J201="","",'APH KIC KIA PC'!J201)</f>
        <v/>
      </c>
    </row>
    <row r="199" spans="1:31" s="330" customFormat="1" x14ac:dyDescent="0.25">
      <c r="A199" s="342">
        <v>198</v>
      </c>
      <c r="B199" s="434" t="str">
        <f>IF('1. Artikeldata Grund'!E202="","",'1. Artikeldata Grund'!E202)</f>
        <v/>
      </c>
      <c r="C199" s="435" t="str">
        <f>IF('1. Artikeldata Grund'!D202="","",'1. Artikeldata Grund'!D202)</f>
        <v/>
      </c>
      <c r="D199" s="436" t="str">
        <f>IF('APH KIC KIA PC'!D202="","",'APH KIC KIA PC'!D202)</f>
        <v/>
      </c>
      <c r="E199" s="435" t="str">
        <f>IF('APH KIC KIA PC'!F202="","",'APH KIC KIA PC'!F202)</f>
        <v/>
      </c>
      <c r="F199" s="438" t="str">
        <f>IF('APH KIC KIA PC'!S202="","",'APH KIC KIA PC'!S202)</f>
        <v xml:space="preserve">  Välj…</v>
      </c>
      <c r="G199" s="438">
        <f>IF('APH KIC KIA PC'!M202="","",'APH KIC KIA PC'!M202)</f>
        <v>910</v>
      </c>
      <c r="H199" s="437" t="str">
        <f>IF(G199&lt;&gt;200,"",IF('2. Artikeldata Utökad'!I202="","",'2. Artikeldata Utökad'!I202))</f>
        <v/>
      </c>
      <c r="I199" s="436" t="str">
        <f>IF('APH KIC KIA PC'!L202="Välj….","",'APH KIC KIA PC'!L202)</f>
        <v/>
      </c>
      <c r="J199" s="436" t="str">
        <f>IF(B199="","",_xlfn.XLOOKUP(I199,Artikelgrupper!A:A,Artikelgrupper!B:B))</f>
        <v/>
      </c>
      <c r="K199" s="436" t="str">
        <f>IF(B199="","",_xlfn.XLOOKUP(I199,Artikelgrupper!A:A,Artikelgrupper!C:C))</f>
        <v/>
      </c>
      <c r="L199" s="436" t="str">
        <f>IF(B199="","",_xlfn.XLOOKUP(I199,Artikelgrupper!A:A,Artikelgrupper!D:D))</f>
        <v/>
      </c>
      <c r="M199" s="439" t="str">
        <f>IF(B199="","",'APH KIC KIA PC'!Q202)</f>
        <v/>
      </c>
      <c r="N199" s="438" t="str">
        <f>IF('APH KIC KIA PC'!R202="","",'APH KIC KIA PC'!R202)</f>
        <v/>
      </c>
      <c r="O199" s="438" t="str">
        <f>IF('APH KIC KIA PC'!T202="","",'APH KIC KIA PC'!T202)</f>
        <v/>
      </c>
      <c r="P199" s="438" t="str">
        <f>IF('APH KIC KIA PC'!K202="","",'APH KIC KIA PC'!K202)</f>
        <v>Välj…</v>
      </c>
      <c r="Q199" s="436" t="str">
        <f>IF(B199="","",'2. Artikeldata Utökad'!E202)</f>
        <v/>
      </c>
      <c r="R199" s="436" t="str">
        <f>IF(B199="","",'2. Artikeldata Utökad'!F202)</f>
        <v/>
      </c>
      <c r="S199" s="436" t="str">
        <f>IF(B199="","",'3. Förpackningsdata'!G202/10)</f>
        <v/>
      </c>
      <c r="T199" s="436" t="str">
        <f>IF(B199="","",'3. Förpackningsdata'!H202/10)</f>
        <v/>
      </c>
      <c r="U199" s="436" t="str">
        <f>IF(B199="","",'3. Förpackningsdata'!I202/10)</f>
        <v/>
      </c>
      <c r="V199" s="465" t="str">
        <f>IF(B199="","",'APH KIC KIA PC'!Z202)</f>
        <v/>
      </c>
      <c r="W199" s="440" t="str">
        <f>IF(B199="","",'APH KIC KIA PC'!AA202)</f>
        <v/>
      </c>
      <c r="X199" s="441" t="str">
        <f>IF(B199="","",'APH KIC KIA PC'!AB202)</f>
        <v/>
      </c>
      <c r="Y199" s="442" t="str">
        <f>IF(B199="","",'APH KIC KIA PC'!AD202)</f>
        <v/>
      </c>
      <c r="Z199" s="441" t="str">
        <f>IF(B199="","",'APH KIC KIA PC'!AC202)</f>
        <v/>
      </c>
      <c r="AA199" s="442" t="str">
        <f>IF(B199="","",'APH KIC KIA PC'!AI202)</f>
        <v/>
      </c>
      <c r="AB199" s="443" t="str">
        <f>IF(B199="","",'APH KIC KIA PC'!AJ202)</f>
        <v/>
      </c>
      <c r="AC199" s="438" t="str">
        <f>IF(B199="","",'APH KIC KIA PC'!W202)</f>
        <v/>
      </c>
      <c r="AD199" s="439" t="str">
        <f>IF('3. Förpackningsdata'!M202="","",'3. Förpackningsdata'!M202)</f>
        <v/>
      </c>
      <c r="AE199" s="438" t="str">
        <f>IF('APH KIC KIA PC'!J202="","",'APH KIC KIA PC'!J202)</f>
        <v/>
      </c>
    </row>
    <row r="200" spans="1:31" s="330" customFormat="1" x14ac:dyDescent="0.25">
      <c r="A200" s="342">
        <v>199</v>
      </c>
      <c r="B200" s="434" t="str">
        <f>IF('1. Artikeldata Grund'!E203="","",'1. Artikeldata Grund'!E203)</f>
        <v/>
      </c>
      <c r="C200" s="435" t="str">
        <f>IF('1. Artikeldata Grund'!D203="","",'1. Artikeldata Grund'!D203)</f>
        <v/>
      </c>
      <c r="D200" s="436" t="str">
        <f>IF('APH KIC KIA PC'!D203="","",'APH KIC KIA PC'!D203)</f>
        <v/>
      </c>
      <c r="E200" s="435" t="str">
        <f>IF('APH KIC KIA PC'!F203="","",'APH KIC KIA PC'!F203)</f>
        <v/>
      </c>
      <c r="F200" s="438" t="str">
        <f>IF('APH KIC KIA PC'!S203="","",'APH KIC KIA PC'!S203)</f>
        <v xml:space="preserve">  Välj…</v>
      </c>
      <c r="G200" s="438">
        <f>IF('APH KIC KIA PC'!M203="","",'APH KIC KIA PC'!M203)</f>
        <v>910</v>
      </c>
      <c r="H200" s="437" t="str">
        <f>IF(G200&lt;&gt;200,"",IF('2. Artikeldata Utökad'!I203="","",'2. Artikeldata Utökad'!I203))</f>
        <v/>
      </c>
      <c r="I200" s="436" t="str">
        <f>IF('APH KIC KIA PC'!L203="Välj….","",'APH KIC KIA PC'!L203)</f>
        <v/>
      </c>
      <c r="J200" s="436" t="str">
        <f>IF(B200="","",_xlfn.XLOOKUP(I200,Artikelgrupper!A:A,Artikelgrupper!B:B))</f>
        <v/>
      </c>
      <c r="K200" s="436" t="str">
        <f>IF(B200="","",_xlfn.XLOOKUP(I200,Artikelgrupper!A:A,Artikelgrupper!C:C))</f>
        <v/>
      </c>
      <c r="L200" s="436" t="str">
        <f>IF(B200="","",_xlfn.XLOOKUP(I200,Artikelgrupper!A:A,Artikelgrupper!D:D))</f>
        <v/>
      </c>
      <c r="M200" s="439" t="str">
        <f>IF(B200="","",'APH KIC KIA PC'!Q203)</f>
        <v/>
      </c>
      <c r="N200" s="438" t="str">
        <f>IF('APH KIC KIA PC'!R203="","",'APH KIC KIA PC'!R203)</f>
        <v/>
      </c>
      <c r="O200" s="438" t="str">
        <f>IF('APH KIC KIA PC'!T203="","",'APH KIC KIA PC'!T203)</f>
        <v/>
      </c>
      <c r="P200" s="438" t="str">
        <f>IF('APH KIC KIA PC'!K203="","",'APH KIC KIA PC'!K203)</f>
        <v>Välj…</v>
      </c>
      <c r="Q200" s="436" t="str">
        <f>IF(B200="","",'2. Artikeldata Utökad'!E203)</f>
        <v/>
      </c>
      <c r="R200" s="436" t="str">
        <f>IF(B200="","",'2. Artikeldata Utökad'!F203)</f>
        <v/>
      </c>
      <c r="S200" s="436" t="str">
        <f>IF(B200="","",'3. Förpackningsdata'!G203/10)</f>
        <v/>
      </c>
      <c r="T200" s="436" t="str">
        <f>IF(B200="","",'3. Förpackningsdata'!H203/10)</f>
        <v/>
      </c>
      <c r="U200" s="436" t="str">
        <f>IF(B200="","",'3. Förpackningsdata'!I203/10)</f>
        <v/>
      </c>
      <c r="V200" s="465" t="str">
        <f>IF(B200="","",'APH KIC KIA PC'!Z203)</f>
        <v/>
      </c>
      <c r="W200" s="440" t="str">
        <f>IF(B200="","",'APH KIC KIA PC'!AA203)</f>
        <v/>
      </c>
      <c r="X200" s="441" t="str">
        <f>IF(B200="","",'APH KIC KIA PC'!AB203)</f>
        <v/>
      </c>
      <c r="Y200" s="442" t="str">
        <f>IF(B200="","",'APH KIC KIA PC'!AD203)</f>
        <v/>
      </c>
      <c r="Z200" s="441" t="str">
        <f>IF(B200="","",'APH KIC KIA PC'!AC203)</f>
        <v/>
      </c>
      <c r="AA200" s="442" t="str">
        <f>IF(B200="","",'APH KIC KIA PC'!AI203)</f>
        <v/>
      </c>
      <c r="AB200" s="443" t="str">
        <f>IF(B200="","",'APH KIC KIA PC'!AJ203)</f>
        <v/>
      </c>
      <c r="AC200" s="438" t="str">
        <f>IF(B200="","",'APH KIC KIA PC'!W203)</f>
        <v/>
      </c>
      <c r="AD200" s="439" t="str">
        <f>IF('3. Förpackningsdata'!M203="","",'3. Förpackningsdata'!M203)</f>
        <v/>
      </c>
      <c r="AE200" s="438" t="str">
        <f>IF('APH KIC KIA PC'!J203="","",'APH KIC KIA PC'!J203)</f>
        <v/>
      </c>
    </row>
    <row r="201" spans="1:31" s="330" customFormat="1" x14ac:dyDescent="0.25">
      <c r="A201" s="342">
        <v>200</v>
      </c>
      <c r="B201" s="434" t="str">
        <f>IF('1. Artikeldata Grund'!E204="","",'1. Artikeldata Grund'!E204)</f>
        <v/>
      </c>
      <c r="C201" s="435" t="str">
        <f>IF('1. Artikeldata Grund'!D204="","",'1. Artikeldata Grund'!D204)</f>
        <v/>
      </c>
      <c r="D201" s="436" t="str">
        <f>IF('APH KIC KIA PC'!D204="","",'APH KIC KIA PC'!D204)</f>
        <v/>
      </c>
      <c r="E201" s="435" t="str">
        <f>IF('APH KIC KIA PC'!F204="","",'APH KIC KIA PC'!F204)</f>
        <v/>
      </c>
      <c r="F201" s="438" t="str">
        <f>IF('APH KIC KIA PC'!S204="","",'APH KIC KIA PC'!S204)</f>
        <v xml:space="preserve">  Välj…</v>
      </c>
      <c r="G201" s="438">
        <f>IF('APH KIC KIA PC'!M204="","",'APH KIC KIA PC'!M204)</f>
        <v>910</v>
      </c>
      <c r="H201" s="437" t="str">
        <f>IF(G201&lt;&gt;200,"",IF('2. Artikeldata Utökad'!I204="","",'2. Artikeldata Utökad'!I204))</f>
        <v/>
      </c>
      <c r="I201" s="436" t="str">
        <f>IF('APH KIC KIA PC'!L204="Välj….","",'APH KIC KIA PC'!L204)</f>
        <v/>
      </c>
      <c r="J201" s="436" t="str">
        <f>IF(B201="","",_xlfn.XLOOKUP(I201,Artikelgrupper!A:A,Artikelgrupper!B:B))</f>
        <v/>
      </c>
      <c r="K201" s="436" t="str">
        <f>IF(B201="","",_xlfn.XLOOKUP(I201,Artikelgrupper!A:A,Artikelgrupper!C:C))</f>
        <v/>
      </c>
      <c r="L201" s="436" t="str">
        <f>IF(B201="","",_xlfn.XLOOKUP(I201,Artikelgrupper!A:A,Artikelgrupper!D:D))</f>
        <v/>
      </c>
      <c r="M201" s="439" t="str">
        <f>IF(B201="","",'APH KIC KIA PC'!Q204)</f>
        <v/>
      </c>
      <c r="N201" s="438" t="str">
        <f>IF('APH KIC KIA PC'!R204="","",'APH KIC KIA PC'!R204)</f>
        <v/>
      </c>
      <c r="O201" s="438" t="str">
        <f>IF('APH KIC KIA PC'!T204="","",'APH KIC KIA PC'!T204)</f>
        <v/>
      </c>
      <c r="P201" s="438" t="str">
        <f>IF('APH KIC KIA PC'!K204="","",'APH KIC KIA PC'!K204)</f>
        <v>Välj…</v>
      </c>
      <c r="Q201" s="436" t="str">
        <f>IF(B201="","",'2. Artikeldata Utökad'!E204)</f>
        <v/>
      </c>
      <c r="R201" s="436" t="str">
        <f>IF(B201="","",'2. Artikeldata Utökad'!F204)</f>
        <v/>
      </c>
      <c r="S201" s="436" t="str">
        <f>IF(B201="","",'3. Förpackningsdata'!G204/10)</f>
        <v/>
      </c>
      <c r="T201" s="436" t="str">
        <f>IF(B201="","",'3. Förpackningsdata'!H204/10)</f>
        <v/>
      </c>
      <c r="U201" s="436" t="str">
        <f>IF(B201="","",'3. Förpackningsdata'!I204/10)</f>
        <v/>
      </c>
      <c r="V201" s="465" t="str">
        <f>IF(B201="","",'APH KIC KIA PC'!Z204)</f>
        <v/>
      </c>
      <c r="W201" s="440" t="str">
        <f>IF(B201="","",'APH KIC KIA PC'!AA204)</f>
        <v/>
      </c>
      <c r="X201" s="441" t="str">
        <f>IF(B201="","",'APH KIC KIA PC'!AB204)</f>
        <v/>
      </c>
      <c r="Y201" s="442" t="str">
        <f>IF(B201="","",'APH KIC KIA PC'!AD204)</f>
        <v/>
      </c>
      <c r="Z201" s="441" t="str">
        <f>IF(B201="","",'APH KIC KIA PC'!AC204)</f>
        <v/>
      </c>
      <c r="AA201" s="442" t="str">
        <f>IF(B201="","",'APH KIC KIA PC'!AI204)</f>
        <v/>
      </c>
      <c r="AB201" s="443" t="str">
        <f>IF(B201="","",'APH KIC KIA PC'!AJ204)</f>
        <v/>
      </c>
      <c r="AC201" s="438" t="str">
        <f>IF(B201="","",'APH KIC KIA PC'!W204)</f>
        <v/>
      </c>
      <c r="AD201" s="439" t="str">
        <f>IF('3. Förpackningsdata'!M204="","",'3. Förpackningsdata'!M204)</f>
        <v/>
      </c>
      <c r="AE201" s="438" t="str">
        <f>IF('APH KIC KIA PC'!J204="","",'APH KIC KIA PC'!J204)</f>
        <v/>
      </c>
    </row>
    <row r="202" spans="1:31" s="330" customFormat="1" x14ac:dyDescent="0.25">
      <c r="A202" s="327"/>
      <c r="B202" s="328"/>
      <c r="C202" s="329"/>
      <c r="D202"/>
      <c r="E202" s="329"/>
      <c r="F202"/>
      <c r="G202"/>
      <c r="H202"/>
      <c r="I202"/>
      <c r="J202"/>
      <c r="K202"/>
      <c r="L202"/>
      <c r="M202"/>
      <c r="N202"/>
      <c r="O202"/>
      <c r="P202"/>
      <c r="Q202"/>
      <c r="R202"/>
      <c r="S202"/>
      <c r="T202"/>
      <c r="U202"/>
      <c r="V202"/>
      <c r="W202"/>
      <c r="X202"/>
      <c r="Y202"/>
      <c r="Z202"/>
      <c r="AA202"/>
      <c r="AB202"/>
      <c r="AC202"/>
      <c r="AD202"/>
      <c r="AE202"/>
    </row>
    <row r="203" spans="1:31" s="330" customFormat="1" x14ac:dyDescent="0.25">
      <c r="A203" s="327"/>
      <c r="B203" s="328"/>
      <c r="C203" s="329"/>
      <c r="D203"/>
      <c r="E203" s="329"/>
      <c r="F203"/>
      <c r="G203"/>
      <c r="H203"/>
      <c r="I203"/>
      <c r="J203"/>
      <c r="K203"/>
      <c r="L203"/>
      <c r="M203"/>
      <c r="N203"/>
      <c r="O203"/>
      <c r="P203"/>
      <c r="Q203"/>
      <c r="R203"/>
      <c r="S203"/>
      <c r="T203"/>
      <c r="U203"/>
      <c r="V203"/>
      <c r="W203"/>
      <c r="X203"/>
      <c r="Y203"/>
      <c r="Z203"/>
      <c r="AA203"/>
      <c r="AB203"/>
      <c r="AC203"/>
      <c r="AD203"/>
      <c r="AE203"/>
    </row>
    <row r="204" spans="1:31" s="330" customFormat="1" x14ac:dyDescent="0.25">
      <c r="A204" s="327"/>
      <c r="B204" s="328"/>
      <c r="C204" s="329"/>
      <c r="D204"/>
      <c r="E204" s="329"/>
      <c r="F204"/>
      <c r="G204"/>
      <c r="H204"/>
      <c r="I204"/>
      <c r="J204"/>
      <c r="K204"/>
      <c r="L204"/>
      <c r="M204"/>
      <c r="N204"/>
      <c r="O204"/>
      <c r="P204"/>
      <c r="Q204"/>
      <c r="R204"/>
      <c r="S204"/>
      <c r="T204"/>
      <c r="U204"/>
      <c r="V204"/>
      <c r="W204"/>
      <c r="X204"/>
      <c r="Y204"/>
      <c r="Z204"/>
      <c r="AA204"/>
      <c r="AB204"/>
      <c r="AC204"/>
      <c r="AD204"/>
      <c r="AE204"/>
    </row>
    <row r="205" spans="1:31" s="330" customFormat="1" x14ac:dyDescent="0.25">
      <c r="A205" s="327"/>
      <c r="B205" s="328"/>
      <c r="C205" s="329"/>
      <c r="D205"/>
      <c r="E205" s="329"/>
      <c r="F205"/>
      <c r="G205"/>
      <c r="H205"/>
      <c r="I205"/>
      <c r="J205"/>
      <c r="K205"/>
      <c r="L205"/>
      <c r="M205"/>
      <c r="N205"/>
      <c r="O205"/>
      <c r="P205"/>
      <c r="Q205"/>
      <c r="R205"/>
      <c r="S205"/>
      <c r="T205"/>
      <c r="U205"/>
      <c r="V205"/>
      <c r="W205"/>
      <c r="X205"/>
      <c r="Y205"/>
      <c r="Z205"/>
      <c r="AA205"/>
      <c r="AB205"/>
      <c r="AC205"/>
      <c r="AD205"/>
      <c r="AE205"/>
    </row>
    <row r="206" spans="1:31" s="330" customFormat="1" x14ac:dyDescent="0.25">
      <c r="A206" s="327"/>
      <c r="B206" s="328"/>
      <c r="C206" s="329"/>
      <c r="D206"/>
      <c r="E206" s="329"/>
      <c r="F206"/>
      <c r="G206"/>
      <c r="H206"/>
      <c r="I206"/>
      <c r="J206"/>
      <c r="K206"/>
      <c r="L206"/>
      <c r="M206"/>
      <c r="N206"/>
      <c r="O206"/>
      <c r="P206"/>
      <c r="Q206"/>
      <c r="R206"/>
      <c r="S206"/>
      <c r="T206"/>
      <c r="U206"/>
      <c r="V206"/>
      <c r="W206"/>
      <c r="X206"/>
      <c r="Y206"/>
      <c r="Z206"/>
      <c r="AA206"/>
      <c r="AB206"/>
      <c r="AC206"/>
      <c r="AD206"/>
      <c r="AE206"/>
    </row>
    <row r="207" spans="1:31" s="330" customFormat="1" x14ac:dyDescent="0.25">
      <c r="A207" s="327"/>
      <c r="B207" s="328"/>
      <c r="C207" s="329"/>
      <c r="D207"/>
      <c r="E207" s="329"/>
      <c r="F207"/>
      <c r="G207"/>
      <c r="H207"/>
      <c r="I207"/>
      <c r="J207"/>
      <c r="K207"/>
      <c r="L207"/>
      <c r="M207"/>
      <c r="N207"/>
      <c r="O207"/>
      <c r="P207"/>
      <c r="Q207"/>
      <c r="R207"/>
      <c r="S207"/>
      <c r="T207"/>
      <c r="U207"/>
      <c r="V207"/>
      <c r="W207"/>
      <c r="X207"/>
      <c r="Y207"/>
      <c r="Z207"/>
      <c r="AA207"/>
      <c r="AB207"/>
      <c r="AC207"/>
      <c r="AD207"/>
      <c r="AE207"/>
    </row>
    <row r="208" spans="1:31" s="330" customFormat="1" x14ac:dyDescent="0.25">
      <c r="A208" s="327"/>
      <c r="B208" s="328"/>
      <c r="C208" s="329"/>
      <c r="D208"/>
      <c r="E208" s="329"/>
      <c r="F208"/>
      <c r="G208"/>
      <c r="H208"/>
      <c r="I208"/>
      <c r="J208"/>
      <c r="K208"/>
      <c r="L208"/>
      <c r="M208"/>
      <c r="N208"/>
      <c r="O208"/>
      <c r="P208"/>
      <c r="Q208"/>
      <c r="R208"/>
      <c r="S208"/>
      <c r="T208"/>
      <c r="U208"/>
      <c r="V208"/>
      <c r="W208"/>
      <c r="X208"/>
      <c r="Y208"/>
      <c r="Z208"/>
      <c r="AA208"/>
      <c r="AB208"/>
      <c r="AC208"/>
      <c r="AD208"/>
      <c r="AE208"/>
    </row>
    <row r="209" spans="1:31" s="330" customFormat="1" x14ac:dyDescent="0.25">
      <c r="A209" s="327"/>
      <c r="B209" s="328"/>
      <c r="C209" s="329"/>
      <c r="D209"/>
      <c r="E209" s="329"/>
      <c r="F209"/>
      <c r="G209"/>
      <c r="H209"/>
      <c r="I209"/>
      <c r="J209"/>
      <c r="K209"/>
      <c r="L209"/>
      <c r="M209"/>
      <c r="N209"/>
      <c r="O209"/>
      <c r="P209"/>
      <c r="Q209"/>
      <c r="R209"/>
      <c r="S209"/>
      <c r="T209"/>
      <c r="U209"/>
      <c r="V209"/>
      <c r="W209"/>
      <c r="X209"/>
      <c r="Y209"/>
      <c r="Z209"/>
      <c r="AA209"/>
      <c r="AB209"/>
      <c r="AC209"/>
      <c r="AD209"/>
      <c r="AE209"/>
    </row>
    <row r="210" spans="1:31" s="330" customFormat="1" x14ac:dyDescent="0.25">
      <c r="A210" s="327"/>
      <c r="B210" s="328"/>
      <c r="C210" s="329"/>
      <c r="D210"/>
      <c r="E210" s="329"/>
      <c r="F210"/>
      <c r="G210"/>
      <c r="H210"/>
      <c r="I210"/>
      <c r="J210"/>
      <c r="K210"/>
      <c r="L210"/>
      <c r="M210"/>
      <c r="N210"/>
      <c r="O210"/>
      <c r="P210"/>
      <c r="Q210"/>
      <c r="R210"/>
      <c r="S210"/>
      <c r="T210"/>
      <c r="U210"/>
      <c r="V210"/>
      <c r="W210"/>
      <c r="X210"/>
      <c r="Y210"/>
      <c r="Z210"/>
      <c r="AA210"/>
      <c r="AB210"/>
      <c r="AC210"/>
      <c r="AD210"/>
      <c r="AE210"/>
    </row>
    <row r="211" spans="1:31" s="330" customFormat="1" x14ac:dyDescent="0.25">
      <c r="A211" s="327"/>
      <c r="B211" s="328"/>
      <c r="C211" s="329"/>
      <c r="D211"/>
      <c r="E211" s="329"/>
      <c r="F211"/>
      <c r="G211"/>
      <c r="H211"/>
      <c r="I211"/>
      <c r="J211"/>
      <c r="K211"/>
      <c r="L211"/>
      <c r="M211"/>
      <c r="N211"/>
      <c r="O211"/>
      <c r="P211"/>
      <c r="Q211"/>
      <c r="R211"/>
      <c r="S211"/>
      <c r="T211"/>
      <c r="U211"/>
      <c r="V211"/>
      <c r="W211"/>
      <c r="X211"/>
      <c r="Y211"/>
      <c r="Z211"/>
      <c r="AA211"/>
      <c r="AB211"/>
      <c r="AC211"/>
      <c r="AD211"/>
      <c r="AE211"/>
    </row>
    <row r="212" spans="1:31" s="330" customFormat="1" x14ac:dyDescent="0.25">
      <c r="A212" s="327"/>
      <c r="B212" s="328"/>
      <c r="C212" s="329"/>
      <c r="D212"/>
      <c r="E212" s="329"/>
      <c r="F212"/>
      <c r="G212"/>
      <c r="H212"/>
      <c r="I212"/>
      <c r="J212"/>
      <c r="K212"/>
      <c r="L212"/>
      <c r="M212"/>
      <c r="N212"/>
      <c r="O212"/>
      <c r="P212"/>
      <c r="Q212"/>
      <c r="R212"/>
      <c r="S212"/>
      <c r="T212"/>
      <c r="U212"/>
      <c r="V212"/>
      <c r="W212"/>
      <c r="X212"/>
      <c r="Y212"/>
      <c r="Z212"/>
      <c r="AA212"/>
      <c r="AB212"/>
      <c r="AC212"/>
      <c r="AD212"/>
      <c r="AE212"/>
    </row>
    <row r="213" spans="1:31" s="330" customFormat="1" x14ac:dyDescent="0.25">
      <c r="A213" s="327"/>
      <c r="B213" s="328"/>
      <c r="C213" s="329"/>
      <c r="D213"/>
      <c r="E213" s="329"/>
      <c r="F213"/>
      <c r="G213"/>
      <c r="H213"/>
      <c r="I213"/>
      <c r="J213"/>
      <c r="K213"/>
      <c r="L213"/>
      <c r="M213"/>
      <c r="N213"/>
      <c r="O213"/>
      <c r="P213"/>
      <c r="Q213"/>
      <c r="R213"/>
      <c r="S213"/>
      <c r="T213"/>
      <c r="U213"/>
      <c r="V213"/>
      <c r="W213"/>
      <c r="X213"/>
      <c r="Y213"/>
      <c r="Z213"/>
      <c r="AA213"/>
      <c r="AB213"/>
      <c r="AC213"/>
      <c r="AD213"/>
      <c r="AE213"/>
    </row>
    <row r="214" spans="1:31" s="330" customFormat="1" x14ac:dyDescent="0.25">
      <c r="A214" s="327"/>
      <c r="B214" s="328"/>
      <c r="C214" s="329"/>
      <c r="D214"/>
      <c r="E214" s="329"/>
      <c r="F214"/>
      <c r="G214"/>
      <c r="H214"/>
      <c r="I214"/>
      <c r="J214"/>
      <c r="K214"/>
      <c r="L214"/>
      <c r="M214"/>
      <c r="N214"/>
      <c r="O214"/>
      <c r="P214"/>
      <c r="Q214"/>
      <c r="R214"/>
      <c r="S214"/>
      <c r="T214"/>
      <c r="U214"/>
      <c r="V214"/>
      <c r="W214"/>
      <c r="X214"/>
      <c r="Y214"/>
      <c r="Z214"/>
      <c r="AA214"/>
      <c r="AB214"/>
      <c r="AC214"/>
      <c r="AD214"/>
      <c r="AE214"/>
    </row>
    <row r="215" spans="1:31" s="330" customFormat="1" x14ac:dyDescent="0.25">
      <c r="A215" s="327"/>
      <c r="B215" s="328"/>
      <c r="C215" s="329"/>
      <c r="D215"/>
      <c r="E215" s="329"/>
      <c r="F215"/>
      <c r="G215"/>
      <c r="H215"/>
      <c r="I215"/>
      <c r="J215"/>
      <c r="K215"/>
      <c r="L215"/>
      <c r="M215"/>
      <c r="N215"/>
      <c r="O215"/>
      <c r="P215"/>
      <c r="Q215"/>
      <c r="R215"/>
      <c r="S215"/>
      <c r="T215"/>
      <c r="U215"/>
      <c r="V215"/>
      <c r="W215"/>
      <c r="X215"/>
      <c r="Y215"/>
      <c r="Z215"/>
      <c r="AA215"/>
      <c r="AB215"/>
      <c r="AC215"/>
      <c r="AD215"/>
      <c r="AE215"/>
    </row>
    <row r="216" spans="1:31" s="330" customFormat="1" x14ac:dyDescent="0.25">
      <c r="A216" s="327"/>
      <c r="B216" s="328"/>
      <c r="C216" s="329"/>
      <c r="D216"/>
      <c r="E216" s="329"/>
      <c r="F216"/>
      <c r="G216"/>
      <c r="H216"/>
      <c r="I216"/>
      <c r="J216"/>
      <c r="K216"/>
      <c r="L216"/>
      <c r="M216"/>
      <c r="N216"/>
      <c r="O216"/>
      <c r="P216"/>
      <c r="Q216"/>
      <c r="R216"/>
      <c r="S216"/>
      <c r="T216"/>
      <c r="U216"/>
      <c r="V216"/>
      <c r="W216"/>
      <c r="X216"/>
      <c r="Y216"/>
      <c r="Z216"/>
      <c r="AA216"/>
      <c r="AB216"/>
      <c r="AC216"/>
      <c r="AD216"/>
      <c r="AE216"/>
    </row>
    <row r="217" spans="1:31" s="330" customFormat="1" x14ac:dyDescent="0.25">
      <c r="A217" s="327"/>
      <c r="B217" s="328"/>
      <c r="C217" s="329"/>
      <c r="D217"/>
      <c r="E217" s="329"/>
      <c r="F217"/>
      <c r="G217"/>
      <c r="H217"/>
      <c r="I217"/>
      <c r="J217"/>
      <c r="K217"/>
      <c r="L217"/>
      <c r="M217"/>
      <c r="N217"/>
      <c r="O217"/>
      <c r="P217"/>
      <c r="Q217"/>
      <c r="R217"/>
      <c r="S217"/>
      <c r="T217"/>
      <c r="U217"/>
      <c r="V217"/>
      <c r="W217"/>
      <c r="X217"/>
      <c r="Y217"/>
      <c r="Z217"/>
      <c r="AA217"/>
      <c r="AB217"/>
      <c r="AC217"/>
      <c r="AD217"/>
      <c r="AE217"/>
    </row>
    <row r="218" spans="1:31" s="330" customFormat="1" x14ac:dyDescent="0.25">
      <c r="A218" s="327"/>
      <c r="B218" s="328"/>
      <c r="C218" s="329"/>
      <c r="D218"/>
      <c r="E218" s="329"/>
      <c r="F218"/>
      <c r="G218"/>
      <c r="H218"/>
      <c r="I218"/>
      <c r="J218"/>
      <c r="K218"/>
      <c r="L218"/>
      <c r="M218"/>
      <c r="N218"/>
      <c r="O218"/>
      <c r="P218"/>
      <c r="Q218"/>
      <c r="R218"/>
      <c r="S218"/>
      <c r="T218"/>
      <c r="U218"/>
      <c r="V218"/>
      <c r="W218"/>
      <c r="X218"/>
      <c r="Y218"/>
      <c r="Z218"/>
      <c r="AA218"/>
      <c r="AB218"/>
      <c r="AC218"/>
      <c r="AD218"/>
      <c r="AE218"/>
    </row>
    <row r="219" spans="1:31" s="330" customFormat="1" x14ac:dyDescent="0.25">
      <c r="A219" s="327"/>
      <c r="B219" s="328"/>
      <c r="C219" s="329"/>
      <c r="D219"/>
      <c r="E219" s="329"/>
      <c r="F219"/>
      <c r="G219"/>
      <c r="H219"/>
      <c r="I219"/>
      <c r="J219"/>
      <c r="K219"/>
      <c r="L219"/>
      <c r="M219"/>
      <c r="N219"/>
      <c r="O219"/>
      <c r="P219"/>
      <c r="Q219"/>
      <c r="R219"/>
      <c r="S219"/>
      <c r="T219"/>
      <c r="U219"/>
      <c r="V219"/>
      <c r="W219"/>
      <c r="X219"/>
      <c r="Y219"/>
      <c r="Z219"/>
      <c r="AA219"/>
      <c r="AB219"/>
      <c r="AC219"/>
      <c r="AD219"/>
      <c r="AE219"/>
    </row>
    <row r="220" spans="1:31" s="330" customFormat="1" x14ac:dyDescent="0.25">
      <c r="A220" s="327"/>
      <c r="B220" s="328"/>
      <c r="C220" s="329"/>
      <c r="D220"/>
      <c r="E220" s="329"/>
      <c r="F220"/>
      <c r="G220"/>
      <c r="H220"/>
      <c r="I220"/>
      <c r="J220"/>
      <c r="K220"/>
      <c r="L220"/>
      <c r="M220"/>
      <c r="N220"/>
      <c r="O220"/>
      <c r="P220"/>
      <c r="Q220"/>
      <c r="R220"/>
      <c r="S220"/>
      <c r="T220"/>
      <c r="U220"/>
      <c r="V220"/>
      <c r="W220"/>
      <c r="X220"/>
      <c r="Y220"/>
      <c r="Z220"/>
      <c r="AA220"/>
      <c r="AB220"/>
      <c r="AC220"/>
      <c r="AD220"/>
      <c r="AE220"/>
    </row>
    <row r="221" spans="1:31" s="330" customFormat="1" x14ac:dyDescent="0.25">
      <c r="A221" s="327"/>
      <c r="B221" s="328"/>
      <c r="C221" s="329"/>
      <c r="D221"/>
      <c r="E221" s="329"/>
      <c r="F221"/>
      <c r="G221"/>
      <c r="H221"/>
      <c r="I221"/>
      <c r="J221"/>
      <c r="K221"/>
      <c r="L221"/>
      <c r="M221"/>
      <c r="N221"/>
      <c r="O221"/>
      <c r="P221"/>
      <c r="Q221"/>
      <c r="R221"/>
      <c r="S221"/>
      <c r="T221"/>
      <c r="U221"/>
      <c r="V221"/>
      <c r="W221"/>
      <c r="X221"/>
      <c r="Y221"/>
      <c r="Z221"/>
      <c r="AA221"/>
      <c r="AB221"/>
      <c r="AC221"/>
      <c r="AD221"/>
      <c r="AE221"/>
    </row>
    <row r="222" spans="1:31" s="330" customFormat="1" x14ac:dyDescent="0.25">
      <c r="A222" s="327"/>
      <c r="B222" s="328"/>
      <c r="C222" s="329"/>
      <c r="D222"/>
      <c r="E222" s="329"/>
      <c r="F222"/>
      <c r="G222"/>
      <c r="H222"/>
      <c r="I222"/>
      <c r="J222"/>
      <c r="K222"/>
      <c r="L222"/>
      <c r="M222"/>
      <c r="N222"/>
      <c r="O222"/>
      <c r="P222"/>
      <c r="Q222"/>
      <c r="R222"/>
      <c r="S222"/>
      <c r="T222"/>
      <c r="U222"/>
      <c r="V222"/>
      <c r="W222"/>
      <c r="X222"/>
      <c r="Y222"/>
      <c r="Z222"/>
      <c r="AA222"/>
      <c r="AB222"/>
      <c r="AC222"/>
      <c r="AD222"/>
      <c r="AE222"/>
    </row>
    <row r="223" spans="1:31" s="330" customFormat="1" x14ac:dyDescent="0.25">
      <c r="A223" s="327"/>
      <c r="B223" s="328"/>
      <c r="C223" s="329"/>
      <c r="D223"/>
      <c r="E223" s="329"/>
      <c r="F223"/>
      <c r="G223"/>
      <c r="H223"/>
      <c r="I223"/>
      <c r="J223"/>
      <c r="K223"/>
      <c r="L223"/>
      <c r="M223"/>
      <c r="N223"/>
      <c r="O223"/>
      <c r="P223"/>
      <c r="Q223"/>
      <c r="R223"/>
      <c r="S223"/>
      <c r="T223"/>
      <c r="U223"/>
      <c r="V223"/>
      <c r="W223"/>
      <c r="X223"/>
      <c r="Y223"/>
      <c r="Z223"/>
      <c r="AA223"/>
      <c r="AB223"/>
      <c r="AC223"/>
      <c r="AD223"/>
      <c r="AE223"/>
    </row>
    <row r="224" spans="1:31" s="330" customFormat="1" x14ac:dyDescent="0.25">
      <c r="A224" s="327"/>
      <c r="B224" s="328"/>
      <c r="C224" s="329"/>
      <c r="D224"/>
      <c r="E224" s="329"/>
      <c r="F224"/>
      <c r="G224"/>
      <c r="H224"/>
      <c r="I224"/>
      <c r="J224"/>
      <c r="K224"/>
      <c r="L224"/>
      <c r="M224"/>
      <c r="N224"/>
      <c r="O224"/>
      <c r="P224"/>
      <c r="Q224"/>
      <c r="R224"/>
      <c r="S224"/>
      <c r="T224"/>
      <c r="U224"/>
      <c r="V224"/>
      <c r="W224"/>
      <c r="X224"/>
      <c r="Y224"/>
      <c r="Z224"/>
      <c r="AA224"/>
      <c r="AB224"/>
      <c r="AC224"/>
      <c r="AD224"/>
      <c r="AE224"/>
    </row>
    <row r="225" spans="1:31" s="330" customFormat="1" x14ac:dyDescent="0.25">
      <c r="A225" s="327"/>
      <c r="B225" s="328"/>
      <c r="C225" s="329"/>
      <c r="D225"/>
      <c r="E225" s="329"/>
      <c r="F225"/>
      <c r="G225"/>
      <c r="H225"/>
      <c r="I225"/>
      <c r="J225"/>
      <c r="K225"/>
      <c r="L225"/>
      <c r="M225"/>
      <c r="N225"/>
      <c r="O225"/>
      <c r="P225"/>
      <c r="Q225"/>
      <c r="R225"/>
      <c r="S225"/>
      <c r="T225"/>
      <c r="U225"/>
      <c r="V225"/>
      <c r="W225"/>
      <c r="X225"/>
      <c r="Y225"/>
      <c r="Z225"/>
      <c r="AA225"/>
      <c r="AB225"/>
      <c r="AC225"/>
      <c r="AD225"/>
      <c r="AE225"/>
    </row>
    <row r="226" spans="1:31" s="330" customFormat="1" x14ac:dyDescent="0.25">
      <c r="A226" s="327"/>
      <c r="B226" s="328"/>
      <c r="C226" s="329"/>
      <c r="D226"/>
      <c r="E226" s="329"/>
      <c r="F226"/>
      <c r="G226"/>
      <c r="H226"/>
      <c r="I226"/>
      <c r="J226"/>
      <c r="K226"/>
      <c r="L226"/>
      <c r="M226"/>
      <c r="N226"/>
      <c r="O226"/>
      <c r="P226"/>
      <c r="Q226"/>
      <c r="R226"/>
      <c r="S226"/>
      <c r="T226"/>
      <c r="U226"/>
      <c r="V226"/>
      <c r="W226"/>
      <c r="X226"/>
      <c r="Y226"/>
      <c r="Z226"/>
      <c r="AA226"/>
      <c r="AB226"/>
      <c r="AC226"/>
      <c r="AD226"/>
      <c r="AE226"/>
    </row>
    <row r="227" spans="1:31" s="330" customFormat="1" x14ac:dyDescent="0.25">
      <c r="A227" s="327"/>
      <c r="B227" s="328"/>
      <c r="C227" s="329"/>
      <c r="D227"/>
      <c r="E227" s="329"/>
      <c r="F227"/>
      <c r="G227"/>
      <c r="H227"/>
      <c r="I227"/>
      <c r="J227"/>
      <c r="K227"/>
      <c r="L227"/>
      <c r="M227"/>
      <c r="N227"/>
      <c r="O227"/>
      <c r="P227"/>
      <c r="Q227"/>
      <c r="R227"/>
      <c r="S227"/>
      <c r="T227"/>
      <c r="U227"/>
      <c r="V227"/>
      <c r="W227"/>
      <c r="X227"/>
      <c r="Y227"/>
      <c r="Z227"/>
      <c r="AA227"/>
      <c r="AB227"/>
      <c r="AC227"/>
      <c r="AD227"/>
      <c r="AE227"/>
    </row>
    <row r="228" spans="1:31" s="330" customFormat="1" x14ac:dyDescent="0.25">
      <c r="A228" s="327"/>
      <c r="B228" s="328"/>
      <c r="C228" s="329"/>
      <c r="D228"/>
      <c r="E228" s="329"/>
      <c r="F228"/>
      <c r="G228"/>
      <c r="H228"/>
      <c r="I228"/>
      <c r="J228"/>
      <c r="K228"/>
      <c r="L228"/>
      <c r="M228"/>
      <c r="N228"/>
      <c r="O228"/>
      <c r="P228"/>
      <c r="Q228"/>
      <c r="R228"/>
      <c r="S228"/>
      <c r="T228"/>
      <c r="U228"/>
      <c r="V228"/>
      <c r="W228"/>
      <c r="X228"/>
      <c r="Y228"/>
      <c r="Z228"/>
      <c r="AA228"/>
      <c r="AB228"/>
      <c r="AC228"/>
      <c r="AD228"/>
      <c r="AE228"/>
    </row>
    <row r="229" spans="1:31" s="330" customFormat="1" x14ac:dyDescent="0.25">
      <c r="A229" s="327"/>
      <c r="B229" s="328"/>
      <c r="C229" s="329"/>
      <c r="D229"/>
      <c r="E229" s="329"/>
      <c r="F229"/>
      <c r="G229"/>
      <c r="H229"/>
      <c r="I229"/>
      <c r="J229"/>
      <c r="K229"/>
      <c r="L229"/>
      <c r="M229"/>
      <c r="N229"/>
      <c r="O229"/>
      <c r="P229"/>
      <c r="Q229"/>
      <c r="R229"/>
      <c r="S229"/>
      <c r="T229"/>
      <c r="U229"/>
      <c r="V229"/>
      <c r="W229"/>
      <c r="X229"/>
      <c r="Y229"/>
      <c r="Z229"/>
      <c r="AA229"/>
      <c r="AB229"/>
      <c r="AC229"/>
      <c r="AD229"/>
      <c r="AE229"/>
    </row>
    <row r="230" spans="1:31" s="330" customFormat="1" x14ac:dyDescent="0.25">
      <c r="A230" s="327"/>
      <c r="B230" s="328"/>
      <c r="C230" s="329"/>
      <c r="D230"/>
      <c r="E230" s="329"/>
      <c r="F230"/>
      <c r="G230"/>
      <c r="H230"/>
      <c r="I230"/>
      <c r="J230"/>
      <c r="K230"/>
      <c r="L230"/>
      <c r="M230"/>
      <c r="N230"/>
      <c r="O230"/>
      <c r="P230"/>
      <c r="Q230"/>
      <c r="R230"/>
      <c r="S230"/>
      <c r="T230"/>
      <c r="U230"/>
      <c r="V230"/>
      <c r="W230"/>
      <c r="X230"/>
      <c r="Y230"/>
      <c r="Z230"/>
      <c r="AA230"/>
      <c r="AB230"/>
      <c r="AC230"/>
      <c r="AD230"/>
      <c r="AE230"/>
    </row>
    <row r="231" spans="1:31" s="330" customFormat="1" x14ac:dyDescent="0.25">
      <c r="A231" s="327"/>
      <c r="B231" s="328"/>
      <c r="C231" s="329"/>
      <c r="D231"/>
      <c r="E231" s="329"/>
      <c r="F231"/>
      <c r="G231"/>
      <c r="H231"/>
      <c r="I231"/>
      <c r="J231"/>
      <c r="K231"/>
      <c r="L231"/>
      <c r="M231"/>
      <c r="N231"/>
      <c r="O231"/>
      <c r="P231"/>
      <c r="Q231"/>
      <c r="R231"/>
      <c r="S231"/>
      <c r="T231"/>
      <c r="U231"/>
      <c r="V231"/>
      <c r="W231"/>
      <c r="X231"/>
      <c r="Y231"/>
      <c r="Z231"/>
      <c r="AA231"/>
      <c r="AB231"/>
      <c r="AC231"/>
      <c r="AD231"/>
      <c r="AE231"/>
    </row>
    <row r="232" spans="1:31" s="330" customFormat="1" x14ac:dyDescent="0.25">
      <c r="A232" s="327"/>
      <c r="B232" s="328"/>
      <c r="C232" s="329"/>
      <c r="D232"/>
      <c r="E232" s="329"/>
      <c r="F232"/>
      <c r="G232"/>
      <c r="H232"/>
      <c r="I232"/>
      <c r="J232"/>
      <c r="K232"/>
      <c r="L232"/>
      <c r="M232"/>
      <c r="N232"/>
      <c r="O232"/>
      <c r="P232"/>
      <c r="Q232"/>
      <c r="R232"/>
      <c r="S232"/>
      <c r="T232"/>
      <c r="U232"/>
      <c r="V232"/>
      <c r="W232"/>
      <c r="X232"/>
      <c r="Y232"/>
      <c r="Z232"/>
      <c r="AA232"/>
      <c r="AB232"/>
      <c r="AC232"/>
      <c r="AD232"/>
      <c r="AE232"/>
    </row>
    <row r="233" spans="1:31" s="330" customFormat="1" x14ac:dyDescent="0.25">
      <c r="A233" s="327"/>
      <c r="B233" s="328"/>
      <c r="C233" s="329"/>
      <c r="D233"/>
      <c r="E233" s="329"/>
      <c r="F233"/>
      <c r="G233"/>
      <c r="H233"/>
      <c r="I233"/>
      <c r="J233"/>
      <c r="K233"/>
      <c r="L233"/>
      <c r="M233"/>
      <c r="N233"/>
      <c r="O233"/>
      <c r="P233"/>
      <c r="Q233"/>
      <c r="R233"/>
      <c r="S233"/>
      <c r="T233"/>
      <c r="U233"/>
      <c r="V233"/>
      <c r="W233"/>
      <c r="X233"/>
      <c r="Y233"/>
      <c r="Z233"/>
      <c r="AA233"/>
      <c r="AB233"/>
      <c r="AC233"/>
      <c r="AD233"/>
      <c r="AE233"/>
    </row>
    <row r="234" spans="1:31" s="330" customFormat="1" x14ac:dyDescent="0.25">
      <c r="A234" s="327"/>
      <c r="B234" s="328"/>
      <c r="C234" s="329"/>
      <c r="D234"/>
      <c r="E234" s="329"/>
      <c r="F234"/>
      <c r="G234"/>
      <c r="H234"/>
      <c r="I234"/>
      <c r="J234"/>
      <c r="K234"/>
      <c r="L234"/>
      <c r="M234"/>
      <c r="N234"/>
      <c r="O234"/>
      <c r="P234"/>
      <c r="Q234"/>
      <c r="R234"/>
      <c r="S234"/>
      <c r="T234"/>
      <c r="U234"/>
      <c r="V234"/>
      <c r="W234"/>
      <c r="X234"/>
      <c r="Y234"/>
      <c r="Z234"/>
      <c r="AA234"/>
      <c r="AB234"/>
      <c r="AC234"/>
      <c r="AD234"/>
      <c r="AE234"/>
    </row>
    <row r="235" spans="1:31" s="330" customFormat="1" x14ac:dyDescent="0.25">
      <c r="A235" s="327"/>
      <c r="B235" s="328"/>
      <c r="C235" s="329"/>
      <c r="D235"/>
      <c r="E235" s="329"/>
      <c r="F235"/>
      <c r="G235"/>
      <c r="H235"/>
      <c r="I235"/>
      <c r="J235"/>
      <c r="K235"/>
      <c r="L235"/>
      <c r="M235"/>
      <c r="N235"/>
      <c r="O235"/>
      <c r="P235"/>
      <c r="Q235"/>
      <c r="R235"/>
      <c r="S235"/>
      <c r="T235"/>
      <c r="U235"/>
      <c r="V235"/>
      <c r="W235"/>
      <c r="X235"/>
      <c r="Y235"/>
      <c r="Z235"/>
      <c r="AA235"/>
      <c r="AB235"/>
      <c r="AC235"/>
      <c r="AD235"/>
      <c r="AE235"/>
    </row>
    <row r="236" spans="1:31" s="330" customFormat="1" x14ac:dyDescent="0.25">
      <c r="A236" s="327"/>
      <c r="B236" s="328"/>
      <c r="C236" s="329"/>
      <c r="D236"/>
      <c r="E236" s="329"/>
      <c r="F236"/>
      <c r="G236"/>
      <c r="H236"/>
      <c r="I236"/>
      <c r="J236"/>
      <c r="K236"/>
      <c r="L236"/>
      <c r="M236"/>
      <c r="N236"/>
      <c r="O236"/>
      <c r="P236"/>
      <c r="Q236"/>
      <c r="R236"/>
      <c r="S236"/>
      <c r="T236"/>
      <c r="U236"/>
      <c r="V236"/>
      <c r="W236"/>
      <c r="X236"/>
      <c r="Y236"/>
      <c r="Z236"/>
      <c r="AA236"/>
      <c r="AB236"/>
      <c r="AC236"/>
      <c r="AD236"/>
      <c r="AE236"/>
    </row>
    <row r="237" spans="1:31" s="330" customFormat="1" x14ac:dyDescent="0.25">
      <c r="A237" s="327"/>
      <c r="B237" s="328"/>
      <c r="C237" s="329"/>
      <c r="D237"/>
      <c r="E237" s="329"/>
      <c r="F237"/>
      <c r="G237"/>
      <c r="H237"/>
      <c r="I237"/>
      <c r="J237"/>
      <c r="K237"/>
      <c r="L237"/>
      <c r="M237"/>
      <c r="N237"/>
      <c r="O237"/>
      <c r="P237"/>
      <c r="Q237"/>
      <c r="R237"/>
      <c r="S237"/>
      <c r="T237"/>
      <c r="U237"/>
      <c r="V237"/>
      <c r="W237"/>
      <c r="X237"/>
      <c r="Y237"/>
      <c r="Z237"/>
      <c r="AA237"/>
      <c r="AB237"/>
      <c r="AC237"/>
      <c r="AD237"/>
      <c r="AE237"/>
    </row>
    <row r="238" spans="1:31" s="330" customFormat="1" x14ac:dyDescent="0.25">
      <c r="A238" s="327"/>
      <c r="B238" s="328"/>
      <c r="C238" s="329"/>
      <c r="D238"/>
      <c r="E238" s="329"/>
      <c r="F238"/>
      <c r="G238"/>
      <c r="H238"/>
      <c r="I238"/>
      <c r="J238"/>
      <c r="K238"/>
      <c r="L238"/>
      <c r="M238"/>
      <c r="N238"/>
      <c r="O238"/>
      <c r="P238"/>
      <c r="Q238"/>
      <c r="R238"/>
      <c r="S238"/>
      <c r="T238"/>
      <c r="U238"/>
      <c r="V238"/>
      <c r="W238"/>
      <c r="X238"/>
      <c r="Y238"/>
      <c r="Z238"/>
      <c r="AA238"/>
      <c r="AB238"/>
      <c r="AC238"/>
      <c r="AD238"/>
      <c r="AE238"/>
    </row>
    <row r="239" spans="1:31" s="330" customFormat="1" x14ac:dyDescent="0.25">
      <c r="A239" s="327"/>
      <c r="B239" s="328"/>
      <c r="C239" s="329"/>
      <c r="D239"/>
      <c r="E239" s="329"/>
      <c r="F239"/>
      <c r="G239"/>
      <c r="H239"/>
      <c r="I239"/>
      <c r="J239"/>
      <c r="K239"/>
      <c r="L239"/>
      <c r="M239"/>
      <c r="N239"/>
      <c r="O239"/>
      <c r="P239"/>
      <c r="Q239"/>
      <c r="R239"/>
      <c r="S239"/>
      <c r="T239"/>
      <c r="U239"/>
      <c r="V239"/>
      <c r="W239"/>
      <c r="X239"/>
      <c r="Y239"/>
      <c r="Z239"/>
      <c r="AA239"/>
      <c r="AB239"/>
      <c r="AC239"/>
      <c r="AD239"/>
      <c r="AE239"/>
    </row>
    <row r="240" spans="1:31" s="330" customFormat="1" x14ac:dyDescent="0.25">
      <c r="A240" s="327"/>
      <c r="B240" s="328"/>
      <c r="C240" s="329"/>
      <c r="D240"/>
      <c r="E240" s="329"/>
      <c r="F240"/>
      <c r="G240"/>
      <c r="H240"/>
      <c r="I240"/>
      <c r="J240"/>
      <c r="K240"/>
      <c r="L240"/>
      <c r="M240"/>
      <c r="N240"/>
      <c r="O240"/>
      <c r="P240"/>
      <c r="Q240"/>
      <c r="R240"/>
      <c r="S240"/>
      <c r="T240"/>
      <c r="U240"/>
      <c r="V240"/>
      <c r="W240"/>
      <c r="X240"/>
      <c r="Y240"/>
      <c r="Z240"/>
      <c r="AA240"/>
      <c r="AB240"/>
      <c r="AC240"/>
      <c r="AD240"/>
      <c r="AE240"/>
    </row>
    <row r="241" spans="1:31" s="330" customFormat="1" x14ac:dyDescent="0.25">
      <c r="A241" s="327"/>
      <c r="B241" s="328"/>
      <c r="C241" s="329"/>
      <c r="D241"/>
      <c r="E241" s="329"/>
      <c r="F241"/>
      <c r="G241"/>
      <c r="H241"/>
      <c r="I241"/>
      <c r="J241"/>
      <c r="K241"/>
      <c r="L241"/>
      <c r="M241"/>
      <c r="N241"/>
      <c r="O241"/>
      <c r="P241"/>
      <c r="Q241"/>
      <c r="R241"/>
      <c r="S241"/>
      <c r="T241"/>
      <c r="U241"/>
      <c r="V241"/>
      <c r="W241"/>
      <c r="X241"/>
      <c r="Y241"/>
      <c r="Z241"/>
      <c r="AA241"/>
      <c r="AB241"/>
      <c r="AC241"/>
      <c r="AD241"/>
      <c r="AE241"/>
    </row>
    <row r="242" spans="1:31" s="330" customFormat="1" x14ac:dyDescent="0.25">
      <c r="A242" s="327"/>
      <c r="B242" s="328"/>
      <c r="C242" s="329"/>
      <c r="D242"/>
      <c r="E242" s="329"/>
      <c r="F242"/>
      <c r="G242"/>
      <c r="H242"/>
      <c r="I242"/>
      <c r="J242"/>
      <c r="K242"/>
      <c r="L242"/>
      <c r="M242"/>
      <c r="N242"/>
      <c r="O242"/>
      <c r="P242"/>
      <c r="Q242"/>
      <c r="R242"/>
      <c r="S242"/>
      <c r="T242"/>
      <c r="U242"/>
      <c r="V242"/>
      <c r="W242"/>
      <c r="X242"/>
      <c r="Y242"/>
      <c r="Z242"/>
      <c r="AA242"/>
      <c r="AB242"/>
      <c r="AC242"/>
      <c r="AD242"/>
      <c r="AE242"/>
    </row>
    <row r="243" spans="1:31" s="330" customFormat="1" x14ac:dyDescent="0.25">
      <c r="A243" s="327"/>
      <c r="B243" s="328"/>
      <c r="C243" s="329"/>
      <c r="D243"/>
      <c r="E243" s="329"/>
      <c r="F243"/>
      <c r="G243"/>
      <c r="H243"/>
      <c r="I243"/>
      <c r="J243"/>
      <c r="K243"/>
      <c r="L243"/>
      <c r="M243"/>
      <c r="N243"/>
      <c r="O243"/>
      <c r="P243"/>
      <c r="Q243"/>
      <c r="R243"/>
      <c r="S243"/>
      <c r="T243"/>
      <c r="U243"/>
      <c r="V243"/>
      <c r="W243"/>
      <c r="X243"/>
      <c r="Y243"/>
      <c r="Z243"/>
      <c r="AA243"/>
      <c r="AB243"/>
      <c r="AC243"/>
      <c r="AD243"/>
      <c r="AE243"/>
    </row>
    <row r="244" spans="1:31" s="330" customFormat="1" x14ac:dyDescent="0.25">
      <c r="A244" s="327"/>
      <c r="B244" s="328"/>
      <c r="C244" s="329"/>
      <c r="D244"/>
      <c r="E244" s="329"/>
      <c r="F244"/>
      <c r="G244"/>
      <c r="H244"/>
      <c r="I244"/>
      <c r="J244"/>
      <c r="K244"/>
      <c r="L244"/>
      <c r="M244"/>
      <c r="N244"/>
      <c r="O244"/>
      <c r="P244"/>
      <c r="Q244"/>
      <c r="R244"/>
      <c r="S244"/>
      <c r="T244"/>
      <c r="U244"/>
      <c r="V244"/>
      <c r="W244"/>
      <c r="X244"/>
      <c r="Y244"/>
      <c r="Z244"/>
      <c r="AA244"/>
      <c r="AB244"/>
      <c r="AC244"/>
      <c r="AD244"/>
      <c r="AE244"/>
    </row>
    <row r="245" spans="1:31" s="330" customFormat="1" x14ac:dyDescent="0.25">
      <c r="A245" s="327"/>
      <c r="B245" s="328"/>
      <c r="C245" s="329"/>
      <c r="D245"/>
      <c r="E245" s="329"/>
      <c r="F245"/>
      <c r="G245"/>
      <c r="H245"/>
      <c r="I245"/>
      <c r="J245"/>
      <c r="K245"/>
      <c r="L245"/>
      <c r="M245"/>
      <c r="N245"/>
      <c r="O245"/>
      <c r="P245"/>
      <c r="Q245"/>
      <c r="R245"/>
      <c r="S245"/>
      <c r="T245"/>
      <c r="U245"/>
      <c r="V245"/>
      <c r="W245"/>
      <c r="X245"/>
      <c r="Y245"/>
      <c r="Z245"/>
      <c r="AA245"/>
      <c r="AB245"/>
      <c r="AC245"/>
      <c r="AD245"/>
      <c r="AE245"/>
    </row>
    <row r="246" spans="1:31" s="330" customFormat="1" x14ac:dyDescent="0.25">
      <c r="A246" s="327"/>
      <c r="B246" s="328"/>
      <c r="C246" s="329"/>
      <c r="D246"/>
      <c r="E246" s="329"/>
      <c r="F246"/>
      <c r="G246"/>
      <c r="H246"/>
      <c r="I246"/>
      <c r="J246"/>
      <c r="K246"/>
      <c r="L246"/>
      <c r="M246"/>
      <c r="N246"/>
      <c r="O246"/>
      <c r="P246"/>
      <c r="Q246"/>
      <c r="R246"/>
      <c r="S246"/>
      <c r="T246"/>
      <c r="U246"/>
      <c r="V246"/>
      <c r="W246"/>
      <c r="X246"/>
      <c r="Y246"/>
      <c r="Z246"/>
      <c r="AA246"/>
      <c r="AB246"/>
      <c r="AC246"/>
      <c r="AD246"/>
      <c r="AE246"/>
    </row>
    <row r="247" spans="1:31" s="330" customFormat="1" x14ac:dyDescent="0.25">
      <c r="A247" s="327"/>
      <c r="B247" s="328"/>
      <c r="C247" s="329"/>
      <c r="D247"/>
      <c r="E247" s="329"/>
      <c r="F247"/>
      <c r="G247"/>
      <c r="H247"/>
      <c r="I247"/>
      <c r="J247"/>
      <c r="K247"/>
      <c r="L247"/>
      <c r="M247"/>
      <c r="N247"/>
      <c r="O247"/>
      <c r="P247"/>
      <c r="Q247"/>
      <c r="R247"/>
      <c r="S247"/>
      <c r="T247"/>
      <c r="U247"/>
      <c r="V247"/>
      <c r="W247"/>
      <c r="X247"/>
      <c r="Y247"/>
      <c r="Z247"/>
      <c r="AA247"/>
      <c r="AB247"/>
      <c r="AC247"/>
      <c r="AD247"/>
      <c r="AE247"/>
    </row>
    <row r="248" spans="1:31" s="330" customFormat="1" x14ac:dyDescent="0.25">
      <c r="A248" s="327"/>
      <c r="B248" s="328"/>
      <c r="C248" s="329"/>
      <c r="D248"/>
      <c r="E248" s="329"/>
      <c r="F248"/>
      <c r="G248"/>
      <c r="H248"/>
      <c r="I248"/>
      <c r="J248"/>
      <c r="K248"/>
      <c r="L248"/>
      <c r="M248"/>
      <c r="N248"/>
      <c r="O248"/>
      <c r="P248"/>
      <c r="Q248"/>
      <c r="R248"/>
      <c r="S248"/>
      <c r="T248"/>
      <c r="U248"/>
      <c r="V248"/>
      <c r="W248"/>
      <c r="X248"/>
      <c r="Y248"/>
      <c r="Z248"/>
      <c r="AA248"/>
      <c r="AB248"/>
      <c r="AC248"/>
      <c r="AD248"/>
      <c r="AE248"/>
    </row>
    <row r="249" spans="1:31" s="330" customFormat="1" x14ac:dyDescent="0.25">
      <c r="A249" s="327"/>
      <c r="B249" s="328"/>
      <c r="C249" s="329"/>
      <c r="D249"/>
      <c r="E249" s="329"/>
      <c r="F249"/>
      <c r="G249"/>
      <c r="H249"/>
      <c r="I249"/>
      <c r="J249"/>
      <c r="K249"/>
      <c r="L249"/>
      <c r="M249"/>
      <c r="N249"/>
      <c r="O249"/>
      <c r="P249"/>
      <c r="Q249"/>
      <c r="R249"/>
      <c r="S249"/>
      <c r="T249"/>
      <c r="U249"/>
      <c r="V249"/>
      <c r="W249"/>
      <c r="X249"/>
      <c r="Y249"/>
      <c r="Z249"/>
      <c r="AA249"/>
      <c r="AB249"/>
      <c r="AC249"/>
      <c r="AD249"/>
      <c r="AE249"/>
    </row>
    <row r="250" spans="1:31" s="330" customFormat="1" x14ac:dyDescent="0.25">
      <c r="A250" s="327"/>
      <c r="B250" s="328"/>
      <c r="C250" s="329"/>
      <c r="D250"/>
      <c r="E250" s="329"/>
      <c r="F250"/>
      <c r="G250"/>
      <c r="H250"/>
      <c r="I250"/>
      <c r="J250"/>
      <c r="K250"/>
      <c r="L250"/>
      <c r="M250"/>
      <c r="N250"/>
      <c r="O250"/>
      <c r="P250"/>
      <c r="Q250"/>
      <c r="R250"/>
      <c r="S250"/>
      <c r="T250"/>
      <c r="U250"/>
      <c r="V250"/>
      <c r="W250"/>
      <c r="X250"/>
      <c r="Y250"/>
      <c r="Z250"/>
      <c r="AA250"/>
      <c r="AB250"/>
      <c r="AC250"/>
      <c r="AD250"/>
      <c r="AE250"/>
    </row>
    <row r="251" spans="1:31" s="330" customFormat="1" x14ac:dyDescent="0.25">
      <c r="A251" s="327"/>
      <c r="B251" s="328"/>
      <c r="C251" s="329"/>
      <c r="D251"/>
      <c r="E251" s="329"/>
      <c r="F251"/>
      <c r="G251"/>
      <c r="H251"/>
      <c r="I251"/>
      <c r="J251"/>
      <c r="K251"/>
      <c r="L251"/>
      <c r="M251"/>
      <c r="N251"/>
      <c r="O251"/>
      <c r="P251"/>
      <c r="Q251"/>
      <c r="R251"/>
      <c r="S251"/>
      <c r="T251"/>
      <c r="U251"/>
      <c r="V251"/>
      <c r="W251"/>
      <c r="X251"/>
      <c r="Y251"/>
      <c r="Z251"/>
      <c r="AA251"/>
      <c r="AB251"/>
      <c r="AC251"/>
      <c r="AD251"/>
      <c r="AE251"/>
    </row>
    <row r="252" spans="1:31" s="330" customFormat="1" x14ac:dyDescent="0.25">
      <c r="A252" s="327"/>
      <c r="B252" s="328"/>
      <c r="C252" s="329"/>
      <c r="D252"/>
      <c r="E252" s="329"/>
      <c r="F252"/>
      <c r="G252"/>
      <c r="H252"/>
      <c r="I252"/>
      <c r="J252"/>
      <c r="K252"/>
      <c r="L252"/>
      <c r="M252"/>
      <c r="N252"/>
      <c r="O252"/>
      <c r="P252"/>
      <c r="Q252"/>
      <c r="R252"/>
      <c r="S252"/>
      <c r="T252"/>
      <c r="U252"/>
      <c r="V252"/>
      <c r="W252"/>
      <c r="X252"/>
      <c r="Y252"/>
      <c r="Z252"/>
      <c r="AA252"/>
      <c r="AB252"/>
      <c r="AC252"/>
      <c r="AD252"/>
      <c r="AE252"/>
    </row>
    <row r="253" spans="1:31" s="330" customFormat="1" x14ac:dyDescent="0.25">
      <c r="A253" s="327"/>
      <c r="B253" s="328"/>
      <c r="C253" s="329"/>
      <c r="D253"/>
      <c r="E253" s="329"/>
      <c r="F253"/>
      <c r="G253"/>
      <c r="H253"/>
      <c r="I253"/>
      <c r="J253"/>
      <c r="K253"/>
      <c r="L253"/>
      <c r="M253"/>
      <c r="N253"/>
      <c r="O253"/>
      <c r="P253"/>
      <c r="Q253"/>
      <c r="R253"/>
      <c r="S253"/>
      <c r="T253"/>
      <c r="U253"/>
      <c r="V253"/>
      <c r="W253"/>
      <c r="X253"/>
      <c r="Y253"/>
      <c r="Z253"/>
      <c r="AA253"/>
      <c r="AB253"/>
      <c r="AC253"/>
      <c r="AD253"/>
      <c r="AE253"/>
    </row>
    <row r="254" spans="1:31" s="330" customFormat="1" x14ac:dyDescent="0.25">
      <c r="A254" s="327"/>
      <c r="B254" s="328"/>
      <c r="C254" s="329"/>
      <c r="D254"/>
      <c r="E254" s="329"/>
      <c r="F254"/>
      <c r="G254"/>
      <c r="H254"/>
      <c r="I254"/>
      <c r="J254"/>
      <c r="K254"/>
      <c r="L254"/>
      <c r="M254"/>
      <c r="N254"/>
      <c r="O254"/>
      <c r="P254"/>
      <c r="Q254"/>
      <c r="R254"/>
      <c r="S254"/>
      <c r="T254"/>
      <c r="U254"/>
      <c r="V254"/>
      <c r="W254"/>
      <c r="X254"/>
      <c r="Y254"/>
      <c r="Z254"/>
      <c r="AA254"/>
      <c r="AB254"/>
      <c r="AC254"/>
      <c r="AD254"/>
      <c r="AE254"/>
    </row>
    <row r="255" spans="1:31" s="330" customFormat="1" x14ac:dyDescent="0.25">
      <c r="A255" s="327"/>
      <c r="B255" s="328"/>
      <c r="C255" s="329"/>
      <c r="D255"/>
      <c r="E255" s="329"/>
      <c r="F255"/>
      <c r="G255"/>
      <c r="H255"/>
      <c r="I255"/>
      <c r="J255"/>
      <c r="K255"/>
      <c r="L255"/>
      <c r="M255"/>
      <c r="N255"/>
      <c r="O255"/>
      <c r="P255"/>
      <c r="Q255"/>
      <c r="R255"/>
      <c r="S255"/>
      <c r="T255"/>
      <c r="U255"/>
      <c r="V255"/>
      <c r="W255"/>
      <c r="X255"/>
      <c r="Y255"/>
      <c r="Z255"/>
      <c r="AA255"/>
      <c r="AB255"/>
      <c r="AC255"/>
      <c r="AD255"/>
      <c r="AE255"/>
    </row>
    <row r="256" spans="1:31" s="330" customFormat="1" x14ac:dyDescent="0.25">
      <c r="A256" s="327"/>
      <c r="B256" s="328"/>
      <c r="C256" s="329"/>
      <c r="D256"/>
      <c r="E256" s="329"/>
      <c r="F256"/>
      <c r="G256"/>
      <c r="H256"/>
      <c r="I256"/>
      <c r="J256"/>
      <c r="K256"/>
      <c r="L256"/>
      <c r="M256"/>
      <c r="N256"/>
      <c r="O256"/>
      <c r="P256"/>
      <c r="Q256"/>
      <c r="R256"/>
      <c r="S256"/>
      <c r="T256"/>
      <c r="U256"/>
      <c r="V256"/>
      <c r="W256"/>
      <c r="X256"/>
      <c r="Y256"/>
      <c r="Z256"/>
      <c r="AA256"/>
      <c r="AB256"/>
      <c r="AC256"/>
      <c r="AD256"/>
      <c r="AE256"/>
    </row>
    <row r="257" spans="1:31" s="330" customFormat="1" x14ac:dyDescent="0.25">
      <c r="A257" s="327"/>
      <c r="B257" s="328"/>
      <c r="C257" s="329"/>
      <c r="D257"/>
      <c r="E257" s="329"/>
      <c r="F257"/>
      <c r="G257"/>
      <c r="H257"/>
      <c r="I257"/>
      <c r="J257"/>
      <c r="K257"/>
      <c r="L257"/>
      <c r="M257"/>
      <c r="N257"/>
      <c r="O257"/>
      <c r="P257"/>
      <c r="Q257"/>
      <c r="R257"/>
      <c r="S257"/>
      <c r="T257"/>
      <c r="U257"/>
      <c r="V257"/>
      <c r="W257"/>
      <c r="X257"/>
      <c r="Y257"/>
      <c r="Z257"/>
      <c r="AA257"/>
      <c r="AB257"/>
      <c r="AC257"/>
      <c r="AD257"/>
      <c r="AE257"/>
    </row>
    <row r="258" spans="1:31" s="330" customFormat="1" x14ac:dyDescent="0.25">
      <c r="A258" s="327"/>
      <c r="B258" s="328"/>
      <c r="C258" s="329"/>
      <c r="D258"/>
      <c r="E258" s="329"/>
      <c r="F258"/>
      <c r="G258"/>
      <c r="H258"/>
      <c r="I258"/>
      <c r="J258"/>
      <c r="K258"/>
      <c r="L258"/>
      <c r="M258"/>
      <c r="N258"/>
      <c r="O258"/>
      <c r="P258"/>
      <c r="Q258"/>
      <c r="R258"/>
      <c r="S258"/>
      <c r="T258"/>
      <c r="U258"/>
      <c r="V258"/>
      <c r="W258"/>
      <c r="X258"/>
      <c r="Y258"/>
      <c r="Z258"/>
      <c r="AA258"/>
      <c r="AB258"/>
      <c r="AC258"/>
      <c r="AD258"/>
      <c r="AE258"/>
    </row>
    <row r="259" spans="1:31" s="330" customFormat="1" x14ac:dyDescent="0.25">
      <c r="A259" s="327"/>
      <c r="B259" s="328"/>
      <c r="C259" s="329"/>
      <c r="D259"/>
      <c r="E259" s="329"/>
      <c r="F259"/>
      <c r="G259"/>
      <c r="H259"/>
      <c r="I259"/>
      <c r="J259"/>
      <c r="K259"/>
      <c r="L259"/>
      <c r="M259"/>
      <c r="N259"/>
      <c r="O259"/>
      <c r="P259"/>
      <c r="Q259"/>
      <c r="R259"/>
      <c r="S259"/>
      <c r="T259"/>
      <c r="U259"/>
      <c r="V259"/>
      <c r="W259"/>
      <c r="X259"/>
      <c r="Y259"/>
      <c r="Z259"/>
      <c r="AA259"/>
      <c r="AB259"/>
      <c r="AC259"/>
      <c r="AD259"/>
      <c r="AE259"/>
    </row>
    <row r="260" spans="1:31" s="330" customFormat="1" x14ac:dyDescent="0.25">
      <c r="A260" s="327"/>
      <c r="B260" s="328"/>
      <c r="C260" s="329"/>
      <c r="D260"/>
      <c r="E260" s="329"/>
      <c r="F260"/>
      <c r="G260"/>
      <c r="H260"/>
      <c r="I260"/>
      <c r="J260"/>
      <c r="K260"/>
      <c r="L260"/>
      <c r="M260"/>
      <c r="N260"/>
      <c r="O260"/>
      <c r="P260"/>
      <c r="Q260"/>
      <c r="R260"/>
      <c r="S260"/>
      <c r="T260"/>
      <c r="U260"/>
      <c r="V260"/>
      <c r="W260"/>
      <c r="X260"/>
      <c r="Y260"/>
      <c r="Z260"/>
      <c r="AA260"/>
      <c r="AB260"/>
      <c r="AC260"/>
      <c r="AD260"/>
      <c r="AE260"/>
    </row>
    <row r="261" spans="1:31" s="330" customFormat="1" x14ac:dyDescent="0.25">
      <c r="A261" s="327"/>
      <c r="B261" s="328"/>
      <c r="C261" s="329"/>
      <c r="D261"/>
      <c r="E261" s="329"/>
      <c r="F261"/>
      <c r="G261"/>
      <c r="H261"/>
      <c r="I261"/>
      <c r="J261"/>
      <c r="K261"/>
      <c r="L261"/>
      <c r="M261"/>
      <c r="N261"/>
      <c r="O261"/>
      <c r="P261"/>
      <c r="Q261"/>
      <c r="R261"/>
      <c r="S261"/>
      <c r="T261"/>
      <c r="U261"/>
      <c r="V261"/>
      <c r="W261"/>
      <c r="X261"/>
      <c r="Y261"/>
      <c r="Z261"/>
      <c r="AA261"/>
      <c r="AB261"/>
      <c r="AC261"/>
      <c r="AD261"/>
      <c r="AE261"/>
    </row>
    <row r="262" spans="1:31" s="330" customFormat="1" x14ac:dyDescent="0.25">
      <c r="A262" s="327"/>
      <c r="B262" s="328"/>
      <c r="C262" s="329"/>
      <c r="D262"/>
      <c r="E262" s="329"/>
      <c r="F262"/>
      <c r="G262"/>
      <c r="H262"/>
      <c r="I262"/>
      <c r="J262"/>
      <c r="K262"/>
      <c r="L262"/>
      <c r="M262"/>
      <c r="N262"/>
      <c r="O262"/>
      <c r="P262"/>
      <c r="Q262"/>
      <c r="R262"/>
      <c r="S262"/>
      <c r="T262"/>
      <c r="U262"/>
      <c r="V262"/>
      <c r="W262"/>
      <c r="X262"/>
      <c r="Y262"/>
      <c r="Z262"/>
      <c r="AA262"/>
      <c r="AB262"/>
      <c r="AC262"/>
      <c r="AD262"/>
      <c r="AE262"/>
    </row>
    <row r="263" spans="1:31" s="330" customFormat="1" x14ac:dyDescent="0.25">
      <c r="A263" s="327"/>
      <c r="B263" s="328"/>
      <c r="C263" s="329"/>
      <c r="D263"/>
      <c r="E263" s="329"/>
      <c r="F263"/>
      <c r="G263"/>
      <c r="H263"/>
      <c r="I263"/>
      <c r="J263"/>
      <c r="K263"/>
      <c r="L263"/>
      <c r="M263"/>
      <c r="N263"/>
      <c r="O263"/>
      <c r="P263"/>
      <c r="Q263"/>
      <c r="R263"/>
      <c r="S263"/>
      <c r="T263"/>
      <c r="U263"/>
      <c r="V263"/>
      <c r="W263"/>
      <c r="X263"/>
      <c r="Y263"/>
      <c r="Z263"/>
      <c r="AA263"/>
      <c r="AB263"/>
      <c r="AC263"/>
      <c r="AD263"/>
      <c r="AE263"/>
    </row>
    <row r="264" spans="1:31" s="330" customFormat="1" x14ac:dyDescent="0.25">
      <c r="A264" s="327"/>
      <c r="B264" s="328"/>
      <c r="C264" s="329"/>
      <c r="D264"/>
      <c r="E264" s="329"/>
      <c r="F264"/>
      <c r="G264"/>
      <c r="H264"/>
      <c r="I264"/>
      <c r="J264"/>
      <c r="K264"/>
      <c r="L264"/>
      <c r="M264"/>
      <c r="N264"/>
      <c r="O264"/>
      <c r="P264"/>
      <c r="Q264"/>
      <c r="R264"/>
      <c r="S264"/>
      <c r="T264"/>
      <c r="U264"/>
      <c r="V264"/>
      <c r="W264"/>
      <c r="X264"/>
      <c r="Y264"/>
      <c r="Z264"/>
      <c r="AA264"/>
      <c r="AB264"/>
      <c r="AC264"/>
      <c r="AD264"/>
      <c r="AE264"/>
    </row>
    <row r="265" spans="1:31" s="330" customFormat="1" x14ac:dyDescent="0.25">
      <c r="A265" s="327"/>
      <c r="B265" s="328"/>
      <c r="C265" s="329"/>
      <c r="D265"/>
      <c r="E265" s="329"/>
      <c r="F265"/>
      <c r="G265"/>
      <c r="H265"/>
      <c r="I265"/>
      <c r="J265"/>
      <c r="K265"/>
      <c r="L265"/>
      <c r="M265"/>
      <c r="N265"/>
      <c r="O265"/>
      <c r="P265"/>
      <c r="Q265"/>
      <c r="R265"/>
      <c r="S265"/>
      <c r="T265"/>
      <c r="U265"/>
      <c r="V265"/>
      <c r="W265"/>
      <c r="X265"/>
      <c r="Y265"/>
      <c r="Z265"/>
      <c r="AA265"/>
      <c r="AB265"/>
      <c r="AC265"/>
      <c r="AD265"/>
      <c r="AE265"/>
    </row>
    <row r="266" spans="1:31" s="330" customFormat="1" x14ac:dyDescent="0.25">
      <c r="A266" s="327"/>
      <c r="B266" s="328"/>
      <c r="C266" s="329"/>
      <c r="D266"/>
      <c r="E266" s="329"/>
      <c r="F266"/>
      <c r="G266"/>
      <c r="H266"/>
      <c r="I266"/>
      <c r="J266"/>
      <c r="K266"/>
      <c r="L266"/>
      <c r="M266"/>
      <c r="N266"/>
      <c r="O266"/>
      <c r="P266"/>
      <c r="Q266"/>
      <c r="R266"/>
      <c r="S266"/>
      <c r="T266"/>
      <c r="U266"/>
      <c r="V266"/>
      <c r="W266"/>
      <c r="X266"/>
      <c r="Y266"/>
      <c r="Z266"/>
      <c r="AA266"/>
      <c r="AB266"/>
      <c r="AC266"/>
      <c r="AD266"/>
      <c r="AE266"/>
    </row>
    <row r="267" spans="1:31" s="330" customFormat="1" x14ac:dyDescent="0.25">
      <c r="A267" s="327"/>
      <c r="B267" s="328"/>
      <c r="C267" s="329"/>
      <c r="D267"/>
      <c r="E267" s="329"/>
      <c r="F267"/>
      <c r="G267"/>
      <c r="H267"/>
      <c r="I267"/>
      <c r="J267"/>
      <c r="K267"/>
      <c r="L267"/>
      <c r="M267"/>
      <c r="N267"/>
      <c r="O267"/>
      <c r="P267"/>
      <c r="Q267"/>
      <c r="R267"/>
      <c r="S267"/>
      <c r="T267"/>
      <c r="U267"/>
      <c r="V267"/>
      <c r="W267"/>
      <c r="X267"/>
      <c r="Y267"/>
      <c r="Z267"/>
      <c r="AA267"/>
      <c r="AB267"/>
      <c r="AC267"/>
      <c r="AD267"/>
      <c r="AE267"/>
    </row>
    <row r="268" spans="1:31" s="330" customFormat="1" x14ac:dyDescent="0.25">
      <c r="A268" s="327"/>
      <c r="B268" s="328"/>
      <c r="C268" s="329"/>
      <c r="D268"/>
      <c r="E268" s="329"/>
      <c r="F268"/>
      <c r="G268"/>
      <c r="H268"/>
      <c r="I268"/>
      <c r="J268"/>
      <c r="K268"/>
      <c r="L268"/>
      <c r="M268"/>
      <c r="N268"/>
      <c r="O268"/>
      <c r="P268"/>
      <c r="Q268"/>
      <c r="R268"/>
      <c r="S268"/>
      <c r="T268"/>
      <c r="U268"/>
      <c r="V268"/>
      <c r="W268"/>
      <c r="X268"/>
      <c r="Y268"/>
      <c r="Z268"/>
      <c r="AA268"/>
      <c r="AB268"/>
      <c r="AC268"/>
      <c r="AD268"/>
      <c r="AE268"/>
    </row>
    <row r="269" spans="1:31" s="330" customFormat="1" x14ac:dyDescent="0.25">
      <c r="A269" s="327"/>
      <c r="B269" s="328"/>
      <c r="C269" s="329"/>
      <c r="D269"/>
      <c r="E269" s="329"/>
      <c r="F269"/>
      <c r="G269"/>
      <c r="H269"/>
      <c r="I269"/>
      <c r="J269"/>
      <c r="K269"/>
      <c r="L269"/>
      <c r="M269"/>
      <c r="N269"/>
      <c r="O269"/>
      <c r="P269"/>
      <c r="Q269"/>
      <c r="R269"/>
      <c r="S269"/>
      <c r="T269"/>
      <c r="U269"/>
      <c r="V269"/>
      <c r="W269"/>
      <c r="X269"/>
      <c r="Y269"/>
      <c r="Z269"/>
      <c r="AA269"/>
      <c r="AB269"/>
      <c r="AC269"/>
      <c r="AD269"/>
      <c r="AE269"/>
    </row>
    <row r="270" spans="1:31" s="330" customFormat="1" x14ac:dyDescent="0.25">
      <c r="A270" s="327"/>
      <c r="B270" s="328"/>
      <c r="C270" s="329"/>
      <c r="D270"/>
      <c r="E270" s="329"/>
      <c r="F270"/>
      <c r="G270"/>
      <c r="H270"/>
      <c r="I270"/>
      <c r="J270"/>
      <c r="K270"/>
      <c r="L270"/>
      <c r="M270"/>
      <c r="N270"/>
      <c r="O270"/>
      <c r="P270"/>
      <c r="Q270"/>
      <c r="R270"/>
      <c r="S270"/>
      <c r="T270"/>
      <c r="U270"/>
      <c r="V270"/>
      <c r="W270"/>
      <c r="X270"/>
      <c r="Y270"/>
      <c r="Z270"/>
      <c r="AA270"/>
      <c r="AB270"/>
      <c r="AC270"/>
      <c r="AD270"/>
      <c r="AE270"/>
    </row>
    <row r="271" spans="1:31" s="330" customFormat="1" x14ac:dyDescent="0.25">
      <c r="A271" s="327"/>
      <c r="B271" s="328"/>
      <c r="C271" s="329"/>
      <c r="D271"/>
      <c r="E271" s="329"/>
      <c r="F271"/>
      <c r="G271"/>
      <c r="H271"/>
      <c r="I271"/>
      <c r="J271"/>
      <c r="K271"/>
      <c r="L271"/>
      <c r="M271"/>
      <c r="N271"/>
      <c r="O271"/>
      <c r="P271"/>
      <c r="Q271"/>
      <c r="R271"/>
      <c r="S271"/>
      <c r="T271"/>
      <c r="U271"/>
      <c r="V271"/>
      <c r="W271"/>
      <c r="X271"/>
      <c r="Y271"/>
      <c r="Z271"/>
      <c r="AA271"/>
      <c r="AB271"/>
      <c r="AC271"/>
      <c r="AD271"/>
      <c r="AE271"/>
    </row>
    <row r="272" spans="1:31" s="330" customFormat="1" x14ac:dyDescent="0.25">
      <c r="A272" s="327"/>
      <c r="B272" s="328"/>
      <c r="C272" s="329"/>
      <c r="D272"/>
      <c r="E272" s="329"/>
      <c r="F272"/>
      <c r="G272"/>
      <c r="H272"/>
      <c r="I272"/>
      <c r="J272"/>
      <c r="K272"/>
      <c r="L272"/>
      <c r="M272"/>
      <c r="N272"/>
      <c r="O272"/>
      <c r="P272"/>
      <c r="Q272"/>
      <c r="R272"/>
      <c r="S272"/>
      <c r="T272"/>
      <c r="U272"/>
      <c r="V272"/>
      <c r="W272"/>
      <c r="X272"/>
      <c r="Y272"/>
      <c r="Z272"/>
      <c r="AA272"/>
      <c r="AB272"/>
      <c r="AC272"/>
      <c r="AD272"/>
      <c r="AE272"/>
    </row>
    <row r="273" spans="1:31" s="330" customFormat="1" x14ac:dyDescent="0.25">
      <c r="A273" s="327"/>
      <c r="B273" s="328"/>
      <c r="C273" s="329"/>
      <c r="D273"/>
      <c r="E273" s="329"/>
      <c r="F273"/>
      <c r="G273"/>
      <c r="H273"/>
      <c r="I273"/>
      <c r="J273"/>
      <c r="K273"/>
      <c r="L273"/>
      <c r="M273"/>
      <c r="N273"/>
      <c r="O273"/>
      <c r="P273"/>
      <c r="Q273"/>
      <c r="R273"/>
      <c r="S273"/>
      <c r="T273"/>
      <c r="U273"/>
      <c r="V273"/>
      <c r="W273"/>
      <c r="X273"/>
      <c r="Y273"/>
      <c r="Z273"/>
      <c r="AA273"/>
      <c r="AB273"/>
      <c r="AC273"/>
      <c r="AD273"/>
      <c r="AE273"/>
    </row>
    <row r="274" spans="1:31" s="330" customFormat="1" x14ac:dyDescent="0.25">
      <c r="A274" s="327"/>
      <c r="B274" s="328"/>
      <c r="C274" s="329"/>
      <c r="D274"/>
      <c r="E274" s="329"/>
      <c r="F274"/>
      <c r="G274"/>
      <c r="H274"/>
      <c r="I274"/>
      <c r="J274"/>
      <c r="K274"/>
      <c r="L274"/>
      <c r="M274"/>
      <c r="N274"/>
      <c r="O274"/>
      <c r="P274"/>
      <c r="Q274"/>
      <c r="R274"/>
      <c r="S274"/>
      <c r="T274"/>
      <c r="U274"/>
      <c r="V274"/>
      <c r="W274"/>
      <c r="X274"/>
      <c r="Y274"/>
      <c r="Z274"/>
      <c r="AA274"/>
      <c r="AB274"/>
      <c r="AC274"/>
      <c r="AD274"/>
      <c r="AE274"/>
    </row>
    <row r="275" spans="1:31" s="330" customFormat="1" x14ac:dyDescent="0.25">
      <c r="A275" s="327"/>
      <c r="B275" s="328"/>
      <c r="C275" s="329"/>
      <c r="D275"/>
      <c r="E275" s="329"/>
      <c r="F275"/>
      <c r="G275"/>
      <c r="H275"/>
      <c r="I275"/>
      <c r="J275"/>
      <c r="K275"/>
      <c r="L275"/>
      <c r="M275"/>
      <c r="N275"/>
      <c r="O275"/>
      <c r="P275"/>
      <c r="Q275"/>
      <c r="R275"/>
      <c r="S275"/>
      <c r="T275"/>
      <c r="U275"/>
      <c r="V275"/>
      <c r="W275"/>
      <c r="X275"/>
      <c r="Y275"/>
      <c r="Z275"/>
      <c r="AA275"/>
      <c r="AB275"/>
      <c r="AC275"/>
      <c r="AD275"/>
      <c r="AE275"/>
    </row>
    <row r="276" spans="1:31" s="330" customFormat="1" x14ac:dyDescent="0.25">
      <c r="A276" s="327"/>
      <c r="B276" s="328"/>
      <c r="C276" s="329"/>
      <c r="D276"/>
      <c r="E276" s="329"/>
      <c r="F276"/>
      <c r="G276"/>
      <c r="H276"/>
      <c r="I276"/>
      <c r="J276"/>
      <c r="K276"/>
      <c r="L276"/>
      <c r="M276"/>
      <c r="N276"/>
      <c r="O276"/>
      <c r="P276"/>
      <c r="Q276"/>
      <c r="R276"/>
      <c r="S276"/>
      <c r="T276"/>
      <c r="U276"/>
      <c r="V276"/>
      <c r="W276"/>
      <c r="X276"/>
      <c r="Y276"/>
      <c r="Z276"/>
      <c r="AA276"/>
      <c r="AB276"/>
      <c r="AC276"/>
      <c r="AD276"/>
      <c r="AE276"/>
    </row>
    <row r="277" spans="1:31" s="330" customFormat="1" x14ac:dyDescent="0.25">
      <c r="A277" s="327"/>
      <c r="B277" s="328"/>
      <c r="C277" s="329"/>
      <c r="D277"/>
      <c r="E277" s="329"/>
      <c r="F277"/>
      <c r="G277"/>
      <c r="H277"/>
      <c r="I277"/>
      <c r="J277"/>
      <c r="K277"/>
      <c r="L277"/>
      <c r="M277"/>
      <c r="N277"/>
      <c r="O277"/>
      <c r="P277"/>
      <c r="Q277"/>
      <c r="R277"/>
      <c r="S277"/>
      <c r="T277"/>
      <c r="U277"/>
      <c r="V277"/>
      <c r="W277"/>
      <c r="X277"/>
      <c r="Y277"/>
      <c r="Z277"/>
      <c r="AA277"/>
      <c r="AB277"/>
      <c r="AC277"/>
      <c r="AD277"/>
      <c r="AE277"/>
    </row>
    <row r="278" spans="1:31" s="330" customFormat="1" x14ac:dyDescent="0.25">
      <c r="A278" s="327"/>
      <c r="B278" s="328"/>
      <c r="C278" s="329"/>
      <c r="D278"/>
      <c r="E278" s="329"/>
      <c r="F278"/>
      <c r="G278"/>
      <c r="H278"/>
      <c r="I278"/>
      <c r="J278"/>
      <c r="K278"/>
      <c r="L278"/>
      <c r="M278"/>
      <c r="N278"/>
      <c r="O278"/>
      <c r="P278"/>
      <c r="Q278"/>
      <c r="R278"/>
      <c r="S278"/>
      <c r="T278"/>
      <c r="U278"/>
      <c r="V278"/>
      <c r="W278"/>
      <c r="X278"/>
      <c r="Y278"/>
      <c r="Z278"/>
      <c r="AA278"/>
      <c r="AB278"/>
      <c r="AC278"/>
      <c r="AD278"/>
      <c r="AE278"/>
    </row>
    <row r="279" spans="1:31" s="330" customFormat="1" x14ac:dyDescent="0.25">
      <c r="A279" s="327"/>
      <c r="B279" s="328"/>
      <c r="C279" s="329"/>
      <c r="D279"/>
      <c r="E279" s="329"/>
      <c r="F279"/>
      <c r="G279"/>
      <c r="H279"/>
      <c r="I279"/>
      <c r="J279"/>
      <c r="K279"/>
      <c r="L279"/>
      <c r="M279"/>
      <c r="N279"/>
      <c r="O279"/>
      <c r="P279"/>
      <c r="Q279"/>
      <c r="R279"/>
      <c r="S279"/>
      <c r="T279"/>
      <c r="U279"/>
      <c r="V279"/>
      <c r="W279"/>
      <c r="X279"/>
      <c r="Y279"/>
      <c r="Z279"/>
      <c r="AA279"/>
      <c r="AB279"/>
      <c r="AC279"/>
      <c r="AD279"/>
      <c r="AE279"/>
    </row>
    <row r="280" spans="1:31" s="330" customFormat="1" x14ac:dyDescent="0.25">
      <c r="A280" s="327"/>
      <c r="B280" s="328"/>
      <c r="C280" s="329"/>
      <c r="D280"/>
      <c r="E280" s="329"/>
      <c r="F280"/>
      <c r="G280"/>
      <c r="H280"/>
      <c r="I280"/>
      <c r="J280"/>
      <c r="K280"/>
      <c r="L280"/>
      <c r="M280"/>
      <c r="N280"/>
      <c r="O280"/>
      <c r="P280"/>
      <c r="Q280"/>
      <c r="R280"/>
      <c r="S280"/>
      <c r="T280"/>
      <c r="U280"/>
      <c r="V280"/>
      <c r="W280"/>
      <c r="X280"/>
      <c r="Y280"/>
      <c r="Z280"/>
      <c r="AA280"/>
      <c r="AB280"/>
      <c r="AC280"/>
      <c r="AD280"/>
      <c r="AE280"/>
    </row>
    <row r="281" spans="1:31" s="330" customFormat="1" x14ac:dyDescent="0.25">
      <c r="A281" s="327"/>
      <c r="B281" s="328"/>
      <c r="C281" s="329"/>
      <c r="D281"/>
      <c r="E281" s="329"/>
      <c r="F281"/>
      <c r="G281"/>
      <c r="H281"/>
      <c r="I281"/>
      <c r="J281"/>
      <c r="K281"/>
      <c r="L281"/>
      <c r="M281"/>
      <c r="N281"/>
      <c r="O281"/>
      <c r="P281"/>
      <c r="Q281"/>
      <c r="R281"/>
      <c r="S281"/>
      <c r="T281"/>
      <c r="U281"/>
      <c r="V281"/>
      <c r="W281"/>
      <c r="X281"/>
      <c r="Y281"/>
      <c r="Z281"/>
      <c r="AA281"/>
      <c r="AB281"/>
      <c r="AC281"/>
      <c r="AD281"/>
      <c r="AE281"/>
    </row>
    <row r="282" spans="1:31" s="330" customFormat="1" x14ac:dyDescent="0.25">
      <c r="A282" s="327"/>
      <c r="B282" s="328"/>
      <c r="C282" s="329"/>
      <c r="D282"/>
      <c r="E282" s="329"/>
      <c r="F282"/>
      <c r="G282"/>
      <c r="H282"/>
      <c r="I282"/>
      <c r="J282"/>
      <c r="K282"/>
      <c r="L282"/>
      <c r="M282"/>
      <c r="N282"/>
      <c r="O282"/>
      <c r="P282"/>
      <c r="Q282"/>
      <c r="R282"/>
      <c r="S282"/>
      <c r="T282"/>
      <c r="U282"/>
      <c r="V282"/>
      <c r="W282"/>
      <c r="X282"/>
      <c r="Y282"/>
      <c r="Z282"/>
      <c r="AA282"/>
      <c r="AB282"/>
      <c r="AC282"/>
      <c r="AD282"/>
      <c r="AE282"/>
    </row>
    <row r="283" spans="1:31" s="330" customFormat="1" x14ac:dyDescent="0.25">
      <c r="A283" s="327"/>
      <c r="B283" s="328"/>
      <c r="C283" s="329"/>
      <c r="D283"/>
      <c r="E283" s="329"/>
      <c r="F283"/>
      <c r="G283"/>
      <c r="H283"/>
      <c r="I283"/>
      <c r="J283"/>
      <c r="K283"/>
      <c r="L283"/>
      <c r="M283"/>
      <c r="N283"/>
      <c r="O283"/>
      <c r="P283"/>
      <c r="Q283"/>
      <c r="R283"/>
      <c r="S283"/>
      <c r="T283"/>
      <c r="U283"/>
      <c r="V283"/>
      <c r="W283"/>
      <c r="X283"/>
      <c r="Y283"/>
      <c r="Z283"/>
      <c r="AA283"/>
      <c r="AB283"/>
      <c r="AC283"/>
      <c r="AD283"/>
      <c r="AE283"/>
    </row>
    <row r="284" spans="1:31" s="330" customFormat="1" x14ac:dyDescent="0.25">
      <c r="A284" s="327"/>
      <c r="B284" s="328"/>
      <c r="C284" s="329"/>
      <c r="D284"/>
      <c r="E284" s="329"/>
      <c r="F284"/>
      <c r="G284"/>
      <c r="H284"/>
      <c r="I284"/>
      <c r="J284"/>
      <c r="K284"/>
      <c r="L284"/>
      <c r="M284"/>
      <c r="N284"/>
      <c r="O284"/>
      <c r="P284"/>
      <c r="Q284"/>
      <c r="R284"/>
      <c r="S284"/>
      <c r="T284"/>
      <c r="U284"/>
      <c r="V284"/>
      <c r="W284"/>
      <c r="X284"/>
      <c r="Y284"/>
      <c r="Z284"/>
      <c r="AA284"/>
      <c r="AB284"/>
      <c r="AC284"/>
      <c r="AD284"/>
      <c r="AE284"/>
    </row>
    <row r="285" spans="1:31" s="330" customFormat="1" x14ac:dyDescent="0.25">
      <c r="A285" s="327"/>
      <c r="B285" s="328"/>
      <c r="C285" s="329"/>
      <c r="D285"/>
      <c r="E285" s="329"/>
      <c r="F285"/>
      <c r="G285"/>
      <c r="H285"/>
      <c r="I285"/>
      <c r="J285"/>
      <c r="K285"/>
      <c r="L285"/>
      <c r="M285"/>
      <c r="N285"/>
      <c r="O285"/>
      <c r="P285"/>
      <c r="Q285"/>
      <c r="R285"/>
      <c r="S285"/>
      <c r="T285"/>
      <c r="U285"/>
      <c r="V285"/>
      <c r="W285"/>
      <c r="X285"/>
      <c r="Y285"/>
      <c r="Z285"/>
      <c r="AA285"/>
      <c r="AB285"/>
      <c r="AC285"/>
      <c r="AD285"/>
      <c r="AE285"/>
    </row>
    <row r="286" spans="1:31" s="330" customFormat="1" x14ac:dyDescent="0.25">
      <c r="A286" s="327"/>
      <c r="B286" s="328"/>
      <c r="C286" s="329"/>
      <c r="D286"/>
      <c r="E286" s="329"/>
      <c r="F286"/>
      <c r="G286"/>
      <c r="H286"/>
      <c r="I286"/>
      <c r="J286"/>
      <c r="K286"/>
      <c r="L286"/>
      <c r="M286"/>
      <c r="N286"/>
      <c r="O286"/>
      <c r="P286"/>
      <c r="Q286"/>
      <c r="R286"/>
      <c r="S286"/>
      <c r="T286"/>
      <c r="U286"/>
      <c r="V286"/>
      <c r="W286"/>
      <c r="X286"/>
      <c r="Y286"/>
      <c r="Z286"/>
      <c r="AA286"/>
      <c r="AB286"/>
      <c r="AC286"/>
      <c r="AD286"/>
      <c r="AE286"/>
    </row>
    <row r="287" spans="1:31" s="330" customFormat="1" x14ac:dyDescent="0.25">
      <c r="A287" s="327"/>
      <c r="B287" s="328"/>
      <c r="C287" s="329"/>
      <c r="D287"/>
      <c r="E287" s="329"/>
      <c r="F287"/>
      <c r="G287"/>
      <c r="H287"/>
      <c r="I287"/>
      <c r="J287"/>
      <c r="K287"/>
      <c r="L287"/>
      <c r="M287"/>
      <c r="N287"/>
      <c r="O287"/>
      <c r="P287"/>
      <c r="Q287"/>
      <c r="R287"/>
      <c r="S287"/>
      <c r="T287"/>
      <c r="U287"/>
      <c r="V287"/>
      <c r="W287"/>
      <c r="X287"/>
      <c r="Y287"/>
      <c r="Z287"/>
      <c r="AA287"/>
      <c r="AB287"/>
      <c r="AC287"/>
      <c r="AD287"/>
      <c r="AE287"/>
    </row>
    <row r="288" spans="1:31" s="330" customFormat="1" x14ac:dyDescent="0.25">
      <c r="A288" s="327"/>
      <c r="B288" s="328"/>
      <c r="C288" s="329"/>
      <c r="D288"/>
      <c r="E288" s="329"/>
      <c r="F288"/>
      <c r="G288"/>
      <c r="H288"/>
      <c r="I288"/>
      <c r="J288"/>
      <c r="K288"/>
      <c r="L288"/>
      <c r="M288"/>
      <c r="N288"/>
      <c r="O288"/>
      <c r="P288"/>
      <c r="Q288"/>
      <c r="R288"/>
      <c r="S288"/>
      <c r="T288"/>
      <c r="U288"/>
      <c r="V288"/>
      <c r="W288"/>
      <c r="X288"/>
      <c r="Y288"/>
      <c r="Z288"/>
      <c r="AA288"/>
      <c r="AB288"/>
      <c r="AC288"/>
      <c r="AD288"/>
      <c r="AE288"/>
    </row>
    <row r="289" spans="1:31" s="330" customFormat="1" x14ac:dyDescent="0.25">
      <c r="A289" s="327"/>
      <c r="B289" s="328"/>
      <c r="C289" s="329"/>
      <c r="D289"/>
      <c r="E289" s="329"/>
      <c r="F289"/>
      <c r="G289"/>
      <c r="H289"/>
      <c r="I289"/>
      <c r="J289"/>
      <c r="K289"/>
      <c r="L289"/>
      <c r="M289"/>
      <c r="N289"/>
      <c r="O289"/>
      <c r="P289"/>
      <c r="Q289"/>
      <c r="R289"/>
      <c r="S289"/>
      <c r="T289"/>
      <c r="U289"/>
      <c r="V289"/>
      <c r="W289"/>
      <c r="X289"/>
      <c r="Y289"/>
      <c r="Z289"/>
      <c r="AA289"/>
      <c r="AB289"/>
      <c r="AC289"/>
      <c r="AD289"/>
      <c r="AE289"/>
    </row>
    <row r="290" spans="1:31" s="330" customFormat="1" x14ac:dyDescent="0.25">
      <c r="A290" s="327"/>
      <c r="B290" s="328"/>
      <c r="C290" s="329"/>
      <c r="D290"/>
      <c r="E290" s="329"/>
      <c r="F290"/>
      <c r="G290"/>
      <c r="H290"/>
      <c r="I290"/>
      <c r="J290"/>
      <c r="K290"/>
      <c r="L290"/>
      <c r="M290"/>
      <c r="N290"/>
      <c r="O290"/>
      <c r="P290"/>
      <c r="Q290"/>
      <c r="R290"/>
      <c r="S290"/>
      <c r="T290"/>
      <c r="U290"/>
      <c r="V290"/>
      <c r="W290"/>
      <c r="X290"/>
      <c r="Y290"/>
      <c r="Z290"/>
      <c r="AA290"/>
      <c r="AB290"/>
      <c r="AC290"/>
      <c r="AD290"/>
      <c r="AE290"/>
    </row>
    <row r="291" spans="1:31" s="330" customFormat="1" x14ac:dyDescent="0.25">
      <c r="A291" s="327"/>
      <c r="B291" s="328"/>
      <c r="C291" s="329"/>
      <c r="D291"/>
      <c r="E291" s="329"/>
      <c r="F291"/>
      <c r="G291"/>
      <c r="H291"/>
      <c r="I291"/>
      <c r="J291"/>
      <c r="K291"/>
      <c r="L291"/>
      <c r="M291"/>
      <c r="N291"/>
      <c r="O291"/>
      <c r="P291"/>
      <c r="Q291"/>
      <c r="R291"/>
      <c r="S291"/>
      <c r="T291"/>
      <c r="U291"/>
      <c r="V291"/>
      <c r="W291"/>
      <c r="X291"/>
      <c r="Y291"/>
      <c r="Z291"/>
      <c r="AA291"/>
      <c r="AB291"/>
      <c r="AC291"/>
      <c r="AD291"/>
      <c r="AE291"/>
    </row>
    <row r="292" spans="1:31" s="330" customFormat="1" x14ac:dyDescent="0.25">
      <c r="A292" s="327"/>
      <c r="B292" s="328"/>
      <c r="C292" s="329"/>
      <c r="D292"/>
      <c r="E292" s="329"/>
      <c r="F292"/>
      <c r="G292"/>
      <c r="H292"/>
      <c r="I292"/>
      <c r="J292"/>
      <c r="K292"/>
      <c r="L292"/>
      <c r="M292"/>
      <c r="N292"/>
      <c r="O292"/>
      <c r="P292"/>
      <c r="Q292"/>
      <c r="R292"/>
      <c r="S292"/>
      <c r="T292"/>
      <c r="U292"/>
      <c r="V292"/>
      <c r="W292"/>
      <c r="X292"/>
      <c r="Y292"/>
      <c r="Z292"/>
      <c r="AA292"/>
      <c r="AB292"/>
      <c r="AC292"/>
      <c r="AD292"/>
      <c r="AE292"/>
    </row>
    <row r="293" spans="1:31" s="330" customFormat="1" x14ac:dyDescent="0.25">
      <c r="A293" s="327"/>
      <c r="B293" s="328"/>
      <c r="C293" s="329"/>
      <c r="D293"/>
      <c r="E293" s="329"/>
      <c r="F293"/>
      <c r="G293"/>
      <c r="H293"/>
      <c r="I293"/>
      <c r="J293"/>
      <c r="K293"/>
      <c r="L293"/>
      <c r="M293"/>
      <c r="N293"/>
      <c r="O293"/>
      <c r="P293"/>
      <c r="Q293"/>
      <c r="R293"/>
      <c r="S293"/>
      <c r="T293"/>
      <c r="U293"/>
      <c r="V293"/>
      <c r="W293"/>
      <c r="X293"/>
      <c r="Y293"/>
      <c r="Z293"/>
      <c r="AA293"/>
      <c r="AB293"/>
      <c r="AC293"/>
      <c r="AD293"/>
      <c r="AE293"/>
    </row>
    <row r="294" spans="1:31" s="330" customFormat="1" x14ac:dyDescent="0.25">
      <c r="A294" s="327"/>
      <c r="B294" s="328"/>
      <c r="C294" s="329"/>
      <c r="D294"/>
      <c r="E294" s="329"/>
      <c r="F294"/>
      <c r="G294"/>
      <c r="H294"/>
      <c r="I294"/>
      <c r="J294"/>
      <c r="K294"/>
      <c r="L294"/>
      <c r="M294"/>
      <c r="N294"/>
      <c r="O294"/>
      <c r="P294"/>
      <c r="Q294"/>
      <c r="R294"/>
      <c r="S294"/>
      <c r="T294"/>
      <c r="U294"/>
      <c r="V294"/>
      <c r="W294"/>
      <c r="X294"/>
      <c r="Y294"/>
      <c r="Z294"/>
      <c r="AA294"/>
      <c r="AB294"/>
      <c r="AC294"/>
      <c r="AD294"/>
      <c r="AE294"/>
    </row>
    <row r="295" spans="1:31" s="330" customFormat="1" x14ac:dyDescent="0.25">
      <c r="A295" s="327"/>
      <c r="B295" s="328"/>
      <c r="C295" s="329"/>
      <c r="D295"/>
      <c r="E295" s="329"/>
      <c r="F295"/>
      <c r="G295"/>
      <c r="H295"/>
      <c r="I295"/>
      <c r="J295"/>
      <c r="K295"/>
      <c r="L295"/>
      <c r="M295"/>
      <c r="N295"/>
      <c r="O295"/>
      <c r="P295"/>
      <c r="Q295"/>
      <c r="R295"/>
      <c r="S295"/>
      <c r="T295"/>
      <c r="U295"/>
      <c r="V295"/>
      <c r="W295"/>
      <c r="X295"/>
      <c r="Y295"/>
      <c r="Z295"/>
      <c r="AA295"/>
      <c r="AB295"/>
      <c r="AC295"/>
      <c r="AD295"/>
      <c r="AE295"/>
    </row>
    <row r="296" spans="1:31" s="330" customFormat="1" x14ac:dyDescent="0.25">
      <c r="A296" s="327"/>
      <c r="B296" s="328"/>
      <c r="C296" s="329"/>
      <c r="D296"/>
      <c r="E296" s="329"/>
      <c r="F296"/>
      <c r="G296"/>
      <c r="H296"/>
      <c r="I296"/>
      <c r="J296"/>
      <c r="K296"/>
      <c r="L296"/>
      <c r="M296"/>
      <c r="N296"/>
      <c r="O296"/>
      <c r="P296"/>
      <c r="Q296"/>
      <c r="R296"/>
      <c r="S296"/>
      <c r="T296"/>
      <c r="U296"/>
      <c r="V296"/>
      <c r="W296"/>
      <c r="X296"/>
      <c r="Y296"/>
      <c r="Z296"/>
      <c r="AA296"/>
      <c r="AB296"/>
      <c r="AC296"/>
      <c r="AD296"/>
      <c r="AE296"/>
    </row>
    <row r="297" spans="1:31" s="330" customFormat="1" x14ac:dyDescent="0.25">
      <c r="A297" s="327"/>
      <c r="B297" s="328"/>
      <c r="C297" s="329"/>
      <c r="D297"/>
      <c r="E297" s="329"/>
      <c r="F297"/>
      <c r="G297"/>
      <c r="H297"/>
      <c r="I297"/>
      <c r="J297"/>
      <c r="K297"/>
      <c r="L297"/>
      <c r="M297"/>
      <c r="N297"/>
      <c r="O297"/>
      <c r="P297"/>
      <c r="Q297"/>
      <c r="R297"/>
      <c r="S297"/>
      <c r="T297"/>
      <c r="U297"/>
      <c r="V297"/>
      <c r="W297"/>
      <c r="X297"/>
      <c r="Y297"/>
      <c r="Z297"/>
      <c r="AA297"/>
      <c r="AB297"/>
      <c r="AC297"/>
      <c r="AD297"/>
      <c r="AE297"/>
    </row>
    <row r="298" spans="1:31" s="330" customFormat="1" x14ac:dyDescent="0.25">
      <c r="A298" s="327"/>
      <c r="B298" s="328"/>
      <c r="C298" s="329"/>
      <c r="D298"/>
      <c r="E298" s="329"/>
      <c r="F298"/>
      <c r="G298"/>
      <c r="H298"/>
      <c r="I298"/>
      <c r="J298"/>
      <c r="K298"/>
      <c r="L298"/>
      <c r="M298"/>
      <c r="N298"/>
      <c r="O298"/>
      <c r="P298"/>
      <c r="Q298"/>
      <c r="R298"/>
      <c r="S298"/>
      <c r="T298"/>
      <c r="U298"/>
      <c r="V298"/>
      <c r="W298"/>
      <c r="X298"/>
      <c r="Y298"/>
      <c r="Z298"/>
      <c r="AA298"/>
      <c r="AB298"/>
      <c r="AC298"/>
      <c r="AD298"/>
      <c r="AE298"/>
    </row>
    <row r="299" spans="1:31" s="330" customFormat="1" x14ac:dyDescent="0.25">
      <c r="A299" s="327"/>
      <c r="B299" s="328"/>
      <c r="C299" s="329"/>
      <c r="D299"/>
      <c r="E299" s="329"/>
      <c r="F299"/>
      <c r="G299"/>
      <c r="H299"/>
      <c r="I299"/>
      <c r="J299"/>
      <c r="K299"/>
      <c r="L299"/>
      <c r="M299"/>
      <c r="N299"/>
      <c r="O299"/>
      <c r="P299"/>
      <c r="Q299"/>
      <c r="R299"/>
      <c r="S299"/>
      <c r="T299"/>
      <c r="U299"/>
      <c r="V299"/>
      <c r="W299"/>
      <c r="X299"/>
      <c r="Y299"/>
      <c r="Z299"/>
      <c r="AA299"/>
      <c r="AB299"/>
      <c r="AC299"/>
      <c r="AD299"/>
      <c r="AE299"/>
    </row>
    <row r="300" spans="1:31" s="330" customFormat="1" x14ac:dyDescent="0.25">
      <c r="A300" s="327"/>
      <c r="B300" s="328"/>
      <c r="C300" s="329"/>
      <c r="D300"/>
      <c r="E300" s="329"/>
      <c r="F300"/>
      <c r="G300"/>
      <c r="H300"/>
      <c r="I300"/>
      <c r="J300"/>
      <c r="K300"/>
      <c r="L300"/>
      <c r="M300"/>
      <c r="N300"/>
      <c r="O300"/>
      <c r="P300"/>
      <c r="Q300"/>
      <c r="R300"/>
      <c r="S300"/>
      <c r="T300"/>
      <c r="U300"/>
      <c r="V300"/>
      <c r="W300"/>
      <c r="X300"/>
      <c r="Y300"/>
      <c r="Z300"/>
      <c r="AA300"/>
      <c r="AB300"/>
      <c r="AC300"/>
      <c r="AD300"/>
      <c r="AE300"/>
    </row>
    <row r="301" spans="1:31" s="330" customFormat="1" x14ac:dyDescent="0.25">
      <c r="A301" s="327"/>
      <c r="B301" s="328"/>
      <c r="C301" s="329"/>
      <c r="D301"/>
      <c r="E301" s="329"/>
      <c r="F301"/>
      <c r="G301"/>
      <c r="H301"/>
      <c r="I301"/>
      <c r="J301"/>
      <c r="K301"/>
      <c r="L301"/>
      <c r="M301"/>
      <c r="N301"/>
      <c r="O301"/>
      <c r="P301"/>
      <c r="Q301"/>
      <c r="R301"/>
      <c r="S301"/>
      <c r="T301"/>
      <c r="U301"/>
      <c r="V301"/>
      <c r="W301"/>
      <c r="X301"/>
      <c r="Y301"/>
      <c r="Z301"/>
      <c r="AA301"/>
      <c r="AB301"/>
      <c r="AC301"/>
      <c r="AD301"/>
      <c r="AE301"/>
    </row>
    <row r="302" spans="1:31" s="330" customFormat="1" x14ac:dyDescent="0.25">
      <c r="A302" s="327"/>
      <c r="B302" s="328"/>
      <c r="C302" s="329"/>
      <c r="D302"/>
      <c r="E302" s="329"/>
      <c r="F302"/>
      <c r="G302"/>
      <c r="H302"/>
      <c r="I302"/>
      <c r="J302"/>
      <c r="K302"/>
      <c r="L302"/>
      <c r="M302"/>
      <c r="N302"/>
      <c r="O302"/>
      <c r="P302"/>
      <c r="Q302"/>
      <c r="R302"/>
      <c r="S302"/>
      <c r="T302"/>
      <c r="U302"/>
      <c r="V302"/>
      <c r="W302"/>
      <c r="X302"/>
      <c r="Y302"/>
      <c r="Z302"/>
      <c r="AA302"/>
      <c r="AB302"/>
      <c r="AC302"/>
      <c r="AD302"/>
      <c r="AE302"/>
    </row>
    <row r="303" spans="1:31" s="331" customFormat="1" x14ac:dyDescent="0.25">
      <c r="A303" s="327"/>
      <c r="B303" s="328"/>
      <c r="C303" s="329"/>
      <c r="D303"/>
      <c r="E303" s="329"/>
      <c r="F303"/>
      <c r="G303"/>
      <c r="H303"/>
      <c r="I303"/>
      <c r="J303"/>
      <c r="K303"/>
      <c r="L303"/>
      <c r="M303"/>
      <c r="N303"/>
      <c r="O303"/>
      <c r="P303"/>
      <c r="Q303"/>
      <c r="R303"/>
      <c r="S303"/>
      <c r="T303"/>
      <c r="U303"/>
      <c r="V303"/>
      <c r="W303"/>
      <c r="X303"/>
      <c r="Y303"/>
      <c r="Z303"/>
      <c r="AA303"/>
      <c r="AB303"/>
      <c r="AC303"/>
      <c r="AD303"/>
      <c r="AE303"/>
    </row>
    <row r="304" spans="1:31" s="331" customFormat="1" x14ac:dyDescent="0.25">
      <c r="A304" s="327"/>
      <c r="B304" s="328"/>
      <c r="C304" s="329"/>
      <c r="D304"/>
      <c r="E304" s="329"/>
      <c r="F304"/>
      <c r="G304"/>
      <c r="H304"/>
      <c r="I304"/>
      <c r="J304"/>
      <c r="K304"/>
      <c r="L304"/>
      <c r="M304"/>
      <c r="N304"/>
      <c r="O304"/>
      <c r="P304"/>
      <c r="Q304"/>
      <c r="R304"/>
      <c r="S304"/>
      <c r="T304"/>
      <c r="U304"/>
      <c r="V304"/>
      <c r="W304"/>
      <c r="X304"/>
      <c r="Y304"/>
      <c r="Z304"/>
      <c r="AA304"/>
      <c r="AB304"/>
      <c r="AC304"/>
      <c r="AD304"/>
      <c r="AE304"/>
    </row>
    <row r="305" spans="1:31" s="331" customFormat="1" x14ac:dyDescent="0.25">
      <c r="A305" s="327"/>
      <c r="B305" s="328"/>
      <c r="C305" s="329"/>
      <c r="D305"/>
      <c r="E305" s="329"/>
      <c r="F305"/>
      <c r="G305"/>
      <c r="H305"/>
      <c r="I305"/>
      <c r="J305"/>
      <c r="K305"/>
      <c r="L305"/>
      <c r="M305"/>
      <c r="N305"/>
      <c r="O305"/>
      <c r="P305"/>
      <c r="Q305"/>
      <c r="R305"/>
      <c r="S305"/>
      <c r="T305"/>
      <c r="U305"/>
      <c r="V305"/>
      <c r="W305"/>
      <c r="X305"/>
      <c r="Y305"/>
      <c r="Z305"/>
      <c r="AA305"/>
      <c r="AB305"/>
      <c r="AC305"/>
      <c r="AD305"/>
      <c r="AE305"/>
    </row>
    <row r="306" spans="1:31" s="331" customFormat="1" x14ac:dyDescent="0.25">
      <c r="A306" s="327"/>
      <c r="B306" s="328"/>
      <c r="C306" s="329"/>
      <c r="D306"/>
      <c r="E306" s="329"/>
      <c r="F306"/>
      <c r="G306"/>
      <c r="H306"/>
      <c r="I306"/>
      <c r="J306"/>
      <c r="K306"/>
      <c r="L306"/>
      <c r="M306"/>
      <c r="N306"/>
      <c r="O306"/>
      <c r="P306"/>
      <c r="Q306"/>
      <c r="R306"/>
      <c r="S306"/>
      <c r="T306"/>
      <c r="U306"/>
      <c r="V306"/>
      <c r="W306"/>
      <c r="X306"/>
      <c r="Y306"/>
      <c r="Z306"/>
      <c r="AA306"/>
      <c r="AB306"/>
      <c r="AC306"/>
      <c r="AD306"/>
      <c r="AE306"/>
    </row>
    <row r="307" spans="1:31" s="331" customFormat="1" x14ac:dyDescent="0.25">
      <c r="A307" s="327"/>
      <c r="B307" s="328"/>
      <c r="C307" s="329"/>
      <c r="D307"/>
      <c r="E307" s="329"/>
      <c r="F307"/>
      <c r="G307"/>
      <c r="H307"/>
      <c r="I307"/>
      <c r="J307"/>
      <c r="K307"/>
      <c r="L307"/>
      <c r="M307"/>
      <c r="N307"/>
      <c r="O307"/>
      <c r="P307"/>
      <c r="Q307"/>
      <c r="R307"/>
      <c r="S307"/>
      <c r="T307"/>
      <c r="U307"/>
      <c r="V307"/>
      <c r="W307"/>
      <c r="X307"/>
      <c r="Y307"/>
      <c r="Z307"/>
      <c r="AA307"/>
      <c r="AB307"/>
      <c r="AC307"/>
      <c r="AD307"/>
      <c r="AE307"/>
    </row>
    <row r="308" spans="1:31" s="331" customFormat="1" x14ac:dyDescent="0.25">
      <c r="A308" s="327"/>
      <c r="B308" s="328"/>
      <c r="C308" s="329"/>
      <c r="D308"/>
      <c r="E308" s="329"/>
      <c r="F308"/>
      <c r="G308"/>
      <c r="H308"/>
      <c r="I308"/>
      <c r="J308"/>
      <c r="K308"/>
      <c r="L308"/>
      <c r="M308"/>
      <c r="N308"/>
      <c r="O308"/>
      <c r="P308"/>
      <c r="Q308"/>
      <c r="R308"/>
      <c r="S308"/>
      <c r="T308"/>
      <c r="U308"/>
      <c r="V308"/>
      <c r="W308"/>
      <c r="X308"/>
      <c r="Y308"/>
      <c r="Z308"/>
      <c r="AA308"/>
      <c r="AB308"/>
      <c r="AC308"/>
      <c r="AD308"/>
      <c r="AE308"/>
    </row>
    <row r="309" spans="1:31" s="331" customFormat="1" x14ac:dyDescent="0.25">
      <c r="A309" s="327"/>
      <c r="B309" s="328"/>
      <c r="C309" s="329"/>
      <c r="D309"/>
      <c r="E309" s="329"/>
      <c r="F309"/>
      <c r="G309"/>
      <c r="H309"/>
      <c r="I309"/>
      <c r="J309"/>
      <c r="K309"/>
      <c r="L309"/>
      <c r="M309"/>
      <c r="N309"/>
      <c r="O309"/>
      <c r="P309"/>
      <c r="Q309"/>
      <c r="R309"/>
      <c r="S309"/>
      <c r="T309"/>
      <c r="U309"/>
      <c r="V309"/>
      <c r="W309"/>
      <c r="X309"/>
      <c r="Y309"/>
      <c r="Z309"/>
      <c r="AA309"/>
      <c r="AB309"/>
      <c r="AC309"/>
      <c r="AD309"/>
      <c r="AE309"/>
    </row>
    <row r="310" spans="1:31" s="331" customFormat="1" x14ac:dyDescent="0.25">
      <c r="A310" s="327"/>
      <c r="B310" s="328"/>
      <c r="C310" s="329"/>
      <c r="D310"/>
      <c r="E310" s="329"/>
      <c r="F310"/>
      <c r="G310"/>
      <c r="H310"/>
      <c r="I310"/>
      <c r="J310"/>
      <c r="K310"/>
      <c r="L310"/>
      <c r="M310"/>
      <c r="N310"/>
      <c r="O310"/>
      <c r="P310"/>
      <c r="Q310"/>
      <c r="R310"/>
      <c r="S310"/>
      <c r="T310"/>
      <c r="U310"/>
      <c r="V310"/>
      <c r="W310"/>
      <c r="X310"/>
      <c r="Y310"/>
      <c r="Z310"/>
      <c r="AA310"/>
      <c r="AB310"/>
      <c r="AC310"/>
      <c r="AD310"/>
      <c r="AE310"/>
    </row>
    <row r="311" spans="1:31" s="331" customFormat="1" x14ac:dyDescent="0.25">
      <c r="A311" s="327"/>
      <c r="B311" s="328"/>
      <c r="C311" s="329"/>
      <c r="D311"/>
      <c r="E311" s="329"/>
      <c r="F311"/>
      <c r="G311"/>
      <c r="H311"/>
      <c r="I311"/>
      <c r="J311"/>
      <c r="K311"/>
      <c r="L311"/>
      <c r="M311"/>
      <c r="N311"/>
      <c r="O311"/>
      <c r="P311"/>
      <c r="Q311"/>
      <c r="R311"/>
      <c r="S311"/>
      <c r="T311"/>
      <c r="U311"/>
      <c r="V311"/>
      <c r="W311"/>
      <c r="X311"/>
      <c r="Y311"/>
      <c r="Z311"/>
      <c r="AA311"/>
      <c r="AB311"/>
      <c r="AC311"/>
      <c r="AD311"/>
      <c r="AE311"/>
    </row>
    <row r="312" spans="1:31" s="331" customFormat="1" x14ac:dyDescent="0.25">
      <c r="A312" s="327"/>
      <c r="B312" s="328"/>
      <c r="C312" s="329"/>
      <c r="D312"/>
      <c r="E312" s="329"/>
      <c r="F312"/>
      <c r="G312"/>
      <c r="H312"/>
      <c r="I312"/>
      <c r="J312"/>
      <c r="K312"/>
      <c r="L312"/>
      <c r="M312"/>
      <c r="N312"/>
      <c r="O312"/>
      <c r="P312"/>
      <c r="Q312"/>
      <c r="R312"/>
      <c r="S312"/>
      <c r="T312"/>
      <c r="U312"/>
      <c r="V312"/>
      <c r="W312"/>
      <c r="X312"/>
      <c r="Y312"/>
      <c r="Z312"/>
      <c r="AA312"/>
      <c r="AB312"/>
      <c r="AC312"/>
      <c r="AD312"/>
      <c r="AE312"/>
    </row>
    <row r="313" spans="1:31" s="331" customFormat="1" x14ac:dyDescent="0.25">
      <c r="A313" s="327"/>
      <c r="B313" s="328"/>
      <c r="C313" s="329"/>
      <c r="D313"/>
      <c r="E313" s="329"/>
      <c r="F313"/>
      <c r="G313"/>
      <c r="H313"/>
      <c r="I313"/>
      <c r="J313"/>
      <c r="K313"/>
      <c r="L313"/>
      <c r="M313"/>
      <c r="N313"/>
      <c r="O313"/>
      <c r="P313"/>
      <c r="Q313"/>
      <c r="R313"/>
      <c r="S313"/>
      <c r="T313"/>
      <c r="U313"/>
      <c r="V313"/>
      <c r="W313"/>
      <c r="X313"/>
      <c r="Y313"/>
      <c r="Z313"/>
      <c r="AA313"/>
      <c r="AB313"/>
      <c r="AC313"/>
      <c r="AD313"/>
      <c r="AE313"/>
    </row>
    <row r="314" spans="1:31" s="331" customFormat="1" x14ac:dyDescent="0.25">
      <c r="A314" s="327"/>
      <c r="B314" s="328"/>
      <c r="C314" s="329"/>
      <c r="D314"/>
      <c r="E314" s="329"/>
      <c r="F314"/>
      <c r="G314"/>
      <c r="H314"/>
      <c r="I314"/>
      <c r="J314"/>
      <c r="K314"/>
      <c r="L314"/>
      <c r="M314"/>
      <c r="N314"/>
      <c r="O314"/>
      <c r="P314"/>
      <c r="Q314"/>
      <c r="R314"/>
      <c r="S314"/>
      <c r="T314"/>
      <c r="U314"/>
      <c r="V314"/>
      <c r="W314"/>
      <c r="X314"/>
      <c r="Y314"/>
      <c r="Z314"/>
      <c r="AA314"/>
      <c r="AB314"/>
      <c r="AC314"/>
      <c r="AD314"/>
      <c r="AE314"/>
    </row>
    <row r="315" spans="1:31" s="331" customFormat="1" x14ac:dyDescent="0.25">
      <c r="A315" s="327"/>
      <c r="B315" s="328"/>
      <c r="C315" s="329"/>
      <c r="D315"/>
      <c r="E315" s="329"/>
      <c r="F315"/>
      <c r="G315"/>
      <c r="H315"/>
      <c r="I315"/>
      <c r="J315"/>
      <c r="K315"/>
      <c r="L315"/>
      <c r="M315"/>
      <c r="N315"/>
      <c r="O315"/>
      <c r="P315"/>
      <c r="Q315"/>
      <c r="R315"/>
      <c r="S315"/>
      <c r="T315"/>
      <c r="U315"/>
      <c r="V315"/>
      <c r="W315"/>
      <c r="X315"/>
      <c r="Y315"/>
      <c r="Z315"/>
      <c r="AA315"/>
      <c r="AB315"/>
      <c r="AC315"/>
      <c r="AD315"/>
      <c r="AE315"/>
    </row>
    <row r="316" spans="1:31" s="331" customFormat="1" x14ac:dyDescent="0.25">
      <c r="A316" s="327"/>
      <c r="B316" s="328"/>
      <c r="C316" s="329"/>
      <c r="D316"/>
      <c r="E316" s="329"/>
      <c r="F316"/>
      <c r="G316"/>
      <c r="H316"/>
      <c r="I316"/>
      <c r="J316"/>
      <c r="K316"/>
      <c r="L316"/>
      <c r="M316"/>
      <c r="N316"/>
      <c r="O316"/>
      <c r="P316"/>
      <c r="Q316"/>
      <c r="R316"/>
      <c r="S316"/>
      <c r="T316"/>
      <c r="U316"/>
      <c r="V316"/>
      <c r="W316"/>
      <c r="X316"/>
      <c r="Y316"/>
      <c r="Z316"/>
      <c r="AA316"/>
      <c r="AB316"/>
      <c r="AC316"/>
      <c r="AD316"/>
      <c r="AE316"/>
    </row>
    <row r="317" spans="1:31" s="331" customFormat="1" x14ac:dyDescent="0.25">
      <c r="A317" s="327"/>
      <c r="B317" s="328"/>
      <c r="C317" s="329"/>
      <c r="D317"/>
      <c r="E317" s="329"/>
      <c r="F317"/>
      <c r="G317"/>
      <c r="H317"/>
      <c r="I317"/>
      <c r="J317"/>
      <c r="K317"/>
      <c r="L317"/>
      <c r="M317"/>
      <c r="N317"/>
      <c r="O317"/>
      <c r="P317"/>
      <c r="Q317"/>
      <c r="R317"/>
      <c r="S317"/>
      <c r="T317"/>
      <c r="U317"/>
      <c r="V317"/>
      <c r="W317"/>
      <c r="X317"/>
      <c r="Y317"/>
      <c r="Z317"/>
      <c r="AA317"/>
      <c r="AB317"/>
      <c r="AC317"/>
      <c r="AD317"/>
      <c r="AE317"/>
    </row>
    <row r="318" spans="1:31" s="331" customFormat="1" x14ac:dyDescent="0.25">
      <c r="A318" s="327"/>
      <c r="B318" s="328"/>
      <c r="C318" s="329"/>
      <c r="D318"/>
      <c r="E318" s="329"/>
      <c r="F318"/>
      <c r="G318"/>
      <c r="H318"/>
      <c r="I318"/>
      <c r="J318"/>
      <c r="K318"/>
      <c r="L318"/>
      <c r="M318"/>
      <c r="N318"/>
      <c r="O318"/>
      <c r="P318"/>
      <c r="Q318"/>
      <c r="R318"/>
      <c r="S318"/>
      <c r="T318"/>
      <c r="U318"/>
      <c r="V318"/>
      <c r="W318"/>
      <c r="X318"/>
      <c r="Y318"/>
      <c r="Z318"/>
      <c r="AA318"/>
      <c r="AB318"/>
      <c r="AC318"/>
      <c r="AD318"/>
      <c r="AE318"/>
    </row>
    <row r="319" spans="1:31" s="331" customFormat="1" x14ac:dyDescent="0.25">
      <c r="A319" s="327"/>
      <c r="B319" s="328"/>
      <c r="C319" s="329"/>
      <c r="D319"/>
      <c r="E319" s="329"/>
      <c r="F319"/>
      <c r="G319"/>
      <c r="H319"/>
      <c r="I319"/>
      <c r="J319"/>
      <c r="K319"/>
      <c r="L319"/>
      <c r="M319"/>
      <c r="N319"/>
      <c r="O319"/>
      <c r="P319"/>
      <c r="Q319"/>
      <c r="R319"/>
      <c r="S319"/>
      <c r="T319"/>
      <c r="U319"/>
      <c r="V319"/>
      <c r="W319"/>
      <c r="X319"/>
      <c r="Y319"/>
      <c r="Z319"/>
      <c r="AA319"/>
      <c r="AB319"/>
      <c r="AC319"/>
      <c r="AD319"/>
      <c r="AE319"/>
    </row>
    <row r="320" spans="1:31" s="331" customFormat="1" x14ac:dyDescent="0.25">
      <c r="A320" s="327"/>
      <c r="B320" s="328"/>
      <c r="C320" s="329"/>
      <c r="D320"/>
      <c r="E320" s="329"/>
      <c r="F320"/>
      <c r="G320"/>
      <c r="H320"/>
      <c r="I320"/>
      <c r="J320"/>
      <c r="K320"/>
      <c r="L320"/>
      <c r="M320"/>
      <c r="N320"/>
      <c r="O320"/>
      <c r="P320"/>
      <c r="Q320"/>
      <c r="R320"/>
      <c r="S320"/>
      <c r="T320"/>
      <c r="U320"/>
      <c r="V320"/>
      <c r="W320"/>
      <c r="X320"/>
      <c r="Y320"/>
      <c r="Z320"/>
      <c r="AA320"/>
      <c r="AB320"/>
      <c r="AC320"/>
      <c r="AD320"/>
      <c r="AE320"/>
    </row>
    <row r="321" spans="1:31" s="331" customFormat="1" x14ac:dyDescent="0.25">
      <c r="A321" s="327"/>
      <c r="B321" s="328"/>
      <c r="C321" s="329"/>
      <c r="D321"/>
      <c r="E321" s="329"/>
      <c r="F321"/>
      <c r="G321"/>
      <c r="H321"/>
      <c r="I321"/>
      <c r="J321"/>
      <c r="K321"/>
      <c r="L321"/>
      <c r="M321"/>
      <c r="N321"/>
      <c r="O321"/>
      <c r="P321"/>
      <c r="Q321"/>
      <c r="R321"/>
      <c r="S321"/>
      <c r="T321"/>
      <c r="U321"/>
      <c r="V321"/>
      <c r="W321"/>
      <c r="X321"/>
      <c r="Y321"/>
      <c r="Z321"/>
      <c r="AA321"/>
      <c r="AB321"/>
      <c r="AC321"/>
      <c r="AD321"/>
      <c r="AE321"/>
    </row>
    <row r="322" spans="1:31" s="331" customFormat="1" x14ac:dyDescent="0.25">
      <c r="A322" s="327"/>
      <c r="B322" s="328"/>
      <c r="C322" s="329"/>
      <c r="D322"/>
      <c r="E322" s="329"/>
      <c r="F322"/>
      <c r="G322"/>
      <c r="H322"/>
      <c r="I322"/>
      <c r="J322"/>
      <c r="K322"/>
      <c r="L322"/>
      <c r="M322"/>
      <c r="N322"/>
      <c r="O322"/>
      <c r="P322"/>
      <c r="Q322"/>
      <c r="R322"/>
      <c r="S322"/>
      <c r="T322"/>
      <c r="U322"/>
      <c r="V322"/>
      <c r="W322"/>
      <c r="X322"/>
      <c r="Y322"/>
      <c r="Z322"/>
      <c r="AA322"/>
      <c r="AB322"/>
      <c r="AC322"/>
      <c r="AD322"/>
      <c r="AE322"/>
    </row>
    <row r="323" spans="1:31" s="331" customFormat="1" x14ac:dyDescent="0.25">
      <c r="A323" s="327"/>
      <c r="B323" s="328"/>
      <c r="C323" s="329"/>
      <c r="D323"/>
      <c r="E323" s="329"/>
      <c r="F323"/>
      <c r="G323"/>
      <c r="H323"/>
      <c r="I323"/>
      <c r="J323"/>
      <c r="K323"/>
      <c r="L323"/>
      <c r="M323"/>
      <c r="N323"/>
      <c r="O323"/>
      <c r="P323"/>
      <c r="Q323"/>
      <c r="R323"/>
      <c r="S323"/>
      <c r="T323"/>
      <c r="U323"/>
      <c r="V323"/>
      <c r="W323"/>
      <c r="X323"/>
      <c r="Y323"/>
      <c r="Z323"/>
      <c r="AA323"/>
      <c r="AB323"/>
      <c r="AC323"/>
      <c r="AD323"/>
      <c r="AE323"/>
    </row>
    <row r="324" spans="1:31" s="331" customFormat="1" x14ac:dyDescent="0.25">
      <c r="A324" s="327"/>
      <c r="B324" s="328"/>
      <c r="C324" s="329"/>
      <c r="D324"/>
      <c r="E324" s="329"/>
      <c r="F324"/>
      <c r="G324"/>
      <c r="H324"/>
      <c r="I324"/>
      <c r="J324"/>
      <c r="K324"/>
      <c r="L324"/>
      <c r="M324"/>
      <c r="N324"/>
      <c r="O324"/>
      <c r="P324"/>
      <c r="Q324"/>
      <c r="R324"/>
      <c r="S324"/>
      <c r="T324"/>
      <c r="U324"/>
      <c r="V324"/>
      <c r="W324"/>
      <c r="X324"/>
      <c r="Y324"/>
      <c r="Z324"/>
      <c r="AA324"/>
      <c r="AB324"/>
      <c r="AC324"/>
      <c r="AD324"/>
      <c r="AE324"/>
    </row>
    <row r="325" spans="1:31" s="331" customFormat="1" x14ac:dyDescent="0.25">
      <c r="A325" s="327"/>
      <c r="B325" s="328"/>
      <c r="C325" s="329"/>
      <c r="D325"/>
      <c r="E325" s="329"/>
      <c r="F325"/>
      <c r="G325"/>
      <c r="H325"/>
      <c r="I325"/>
      <c r="J325"/>
      <c r="K325"/>
      <c r="L325"/>
      <c r="M325"/>
      <c r="N325"/>
      <c r="O325"/>
      <c r="P325"/>
      <c r="Q325"/>
      <c r="R325"/>
      <c r="S325"/>
      <c r="T325"/>
      <c r="U325"/>
      <c r="V325"/>
      <c r="W325"/>
      <c r="X325"/>
      <c r="Y325"/>
      <c r="Z325"/>
      <c r="AA325"/>
      <c r="AB325"/>
      <c r="AC325"/>
      <c r="AD325"/>
      <c r="AE325"/>
    </row>
    <row r="326" spans="1:31" s="331" customFormat="1" x14ac:dyDescent="0.25">
      <c r="A326" s="327"/>
      <c r="B326" s="328"/>
      <c r="C326" s="329"/>
      <c r="D326"/>
      <c r="E326" s="329"/>
      <c r="F326"/>
      <c r="G326"/>
      <c r="H326"/>
      <c r="I326"/>
      <c r="J326"/>
      <c r="K326"/>
      <c r="L326"/>
      <c r="M326"/>
      <c r="N326"/>
      <c r="O326"/>
      <c r="P326"/>
      <c r="Q326"/>
      <c r="R326"/>
      <c r="S326"/>
      <c r="T326"/>
      <c r="U326"/>
      <c r="V326"/>
      <c r="W326"/>
      <c r="X326"/>
      <c r="Y326"/>
      <c r="Z326"/>
      <c r="AA326"/>
      <c r="AB326"/>
      <c r="AC326"/>
      <c r="AD326"/>
      <c r="AE326"/>
    </row>
    <row r="327" spans="1:31" s="331" customFormat="1" x14ac:dyDescent="0.25">
      <c r="A327" s="327"/>
      <c r="B327" s="328"/>
      <c r="C327" s="329"/>
      <c r="D327"/>
      <c r="E327" s="329"/>
      <c r="F327"/>
      <c r="G327"/>
      <c r="H327"/>
      <c r="I327"/>
      <c r="J327"/>
      <c r="K327"/>
      <c r="L327"/>
      <c r="M327"/>
      <c r="N327"/>
      <c r="O327"/>
      <c r="P327"/>
      <c r="Q327"/>
      <c r="R327"/>
      <c r="S327"/>
      <c r="T327"/>
      <c r="U327"/>
      <c r="V327"/>
      <c r="W327"/>
      <c r="X327"/>
      <c r="Y327"/>
      <c r="Z327"/>
      <c r="AA327"/>
      <c r="AB327"/>
      <c r="AC327"/>
      <c r="AD327"/>
      <c r="AE327"/>
    </row>
    <row r="328" spans="1:31" s="331" customFormat="1" x14ac:dyDescent="0.25">
      <c r="A328" s="327"/>
      <c r="B328" s="328"/>
      <c r="C328" s="329"/>
      <c r="D328"/>
      <c r="E328" s="329"/>
      <c r="F328"/>
      <c r="G328"/>
      <c r="H328"/>
      <c r="I328"/>
      <c r="J328"/>
      <c r="K328"/>
      <c r="L328"/>
      <c r="M328"/>
      <c r="N328"/>
      <c r="O328"/>
      <c r="P328"/>
      <c r="Q328"/>
      <c r="R328"/>
      <c r="S328"/>
      <c r="T328"/>
      <c r="U328"/>
      <c r="V328"/>
      <c r="W328"/>
      <c r="X328"/>
      <c r="Y328"/>
      <c r="Z328"/>
      <c r="AA328"/>
      <c r="AB328"/>
      <c r="AC328"/>
      <c r="AD328"/>
      <c r="AE328"/>
    </row>
    <row r="329" spans="1:31" s="331" customFormat="1" x14ac:dyDescent="0.25">
      <c r="A329" s="327"/>
      <c r="B329" s="328"/>
      <c r="C329" s="329"/>
      <c r="D329"/>
      <c r="E329" s="329"/>
      <c r="F329"/>
      <c r="G329"/>
      <c r="H329"/>
      <c r="I329"/>
      <c r="J329"/>
      <c r="K329"/>
      <c r="L329"/>
      <c r="M329"/>
      <c r="N329"/>
      <c r="O329"/>
      <c r="P329"/>
      <c r="Q329"/>
      <c r="R329"/>
      <c r="S329"/>
      <c r="T329"/>
      <c r="U329"/>
      <c r="V329"/>
      <c r="W329"/>
      <c r="X329"/>
      <c r="Y329"/>
      <c r="Z329"/>
      <c r="AA329"/>
      <c r="AB329"/>
      <c r="AC329"/>
      <c r="AD329"/>
      <c r="AE329"/>
    </row>
    <row r="330" spans="1:31" s="331" customFormat="1" x14ac:dyDescent="0.25">
      <c r="A330" s="327"/>
      <c r="B330" s="328"/>
      <c r="C330" s="329"/>
      <c r="D330"/>
      <c r="E330" s="329"/>
      <c r="F330"/>
      <c r="G330"/>
      <c r="H330"/>
      <c r="I330"/>
      <c r="J330"/>
      <c r="K330"/>
      <c r="L330"/>
      <c r="M330"/>
      <c r="N330"/>
      <c r="O330"/>
      <c r="P330"/>
      <c r="Q330"/>
      <c r="R330"/>
      <c r="S330"/>
      <c r="T330"/>
      <c r="U330"/>
      <c r="V330"/>
      <c r="W330"/>
      <c r="X330"/>
      <c r="Y330"/>
      <c r="Z330"/>
      <c r="AA330"/>
      <c r="AB330"/>
      <c r="AC330"/>
      <c r="AD330"/>
      <c r="AE330"/>
    </row>
    <row r="331" spans="1:31" s="331" customFormat="1" x14ac:dyDescent="0.25">
      <c r="A331" s="327"/>
      <c r="B331" s="328"/>
      <c r="C331" s="329"/>
      <c r="D331"/>
      <c r="E331" s="329"/>
      <c r="F331"/>
      <c r="G331"/>
      <c r="H331"/>
      <c r="I331"/>
      <c r="J331"/>
      <c r="K331"/>
      <c r="L331"/>
      <c r="M331"/>
      <c r="N331"/>
      <c r="O331"/>
      <c r="P331"/>
      <c r="Q331"/>
      <c r="R331"/>
      <c r="S331"/>
      <c r="T331"/>
      <c r="U331"/>
      <c r="V331"/>
      <c r="W331"/>
      <c r="X331"/>
      <c r="Y331"/>
      <c r="Z331"/>
      <c r="AA331"/>
      <c r="AB331"/>
      <c r="AC331"/>
      <c r="AD331"/>
      <c r="AE331"/>
    </row>
    <row r="332" spans="1:31" s="331" customFormat="1" x14ac:dyDescent="0.25">
      <c r="A332" s="327"/>
      <c r="B332" s="328"/>
      <c r="C332" s="329"/>
      <c r="D332"/>
      <c r="E332" s="329"/>
      <c r="F332"/>
      <c r="G332"/>
      <c r="H332"/>
      <c r="I332"/>
      <c r="J332"/>
      <c r="K332"/>
      <c r="L332"/>
      <c r="M332"/>
      <c r="N332"/>
      <c r="O332"/>
      <c r="P332"/>
      <c r="Q332"/>
      <c r="R332"/>
      <c r="S332"/>
      <c r="T332"/>
      <c r="U332"/>
      <c r="V332"/>
      <c r="W332"/>
      <c r="X332"/>
      <c r="Y332"/>
      <c r="Z332"/>
      <c r="AA332"/>
      <c r="AB332"/>
      <c r="AC332"/>
      <c r="AD332"/>
      <c r="AE332"/>
    </row>
    <row r="333" spans="1:31" s="331" customFormat="1" x14ac:dyDescent="0.25">
      <c r="A333" s="327"/>
      <c r="B333" s="328"/>
      <c r="C333" s="329"/>
      <c r="D333"/>
      <c r="E333" s="329"/>
      <c r="F333"/>
      <c r="G333"/>
      <c r="H333"/>
      <c r="I333"/>
      <c r="J333"/>
      <c r="K333"/>
      <c r="L333"/>
      <c r="M333"/>
      <c r="N333"/>
      <c r="O333"/>
      <c r="P333"/>
      <c r="Q333"/>
      <c r="R333"/>
      <c r="S333"/>
      <c r="T333"/>
      <c r="U333"/>
      <c r="V333"/>
      <c r="W333"/>
      <c r="X333"/>
      <c r="Y333"/>
      <c r="Z333"/>
      <c r="AA333"/>
      <c r="AB333"/>
      <c r="AC333"/>
      <c r="AD333"/>
      <c r="AE333"/>
    </row>
    <row r="334" spans="1:31" s="331" customFormat="1" x14ac:dyDescent="0.25">
      <c r="A334" s="327"/>
      <c r="B334" s="328"/>
      <c r="C334" s="329"/>
      <c r="D334"/>
      <c r="E334" s="329"/>
      <c r="F334"/>
      <c r="G334"/>
      <c r="H334"/>
      <c r="I334"/>
      <c r="J334"/>
      <c r="K334"/>
      <c r="L334"/>
      <c r="M334"/>
      <c r="N334"/>
      <c r="O334"/>
      <c r="P334"/>
      <c r="Q334"/>
      <c r="R334"/>
      <c r="S334"/>
      <c r="T334"/>
      <c r="U334"/>
      <c r="V334"/>
      <c r="W334"/>
      <c r="X334"/>
      <c r="Y334"/>
      <c r="Z334"/>
      <c r="AA334"/>
      <c r="AB334"/>
      <c r="AC334"/>
      <c r="AD334"/>
      <c r="AE334"/>
    </row>
    <row r="335" spans="1:31" s="331" customFormat="1" x14ac:dyDescent="0.25">
      <c r="A335" s="327"/>
      <c r="B335" s="328"/>
      <c r="C335" s="329"/>
      <c r="D335"/>
      <c r="E335" s="329"/>
      <c r="F335"/>
      <c r="G335"/>
      <c r="H335"/>
      <c r="I335"/>
      <c r="J335"/>
      <c r="K335"/>
      <c r="L335"/>
      <c r="M335"/>
      <c r="N335"/>
      <c r="O335"/>
      <c r="P335"/>
      <c r="Q335"/>
      <c r="R335"/>
      <c r="S335"/>
      <c r="T335"/>
      <c r="U335"/>
      <c r="V335"/>
      <c r="W335"/>
      <c r="X335"/>
      <c r="Y335"/>
      <c r="Z335"/>
      <c r="AA335"/>
      <c r="AB335"/>
      <c r="AC335"/>
      <c r="AD335"/>
      <c r="AE335"/>
    </row>
    <row r="336" spans="1:31" s="331" customFormat="1" x14ac:dyDescent="0.25">
      <c r="A336" s="327"/>
      <c r="B336" s="328"/>
      <c r="C336" s="329"/>
      <c r="D336"/>
      <c r="E336" s="329"/>
      <c r="F336"/>
      <c r="G336"/>
      <c r="H336"/>
      <c r="I336"/>
      <c r="J336"/>
      <c r="K336"/>
      <c r="L336"/>
      <c r="M336"/>
      <c r="N336"/>
      <c r="O336"/>
      <c r="P336"/>
      <c r="Q336"/>
      <c r="R336"/>
      <c r="S336"/>
      <c r="T336"/>
      <c r="U336"/>
      <c r="V336"/>
      <c r="W336"/>
      <c r="X336"/>
      <c r="Y336"/>
      <c r="Z336"/>
      <c r="AA336"/>
      <c r="AB336"/>
      <c r="AC336"/>
      <c r="AD336"/>
      <c r="AE336"/>
    </row>
    <row r="337" spans="1:31" s="331" customFormat="1" x14ac:dyDescent="0.25">
      <c r="A337" s="327"/>
      <c r="B337" s="328"/>
      <c r="C337" s="329"/>
      <c r="D337"/>
      <c r="E337" s="329"/>
      <c r="F337"/>
      <c r="G337"/>
      <c r="H337"/>
      <c r="I337"/>
      <c r="J337"/>
      <c r="K337"/>
      <c r="L337"/>
      <c r="M337"/>
      <c r="N337"/>
      <c r="O337"/>
      <c r="P337"/>
      <c r="Q337"/>
      <c r="R337"/>
      <c r="S337"/>
      <c r="T337"/>
      <c r="U337"/>
      <c r="V337"/>
      <c r="W337"/>
      <c r="X337"/>
      <c r="Y337"/>
      <c r="Z337"/>
      <c r="AA337"/>
      <c r="AB337"/>
      <c r="AC337"/>
      <c r="AD337"/>
      <c r="AE337"/>
    </row>
    <row r="338" spans="1:31" s="331" customFormat="1" x14ac:dyDescent="0.25">
      <c r="A338" s="327"/>
      <c r="B338" s="328"/>
      <c r="C338" s="329"/>
      <c r="D338"/>
      <c r="E338" s="329"/>
      <c r="F338"/>
      <c r="G338"/>
      <c r="H338"/>
      <c r="I338"/>
      <c r="J338"/>
      <c r="K338"/>
      <c r="L338"/>
      <c r="M338"/>
      <c r="N338"/>
      <c r="O338"/>
      <c r="P338"/>
      <c r="Q338"/>
      <c r="R338"/>
      <c r="S338"/>
      <c r="T338"/>
      <c r="U338"/>
      <c r="V338"/>
      <c r="W338"/>
      <c r="X338"/>
      <c r="Y338"/>
      <c r="Z338"/>
      <c r="AA338"/>
      <c r="AB338"/>
      <c r="AC338"/>
      <c r="AD338"/>
      <c r="AE338"/>
    </row>
    <row r="339" spans="1:31" s="331" customFormat="1" x14ac:dyDescent="0.25">
      <c r="A339" s="327"/>
      <c r="B339" s="328"/>
      <c r="C339" s="329"/>
      <c r="D339"/>
      <c r="E339" s="329"/>
      <c r="F339"/>
      <c r="G339"/>
      <c r="H339"/>
      <c r="I339"/>
      <c r="J339"/>
      <c r="K339"/>
      <c r="L339"/>
      <c r="M339"/>
      <c r="N339"/>
      <c r="O339"/>
      <c r="P339"/>
      <c r="Q339"/>
      <c r="R339"/>
      <c r="S339"/>
      <c r="T339"/>
      <c r="U339"/>
      <c r="V339"/>
      <c r="W339"/>
      <c r="X339"/>
      <c r="Y339"/>
      <c r="Z339"/>
      <c r="AA339"/>
      <c r="AB339"/>
      <c r="AC339"/>
      <c r="AD339"/>
      <c r="AE339"/>
    </row>
    <row r="340" spans="1:31" s="331" customFormat="1" x14ac:dyDescent="0.25">
      <c r="A340" s="327"/>
      <c r="B340" s="328"/>
      <c r="C340" s="329"/>
      <c r="D340"/>
      <c r="E340" s="329"/>
      <c r="F340"/>
      <c r="G340"/>
      <c r="H340"/>
      <c r="I340"/>
      <c r="J340"/>
      <c r="K340"/>
      <c r="L340"/>
      <c r="M340"/>
      <c r="N340"/>
      <c r="O340"/>
      <c r="P340"/>
      <c r="Q340"/>
      <c r="R340"/>
      <c r="S340"/>
      <c r="T340"/>
      <c r="U340"/>
      <c r="V340"/>
      <c r="W340"/>
      <c r="X340"/>
      <c r="Y340"/>
      <c r="Z340"/>
      <c r="AA340"/>
      <c r="AB340"/>
      <c r="AC340"/>
      <c r="AD340"/>
      <c r="AE340"/>
    </row>
    <row r="341" spans="1:31" s="331" customFormat="1" x14ac:dyDescent="0.25">
      <c r="A341" s="327"/>
      <c r="B341" s="328"/>
      <c r="C341" s="329"/>
      <c r="D341"/>
      <c r="E341" s="329"/>
      <c r="F341"/>
      <c r="G341"/>
      <c r="H341"/>
      <c r="I341"/>
      <c r="J341"/>
      <c r="K341"/>
      <c r="L341"/>
      <c r="M341"/>
      <c r="N341"/>
      <c r="O341"/>
      <c r="P341"/>
      <c r="Q341"/>
      <c r="R341"/>
      <c r="S341"/>
      <c r="T341"/>
      <c r="U341"/>
      <c r="V341"/>
      <c r="W341"/>
      <c r="X341"/>
      <c r="Y341"/>
      <c r="Z341"/>
      <c r="AA341"/>
      <c r="AB341"/>
      <c r="AC341"/>
      <c r="AD341"/>
      <c r="AE341"/>
    </row>
    <row r="342" spans="1:31" s="331" customFormat="1" x14ac:dyDescent="0.25">
      <c r="A342" s="327"/>
      <c r="B342" s="328"/>
      <c r="C342" s="329"/>
      <c r="D342"/>
      <c r="E342" s="329"/>
      <c r="F342"/>
      <c r="G342"/>
      <c r="H342"/>
      <c r="I342"/>
      <c r="J342"/>
      <c r="K342"/>
      <c r="L342"/>
      <c r="M342"/>
      <c r="N342"/>
      <c r="O342"/>
      <c r="P342"/>
      <c r="Q342"/>
      <c r="R342"/>
      <c r="S342"/>
      <c r="T342"/>
      <c r="U342"/>
      <c r="V342"/>
      <c r="W342"/>
      <c r="X342"/>
      <c r="Y342"/>
      <c r="Z342"/>
      <c r="AA342"/>
      <c r="AB342"/>
      <c r="AC342"/>
      <c r="AD342"/>
      <c r="AE342"/>
    </row>
    <row r="343" spans="1:31" s="331" customFormat="1" x14ac:dyDescent="0.25">
      <c r="A343" s="327"/>
      <c r="B343" s="328"/>
      <c r="C343" s="329"/>
      <c r="D343"/>
      <c r="E343" s="329"/>
      <c r="F343"/>
      <c r="G343"/>
      <c r="H343"/>
      <c r="I343"/>
      <c r="J343"/>
      <c r="K343"/>
      <c r="L343"/>
      <c r="M343"/>
      <c r="N343"/>
      <c r="O343"/>
      <c r="P343"/>
      <c r="Q343"/>
      <c r="R343"/>
      <c r="S343"/>
      <c r="T343"/>
      <c r="U343"/>
      <c r="V343"/>
      <c r="W343"/>
      <c r="X343"/>
      <c r="Y343"/>
      <c r="Z343"/>
      <c r="AA343"/>
      <c r="AB343"/>
      <c r="AC343"/>
      <c r="AD343"/>
      <c r="AE343"/>
    </row>
    <row r="344" spans="1:31" s="331" customFormat="1" x14ac:dyDescent="0.25">
      <c r="A344" s="327"/>
      <c r="B344" s="328"/>
      <c r="C344" s="329"/>
      <c r="D344"/>
      <c r="E344" s="329"/>
      <c r="F344"/>
      <c r="G344"/>
      <c r="H344"/>
      <c r="I344"/>
      <c r="J344"/>
      <c r="K344"/>
      <c r="L344"/>
      <c r="M344"/>
      <c r="N344"/>
      <c r="O344"/>
      <c r="P344"/>
      <c r="Q344"/>
      <c r="R344"/>
      <c r="S344"/>
      <c r="T344"/>
      <c r="U344"/>
      <c r="V344"/>
      <c r="W344"/>
      <c r="X344"/>
      <c r="Y344"/>
      <c r="Z344"/>
      <c r="AA344"/>
      <c r="AB344"/>
      <c r="AC344"/>
      <c r="AD344"/>
      <c r="AE344"/>
    </row>
    <row r="345" spans="1:31" s="331" customFormat="1" x14ac:dyDescent="0.25">
      <c r="A345" s="327"/>
      <c r="B345" s="328"/>
      <c r="C345" s="329"/>
      <c r="D345"/>
      <c r="E345" s="329"/>
      <c r="F345"/>
      <c r="G345"/>
      <c r="H345"/>
      <c r="I345"/>
      <c r="J345"/>
      <c r="K345"/>
      <c r="L345"/>
      <c r="M345"/>
      <c r="N345"/>
      <c r="O345"/>
      <c r="P345"/>
      <c r="Q345"/>
      <c r="R345"/>
      <c r="S345"/>
      <c r="T345"/>
      <c r="U345"/>
      <c r="V345"/>
      <c r="W345"/>
      <c r="X345"/>
      <c r="Y345"/>
      <c r="Z345"/>
      <c r="AA345"/>
      <c r="AB345"/>
      <c r="AC345"/>
      <c r="AD345"/>
      <c r="AE345"/>
    </row>
    <row r="346" spans="1:31" s="331" customFormat="1" x14ac:dyDescent="0.25">
      <c r="A346" s="327"/>
      <c r="B346" s="328"/>
      <c r="C346" s="329"/>
      <c r="D346"/>
      <c r="E346" s="329"/>
      <c r="F346"/>
      <c r="G346"/>
      <c r="H346"/>
      <c r="I346"/>
      <c r="J346"/>
      <c r="K346"/>
      <c r="L346"/>
      <c r="M346"/>
      <c r="N346"/>
      <c r="O346"/>
      <c r="P346"/>
      <c r="Q346"/>
      <c r="R346"/>
      <c r="S346"/>
      <c r="T346"/>
      <c r="U346"/>
      <c r="V346"/>
      <c r="W346"/>
      <c r="X346"/>
      <c r="Y346"/>
      <c r="Z346"/>
      <c r="AA346"/>
      <c r="AB346"/>
      <c r="AC346"/>
      <c r="AD346"/>
      <c r="AE346"/>
    </row>
    <row r="347" spans="1:31" s="331" customFormat="1" x14ac:dyDescent="0.25">
      <c r="A347" s="327"/>
      <c r="B347" s="328"/>
      <c r="C347" s="329"/>
      <c r="D347"/>
      <c r="E347" s="329"/>
      <c r="F347"/>
      <c r="G347"/>
      <c r="H347"/>
      <c r="I347"/>
      <c r="J347"/>
      <c r="K347"/>
      <c r="L347"/>
      <c r="M347"/>
      <c r="N347"/>
      <c r="O347"/>
      <c r="P347"/>
      <c r="Q347"/>
      <c r="R347"/>
      <c r="S347"/>
      <c r="T347"/>
      <c r="U347"/>
      <c r="V347"/>
      <c r="W347"/>
      <c r="X347"/>
      <c r="Y347"/>
      <c r="Z347"/>
      <c r="AA347"/>
      <c r="AB347"/>
      <c r="AC347"/>
      <c r="AD347"/>
      <c r="AE347"/>
    </row>
    <row r="348" spans="1:31" s="331" customFormat="1" x14ac:dyDescent="0.25">
      <c r="A348" s="327"/>
      <c r="B348" s="328"/>
      <c r="C348" s="329"/>
      <c r="D348"/>
      <c r="E348" s="329"/>
      <c r="F348"/>
      <c r="G348"/>
      <c r="H348"/>
      <c r="I348"/>
      <c r="J348"/>
      <c r="K348"/>
      <c r="L348"/>
      <c r="M348"/>
      <c r="N348"/>
      <c r="O348"/>
      <c r="P348"/>
      <c r="Q348"/>
      <c r="R348"/>
      <c r="S348"/>
      <c r="T348"/>
      <c r="U348"/>
      <c r="V348"/>
      <c r="W348"/>
      <c r="X348"/>
      <c r="Y348"/>
      <c r="Z348"/>
      <c r="AA348"/>
      <c r="AB348"/>
      <c r="AC348"/>
      <c r="AD348"/>
      <c r="AE348"/>
    </row>
    <row r="349" spans="1:31" s="331" customFormat="1" x14ac:dyDescent="0.25">
      <c r="A349" s="327"/>
      <c r="B349" s="328"/>
      <c r="C349" s="329"/>
      <c r="D349"/>
      <c r="E349" s="329"/>
      <c r="F349"/>
      <c r="G349"/>
      <c r="H349"/>
      <c r="I349"/>
      <c r="J349"/>
      <c r="K349"/>
      <c r="L349"/>
      <c r="M349"/>
      <c r="N349"/>
      <c r="O349"/>
      <c r="P349"/>
      <c r="Q349"/>
      <c r="R349"/>
      <c r="S349"/>
      <c r="T349"/>
      <c r="U349"/>
      <c r="V349"/>
      <c r="W349"/>
      <c r="X349"/>
      <c r="Y349"/>
      <c r="Z349"/>
      <c r="AA349"/>
      <c r="AB349"/>
      <c r="AC349"/>
      <c r="AD349"/>
      <c r="AE349"/>
    </row>
    <row r="350" spans="1:31" s="331" customFormat="1" x14ac:dyDescent="0.25">
      <c r="A350" s="327"/>
      <c r="B350" s="328"/>
      <c r="C350" s="329"/>
      <c r="D350"/>
      <c r="E350" s="329"/>
      <c r="F350"/>
      <c r="G350"/>
      <c r="H350"/>
      <c r="I350"/>
      <c r="J350"/>
      <c r="K350"/>
      <c r="L350"/>
      <c r="M350"/>
      <c r="N350"/>
      <c r="O350"/>
      <c r="P350"/>
      <c r="Q350"/>
      <c r="R350"/>
      <c r="S350"/>
      <c r="T350"/>
      <c r="U350"/>
      <c r="V350"/>
      <c r="W350"/>
      <c r="X350"/>
      <c r="Y350"/>
      <c r="Z350"/>
      <c r="AA350"/>
      <c r="AB350"/>
      <c r="AC350"/>
      <c r="AD350"/>
      <c r="AE350"/>
    </row>
    <row r="351" spans="1:31" s="331" customFormat="1" x14ac:dyDescent="0.25">
      <c r="A351" s="327"/>
      <c r="B351" s="328"/>
      <c r="C351" s="329"/>
      <c r="D351"/>
      <c r="E351" s="329"/>
      <c r="F351"/>
      <c r="G351"/>
      <c r="H351"/>
      <c r="I351"/>
      <c r="J351"/>
      <c r="K351"/>
      <c r="L351"/>
      <c r="M351"/>
      <c r="N351"/>
      <c r="O351"/>
      <c r="P351"/>
      <c r="Q351"/>
      <c r="R351"/>
      <c r="S351"/>
      <c r="T351"/>
      <c r="U351"/>
      <c r="V351"/>
      <c r="W351"/>
      <c r="X351"/>
      <c r="Y351"/>
      <c r="Z351"/>
      <c r="AA351"/>
      <c r="AB351"/>
      <c r="AC351"/>
      <c r="AD351"/>
      <c r="AE351"/>
    </row>
    <row r="352" spans="1:31" s="331" customFormat="1" x14ac:dyDescent="0.25">
      <c r="A352" s="327"/>
      <c r="B352" s="328"/>
      <c r="C352" s="329"/>
      <c r="D352"/>
      <c r="E352" s="329"/>
      <c r="F352"/>
      <c r="G352"/>
      <c r="H352"/>
      <c r="I352"/>
      <c r="J352"/>
      <c r="K352"/>
      <c r="L352"/>
      <c r="M352"/>
      <c r="N352"/>
      <c r="O352"/>
      <c r="P352"/>
      <c r="Q352"/>
      <c r="R352"/>
      <c r="S352"/>
      <c r="T352"/>
      <c r="U352"/>
      <c r="V352"/>
      <c r="W352"/>
      <c r="X352"/>
      <c r="Y352"/>
      <c r="Z352"/>
      <c r="AA352"/>
      <c r="AB352"/>
      <c r="AC352"/>
      <c r="AD352"/>
      <c r="AE352"/>
    </row>
    <row r="353" spans="1:31" s="331" customFormat="1" x14ac:dyDescent="0.25">
      <c r="A353" s="327"/>
      <c r="B353" s="328"/>
      <c r="C353" s="329"/>
      <c r="D353"/>
      <c r="E353" s="329"/>
      <c r="F353"/>
      <c r="G353"/>
      <c r="H353"/>
      <c r="I353"/>
      <c r="J353"/>
      <c r="K353"/>
      <c r="L353"/>
      <c r="M353"/>
      <c r="N353"/>
      <c r="O353"/>
      <c r="P353"/>
      <c r="Q353"/>
      <c r="R353"/>
      <c r="S353"/>
      <c r="T353"/>
      <c r="U353"/>
      <c r="V353"/>
      <c r="W353"/>
      <c r="X353"/>
      <c r="Y353"/>
      <c r="Z353"/>
      <c r="AA353"/>
      <c r="AB353"/>
      <c r="AC353"/>
      <c r="AD353"/>
      <c r="AE353"/>
    </row>
    <row r="354" spans="1:31" s="331" customFormat="1" x14ac:dyDescent="0.25">
      <c r="A354" s="327"/>
      <c r="B354" s="328"/>
      <c r="C354" s="329"/>
      <c r="D354"/>
      <c r="E354" s="329"/>
      <c r="F354"/>
      <c r="G354"/>
      <c r="H354"/>
      <c r="I354"/>
      <c r="J354"/>
      <c r="K354"/>
      <c r="L354"/>
      <c r="M354"/>
      <c r="N354"/>
      <c r="O354"/>
      <c r="P354"/>
      <c r="Q354"/>
      <c r="R354"/>
      <c r="S354"/>
      <c r="T354"/>
      <c r="U354"/>
      <c r="V354"/>
      <c r="W354"/>
      <c r="X354"/>
      <c r="Y354"/>
      <c r="Z354"/>
      <c r="AA354"/>
      <c r="AB354"/>
      <c r="AC354"/>
      <c r="AD354"/>
      <c r="AE354"/>
    </row>
    <row r="355" spans="1:31" s="331" customFormat="1" x14ac:dyDescent="0.25">
      <c r="A355" s="327"/>
      <c r="B355" s="328"/>
      <c r="C355" s="329"/>
      <c r="D355"/>
      <c r="E355" s="329"/>
      <c r="F355"/>
      <c r="G355"/>
      <c r="H355"/>
      <c r="I355"/>
      <c r="J355"/>
      <c r="K355"/>
      <c r="L355"/>
      <c r="M355"/>
      <c r="N355"/>
      <c r="O355"/>
      <c r="P355"/>
      <c r="Q355"/>
      <c r="R355"/>
      <c r="S355"/>
      <c r="T355"/>
      <c r="U355"/>
      <c r="V355"/>
      <c r="W355"/>
      <c r="X355"/>
      <c r="Y355"/>
      <c r="Z355"/>
      <c r="AA355"/>
      <c r="AB355"/>
      <c r="AC355"/>
      <c r="AD355"/>
      <c r="AE355"/>
    </row>
    <row r="356" spans="1:31" s="331" customFormat="1" x14ac:dyDescent="0.25">
      <c r="A356" s="327"/>
      <c r="B356" s="328"/>
      <c r="C356" s="329"/>
      <c r="D356"/>
      <c r="E356" s="329"/>
      <c r="F356"/>
      <c r="G356"/>
      <c r="H356"/>
      <c r="I356"/>
      <c r="J356"/>
      <c r="K356"/>
      <c r="L356"/>
      <c r="M356"/>
      <c r="N356"/>
      <c r="O356"/>
      <c r="P356"/>
      <c r="Q356"/>
      <c r="R356"/>
      <c r="S356"/>
      <c r="T356"/>
      <c r="U356"/>
      <c r="V356"/>
      <c r="W356"/>
      <c r="X356"/>
      <c r="Y356"/>
      <c r="Z356"/>
      <c r="AA356"/>
      <c r="AB356"/>
      <c r="AC356"/>
      <c r="AD356"/>
      <c r="AE356"/>
    </row>
    <row r="357" spans="1:31" s="331" customFormat="1" x14ac:dyDescent="0.25">
      <c r="A357" s="327"/>
      <c r="B357" s="328"/>
      <c r="C357" s="329"/>
      <c r="D357"/>
      <c r="E357" s="329"/>
      <c r="F357"/>
      <c r="G357"/>
      <c r="H357"/>
      <c r="I357"/>
      <c r="J357"/>
      <c r="K357"/>
      <c r="L357"/>
      <c r="M357"/>
      <c r="N357"/>
      <c r="O357"/>
      <c r="P357"/>
      <c r="Q357"/>
      <c r="R357"/>
      <c r="S357"/>
      <c r="T357"/>
      <c r="U357"/>
      <c r="V357"/>
      <c r="W357"/>
      <c r="X357"/>
      <c r="Y357"/>
      <c r="Z357"/>
      <c r="AA357"/>
      <c r="AB357"/>
      <c r="AC357"/>
      <c r="AD357"/>
      <c r="AE357"/>
    </row>
    <row r="358" spans="1:31" s="331" customFormat="1" x14ac:dyDescent="0.25">
      <c r="A358" s="327"/>
      <c r="B358" s="328"/>
      <c r="C358" s="329"/>
      <c r="D358"/>
      <c r="E358" s="329"/>
      <c r="F358"/>
      <c r="G358"/>
      <c r="H358"/>
      <c r="I358"/>
      <c r="J358"/>
      <c r="K358"/>
      <c r="L358"/>
      <c r="M358"/>
      <c r="N358"/>
      <c r="O358"/>
      <c r="P358"/>
      <c r="Q358"/>
      <c r="R358"/>
      <c r="S358"/>
      <c r="T358"/>
      <c r="U358"/>
      <c r="V358"/>
      <c r="W358"/>
      <c r="X358"/>
      <c r="Y358"/>
      <c r="Z358"/>
      <c r="AA358"/>
      <c r="AB358"/>
      <c r="AC358"/>
      <c r="AD358"/>
      <c r="AE358"/>
    </row>
    <row r="359" spans="1:31" s="331" customFormat="1" x14ac:dyDescent="0.25">
      <c r="A359" s="327"/>
      <c r="B359" s="328"/>
      <c r="C359" s="329"/>
      <c r="D359"/>
      <c r="E359" s="329"/>
      <c r="F359"/>
      <c r="G359"/>
      <c r="H359"/>
      <c r="I359"/>
      <c r="J359"/>
      <c r="K359"/>
      <c r="L359"/>
      <c r="M359"/>
      <c r="N359"/>
      <c r="O359"/>
      <c r="P359"/>
      <c r="Q359"/>
      <c r="R359"/>
      <c r="S359"/>
      <c r="T359"/>
      <c r="U359"/>
      <c r="V359"/>
      <c r="W359"/>
      <c r="X359"/>
      <c r="Y359"/>
      <c r="Z359"/>
      <c r="AA359"/>
      <c r="AB359"/>
      <c r="AC359"/>
      <c r="AD359"/>
      <c r="AE359"/>
    </row>
    <row r="360" spans="1:31" s="331" customFormat="1" x14ac:dyDescent="0.25">
      <c r="A360" s="327"/>
      <c r="B360" s="328"/>
      <c r="C360" s="329"/>
      <c r="D360"/>
      <c r="E360" s="329"/>
      <c r="F360"/>
      <c r="G360"/>
      <c r="H360"/>
      <c r="I360"/>
      <c r="J360"/>
      <c r="K360"/>
      <c r="L360"/>
      <c r="M360"/>
      <c r="N360"/>
      <c r="O360"/>
      <c r="P360"/>
      <c r="Q360"/>
      <c r="R360"/>
      <c r="S360"/>
      <c r="T360"/>
      <c r="U360"/>
      <c r="V360"/>
      <c r="W360"/>
      <c r="X360"/>
      <c r="Y360"/>
      <c r="Z360"/>
      <c r="AA360"/>
      <c r="AB360"/>
      <c r="AC360"/>
      <c r="AD360"/>
      <c r="AE360"/>
    </row>
    <row r="361" spans="1:31" s="331" customFormat="1" x14ac:dyDescent="0.25">
      <c r="A361" s="327"/>
      <c r="B361" s="328"/>
      <c r="C361" s="329"/>
      <c r="D361"/>
      <c r="E361" s="329"/>
      <c r="F361"/>
      <c r="G361"/>
      <c r="H361"/>
      <c r="I361"/>
      <c r="J361"/>
      <c r="K361"/>
      <c r="L361"/>
      <c r="M361"/>
      <c r="N361"/>
      <c r="O361"/>
      <c r="P361"/>
      <c r="Q361"/>
      <c r="R361"/>
      <c r="S361"/>
      <c r="T361"/>
      <c r="U361"/>
      <c r="V361"/>
      <c r="W361"/>
      <c r="X361"/>
      <c r="Y361"/>
      <c r="Z361"/>
      <c r="AA361"/>
      <c r="AB361"/>
      <c r="AC361"/>
      <c r="AD361"/>
      <c r="AE361"/>
    </row>
    <row r="362" spans="1:31" s="331" customFormat="1" x14ac:dyDescent="0.25">
      <c r="A362" s="327"/>
      <c r="B362" s="328"/>
      <c r="C362" s="329"/>
      <c r="D362"/>
      <c r="E362" s="329"/>
      <c r="F362"/>
      <c r="G362"/>
      <c r="H362"/>
      <c r="I362"/>
      <c r="J362"/>
      <c r="K362"/>
      <c r="L362"/>
      <c r="M362"/>
      <c r="N362"/>
      <c r="O362"/>
      <c r="P362"/>
      <c r="Q362"/>
      <c r="R362"/>
      <c r="S362"/>
      <c r="T362"/>
      <c r="U362"/>
      <c r="V362"/>
      <c r="W362"/>
      <c r="X362"/>
      <c r="Y362"/>
      <c r="Z362"/>
      <c r="AA362"/>
      <c r="AB362"/>
      <c r="AC362"/>
      <c r="AD362"/>
      <c r="AE362"/>
    </row>
    <row r="363" spans="1:31" s="331" customFormat="1" x14ac:dyDescent="0.25">
      <c r="A363" s="327"/>
      <c r="B363" s="328"/>
      <c r="C363" s="329"/>
      <c r="D363"/>
      <c r="E363" s="329"/>
      <c r="F363"/>
      <c r="G363"/>
      <c r="H363"/>
      <c r="I363"/>
      <c r="J363"/>
      <c r="K363"/>
      <c r="L363"/>
      <c r="M363"/>
      <c r="N363"/>
      <c r="O363"/>
      <c r="P363"/>
      <c r="Q363"/>
      <c r="R363"/>
      <c r="S363"/>
      <c r="T363"/>
      <c r="U363"/>
      <c r="V363"/>
      <c r="W363"/>
      <c r="X363"/>
      <c r="Y363"/>
      <c r="Z363"/>
      <c r="AA363"/>
      <c r="AB363"/>
      <c r="AC363"/>
      <c r="AD363"/>
      <c r="AE363"/>
    </row>
    <row r="364" spans="1:31" s="331" customFormat="1" x14ac:dyDescent="0.25">
      <c r="A364" s="327"/>
      <c r="B364" s="328"/>
      <c r="C364" s="329"/>
      <c r="D364"/>
      <c r="E364" s="329"/>
      <c r="F364"/>
      <c r="G364"/>
      <c r="H364"/>
      <c r="I364"/>
      <c r="J364"/>
      <c r="K364"/>
      <c r="L364"/>
      <c r="M364"/>
      <c r="N364"/>
      <c r="O364"/>
      <c r="P364"/>
      <c r="Q364"/>
      <c r="R364"/>
      <c r="S364"/>
      <c r="T364"/>
      <c r="U364"/>
      <c r="V364"/>
      <c r="W364"/>
      <c r="X364"/>
      <c r="Y364"/>
      <c r="Z364"/>
      <c r="AA364"/>
      <c r="AB364"/>
      <c r="AC364"/>
      <c r="AD364"/>
      <c r="AE364"/>
    </row>
    <row r="365" spans="1:31" s="331" customFormat="1" x14ac:dyDescent="0.25">
      <c r="A365" s="327"/>
      <c r="B365" s="328"/>
      <c r="C365" s="329"/>
      <c r="D365"/>
      <c r="E365" s="329"/>
      <c r="F365"/>
      <c r="G365"/>
      <c r="H365"/>
      <c r="I365"/>
      <c r="J365"/>
      <c r="K365"/>
      <c r="L365"/>
      <c r="M365"/>
      <c r="N365"/>
      <c r="O365"/>
      <c r="P365"/>
      <c r="Q365"/>
      <c r="R365"/>
      <c r="S365"/>
      <c r="T365"/>
      <c r="U365"/>
      <c r="V365"/>
      <c r="W365"/>
      <c r="X365"/>
      <c r="Y365"/>
      <c r="Z365"/>
      <c r="AA365"/>
      <c r="AB365"/>
      <c r="AC365"/>
      <c r="AD365"/>
      <c r="AE365"/>
    </row>
    <row r="366" spans="1:31" s="331" customFormat="1" x14ac:dyDescent="0.25">
      <c r="A366" s="327"/>
      <c r="B366" s="328"/>
      <c r="C366" s="329"/>
      <c r="D366"/>
      <c r="E366" s="329"/>
      <c r="F366"/>
      <c r="G366"/>
      <c r="H366"/>
      <c r="I366"/>
      <c r="J366"/>
      <c r="K366"/>
      <c r="L366"/>
      <c r="M366"/>
      <c r="N366"/>
      <c r="O366"/>
      <c r="P366"/>
      <c r="Q366"/>
      <c r="R366"/>
      <c r="S366"/>
      <c r="T366"/>
      <c r="U366"/>
      <c r="V366"/>
      <c r="W366"/>
      <c r="X366"/>
      <c r="Y366"/>
      <c r="Z366"/>
      <c r="AA366"/>
      <c r="AB366"/>
      <c r="AC366"/>
      <c r="AD366"/>
      <c r="AE366"/>
    </row>
    <row r="367" spans="1:31" s="331" customFormat="1" x14ac:dyDescent="0.25">
      <c r="A367" s="327"/>
      <c r="B367" s="328"/>
      <c r="C367" s="329"/>
      <c r="D367"/>
      <c r="E367" s="329"/>
      <c r="F367"/>
      <c r="G367"/>
      <c r="H367"/>
      <c r="I367"/>
      <c r="J367"/>
      <c r="K367"/>
      <c r="L367"/>
      <c r="M367"/>
      <c r="N367"/>
      <c r="O367"/>
      <c r="P367"/>
      <c r="Q367"/>
      <c r="R367"/>
      <c r="S367"/>
      <c r="T367"/>
      <c r="U367"/>
      <c r="V367"/>
      <c r="W367"/>
      <c r="X367"/>
      <c r="Y367"/>
      <c r="Z367"/>
      <c r="AA367"/>
      <c r="AB367"/>
      <c r="AC367"/>
      <c r="AD367"/>
      <c r="AE367"/>
    </row>
    <row r="368" spans="1:31" s="331" customFormat="1" x14ac:dyDescent="0.25">
      <c r="A368" s="327"/>
      <c r="B368" s="328"/>
      <c r="C368" s="329"/>
      <c r="D368"/>
      <c r="E368" s="329"/>
      <c r="F368"/>
      <c r="G368"/>
      <c r="H368"/>
      <c r="I368"/>
      <c r="J368"/>
      <c r="K368"/>
      <c r="L368"/>
      <c r="M368"/>
      <c r="N368"/>
      <c r="O368"/>
      <c r="P368"/>
      <c r="Q368"/>
      <c r="R368"/>
      <c r="S368"/>
      <c r="T368"/>
      <c r="U368"/>
      <c r="V368"/>
      <c r="W368"/>
      <c r="X368"/>
      <c r="Y368"/>
      <c r="Z368"/>
      <c r="AA368"/>
      <c r="AB368"/>
      <c r="AC368"/>
      <c r="AD368"/>
      <c r="AE368"/>
    </row>
    <row r="369" spans="1:31" s="331" customFormat="1" x14ac:dyDescent="0.25">
      <c r="A369" s="327"/>
      <c r="B369" s="328"/>
      <c r="C369" s="329"/>
      <c r="D369"/>
      <c r="E369" s="329"/>
      <c r="F369"/>
      <c r="G369"/>
      <c r="H369"/>
      <c r="I369"/>
      <c r="J369"/>
      <c r="K369"/>
      <c r="L369"/>
      <c r="M369"/>
      <c r="N369"/>
      <c r="O369"/>
      <c r="P369"/>
      <c r="Q369"/>
      <c r="R369"/>
      <c r="S369"/>
      <c r="T369"/>
      <c r="U369"/>
      <c r="V369"/>
      <c r="W369"/>
      <c r="X369"/>
      <c r="Y369"/>
      <c r="Z369"/>
      <c r="AA369"/>
      <c r="AB369"/>
      <c r="AC369"/>
      <c r="AD369"/>
      <c r="AE369"/>
    </row>
    <row r="370" spans="1:31" s="331" customFormat="1" x14ac:dyDescent="0.25">
      <c r="A370" s="327"/>
      <c r="B370" s="328"/>
      <c r="C370" s="329"/>
      <c r="D370"/>
      <c r="E370" s="329"/>
      <c r="F370"/>
      <c r="G370"/>
      <c r="H370"/>
      <c r="I370"/>
      <c r="J370"/>
      <c r="K370"/>
      <c r="L370"/>
      <c r="M370"/>
      <c r="N370"/>
      <c r="O370"/>
      <c r="P370"/>
      <c r="Q370"/>
      <c r="R370"/>
      <c r="S370"/>
      <c r="T370"/>
      <c r="U370"/>
      <c r="V370"/>
      <c r="W370"/>
      <c r="X370"/>
      <c r="Y370"/>
      <c r="Z370"/>
      <c r="AA370"/>
      <c r="AB370"/>
      <c r="AC370"/>
      <c r="AD370"/>
      <c r="AE370"/>
    </row>
    <row r="371" spans="1:31" s="331" customFormat="1" x14ac:dyDescent="0.25">
      <c r="A371" s="327"/>
      <c r="B371" s="328"/>
      <c r="C371" s="329"/>
      <c r="D371"/>
      <c r="E371" s="329"/>
      <c r="F371"/>
      <c r="G371"/>
      <c r="H371"/>
      <c r="I371"/>
      <c r="J371"/>
      <c r="K371"/>
      <c r="L371"/>
      <c r="M371"/>
      <c r="N371"/>
      <c r="O371"/>
      <c r="P371"/>
      <c r="Q371"/>
      <c r="R371"/>
      <c r="S371"/>
      <c r="T371"/>
      <c r="U371"/>
      <c r="V371"/>
      <c r="W371"/>
      <c r="X371"/>
      <c r="Y371"/>
      <c r="Z371"/>
      <c r="AA371"/>
      <c r="AB371"/>
      <c r="AC371"/>
      <c r="AD371"/>
      <c r="AE371"/>
    </row>
    <row r="372" spans="1:31" s="331" customFormat="1" x14ac:dyDescent="0.25">
      <c r="A372" s="327"/>
      <c r="B372" s="328"/>
      <c r="C372" s="329"/>
      <c r="D372"/>
      <c r="E372" s="329"/>
      <c r="F372"/>
      <c r="G372"/>
      <c r="H372"/>
      <c r="I372"/>
      <c r="J372"/>
      <c r="K372"/>
      <c r="L372"/>
      <c r="M372"/>
      <c r="N372"/>
      <c r="O372"/>
      <c r="P372"/>
      <c r="Q372"/>
      <c r="R372"/>
      <c r="S372"/>
      <c r="T372"/>
      <c r="U372"/>
      <c r="V372"/>
      <c r="W372"/>
      <c r="X372"/>
      <c r="Y372"/>
      <c r="Z372"/>
      <c r="AA372"/>
      <c r="AB372"/>
      <c r="AC372"/>
      <c r="AD372"/>
      <c r="AE372"/>
    </row>
    <row r="373" spans="1:31" s="331" customFormat="1" x14ac:dyDescent="0.25">
      <c r="A373" s="327"/>
      <c r="B373" s="328"/>
      <c r="C373" s="329"/>
      <c r="D373"/>
      <c r="E373" s="329"/>
      <c r="F373"/>
      <c r="G373"/>
      <c r="H373"/>
      <c r="I373"/>
      <c r="J373"/>
      <c r="K373"/>
      <c r="L373"/>
      <c r="M373"/>
      <c r="N373"/>
      <c r="O373"/>
      <c r="P373"/>
      <c r="Q373"/>
      <c r="R373"/>
      <c r="S373"/>
      <c r="T373"/>
      <c r="U373"/>
      <c r="V373"/>
      <c r="W373"/>
      <c r="X373"/>
      <c r="Y373"/>
      <c r="Z373"/>
      <c r="AA373"/>
      <c r="AB373"/>
      <c r="AC373"/>
      <c r="AD373"/>
      <c r="AE373"/>
    </row>
    <row r="374" spans="1:31" s="331" customFormat="1" x14ac:dyDescent="0.25">
      <c r="A374" s="327"/>
      <c r="B374" s="328"/>
      <c r="C374" s="329"/>
      <c r="D374"/>
      <c r="E374" s="329"/>
      <c r="F374"/>
      <c r="G374"/>
      <c r="H374"/>
      <c r="I374"/>
      <c r="J374"/>
      <c r="K374"/>
      <c r="L374"/>
      <c r="M374"/>
      <c r="N374"/>
      <c r="O374"/>
      <c r="P374"/>
      <c r="Q374"/>
      <c r="R374"/>
      <c r="S374"/>
      <c r="T374"/>
      <c r="U374"/>
      <c r="V374"/>
      <c r="W374"/>
      <c r="X374"/>
      <c r="Y374"/>
      <c r="Z374"/>
      <c r="AA374"/>
      <c r="AB374"/>
      <c r="AC374"/>
      <c r="AD374"/>
      <c r="AE374"/>
    </row>
    <row r="375" spans="1:31" s="331" customFormat="1" x14ac:dyDescent="0.25">
      <c r="A375" s="327"/>
      <c r="B375" s="328"/>
      <c r="C375" s="329"/>
      <c r="D375"/>
      <c r="E375" s="329"/>
      <c r="F375"/>
      <c r="G375"/>
      <c r="H375"/>
      <c r="I375"/>
      <c r="J375"/>
      <c r="K375"/>
      <c r="L375"/>
      <c r="M375"/>
      <c r="N375"/>
      <c r="O375"/>
      <c r="P375"/>
      <c r="Q375"/>
      <c r="R375"/>
      <c r="S375"/>
      <c r="T375"/>
      <c r="U375"/>
      <c r="V375"/>
      <c r="W375"/>
      <c r="X375"/>
      <c r="Y375"/>
      <c r="Z375"/>
      <c r="AA375"/>
      <c r="AB375"/>
      <c r="AC375"/>
      <c r="AD375"/>
      <c r="AE375"/>
    </row>
    <row r="376" spans="1:31" s="331" customFormat="1" x14ac:dyDescent="0.25">
      <c r="A376" s="327"/>
      <c r="B376" s="328"/>
      <c r="C376" s="329"/>
      <c r="D376"/>
      <c r="E376" s="329"/>
      <c r="F376"/>
      <c r="G376"/>
      <c r="H376"/>
      <c r="I376"/>
      <c r="J376"/>
      <c r="K376"/>
      <c r="L376"/>
      <c r="M376"/>
      <c r="N376"/>
      <c r="O376"/>
      <c r="P376"/>
      <c r="Q376"/>
      <c r="R376"/>
      <c r="S376"/>
      <c r="T376"/>
      <c r="U376"/>
      <c r="V376"/>
      <c r="W376"/>
      <c r="X376"/>
      <c r="Y376"/>
      <c r="Z376"/>
      <c r="AA376"/>
      <c r="AB376"/>
      <c r="AC376"/>
      <c r="AD376"/>
      <c r="AE376"/>
    </row>
    <row r="377" spans="1:31" s="331" customFormat="1" x14ac:dyDescent="0.25">
      <c r="A377" s="327"/>
      <c r="B377" s="328"/>
      <c r="C377" s="329"/>
      <c r="D377"/>
      <c r="E377" s="329"/>
      <c r="F377"/>
      <c r="G377"/>
      <c r="H377"/>
      <c r="I377"/>
      <c r="J377"/>
      <c r="K377"/>
      <c r="L377"/>
      <c r="M377"/>
      <c r="N377"/>
      <c r="O377"/>
      <c r="P377"/>
      <c r="Q377"/>
      <c r="R377"/>
      <c r="S377"/>
      <c r="T377"/>
      <c r="U377"/>
      <c r="V377"/>
      <c r="W377"/>
      <c r="X377"/>
      <c r="Y377"/>
      <c r="Z377"/>
      <c r="AA377"/>
      <c r="AB377"/>
      <c r="AC377"/>
      <c r="AD377"/>
      <c r="AE377"/>
    </row>
    <row r="378" spans="1:31" s="331" customFormat="1" x14ac:dyDescent="0.25">
      <c r="A378" s="327"/>
      <c r="B378" s="328"/>
      <c r="C378" s="329"/>
      <c r="D378"/>
      <c r="E378" s="329"/>
      <c r="F378"/>
      <c r="G378"/>
      <c r="H378"/>
      <c r="I378"/>
      <c r="J378"/>
      <c r="K378"/>
      <c r="L378"/>
      <c r="M378"/>
      <c r="N378"/>
      <c r="O378"/>
      <c r="P378"/>
      <c r="Q378"/>
      <c r="R378"/>
      <c r="S378"/>
      <c r="T378"/>
      <c r="U378"/>
      <c r="V378"/>
      <c r="W378"/>
      <c r="X378"/>
      <c r="Y378"/>
      <c r="Z378"/>
      <c r="AA378"/>
      <c r="AB378"/>
      <c r="AC378"/>
      <c r="AD378"/>
      <c r="AE378"/>
    </row>
    <row r="379" spans="1:31" s="331" customFormat="1" x14ac:dyDescent="0.25">
      <c r="A379" s="327"/>
      <c r="B379" s="328"/>
      <c r="C379" s="329"/>
      <c r="D379"/>
      <c r="E379" s="329"/>
      <c r="F379"/>
      <c r="G379"/>
      <c r="H379"/>
      <c r="I379"/>
      <c r="J379"/>
      <c r="K379"/>
      <c r="L379"/>
      <c r="M379"/>
      <c r="N379"/>
      <c r="O379"/>
      <c r="P379"/>
      <c r="Q379"/>
      <c r="R379"/>
      <c r="S379"/>
      <c r="T379"/>
      <c r="U379"/>
      <c r="V379"/>
      <c r="W379"/>
      <c r="X379"/>
      <c r="Y379"/>
      <c r="Z379"/>
      <c r="AA379"/>
      <c r="AB379"/>
      <c r="AC379"/>
      <c r="AD379"/>
      <c r="AE379"/>
    </row>
    <row r="380" spans="1:31" s="331" customFormat="1" x14ac:dyDescent="0.25">
      <c r="A380" s="327"/>
      <c r="B380" s="328"/>
      <c r="C380" s="329"/>
      <c r="D380"/>
      <c r="E380" s="329"/>
      <c r="F380"/>
      <c r="G380"/>
      <c r="H380"/>
      <c r="I380"/>
      <c r="J380"/>
      <c r="K380"/>
      <c r="L380"/>
      <c r="M380"/>
      <c r="N380"/>
      <c r="O380"/>
      <c r="P380"/>
      <c r="Q380"/>
      <c r="R380"/>
      <c r="S380"/>
      <c r="T380"/>
      <c r="U380"/>
      <c r="V380"/>
      <c r="W380"/>
      <c r="X380"/>
      <c r="Y380"/>
      <c r="Z380"/>
      <c r="AA380"/>
      <c r="AB380"/>
      <c r="AC380"/>
      <c r="AD380"/>
      <c r="AE380"/>
    </row>
    <row r="381" spans="1:31" s="331" customFormat="1" x14ac:dyDescent="0.25">
      <c r="A381" s="327"/>
      <c r="B381" s="328"/>
      <c r="C381" s="329"/>
      <c r="D381"/>
      <c r="E381" s="329"/>
      <c r="F381"/>
      <c r="G381"/>
      <c r="H381"/>
      <c r="I381"/>
      <c r="J381"/>
      <c r="K381"/>
      <c r="L381"/>
      <c r="M381"/>
      <c r="N381"/>
      <c r="O381"/>
      <c r="P381"/>
      <c r="Q381"/>
      <c r="R381"/>
      <c r="S381"/>
      <c r="T381"/>
      <c r="U381"/>
      <c r="V381"/>
      <c r="W381"/>
      <c r="X381"/>
      <c r="Y381"/>
      <c r="Z381"/>
      <c r="AA381"/>
      <c r="AB381"/>
      <c r="AC381"/>
      <c r="AD381"/>
      <c r="AE381"/>
    </row>
    <row r="382" spans="1:31" s="331" customFormat="1" x14ac:dyDescent="0.25">
      <c r="A382" s="327"/>
      <c r="B382" s="328"/>
      <c r="C382" s="329"/>
      <c r="D382"/>
      <c r="E382" s="329"/>
      <c r="F382"/>
      <c r="G382"/>
      <c r="H382"/>
      <c r="I382"/>
      <c r="J382"/>
      <c r="K382"/>
      <c r="L382"/>
      <c r="M382"/>
      <c r="N382"/>
      <c r="O382"/>
      <c r="P382"/>
      <c r="Q382"/>
      <c r="R382"/>
      <c r="S382"/>
      <c r="T382"/>
      <c r="U382"/>
      <c r="V382"/>
      <c r="W382"/>
      <c r="X382"/>
      <c r="Y382"/>
      <c r="Z382"/>
      <c r="AA382"/>
      <c r="AB382"/>
      <c r="AC382"/>
      <c r="AD382"/>
      <c r="AE382"/>
    </row>
    <row r="383" spans="1:31" s="331" customFormat="1" x14ac:dyDescent="0.25">
      <c r="A383" s="327"/>
      <c r="B383" s="328"/>
      <c r="C383" s="329"/>
      <c r="D383"/>
      <c r="E383" s="329"/>
      <c r="F383"/>
      <c r="G383"/>
      <c r="H383"/>
      <c r="I383"/>
      <c r="J383"/>
      <c r="K383"/>
      <c r="L383"/>
      <c r="M383"/>
      <c r="N383"/>
      <c r="O383"/>
      <c r="P383"/>
      <c r="Q383"/>
      <c r="R383"/>
      <c r="S383"/>
      <c r="T383"/>
      <c r="U383"/>
      <c r="V383"/>
      <c r="W383"/>
      <c r="X383"/>
      <c r="Y383"/>
      <c r="Z383"/>
      <c r="AA383"/>
      <c r="AB383"/>
      <c r="AC383"/>
      <c r="AD383"/>
      <c r="AE383"/>
    </row>
    <row r="384" spans="1:31" s="331" customFormat="1" x14ac:dyDescent="0.25">
      <c r="A384" s="327"/>
      <c r="B384" s="328"/>
      <c r="C384" s="329"/>
      <c r="D384"/>
      <c r="E384" s="329"/>
      <c r="F384"/>
      <c r="G384"/>
      <c r="H384"/>
      <c r="I384"/>
      <c r="J384"/>
      <c r="K384"/>
      <c r="L384"/>
      <c r="M384"/>
      <c r="N384"/>
      <c r="O384"/>
      <c r="P384"/>
      <c r="Q384"/>
      <c r="R384"/>
      <c r="S384"/>
      <c r="T384"/>
      <c r="U384"/>
      <c r="V384"/>
      <c r="W384"/>
      <c r="X384"/>
      <c r="Y384"/>
      <c r="Z384"/>
      <c r="AA384"/>
      <c r="AB384"/>
      <c r="AC384"/>
      <c r="AD384"/>
      <c r="AE384"/>
    </row>
    <row r="385" spans="1:31" s="331" customFormat="1" x14ac:dyDescent="0.25">
      <c r="A385" s="327"/>
      <c r="B385" s="328"/>
      <c r="C385" s="329"/>
      <c r="D385"/>
      <c r="E385" s="329"/>
      <c r="F385"/>
      <c r="G385"/>
      <c r="H385"/>
      <c r="I385"/>
      <c r="J385"/>
      <c r="K385"/>
      <c r="L385"/>
      <c r="M385"/>
      <c r="N385"/>
      <c r="O385"/>
      <c r="P385"/>
      <c r="Q385"/>
      <c r="R385"/>
      <c r="S385"/>
      <c r="T385"/>
      <c r="U385"/>
      <c r="V385"/>
      <c r="W385"/>
      <c r="X385"/>
      <c r="Y385"/>
      <c r="Z385"/>
      <c r="AA385"/>
      <c r="AB385"/>
      <c r="AC385"/>
      <c r="AD385"/>
      <c r="AE385"/>
    </row>
    <row r="386" spans="1:31" s="331" customFormat="1" x14ac:dyDescent="0.25">
      <c r="A386" s="327"/>
      <c r="B386" s="328"/>
      <c r="C386" s="329"/>
      <c r="D386"/>
      <c r="E386" s="329"/>
      <c r="F386"/>
      <c r="G386"/>
      <c r="H386"/>
      <c r="I386"/>
      <c r="J386"/>
      <c r="K386"/>
      <c r="L386"/>
      <c r="M386"/>
      <c r="N386"/>
      <c r="O386"/>
      <c r="P386"/>
      <c r="Q386"/>
      <c r="R386"/>
      <c r="S386"/>
      <c r="T386"/>
      <c r="U386"/>
      <c r="V386"/>
      <c r="W386"/>
      <c r="X386"/>
      <c r="Y386"/>
      <c r="Z386"/>
      <c r="AA386"/>
      <c r="AB386"/>
      <c r="AC386"/>
      <c r="AD386"/>
      <c r="AE386"/>
    </row>
    <row r="387" spans="1:31" s="331" customFormat="1" x14ac:dyDescent="0.25">
      <c r="A387" s="327"/>
      <c r="B387" s="328"/>
      <c r="C387" s="329"/>
      <c r="D387"/>
      <c r="E387" s="329"/>
      <c r="F387"/>
      <c r="G387"/>
      <c r="H387"/>
      <c r="I387"/>
      <c r="J387"/>
      <c r="K387"/>
      <c r="L387"/>
      <c r="M387"/>
      <c r="N387"/>
      <c r="O387"/>
      <c r="P387"/>
      <c r="Q387"/>
      <c r="R387"/>
      <c r="S387"/>
      <c r="T387"/>
      <c r="U387"/>
      <c r="V387"/>
      <c r="W387"/>
      <c r="X387"/>
      <c r="Y387"/>
      <c r="Z387"/>
      <c r="AA387"/>
      <c r="AB387"/>
      <c r="AC387"/>
      <c r="AD387"/>
      <c r="AE387"/>
    </row>
    <row r="388" spans="1:31" s="331" customFormat="1" x14ac:dyDescent="0.25">
      <c r="A388" s="327"/>
      <c r="B388" s="328"/>
      <c r="C388" s="329"/>
      <c r="D388"/>
      <c r="E388" s="329"/>
      <c r="F388"/>
      <c r="G388"/>
      <c r="H388"/>
      <c r="I388"/>
      <c r="J388"/>
      <c r="K388"/>
      <c r="L388"/>
      <c r="M388"/>
      <c r="N388"/>
      <c r="O388"/>
      <c r="P388"/>
      <c r="Q388"/>
      <c r="R388"/>
      <c r="S388"/>
      <c r="T388"/>
      <c r="U388"/>
      <c r="V388"/>
      <c r="W388"/>
      <c r="X388"/>
      <c r="Y388"/>
      <c r="Z388"/>
      <c r="AA388"/>
      <c r="AB388"/>
      <c r="AC388"/>
      <c r="AD388"/>
      <c r="AE388"/>
    </row>
    <row r="389" spans="1:31" s="331" customFormat="1" x14ac:dyDescent="0.25">
      <c r="A389" s="327"/>
      <c r="B389" s="328"/>
      <c r="C389" s="329"/>
      <c r="D389"/>
      <c r="E389" s="329"/>
      <c r="F389"/>
      <c r="G389"/>
      <c r="H389"/>
      <c r="I389"/>
      <c r="J389"/>
      <c r="K389"/>
      <c r="L389"/>
      <c r="M389"/>
      <c r="N389"/>
      <c r="O389"/>
      <c r="P389"/>
      <c r="Q389"/>
      <c r="R389"/>
      <c r="S389"/>
      <c r="T389"/>
      <c r="U389"/>
      <c r="V389"/>
      <c r="W389"/>
      <c r="X389"/>
      <c r="Y389"/>
      <c r="Z389"/>
      <c r="AA389"/>
      <c r="AB389"/>
      <c r="AC389"/>
      <c r="AD389"/>
      <c r="AE389"/>
    </row>
    <row r="390" spans="1:31" s="331" customFormat="1" x14ac:dyDescent="0.25">
      <c r="A390" s="327"/>
      <c r="B390" s="328"/>
      <c r="C390" s="329"/>
      <c r="D390"/>
      <c r="E390" s="329"/>
      <c r="F390"/>
      <c r="G390"/>
      <c r="H390"/>
      <c r="I390"/>
      <c r="J390"/>
      <c r="K390"/>
      <c r="L390"/>
      <c r="M390"/>
      <c r="N390"/>
      <c r="O390"/>
      <c r="P390"/>
      <c r="Q390"/>
      <c r="R390"/>
      <c r="S390"/>
      <c r="T390"/>
      <c r="U390"/>
      <c r="V390"/>
      <c r="W390"/>
      <c r="X390"/>
      <c r="Y390"/>
      <c r="Z390"/>
      <c r="AA390"/>
      <c r="AB390"/>
      <c r="AC390"/>
      <c r="AD390"/>
      <c r="AE390"/>
    </row>
    <row r="391" spans="1:31" s="331" customFormat="1" x14ac:dyDescent="0.25">
      <c r="A391" s="327"/>
      <c r="B391" s="328"/>
      <c r="C391" s="329"/>
      <c r="D391"/>
      <c r="E391" s="329"/>
      <c r="F391"/>
      <c r="G391"/>
      <c r="H391"/>
      <c r="I391"/>
      <c r="J391"/>
      <c r="K391"/>
      <c r="L391"/>
      <c r="M391"/>
      <c r="N391"/>
      <c r="O391"/>
      <c r="P391"/>
      <c r="Q391"/>
      <c r="R391"/>
      <c r="S391"/>
      <c r="T391"/>
      <c r="U391"/>
      <c r="V391"/>
      <c r="W391"/>
      <c r="X391"/>
      <c r="Y391"/>
      <c r="Z391"/>
      <c r="AA391"/>
      <c r="AB391"/>
      <c r="AC391"/>
      <c r="AD391"/>
      <c r="AE391"/>
    </row>
    <row r="392" spans="1:31" s="331" customFormat="1" x14ac:dyDescent="0.25">
      <c r="A392" s="327"/>
      <c r="B392" s="328"/>
      <c r="C392" s="329"/>
      <c r="D392"/>
      <c r="E392" s="329"/>
      <c r="F392"/>
      <c r="G392"/>
      <c r="H392"/>
      <c r="I392"/>
      <c r="J392"/>
      <c r="K392"/>
      <c r="L392"/>
      <c r="M392"/>
      <c r="N392"/>
      <c r="O392"/>
      <c r="P392"/>
      <c r="Q392"/>
      <c r="R392"/>
      <c r="S392"/>
      <c r="T392"/>
      <c r="U392"/>
      <c r="V392"/>
      <c r="W392"/>
      <c r="X392"/>
      <c r="Y392"/>
      <c r="Z392"/>
      <c r="AA392"/>
      <c r="AB392"/>
      <c r="AC392"/>
      <c r="AD392"/>
      <c r="AE392"/>
    </row>
    <row r="393" spans="1:31" s="331" customFormat="1" x14ac:dyDescent="0.25">
      <c r="A393" s="327"/>
      <c r="B393" s="328"/>
      <c r="C393" s="329"/>
      <c r="D393"/>
      <c r="E393" s="329"/>
      <c r="F393"/>
      <c r="G393"/>
      <c r="H393"/>
      <c r="I393"/>
      <c r="J393"/>
      <c r="K393"/>
      <c r="L393"/>
      <c r="M393"/>
      <c r="N393"/>
      <c r="O393"/>
      <c r="P393"/>
      <c r="Q393"/>
      <c r="R393"/>
      <c r="S393"/>
      <c r="T393"/>
      <c r="U393"/>
      <c r="V393"/>
      <c r="W393"/>
      <c r="X393"/>
      <c r="Y393"/>
      <c r="Z393"/>
      <c r="AA393"/>
      <c r="AB393"/>
      <c r="AC393"/>
      <c r="AD393"/>
      <c r="AE393"/>
    </row>
    <row r="394" spans="1:31" s="331" customFormat="1" x14ac:dyDescent="0.25">
      <c r="A394" s="327"/>
      <c r="B394" s="328"/>
      <c r="C394" s="329"/>
      <c r="D394"/>
      <c r="E394" s="329"/>
      <c r="F394"/>
      <c r="G394"/>
      <c r="H394"/>
      <c r="I394"/>
      <c r="J394"/>
      <c r="K394"/>
      <c r="L394"/>
      <c r="M394"/>
      <c r="N394"/>
      <c r="O394"/>
      <c r="P394"/>
      <c r="Q394"/>
      <c r="R394"/>
      <c r="S394"/>
      <c r="T394"/>
      <c r="U394"/>
      <c r="V394"/>
      <c r="W394"/>
      <c r="X394"/>
      <c r="Y394"/>
      <c r="Z394"/>
      <c r="AA394"/>
      <c r="AB394"/>
      <c r="AC394"/>
      <c r="AD394"/>
      <c r="AE394"/>
    </row>
    <row r="395" spans="1:31" s="331" customFormat="1" x14ac:dyDescent="0.25">
      <c r="A395" s="327"/>
      <c r="B395" s="328"/>
      <c r="C395" s="329"/>
      <c r="D395"/>
      <c r="E395" s="329"/>
      <c r="F395"/>
      <c r="G395"/>
      <c r="H395"/>
      <c r="I395"/>
      <c r="J395"/>
      <c r="K395"/>
      <c r="L395"/>
      <c r="M395"/>
      <c r="N395"/>
      <c r="O395"/>
      <c r="P395"/>
      <c r="Q395"/>
      <c r="R395"/>
      <c r="S395"/>
      <c r="T395"/>
      <c r="U395"/>
      <c r="V395"/>
      <c r="W395"/>
      <c r="X395"/>
      <c r="Y395"/>
      <c r="Z395"/>
      <c r="AA395"/>
      <c r="AB395"/>
      <c r="AC395"/>
      <c r="AD395"/>
      <c r="AE395"/>
    </row>
    <row r="396" spans="1:31" s="331" customFormat="1" x14ac:dyDescent="0.25">
      <c r="A396" s="327"/>
      <c r="B396" s="328"/>
      <c r="C396" s="329"/>
      <c r="D396"/>
      <c r="E396" s="329"/>
      <c r="F396"/>
      <c r="G396"/>
      <c r="H396"/>
      <c r="I396"/>
      <c r="J396"/>
      <c r="K396"/>
      <c r="L396"/>
      <c r="M396"/>
      <c r="N396"/>
      <c r="O396"/>
      <c r="P396"/>
      <c r="Q396"/>
      <c r="R396"/>
      <c r="S396"/>
      <c r="T396"/>
      <c r="U396"/>
      <c r="V396"/>
      <c r="W396"/>
      <c r="X396"/>
      <c r="Y396"/>
      <c r="Z396"/>
      <c r="AA396"/>
      <c r="AB396"/>
      <c r="AC396"/>
      <c r="AD396"/>
      <c r="AE396"/>
    </row>
    <row r="397" spans="1:31" s="331" customFormat="1" x14ac:dyDescent="0.25">
      <c r="A397" s="327"/>
      <c r="B397" s="328"/>
      <c r="C397" s="329"/>
      <c r="D397"/>
      <c r="E397" s="329"/>
      <c r="F397"/>
      <c r="G397"/>
      <c r="H397"/>
      <c r="I397"/>
      <c r="J397"/>
      <c r="K397"/>
      <c r="L397"/>
      <c r="M397"/>
      <c r="N397"/>
      <c r="O397"/>
      <c r="P397"/>
      <c r="Q397"/>
      <c r="R397"/>
      <c r="S397"/>
      <c r="T397"/>
      <c r="U397"/>
      <c r="V397"/>
      <c r="W397"/>
      <c r="X397"/>
      <c r="Y397"/>
      <c r="Z397"/>
      <c r="AA397"/>
      <c r="AB397"/>
      <c r="AC397"/>
      <c r="AD397"/>
      <c r="AE397"/>
    </row>
    <row r="398" spans="1:31" s="331" customFormat="1" x14ac:dyDescent="0.25">
      <c r="A398" s="327"/>
      <c r="B398" s="328"/>
      <c r="C398" s="329"/>
      <c r="D398"/>
      <c r="E398" s="329"/>
      <c r="F398"/>
      <c r="G398"/>
      <c r="H398"/>
      <c r="I398"/>
      <c r="J398"/>
      <c r="K398"/>
      <c r="L398"/>
      <c r="M398"/>
      <c r="N398"/>
      <c r="O398"/>
      <c r="P398"/>
      <c r="Q398"/>
      <c r="R398"/>
      <c r="S398"/>
      <c r="T398"/>
      <c r="U398"/>
      <c r="V398"/>
      <c r="W398"/>
      <c r="X398"/>
      <c r="Y398"/>
      <c r="Z398"/>
      <c r="AA398"/>
      <c r="AB398"/>
      <c r="AC398"/>
      <c r="AD398"/>
      <c r="AE398"/>
    </row>
    <row r="399" spans="1:31" s="331" customFormat="1" x14ac:dyDescent="0.25">
      <c r="A399" s="327"/>
      <c r="B399" s="328"/>
      <c r="C399" s="329"/>
      <c r="D399"/>
      <c r="E399" s="329"/>
      <c r="F399"/>
      <c r="G399"/>
      <c r="H399"/>
      <c r="I399"/>
      <c r="J399"/>
      <c r="K399"/>
      <c r="L399"/>
      <c r="M399"/>
      <c r="N399"/>
      <c r="O399"/>
      <c r="P399"/>
      <c r="Q399"/>
      <c r="R399"/>
      <c r="S399"/>
      <c r="T399"/>
      <c r="U399"/>
      <c r="V399"/>
      <c r="W399"/>
      <c r="X399"/>
      <c r="Y399"/>
      <c r="Z399"/>
      <c r="AA399"/>
      <c r="AB399"/>
      <c r="AC399"/>
      <c r="AD399"/>
      <c r="AE399"/>
    </row>
    <row r="400" spans="1:31" s="331" customFormat="1" x14ac:dyDescent="0.25">
      <c r="A400" s="327"/>
      <c r="B400" s="328"/>
      <c r="C400" s="329"/>
      <c r="D400"/>
      <c r="E400" s="329"/>
      <c r="F400"/>
      <c r="G400"/>
      <c r="H400"/>
      <c r="I400"/>
      <c r="J400"/>
      <c r="K400"/>
      <c r="L400"/>
      <c r="M400"/>
      <c r="N400"/>
      <c r="O400"/>
      <c r="P400"/>
      <c r="Q400"/>
      <c r="R400"/>
      <c r="S400"/>
      <c r="T400"/>
      <c r="U400"/>
      <c r="V400"/>
      <c r="W400"/>
      <c r="X400"/>
      <c r="Y400"/>
      <c r="Z400"/>
      <c r="AA400"/>
      <c r="AB400"/>
      <c r="AC400"/>
      <c r="AD400"/>
      <c r="AE400"/>
    </row>
    <row r="401" spans="1:31" s="331" customFormat="1" x14ac:dyDescent="0.25">
      <c r="A401" s="327"/>
      <c r="B401" s="328"/>
      <c r="C401" s="329"/>
      <c r="D401"/>
      <c r="E401" s="329"/>
      <c r="F401"/>
      <c r="G401"/>
      <c r="H401"/>
      <c r="I401"/>
      <c r="J401"/>
      <c r="K401"/>
      <c r="L401"/>
      <c r="M401"/>
      <c r="N401"/>
      <c r="O401"/>
      <c r="P401"/>
      <c r="Q401"/>
      <c r="R401"/>
      <c r="S401"/>
      <c r="T401"/>
      <c r="U401"/>
      <c r="V401"/>
      <c r="W401"/>
      <c r="X401"/>
      <c r="Y401"/>
      <c r="Z401"/>
      <c r="AA401"/>
      <c r="AB401"/>
      <c r="AC401"/>
      <c r="AD401"/>
      <c r="AE401"/>
    </row>
    <row r="402" spans="1:31" s="331" customFormat="1" x14ac:dyDescent="0.25">
      <c r="A402" s="327"/>
      <c r="B402" s="328"/>
      <c r="C402" s="329"/>
      <c r="D402"/>
      <c r="E402" s="329"/>
      <c r="F402"/>
      <c r="G402"/>
      <c r="H402"/>
      <c r="I402"/>
      <c r="J402"/>
      <c r="K402"/>
      <c r="L402"/>
      <c r="M402"/>
      <c r="N402"/>
      <c r="O402"/>
      <c r="P402"/>
      <c r="Q402"/>
      <c r="R402"/>
      <c r="S402"/>
      <c r="T402"/>
      <c r="U402"/>
      <c r="V402"/>
      <c r="W402"/>
      <c r="X402"/>
      <c r="Y402"/>
      <c r="Z402"/>
      <c r="AA402"/>
      <c r="AB402"/>
      <c r="AC402"/>
      <c r="AD402"/>
      <c r="AE402"/>
    </row>
    <row r="403" spans="1:31" s="331" customFormat="1" x14ac:dyDescent="0.25">
      <c r="A403" s="327"/>
      <c r="B403" s="328"/>
      <c r="C403" s="329"/>
      <c r="D403"/>
      <c r="E403" s="329"/>
      <c r="F403"/>
      <c r="G403"/>
      <c r="H403"/>
      <c r="I403"/>
      <c r="J403"/>
      <c r="K403"/>
      <c r="L403"/>
      <c r="M403"/>
      <c r="N403"/>
      <c r="O403"/>
      <c r="P403"/>
      <c r="Q403"/>
      <c r="R403"/>
      <c r="S403"/>
      <c r="T403"/>
      <c r="U403"/>
      <c r="V403"/>
      <c r="W403"/>
      <c r="X403"/>
      <c r="Y403"/>
      <c r="Z403"/>
      <c r="AA403"/>
      <c r="AB403"/>
      <c r="AC403"/>
      <c r="AD403"/>
      <c r="AE403"/>
    </row>
    <row r="404" spans="1:31" s="331" customFormat="1" x14ac:dyDescent="0.25">
      <c r="A404" s="327"/>
      <c r="B404" s="328"/>
      <c r="C404" s="329"/>
      <c r="D404"/>
      <c r="E404" s="329"/>
      <c r="F404"/>
      <c r="G404"/>
      <c r="H404"/>
      <c r="I404"/>
      <c r="J404"/>
      <c r="K404"/>
      <c r="L404"/>
      <c r="M404"/>
      <c r="N404"/>
      <c r="O404"/>
      <c r="P404"/>
      <c r="Q404"/>
      <c r="R404"/>
      <c r="S404"/>
      <c r="T404"/>
      <c r="U404"/>
      <c r="V404"/>
      <c r="W404"/>
      <c r="X404"/>
      <c r="Y404"/>
      <c r="Z404"/>
      <c r="AA404"/>
      <c r="AB404"/>
      <c r="AC404"/>
      <c r="AD404"/>
      <c r="AE404"/>
    </row>
    <row r="405" spans="1:31" s="331" customFormat="1" x14ac:dyDescent="0.25">
      <c r="A405" s="327"/>
      <c r="B405" s="328"/>
      <c r="C405" s="329"/>
      <c r="D405"/>
      <c r="E405" s="329"/>
      <c r="F405"/>
      <c r="G405"/>
      <c r="H405"/>
      <c r="I405"/>
      <c r="J405"/>
      <c r="K405"/>
      <c r="L405"/>
      <c r="M405"/>
      <c r="N405"/>
      <c r="O405"/>
      <c r="P405"/>
      <c r="Q405"/>
      <c r="R405"/>
      <c r="S405"/>
      <c r="T405"/>
      <c r="U405"/>
      <c r="V405"/>
      <c r="W405"/>
      <c r="X405"/>
      <c r="Y405"/>
      <c r="Z405"/>
      <c r="AA405"/>
      <c r="AB405"/>
      <c r="AC405"/>
      <c r="AD405"/>
      <c r="AE405"/>
    </row>
    <row r="406" spans="1:31" s="331" customFormat="1" x14ac:dyDescent="0.25">
      <c r="A406" s="327"/>
      <c r="B406" s="328"/>
      <c r="C406" s="329"/>
      <c r="D406"/>
      <c r="E406" s="329"/>
      <c r="F406"/>
      <c r="G406"/>
      <c r="H406"/>
      <c r="I406"/>
      <c r="J406"/>
      <c r="K406"/>
      <c r="L406"/>
      <c r="M406"/>
      <c r="N406"/>
      <c r="O406"/>
      <c r="P406"/>
      <c r="Q406"/>
      <c r="R406"/>
      <c r="S406"/>
      <c r="T406"/>
      <c r="U406"/>
      <c r="V406"/>
      <c r="W406"/>
      <c r="X406"/>
      <c r="Y406"/>
      <c r="Z406"/>
      <c r="AA406"/>
      <c r="AB406"/>
      <c r="AC406"/>
      <c r="AD406"/>
      <c r="AE406"/>
    </row>
    <row r="407" spans="1:31" s="331" customFormat="1" x14ac:dyDescent="0.25">
      <c r="A407" s="327"/>
      <c r="B407" s="328"/>
      <c r="C407" s="329"/>
      <c r="D407"/>
      <c r="E407" s="329"/>
      <c r="F407"/>
      <c r="G407"/>
      <c r="H407"/>
      <c r="I407"/>
      <c r="J407"/>
      <c r="K407"/>
      <c r="L407"/>
      <c r="M407"/>
      <c r="N407"/>
      <c r="O407"/>
      <c r="P407"/>
      <c r="Q407"/>
      <c r="R407"/>
      <c r="S407"/>
      <c r="T407"/>
      <c r="U407"/>
      <c r="V407"/>
      <c r="W407"/>
      <c r="X407"/>
      <c r="Y407"/>
      <c r="Z407"/>
      <c r="AA407"/>
      <c r="AB407"/>
      <c r="AC407"/>
      <c r="AD407"/>
      <c r="AE407"/>
    </row>
    <row r="408" spans="1:31" s="331" customFormat="1" x14ac:dyDescent="0.25">
      <c r="A408" s="327"/>
      <c r="B408" s="328"/>
      <c r="C408" s="329"/>
      <c r="D408"/>
      <c r="E408" s="329"/>
      <c r="F408"/>
      <c r="G408"/>
      <c r="H408"/>
      <c r="I408"/>
      <c r="J408"/>
      <c r="K408"/>
      <c r="L408"/>
      <c r="M408"/>
      <c r="N408"/>
      <c r="O408"/>
      <c r="P408"/>
      <c r="Q408"/>
      <c r="R408"/>
      <c r="S408"/>
      <c r="T408"/>
      <c r="U408"/>
      <c r="V408"/>
      <c r="W408"/>
      <c r="X408"/>
      <c r="Y408"/>
      <c r="Z408"/>
      <c r="AA408"/>
      <c r="AB408"/>
      <c r="AC408"/>
      <c r="AD408"/>
      <c r="AE408"/>
    </row>
    <row r="409" spans="1:31" s="331" customFormat="1" x14ac:dyDescent="0.25">
      <c r="A409" s="327"/>
      <c r="B409" s="328"/>
      <c r="C409" s="329"/>
      <c r="D409"/>
      <c r="E409" s="329"/>
      <c r="F409"/>
      <c r="G409"/>
      <c r="H409"/>
      <c r="I409"/>
      <c r="J409"/>
      <c r="K409"/>
      <c r="L409"/>
      <c r="M409"/>
      <c r="N409"/>
      <c r="O409"/>
      <c r="P409"/>
      <c r="Q409"/>
      <c r="R409"/>
      <c r="S409"/>
      <c r="T409"/>
      <c r="U409"/>
      <c r="V409"/>
      <c r="W409"/>
      <c r="X409"/>
      <c r="Y409"/>
      <c r="Z409"/>
      <c r="AA409"/>
      <c r="AB409"/>
      <c r="AC409"/>
      <c r="AD409"/>
      <c r="AE409"/>
    </row>
    <row r="410" spans="1:31" s="331" customFormat="1" x14ac:dyDescent="0.25">
      <c r="A410" s="327"/>
      <c r="B410" s="328"/>
      <c r="C410" s="329"/>
      <c r="D410"/>
      <c r="E410" s="329"/>
      <c r="F410"/>
      <c r="G410"/>
      <c r="H410"/>
      <c r="I410"/>
      <c r="J410"/>
      <c r="K410"/>
      <c r="L410"/>
      <c r="M410"/>
      <c r="N410"/>
      <c r="O410"/>
      <c r="P410"/>
      <c r="Q410"/>
      <c r="R410"/>
      <c r="S410"/>
      <c r="T410"/>
      <c r="U410"/>
      <c r="V410"/>
      <c r="W410"/>
      <c r="X410"/>
      <c r="Y410"/>
      <c r="Z410"/>
      <c r="AA410"/>
      <c r="AB410"/>
      <c r="AC410"/>
      <c r="AD410"/>
      <c r="AE410"/>
    </row>
    <row r="411" spans="1:31" s="331" customFormat="1" x14ac:dyDescent="0.25">
      <c r="A411" s="327"/>
      <c r="B411" s="328"/>
      <c r="C411" s="329"/>
      <c r="D411"/>
      <c r="E411" s="329"/>
      <c r="F411"/>
      <c r="G411"/>
      <c r="H411"/>
      <c r="I411"/>
      <c r="J411"/>
      <c r="K411"/>
      <c r="L411"/>
      <c r="M411"/>
      <c r="N411"/>
      <c r="O411"/>
      <c r="P411"/>
      <c r="Q411"/>
      <c r="R411"/>
      <c r="S411"/>
      <c r="T411"/>
      <c r="U411"/>
      <c r="V411"/>
      <c r="W411"/>
      <c r="X411"/>
      <c r="Y411"/>
      <c r="Z411"/>
      <c r="AA411"/>
      <c r="AB411"/>
      <c r="AC411"/>
      <c r="AD411"/>
      <c r="AE411"/>
    </row>
    <row r="412" spans="1:31" s="331" customFormat="1" x14ac:dyDescent="0.25">
      <c r="A412" s="327"/>
      <c r="B412" s="328"/>
      <c r="C412" s="329"/>
      <c r="D412"/>
      <c r="E412" s="329"/>
      <c r="F412"/>
      <c r="G412"/>
      <c r="H412"/>
      <c r="I412"/>
      <c r="J412"/>
      <c r="K412"/>
      <c r="L412"/>
      <c r="M412"/>
      <c r="N412"/>
      <c r="O412"/>
      <c r="P412"/>
      <c r="Q412"/>
      <c r="R412"/>
      <c r="S412"/>
      <c r="T412"/>
      <c r="U412"/>
      <c r="V412"/>
      <c r="W412"/>
      <c r="X412"/>
      <c r="Y412"/>
      <c r="Z412"/>
      <c r="AA412"/>
      <c r="AB412"/>
      <c r="AC412"/>
      <c r="AD412"/>
      <c r="AE412"/>
    </row>
    <row r="413" spans="1:31" s="331" customFormat="1" x14ac:dyDescent="0.25">
      <c r="A413" s="327"/>
      <c r="B413" s="328"/>
      <c r="C413" s="329"/>
      <c r="D413"/>
      <c r="E413" s="329"/>
      <c r="F413"/>
      <c r="G413"/>
      <c r="H413"/>
      <c r="I413"/>
      <c r="J413"/>
      <c r="K413"/>
      <c r="L413"/>
      <c r="M413"/>
      <c r="N413"/>
      <c r="O413"/>
      <c r="P413"/>
      <c r="Q413"/>
      <c r="R413"/>
      <c r="S413"/>
      <c r="T413"/>
      <c r="U413"/>
      <c r="V413"/>
      <c r="W413"/>
      <c r="X413"/>
      <c r="Y413"/>
      <c r="Z413"/>
      <c r="AA413"/>
      <c r="AB413"/>
      <c r="AC413"/>
      <c r="AD413"/>
      <c r="AE413"/>
    </row>
    <row r="414" spans="1:31" s="331" customFormat="1" x14ac:dyDescent="0.25">
      <c r="A414" s="327"/>
      <c r="B414" s="328"/>
      <c r="C414" s="329"/>
      <c r="D414"/>
      <c r="E414" s="329"/>
      <c r="F414"/>
      <c r="G414"/>
      <c r="H414"/>
      <c r="I414"/>
      <c r="J414"/>
      <c r="K414"/>
      <c r="L414"/>
      <c r="M414"/>
      <c r="N414"/>
      <c r="O414"/>
      <c r="P414"/>
      <c r="Q414"/>
      <c r="R414"/>
      <c r="S414"/>
      <c r="T414"/>
      <c r="U414"/>
      <c r="V414"/>
      <c r="W414"/>
      <c r="X414"/>
      <c r="Y414"/>
      <c r="Z414"/>
      <c r="AA414"/>
      <c r="AB414"/>
      <c r="AC414"/>
      <c r="AD414"/>
      <c r="AE414"/>
    </row>
    <row r="415" spans="1:31" s="331" customFormat="1" x14ac:dyDescent="0.25">
      <c r="A415" s="327"/>
      <c r="B415" s="328"/>
      <c r="C415" s="329"/>
      <c r="D415"/>
      <c r="E415" s="329"/>
      <c r="F415"/>
      <c r="G415"/>
      <c r="H415"/>
      <c r="I415"/>
      <c r="J415"/>
      <c r="K415"/>
      <c r="L415"/>
      <c r="M415"/>
      <c r="N415"/>
      <c r="O415"/>
      <c r="P415"/>
      <c r="Q415"/>
      <c r="R415"/>
      <c r="S415"/>
      <c r="T415"/>
      <c r="U415"/>
      <c r="V415"/>
      <c r="W415"/>
      <c r="X415"/>
      <c r="Y415"/>
      <c r="Z415"/>
      <c r="AA415"/>
      <c r="AB415"/>
      <c r="AC415"/>
      <c r="AD415"/>
      <c r="AE415"/>
    </row>
    <row r="416" spans="1:31" s="331" customFormat="1" x14ac:dyDescent="0.25">
      <c r="A416" s="327"/>
      <c r="B416" s="328"/>
      <c r="C416" s="329"/>
      <c r="D416"/>
      <c r="E416" s="329"/>
      <c r="F416"/>
      <c r="G416"/>
      <c r="H416"/>
      <c r="I416"/>
      <c r="J416"/>
      <c r="K416"/>
      <c r="L416"/>
      <c r="M416"/>
      <c r="N416"/>
      <c r="O416"/>
      <c r="P416"/>
      <c r="Q416"/>
      <c r="R416"/>
      <c r="S416"/>
      <c r="T416"/>
      <c r="U416"/>
      <c r="V416"/>
      <c r="W416"/>
      <c r="X416"/>
      <c r="Y416"/>
      <c r="Z416"/>
      <c r="AA416"/>
      <c r="AB416"/>
      <c r="AC416"/>
      <c r="AD416"/>
      <c r="AE416"/>
    </row>
    <row r="417" spans="1:31" s="331" customFormat="1" x14ac:dyDescent="0.25">
      <c r="A417" s="327"/>
      <c r="B417" s="328"/>
      <c r="C417" s="329"/>
      <c r="D417"/>
      <c r="E417" s="329"/>
      <c r="F417"/>
      <c r="G417"/>
      <c r="H417"/>
      <c r="I417"/>
      <c r="J417"/>
      <c r="K417"/>
      <c r="L417"/>
      <c r="M417"/>
      <c r="N417"/>
      <c r="O417"/>
      <c r="P417"/>
      <c r="Q417"/>
      <c r="R417"/>
      <c r="S417"/>
      <c r="T417"/>
      <c r="U417"/>
      <c r="V417"/>
      <c r="W417"/>
      <c r="X417"/>
      <c r="Y417"/>
      <c r="Z417"/>
      <c r="AA417"/>
      <c r="AB417"/>
      <c r="AC417"/>
      <c r="AD417"/>
      <c r="AE417"/>
    </row>
    <row r="418" spans="1:31" s="331" customFormat="1" x14ac:dyDescent="0.25">
      <c r="A418" s="327"/>
      <c r="B418" s="328"/>
      <c r="C418" s="329"/>
      <c r="D418"/>
      <c r="E418" s="329"/>
      <c r="F418"/>
      <c r="G418"/>
      <c r="H418"/>
      <c r="I418"/>
      <c r="J418"/>
      <c r="K418"/>
      <c r="L418"/>
      <c r="M418"/>
      <c r="N418"/>
      <c r="O418"/>
      <c r="P418"/>
      <c r="Q418"/>
      <c r="R418"/>
      <c r="S418"/>
      <c r="T418"/>
      <c r="U418"/>
      <c r="V418"/>
      <c r="W418"/>
      <c r="X418"/>
      <c r="Y418"/>
      <c r="Z418"/>
      <c r="AA418"/>
      <c r="AB418"/>
      <c r="AC418"/>
      <c r="AD418"/>
      <c r="AE418"/>
    </row>
    <row r="419" spans="1:31" s="331" customFormat="1" x14ac:dyDescent="0.25">
      <c r="A419" s="327"/>
      <c r="B419" s="328"/>
      <c r="C419" s="329"/>
      <c r="D419"/>
      <c r="E419" s="329"/>
      <c r="F419"/>
      <c r="G419"/>
      <c r="H419"/>
      <c r="I419"/>
      <c r="J419"/>
      <c r="K419"/>
      <c r="L419"/>
      <c r="M419"/>
      <c r="N419"/>
      <c r="O419"/>
      <c r="P419"/>
      <c r="Q419"/>
      <c r="R419"/>
      <c r="S419"/>
      <c r="T419"/>
      <c r="U419"/>
      <c r="V419"/>
      <c r="W419"/>
      <c r="X419"/>
      <c r="Y419"/>
      <c r="Z419"/>
      <c r="AA419"/>
      <c r="AB419"/>
      <c r="AC419"/>
      <c r="AD419"/>
      <c r="AE419"/>
    </row>
    <row r="420" spans="1:31" s="331" customFormat="1" x14ac:dyDescent="0.25">
      <c r="A420" s="327"/>
      <c r="B420" s="328"/>
      <c r="C420" s="329"/>
      <c r="D420"/>
      <c r="E420" s="329"/>
      <c r="F420"/>
      <c r="G420"/>
      <c r="H420"/>
      <c r="I420"/>
      <c r="J420"/>
      <c r="K420"/>
      <c r="L420"/>
      <c r="M420"/>
      <c r="N420"/>
      <c r="O420"/>
      <c r="P420"/>
      <c r="Q420"/>
      <c r="R420"/>
      <c r="S420"/>
      <c r="T420"/>
      <c r="U420"/>
      <c r="V420"/>
      <c r="W420"/>
      <c r="X420"/>
      <c r="Y420"/>
      <c r="Z420"/>
      <c r="AA420"/>
      <c r="AB420"/>
      <c r="AC420"/>
      <c r="AD420"/>
      <c r="AE420"/>
    </row>
    <row r="421" spans="1:31" s="331" customFormat="1" x14ac:dyDescent="0.25">
      <c r="A421" s="327"/>
      <c r="B421" s="328"/>
      <c r="C421" s="329"/>
      <c r="D421"/>
      <c r="E421" s="329"/>
      <c r="F421"/>
      <c r="G421"/>
      <c r="H421"/>
      <c r="I421"/>
      <c r="J421"/>
      <c r="K421"/>
      <c r="L421"/>
      <c r="M421"/>
      <c r="N421"/>
      <c r="O421"/>
      <c r="P421"/>
      <c r="Q421"/>
      <c r="R421"/>
      <c r="S421"/>
      <c r="T421"/>
      <c r="U421"/>
      <c r="V421"/>
      <c r="W421"/>
      <c r="X421"/>
      <c r="Y421"/>
      <c r="Z421"/>
      <c r="AA421"/>
      <c r="AB421"/>
      <c r="AC421"/>
      <c r="AD421"/>
      <c r="AE421"/>
    </row>
    <row r="422" spans="1:31" s="331" customFormat="1" x14ac:dyDescent="0.25">
      <c r="A422" s="327"/>
      <c r="B422" s="328"/>
      <c r="C422" s="329"/>
      <c r="D422"/>
      <c r="E422" s="329"/>
      <c r="F422"/>
      <c r="G422"/>
      <c r="H422"/>
      <c r="I422"/>
      <c r="J422"/>
      <c r="K422"/>
      <c r="L422"/>
      <c r="M422"/>
      <c r="N422"/>
      <c r="O422"/>
      <c r="P422"/>
      <c r="Q422"/>
      <c r="R422"/>
      <c r="S422"/>
      <c r="T422"/>
      <c r="U422"/>
      <c r="V422"/>
      <c r="W422"/>
      <c r="X422"/>
      <c r="Y422"/>
      <c r="Z422"/>
      <c r="AA422"/>
      <c r="AB422"/>
      <c r="AC422"/>
      <c r="AD422"/>
      <c r="AE422"/>
    </row>
    <row r="423" spans="1:31" s="331" customFormat="1" x14ac:dyDescent="0.25">
      <c r="A423" s="327"/>
      <c r="B423" s="328"/>
      <c r="C423" s="329"/>
      <c r="D423"/>
      <c r="E423" s="329"/>
      <c r="F423"/>
      <c r="G423"/>
      <c r="H423"/>
      <c r="I423"/>
      <c r="J423"/>
      <c r="K423"/>
      <c r="L423"/>
      <c r="M423"/>
      <c r="N423"/>
      <c r="O423"/>
      <c r="P423"/>
      <c r="Q423"/>
      <c r="R423"/>
      <c r="S423"/>
      <c r="T423"/>
      <c r="U423"/>
      <c r="V423"/>
      <c r="W423"/>
      <c r="X423"/>
      <c r="Y423"/>
      <c r="Z423"/>
      <c r="AA423"/>
      <c r="AB423"/>
      <c r="AC423"/>
      <c r="AD423"/>
      <c r="AE423"/>
    </row>
    <row r="424" spans="1:31" s="331" customFormat="1" x14ac:dyDescent="0.25">
      <c r="A424" s="327"/>
      <c r="B424" s="328"/>
      <c r="C424" s="329"/>
      <c r="D424"/>
      <c r="E424" s="329"/>
      <c r="F424"/>
      <c r="G424"/>
      <c r="H424"/>
      <c r="I424"/>
      <c r="J424"/>
      <c r="K424"/>
      <c r="L424"/>
      <c r="M424"/>
      <c r="N424"/>
      <c r="O424"/>
      <c r="P424"/>
      <c r="Q424"/>
      <c r="R424"/>
      <c r="S424"/>
      <c r="T424"/>
      <c r="U424"/>
      <c r="V424"/>
      <c r="W424"/>
      <c r="X424"/>
      <c r="Y424"/>
      <c r="Z424"/>
      <c r="AA424"/>
      <c r="AB424"/>
      <c r="AC424"/>
      <c r="AD424"/>
      <c r="AE424"/>
    </row>
    <row r="425" spans="1:31" s="331" customFormat="1" x14ac:dyDescent="0.25">
      <c r="A425" s="327"/>
      <c r="B425" s="328"/>
      <c r="C425" s="329"/>
      <c r="D425"/>
      <c r="E425" s="329"/>
      <c r="F425"/>
      <c r="G425"/>
      <c r="H425"/>
      <c r="I425"/>
      <c r="J425"/>
      <c r="K425"/>
      <c r="L425"/>
      <c r="M425"/>
      <c r="N425"/>
      <c r="O425"/>
      <c r="P425"/>
      <c r="Q425"/>
      <c r="R425"/>
      <c r="S425"/>
      <c r="T425"/>
      <c r="U425"/>
      <c r="V425"/>
      <c r="W425"/>
      <c r="X425"/>
      <c r="Y425"/>
      <c r="Z425"/>
      <c r="AA425"/>
      <c r="AB425"/>
      <c r="AC425"/>
      <c r="AD425"/>
      <c r="AE425"/>
    </row>
    <row r="426" spans="1:31" s="331" customFormat="1" x14ac:dyDescent="0.25">
      <c r="A426" s="327"/>
      <c r="B426" s="328"/>
      <c r="C426" s="329"/>
      <c r="D426"/>
      <c r="E426" s="329"/>
      <c r="F426"/>
      <c r="G426"/>
      <c r="H426"/>
      <c r="I426"/>
      <c r="J426"/>
      <c r="K426"/>
      <c r="L426"/>
      <c r="M426"/>
      <c r="N426"/>
      <c r="O426"/>
      <c r="P426"/>
      <c r="Q426"/>
      <c r="R426"/>
      <c r="S426"/>
      <c r="T426"/>
      <c r="U426"/>
      <c r="V426"/>
      <c r="W426"/>
      <c r="X426"/>
      <c r="Y426"/>
      <c r="Z426"/>
      <c r="AA426"/>
      <c r="AB426"/>
      <c r="AC426"/>
      <c r="AD426"/>
      <c r="AE426"/>
    </row>
    <row r="427" spans="1:31" s="331" customFormat="1" x14ac:dyDescent="0.25">
      <c r="A427" s="327"/>
      <c r="B427" s="328"/>
      <c r="C427" s="329"/>
      <c r="D427"/>
      <c r="E427" s="329"/>
      <c r="F427"/>
      <c r="G427"/>
      <c r="H427"/>
      <c r="I427"/>
      <c r="J427"/>
      <c r="K427"/>
      <c r="L427"/>
      <c r="M427"/>
      <c r="N427"/>
      <c r="O427"/>
      <c r="P427"/>
      <c r="Q427"/>
      <c r="R427"/>
      <c r="S427"/>
      <c r="T427"/>
      <c r="U427"/>
      <c r="V427"/>
      <c r="W427"/>
      <c r="X427"/>
      <c r="Y427"/>
      <c r="Z427"/>
      <c r="AA427"/>
      <c r="AB427"/>
      <c r="AC427"/>
      <c r="AD427"/>
      <c r="AE427"/>
    </row>
    <row r="428" spans="1:31" s="331" customFormat="1" x14ac:dyDescent="0.25">
      <c r="A428" s="327"/>
      <c r="B428" s="328"/>
      <c r="C428" s="329"/>
      <c r="D428"/>
      <c r="E428" s="329"/>
      <c r="F428"/>
      <c r="G428"/>
      <c r="H428"/>
      <c r="I428"/>
      <c r="J428"/>
      <c r="K428"/>
      <c r="L428"/>
      <c r="M428"/>
      <c r="N428"/>
      <c r="O428"/>
      <c r="P428"/>
      <c r="Q428"/>
      <c r="R428"/>
      <c r="S428"/>
      <c r="T428"/>
      <c r="U428"/>
      <c r="V428"/>
      <c r="W428"/>
      <c r="X428"/>
      <c r="Y428"/>
      <c r="Z428"/>
      <c r="AA428"/>
      <c r="AB428"/>
      <c r="AC428"/>
      <c r="AD428"/>
      <c r="AE428"/>
    </row>
    <row r="429" spans="1:31" s="331" customFormat="1" x14ac:dyDescent="0.25">
      <c r="A429" s="327"/>
      <c r="B429" s="328"/>
      <c r="C429" s="329"/>
      <c r="D429"/>
      <c r="E429" s="329"/>
      <c r="F429"/>
      <c r="G429"/>
      <c r="H429"/>
      <c r="I429"/>
      <c r="J429"/>
      <c r="K429"/>
      <c r="L429"/>
      <c r="M429"/>
      <c r="N429"/>
      <c r="O429"/>
      <c r="P429"/>
      <c r="Q429"/>
      <c r="R429"/>
      <c r="S429"/>
      <c r="T429"/>
      <c r="U429"/>
      <c r="V429"/>
      <c r="W429"/>
      <c r="X429"/>
      <c r="Y429"/>
      <c r="Z429"/>
      <c r="AA429"/>
      <c r="AB429"/>
      <c r="AC429"/>
      <c r="AD429"/>
      <c r="AE429"/>
    </row>
    <row r="430" spans="1:31" s="331" customFormat="1" x14ac:dyDescent="0.25">
      <c r="A430" s="327"/>
      <c r="B430" s="328"/>
      <c r="C430" s="329"/>
      <c r="D430"/>
      <c r="E430" s="329"/>
      <c r="F430"/>
      <c r="G430"/>
      <c r="H430"/>
      <c r="I430"/>
      <c r="J430"/>
      <c r="K430"/>
      <c r="L430"/>
      <c r="M430"/>
      <c r="N430"/>
      <c r="O430"/>
      <c r="P430"/>
      <c r="Q430"/>
      <c r="R430"/>
      <c r="S430"/>
      <c r="T430"/>
      <c r="U430"/>
      <c r="V430"/>
      <c r="W430"/>
      <c r="X430"/>
      <c r="Y430"/>
      <c r="Z430"/>
      <c r="AA430"/>
      <c r="AB430"/>
      <c r="AC430"/>
      <c r="AD430"/>
      <c r="AE430"/>
    </row>
    <row r="431" spans="1:31" s="331" customFormat="1" x14ac:dyDescent="0.25">
      <c r="A431" s="327"/>
      <c r="B431" s="328"/>
      <c r="C431" s="329"/>
      <c r="D431"/>
      <c r="E431" s="329"/>
      <c r="F431"/>
      <c r="G431"/>
      <c r="H431"/>
      <c r="I431"/>
      <c r="J431"/>
      <c r="K431"/>
      <c r="L431"/>
      <c r="M431"/>
      <c r="N431"/>
      <c r="O431"/>
      <c r="P431"/>
      <c r="Q431"/>
      <c r="R431"/>
      <c r="S431"/>
      <c r="T431"/>
      <c r="U431"/>
      <c r="V431"/>
      <c r="W431"/>
      <c r="X431"/>
      <c r="Y431"/>
      <c r="Z431"/>
      <c r="AA431"/>
      <c r="AB431"/>
      <c r="AC431"/>
      <c r="AD431"/>
      <c r="AE431"/>
    </row>
    <row r="432" spans="1:31" s="331" customFormat="1" x14ac:dyDescent="0.25">
      <c r="A432" s="327"/>
      <c r="B432" s="328"/>
      <c r="C432" s="329"/>
      <c r="D432"/>
      <c r="E432" s="329"/>
      <c r="F432"/>
      <c r="G432"/>
      <c r="H432"/>
      <c r="I432"/>
      <c r="J432"/>
      <c r="K432"/>
      <c r="L432"/>
      <c r="M432"/>
      <c r="N432"/>
      <c r="O432"/>
      <c r="P432"/>
      <c r="Q432"/>
      <c r="R432"/>
      <c r="S432"/>
      <c r="T432"/>
      <c r="U432"/>
      <c r="V432"/>
      <c r="W432"/>
      <c r="X432"/>
      <c r="Y432"/>
      <c r="Z432"/>
      <c r="AA432"/>
      <c r="AB432"/>
      <c r="AC432"/>
      <c r="AD432"/>
      <c r="AE432"/>
    </row>
    <row r="433" spans="1:31" s="331" customFormat="1" x14ac:dyDescent="0.25">
      <c r="A433" s="327"/>
      <c r="B433" s="328"/>
      <c r="C433" s="329"/>
      <c r="D433"/>
      <c r="E433" s="329"/>
      <c r="F433"/>
      <c r="G433"/>
      <c r="H433"/>
      <c r="I433"/>
      <c r="J433"/>
      <c r="K433"/>
      <c r="L433"/>
      <c r="M433"/>
      <c r="N433"/>
      <c r="O433"/>
      <c r="P433"/>
      <c r="Q433"/>
      <c r="R433"/>
      <c r="S433"/>
      <c r="T433"/>
      <c r="U433"/>
      <c r="V433"/>
      <c r="W433"/>
      <c r="X433"/>
      <c r="Y433"/>
      <c r="Z433"/>
      <c r="AA433"/>
      <c r="AB433"/>
      <c r="AC433"/>
      <c r="AD433"/>
      <c r="AE433"/>
    </row>
    <row r="434" spans="1:31" s="331" customFormat="1" x14ac:dyDescent="0.25">
      <c r="A434" s="327"/>
      <c r="B434" s="328"/>
      <c r="C434" s="329"/>
      <c r="D434"/>
      <c r="E434" s="329"/>
      <c r="F434"/>
      <c r="G434"/>
      <c r="H434"/>
      <c r="I434"/>
      <c r="J434"/>
      <c r="K434"/>
      <c r="L434"/>
      <c r="M434"/>
      <c r="N434"/>
      <c r="O434"/>
      <c r="P434"/>
      <c r="Q434"/>
      <c r="R434"/>
      <c r="S434"/>
      <c r="T434"/>
      <c r="U434"/>
      <c r="V434"/>
      <c r="W434"/>
      <c r="X434"/>
      <c r="Y434"/>
      <c r="Z434"/>
      <c r="AA434"/>
      <c r="AB434"/>
      <c r="AC434"/>
      <c r="AD434"/>
      <c r="AE434"/>
    </row>
    <row r="435" spans="1:31" s="331" customFormat="1" x14ac:dyDescent="0.25">
      <c r="A435" s="327"/>
      <c r="B435" s="328"/>
      <c r="C435" s="329"/>
      <c r="D435"/>
      <c r="E435" s="329"/>
      <c r="F435"/>
      <c r="G435"/>
      <c r="H435"/>
      <c r="I435"/>
      <c r="J435"/>
      <c r="K435"/>
      <c r="L435"/>
      <c r="M435"/>
      <c r="N435"/>
      <c r="O435"/>
      <c r="P435"/>
      <c r="Q435"/>
      <c r="R435"/>
      <c r="S435"/>
      <c r="T435"/>
      <c r="U435"/>
      <c r="V435"/>
      <c r="W435"/>
      <c r="X435"/>
      <c r="Y435"/>
      <c r="Z435"/>
      <c r="AA435"/>
      <c r="AB435"/>
      <c r="AC435"/>
      <c r="AD435"/>
      <c r="AE435"/>
    </row>
    <row r="436" spans="1:31" s="331" customFormat="1" x14ac:dyDescent="0.25">
      <c r="A436" s="327"/>
      <c r="B436" s="328"/>
      <c r="C436" s="329"/>
      <c r="D436"/>
      <c r="E436" s="329"/>
      <c r="F436"/>
      <c r="G436"/>
      <c r="H436"/>
      <c r="I436"/>
      <c r="J436"/>
      <c r="K436"/>
      <c r="L436"/>
      <c r="M436"/>
      <c r="N436"/>
      <c r="O436"/>
      <c r="P436"/>
      <c r="Q436"/>
      <c r="R436"/>
      <c r="S436"/>
      <c r="T436"/>
      <c r="U436"/>
      <c r="V436"/>
      <c r="W436"/>
      <c r="X436"/>
      <c r="Y436"/>
      <c r="Z436"/>
      <c r="AA436"/>
      <c r="AB436"/>
      <c r="AC436"/>
      <c r="AD436"/>
      <c r="AE436"/>
    </row>
    <row r="437" spans="1:31" s="331" customFormat="1" x14ac:dyDescent="0.25">
      <c r="A437" s="327"/>
      <c r="B437" s="328"/>
      <c r="C437" s="329"/>
      <c r="D437"/>
      <c r="E437" s="329"/>
      <c r="F437"/>
      <c r="G437"/>
      <c r="H437"/>
      <c r="I437"/>
      <c r="J437"/>
      <c r="K437"/>
      <c r="L437"/>
      <c r="M437"/>
      <c r="N437"/>
      <c r="O437"/>
      <c r="P437"/>
      <c r="Q437"/>
      <c r="R437"/>
      <c r="S437"/>
      <c r="T437"/>
      <c r="U437"/>
      <c r="V437"/>
      <c r="W437"/>
      <c r="X437"/>
      <c r="Y437"/>
      <c r="Z437"/>
      <c r="AA437"/>
      <c r="AB437"/>
      <c r="AC437"/>
      <c r="AD437"/>
      <c r="AE437"/>
    </row>
    <row r="438" spans="1:31" s="331" customFormat="1" x14ac:dyDescent="0.25">
      <c r="A438" s="327"/>
      <c r="B438" s="328"/>
      <c r="C438" s="329"/>
      <c r="D438"/>
      <c r="E438" s="329"/>
      <c r="F438"/>
      <c r="G438"/>
      <c r="H438"/>
      <c r="I438"/>
      <c r="J438"/>
      <c r="K438"/>
      <c r="L438"/>
      <c r="M438"/>
      <c r="N438"/>
      <c r="O438"/>
      <c r="P438"/>
      <c r="Q438"/>
      <c r="R438"/>
      <c r="S438"/>
      <c r="T438"/>
      <c r="U438"/>
      <c r="V438"/>
      <c r="W438"/>
      <c r="X438"/>
      <c r="Y438"/>
      <c r="Z438"/>
      <c r="AA438"/>
      <c r="AB438"/>
      <c r="AC438"/>
      <c r="AD438"/>
      <c r="AE438"/>
    </row>
    <row r="439" spans="1:31" s="331" customFormat="1" x14ac:dyDescent="0.25">
      <c r="A439" s="327"/>
      <c r="B439" s="328"/>
      <c r="C439" s="329"/>
      <c r="D439"/>
      <c r="E439" s="329"/>
      <c r="F439"/>
      <c r="G439"/>
      <c r="H439"/>
      <c r="I439"/>
      <c r="J439"/>
      <c r="K439"/>
      <c r="L439"/>
      <c r="M439"/>
      <c r="N439"/>
      <c r="O439"/>
      <c r="P439"/>
      <c r="Q439"/>
      <c r="R439"/>
      <c r="S439"/>
      <c r="T439"/>
      <c r="U439"/>
      <c r="V439"/>
      <c r="W439"/>
      <c r="X439"/>
      <c r="Y439"/>
      <c r="Z439"/>
      <c r="AA439"/>
      <c r="AB439"/>
      <c r="AC439"/>
      <c r="AD439"/>
      <c r="AE439"/>
    </row>
    <row r="440" spans="1:31" s="331" customFormat="1" x14ac:dyDescent="0.25">
      <c r="A440" s="327"/>
      <c r="B440" s="328"/>
      <c r="C440" s="329"/>
      <c r="D440"/>
      <c r="E440" s="329"/>
      <c r="F440"/>
      <c r="G440"/>
      <c r="H440"/>
      <c r="I440"/>
      <c r="J440"/>
      <c r="K440"/>
      <c r="L440"/>
      <c r="M440"/>
      <c r="N440"/>
      <c r="O440"/>
      <c r="P440"/>
      <c r="Q440"/>
      <c r="R440"/>
      <c r="S440"/>
      <c r="T440"/>
      <c r="U440"/>
      <c r="V440"/>
      <c r="W440"/>
      <c r="X440"/>
      <c r="Y440"/>
      <c r="Z440"/>
      <c r="AA440"/>
      <c r="AB440"/>
      <c r="AC440"/>
      <c r="AD440"/>
      <c r="AE440"/>
    </row>
    <row r="441" spans="1:31" s="331" customFormat="1" x14ac:dyDescent="0.25">
      <c r="A441" s="327"/>
      <c r="B441" s="328"/>
      <c r="C441" s="329"/>
      <c r="D441"/>
      <c r="E441" s="329"/>
      <c r="F441"/>
      <c r="G441"/>
      <c r="H441"/>
      <c r="I441"/>
      <c r="J441"/>
      <c r="K441"/>
      <c r="L441"/>
      <c r="M441"/>
      <c r="N441"/>
      <c r="O441"/>
      <c r="P441"/>
      <c r="Q441"/>
      <c r="R441"/>
      <c r="S441"/>
      <c r="T441"/>
      <c r="U441"/>
      <c r="V441"/>
      <c r="W441"/>
      <c r="X441"/>
      <c r="Y441"/>
      <c r="Z441"/>
      <c r="AA441"/>
      <c r="AB441"/>
      <c r="AC441"/>
      <c r="AD441"/>
      <c r="AE441"/>
    </row>
    <row r="442" spans="1:31" s="331" customFormat="1" x14ac:dyDescent="0.25">
      <c r="A442" s="327"/>
      <c r="B442" s="328"/>
      <c r="C442" s="329"/>
      <c r="D442"/>
      <c r="E442" s="329"/>
      <c r="F442"/>
      <c r="G442"/>
      <c r="H442"/>
      <c r="I442"/>
      <c r="J442"/>
      <c r="K442"/>
      <c r="L442"/>
      <c r="M442"/>
      <c r="N442"/>
      <c r="O442"/>
      <c r="P442"/>
      <c r="Q442"/>
      <c r="R442"/>
      <c r="S442"/>
      <c r="T442"/>
      <c r="U442"/>
      <c r="V442"/>
      <c r="W442"/>
      <c r="X442"/>
      <c r="Y442"/>
      <c r="Z442"/>
      <c r="AA442"/>
      <c r="AB442"/>
      <c r="AC442"/>
      <c r="AD442"/>
      <c r="AE442"/>
    </row>
    <row r="443" spans="1:31" s="331" customFormat="1" x14ac:dyDescent="0.25">
      <c r="A443" s="327"/>
      <c r="B443" s="328"/>
      <c r="C443" s="329"/>
      <c r="D443"/>
      <c r="E443" s="329"/>
      <c r="F443"/>
      <c r="G443"/>
      <c r="H443"/>
      <c r="I443"/>
      <c r="J443"/>
      <c r="K443"/>
      <c r="L443"/>
      <c r="M443"/>
      <c r="N443"/>
      <c r="O443"/>
      <c r="P443"/>
      <c r="Q443"/>
      <c r="R443"/>
      <c r="S443"/>
      <c r="T443"/>
      <c r="U443"/>
      <c r="V443"/>
      <c r="W443"/>
      <c r="X443"/>
      <c r="Y443"/>
      <c r="Z443"/>
      <c r="AA443"/>
      <c r="AB443"/>
      <c r="AC443"/>
      <c r="AD443"/>
      <c r="AE443"/>
    </row>
    <row r="444" spans="1:31" s="331" customFormat="1" x14ac:dyDescent="0.25">
      <c r="A444" s="327"/>
      <c r="B444" s="328"/>
      <c r="C444" s="329"/>
      <c r="D444"/>
      <c r="E444" s="329"/>
      <c r="F444"/>
      <c r="G444"/>
      <c r="H444"/>
      <c r="I444"/>
      <c r="J444"/>
      <c r="K444"/>
      <c r="L444"/>
      <c r="M444"/>
      <c r="N444"/>
      <c r="O444"/>
      <c r="P444"/>
      <c r="Q444"/>
      <c r="R444"/>
      <c r="S444"/>
      <c r="T444"/>
      <c r="U444"/>
      <c r="V444"/>
      <c r="W444"/>
      <c r="X444"/>
      <c r="Y444"/>
      <c r="Z444"/>
      <c r="AA444"/>
      <c r="AB444"/>
      <c r="AC444"/>
      <c r="AD444"/>
      <c r="AE444"/>
    </row>
    <row r="445" spans="1:31" s="331" customFormat="1" x14ac:dyDescent="0.25">
      <c r="A445" s="327"/>
      <c r="B445" s="328"/>
      <c r="C445" s="329"/>
      <c r="D445"/>
      <c r="E445" s="329"/>
      <c r="F445"/>
      <c r="G445"/>
      <c r="H445"/>
      <c r="I445"/>
      <c r="J445"/>
      <c r="K445"/>
      <c r="L445"/>
      <c r="M445"/>
      <c r="N445"/>
      <c r="O445"/>
      <c r="P445"/>
      <c r="Q445"/>
      <c r="R445"/>
      <c r="S445"/>
      <c r="T445"/>
      <c r="U445"/>
      <c r="V445"/>
      <c r="W445"/>
      <c r="X445"/>
      <c r="Y445"/>
      <c r="Z445"/>
      <c r="AA445"/>
      <c r="AB445"/>
      <c r="AC445"/>
      <c r="AD445"/>
      <c r="AE445"/>
    </row>
    <row r="446" spans="1:31" s="331" customFormat="1" x14ac:dyDescent="0.25">
      <c r="A446" s="327"/>
      <c r="B446" s="328"/>
      <c r="C446" s="329"/>
      <c r="D446"/>
      <c r="E446" s="329"/>
      <c r="F446"/>
      <c r="G446"/>
      <c r="H446"/>
      <c r="I446"/>
      <c r="J446"/>
      <c r="K446"/>
      <c r="L446"/>
      <c r="M446"/>
      <c r="N446"/>
      <c r="O446"/>
      <c r="P446"/>
      <c r="Q446"/>
      <c r="R446"/>
      <c r="S446"/>
      <c r="T446"/>
      <c r="U446"/>
      <c r="V446"/>
      <c r="W446"/>
      <c r="X446"/>
      <c r="Y446"/>
      <c r="Z446"/>
      <c r="AA446"/>
      <c r="AB446"/>
      <c r="AC446"/>
      <c r="AD446"/>
      <c r="AE446"/>
    </row>
    <row r="447" spans="1:31" s="331" customFormat="1" x14ac:dyDescent="0.25">
      <c r="A447" s="327"/>
      <c r="B447" s="328"/>
      <c r="C447" s="329"/>
      <c r="D447"/>
      <c r="E447" s="329"/>
      <c r="F447"/>
      <c r="G447"/>
      <c r="H447"/>
      <c r="I447"/>
      <c r="J447"/>
      <c r="K447"/>
      <c r="L447"/>
      <c r="M447"/>
      <c r="N447"/>
      <c r="O447"/>
      <c r="P447"/>
      <c r="Q447"/>
      <c r="R447"/>
      <c r="S447"/>
      <c r="T447"/>
      <c r="U447"/>
      <c r="V447"/>
      <c r="W447"/>
      <c r="X447"/>
      <c r="Y447"/>
      <c r="Z447"/>
      <c r="AA447"/>
      <c r="AB447"/>
      <c r="AC447"/>
      <c r="AD447"/>
      <c r="AE447"/>
    </row>
    <row r="448" spans="1:31" s="331" customFormat="1" x14ac:dyDescent="0.25">
      <c r="A448" s="327"/>
      <c r="B448" s="328"/>
      <c r="C448" s="329"/>
      <c r="D448"/>
      <c r="E448" s="329"/>
      <c r="F448"/>
      <c r="G448"/>
      <c r="H448"/>
      <c r="I448"/>
      <c r="J448"/>
      <c r="K448"/>
      <c r="L448"/>
      <c r="M448"/>
      <c r="N448"/>
      <c r="O448"/>
      <c r="P448"/>
      <c r="Q448"/>
      <c r="R448"/>
      <c r="S448"/>
      <c r="T448"/>
      <c r="U448"/>
      <c r="V448"/>
      <c r="W448"/>
      <c r="X448"/>
      <c r="Y448"/>
      <c r="Z448"/>
      <c r="AA448"/>
      <c r="AB448"/>
      <c r="AC448"/>
      <c r="AD448"/>
      <c r="AE448"/>
    </row>
    <row r="449" spans="1:31" s="331" customFormat="1" x14ac:dyDescent="0.25">
      <c r="A449" s="327"/>
      <c r="B449" s="328"/>
      <c r="C449" s="329"/>
      <c r="D449"/>
      <c r="E449" s="329"/>
      <c r="F449"/>
      <c r="G449"/>
      <c r="H449"/>
      <c r="I449"/>
      <c r="J449"/>
      <c r="K449"/>
      <c r="L449"/>
      <c r="M449"/>
      <c r="N449"/>
      <c r="O449"/>
      <c r="P449"/>
      <c r="Q449"/>
      <c r="R449"/>
      <c r="S449"/>
      <c r="T449"/>
      <c r="U449"/>
      <c r="V449"/>
      <c r="W449"/>
      <c r="X449"/>
      <c r="Y449"/>
      <c r="Z449"/>
      <c r="AA449"/>
      <c r="AB449"/>
      <c r="AC449"/>
      <c r="AD449"/>
      <c r="AE449"/>
    </row>
    <row r="450" spans="1:31" s="331" customFormat="1" x14ac:dyDescent="0.25">
      <c r="A450" s="327"/>
      <c r="B450" s="328"/>
      <c r="C450" s="329"/>
      <c r="D450"/>
      <c r="E450" s="329"/>
      <c r="F450"/>
      <c r="G450"/>
      <c r="H450"/>
      <c r="I450"/>
      <c r="J450"/>
      <c r="K450"/>
      <c r="L450"/>
      <c r="M450"/>
      <c r="N450"/>
      <c r="O450"/>
      <c r="P450"/>
      <c r="Q450"/>
      <c r="R450"/>
      <c r="S450"/>
      <c r="T450"/>
      <c r="U450"/>
      <c r="V450"/>
      <c r="W450"/>
      <c r="X450"/>
      <c r="Y450"/>
      <c r="Z450"/>
      <c r="AA450"/>
      <c r="AB450"/>
      <c r="AC450"/>
      <c r="AD450"/>
      <c r="AE450"/>
    </row>
    <row r="451" spans="1:31" s="331" customFormat="1" x14ac:dyDescent="0.25">
      <c r="A451" s="327"/>
      <c r="B451" s="328"/>
      <c r="C451" s="329"/>
      <c r="D451"/>
      <c r="E451" s="329"/>
      <c r="F451"/>
      <c r="G451"/>
      <c r="H451"/>
      <c r="I451"/>
      <c r="J451"/>
      <c r="K451"/>
      <c r="L451"/>
      <c r="M451"/>
      <c r="N451"/>
      <c r="O451"/>
      <c r="P451"/>
      <c r="Q451"/>
      <c r="R451"/>
      <c r="S451"/>
      <c r="T451"/>
      <c r="U451"/>
      <c r="V451"/>
      <c r="W451"/>
      <c r="X451"/>
      <c r="Y451"/>
      <c r="Z451"/>
      <c r="AA451"/>
      <c r="AB451"/>
      <c r="AC451"/>
      <c r="AD451"/>
      <c r="AE451"/>
    </row>
    <row r="452" spans="1:31" s="331" customFormat="1" x14ac:dyDescent="0.25">
      <c r="A452" s="327"/>
      <c r="B452" s="328"/>
      <c r="C452" s="329"/>
      <c r="D452"/>
      <c r="E452" s="329"/>
      <c r="F452"/>
      <c r="G452"/>
      <c r="H452"/>
      <c r="I452"/>
      <c r="J452"/>
      <c r="K452"/>
      <c r="L452"/>
      <c r="M452"/>
      <c r="N452"/>
      <c r="O452"/>
      <c r="P452"/>
      <c r="Q452"/>
      <c r="R452"/>
      <c r="S452"/>
      <c r="T452"/>
      <c r="U452"/>
      <c r="V452"/>
      <c r="W452"/>
      <c r="X452"/>
      <c r="Y452"/>
      <c r="Z452"/>
      <c r="AA452"/>
      <c r="AB452"/>
      <c r="AC452"/>
      <c r="AD452"/>
      <c r="AE452"/>
    </row>
    <row r="453" spans="1:31" s="331" customFormat="1" x14ac:dyDescent="0.25">
      <c r="A453" s="327"/>
      <c r="B453" s="328"/>
      <c r="C453" s="329"/>
      <c r="D453"/>
      <c r="E453" s="329"/>
      <c r="F453"/>
      <c r="G453"/>
      <c r="H453"/>
      <c r="I453"/>
      <c r="J453"/>
      <c r="K453"/>
      <c r="L453"/>
      <c r="M453"/>
      <c r="N453"/>
      <c r="O453"/>
      <c r="P453"/>
      <c r="Q453"/>
      <c r="R453"/>
      <c r="S453"/>
      <c r="T453"/>
      <c r="U453"/>
      <c r="V453"/>
      <c r="W453"/>
      <c r="X453"/>
      <c r="Y453"/>
      <c r="Z453"/>
      <c r="AA453"/>
      <c r="AB453"/>
      <c r="AC453"/>
      <c r="AD453"/>
      <c r="AE453"/>
    </row>
    <row r="454" spans="1:31" s="331" customFormat="1" x14ac:dyDescent="0.25">
      <c r="A454" s="327"/>
      <c r="B454" s="328"/>
      <c r="C454" s="329"/>
      <c r="D454"/>
      <c r="E454" s="329"/>
      <c r="F454"/>
      <c r="G454"/>
      <c r="H454"/>
      <c r="I454"/>
      <c r="J454"/>
      <c r="K454"/>
      <c r="L454"/>
      <c r="M454"/>
      <c r="N454"/>
      <c r="O454"/>
      <c r="P454"/>
      <c r="Q454"/>
      <c r="R454"/>
      <c r="S454"/>
      <c r="T454"/>
      <c r="U454"/>
      <c r="V454"/>
      <c r="W454"/>
      <c r="X454"/>
      <c r="Y454"/>
      <c r="Z454"/>
      <c r="AA454"/>
      <c r="AB454"/>
      <c r="AC454"/>
      <c r="AD454"/>
      <c r="AE454"/>
    </row>
    <row r="455" spans="1:31" s="331" customFormat="1" x14ac:dyDescent="0.25">
      <c r="A455" s="327"/>
      <c r="B455" s="328"/>
      <c r="C455" s="329"/>
      <c r="D455"/>
      <c r="E455" s="329"/>
      <c r="F455"/>
      <c r="G455"/>
      <c r="H455"/>
      <c r="I455"/>
      <c r="J455"/>
      <c r="K455"/>
      <c r="L455"/>
      <c r="M455"/>
      <c r="N455"/>
      <c r="O455"/>
      <c r="P455"/>
      <c r="Q455"/>
      <c r="R455"/>
      <c r="S455"/>
      <c r="T455"/>
      <c r="U455"/>
      <c r="V455"/>
      <c r="W455"/>
      <c r="X455"/>
      <c r="Y455"/>
      <c r="Z455"/>
      <c r="AA455"/>
      <c r="AB455"/>
      <c r="AC455"/>
      <c r="AD455"/>
      <c r="AE455"/>
    </row>
    <row r="456" spans="1:31" s="331" customFormat="1" x14ac:dyDescent="0.25">
      <c r="A456" s="327"/>
      <c r="B456" s="328"/>
      <c r="C456" s="329"/>
      <c r="D456"/>
      <c r="E456" s="329"/>
      <c r="F456"/>
      <c r="G456"/>
      <c r="H456"/>
      <c r="I456"/>
      <c r="J456"/>
      <c r="K456"/>
      <c r="L456"/>
      <c r="M456"/>
      <c r="N456"/>
      <c r="O456"/>
      <c r="P456"/>
      <c r="Q456"/>
      <c r="R456"/>
      <c r="S456"/>
      <c r="T456"/>
      <c r="U456"/>
      <c r="V456"/>
      <c r="W456"/>
      <c r="X456"/>
      <c r="Y456"/>
      <c r="Z456"/>
      <c r="AA456"/>
      <c r="AB456"/>
      <c r="AC456"/>
      <c r="AD456"/>
      <c r="AE456"/>
    </row>
    <row r="457" spans="1:31" s="331" customFormat="1" x14ac:dyDescent="0.25">
      <c r="A457" s="327"/>
      <c r="B457" s="328"/>
      <c r="C457" s="329"/>
      <c r="D457"/>
      <c r="E457" s="329"/>
      <c r="F457"/>
      <c r="G457"/>
      <c r="H457"/>
      <c r="I457"/>
      <c r="J457"/>
      <c r="K457"/>
      <c r="L457"/>
      <c r="M457"/>
      <c r="N457"/>
      <c r="O457"/>
      <c r="P457"/>
      <c r="Q457"/>
      <c r="R457"/>
      <c r="S457"/>
      <c r="T457"/>
      <c r="U457"/>
      <c r="V457"/>
      <c r="W457"/>
      <c r="X457"/>
      <c r="Y457"/>
      <c r="Z457"/>
      <c r="AA457"/>
      <c r="AB457"/>
      <c r="AC457"/>
      <c r="AD457"/>
      <c r="AE457"/>
    </row>
    <row r="458" spans="1:31" s="331" customFormat="1" x14ac:dyDescent="0.25">
      <c r="A458" s="327"/>
      <c r="B458" s="328"/>
      <c r="C458" s="329"/>
      <c r="D458"/>
      <c r="E458" s="329"/>
      <c r="F458"/>
      <c r="G458"/>
      <c r="H458"/>
      <c r="I458"/>
      <c r="J458"/>
      <c r="K458"/>
      <c r="L458"/>
      <c r="M458"/>
      <c r="N458"/>
      <c r="O458"/>
      <c r="P458"/>
      <c r="Q458"/>
      <c r="R458"/>
      <c r="S458"/>
      <c r="T458"/>
      <c r="U458"/>
      <c r="V458"/>
      <c r="W458"/>
      <c r="X458"/>
      <c r="Y458"/>
      <c r="Z458"/>
      <c r="AA458"/>
      <c r="AB458"/>
      <c r="AC458"/>
      <c r="AD458"/>
      <c r="AE458"/>
    </row>
    <row r="459" spans="1:31" s="331" customFormat="1" x14ac:dyDescent="0.25">
      <c r="A459" s="327"/>
      <c r="B459" s="328"/>
      <c r="C459" s="329"/>
      <c r="D459"/>
      <c r="E459" s="329"/>
      <c r="F459"/>
      <c r="G459"/>
      <c r="H459"/>
      <c r="I459"/>
      <c r="J459"/>
      <c r="K459"/>
      <c r="L459"/>
      <c r="M459"/>
      <c r="N459"/>
      <c r="O459"/>
      <c r="P459"/>
      <c r="Q459"/>
      <c r="R459"/>
      <c r="S459"/>
      <c r="T459"/>
      <c r="U459"/>
      <c r="V459"/>
      <c r="W459"/>
      <c r="X459"/>
      <c r="Y459"/>
      <c r="Z459"/>
      <c r="AA459"/>
      <c r="AB459"/>
      <c r="AC459"/>
      <c r="AD459"/>
      <c r="AE459"/>
    </row>
    <row r="460" spans="1:31" s="331" customFormat="1" x14ac:dyDescent="0.25">
      <c r="A460" s="327"/>
      <c r="B460" s="328"/>
      <c r="C460" s="329"/>
      <c r="D460"/>
      <c r="E460" s="329"/>
      <c r="F460"/>
      <c r="G460"/>
      <c r="H460"/>
      <c r="I460"/>
      <c r="J460"/>
      <c r="K460"/>
      <c r="L460"/>
      <c r="M460"/>
      <c r="N460"/>
      <c r="O460"/>
      <c r="P460"/>
      <c r="Q460"/>
      <c r="R460"/>
      <c r="S460"/>
      <c r="T460"/>
      <c r="U460"/>
      <c r="V460"/>
      <c r="W460"/>
      <c r="X460"/>
      <c r="Y460"/>
      <c r="Z460"/>
      <c r="AA460"/>
      <c r="AB460"/>
      <c r="AC460"/>
      <c r="AD460"/>
      <c r="AE460"/>
    </row>
    <row r="461" spans="1:31" s="331" customFormat="1" x14ac:dyDescent="0.25">
      <c r="A461" s="327"/>
      <c r="B461" s="328"/>
      <c r="C461" s="329"/>
      <c r="D461"/>
      <c r="E461" s="329"/>
      <c r="F461"/>
      <c r="G461"/>
      <c r="H461"/>
      <c r="I461"/>
      <c r="J461"/>
      <c r="K461"/>
      <c r="L461"/>
      <c r="M461"/>
      <c r="N461"/>
      <c r="O461"/>
      <c r="P461"/>
      <c r="Q461"/>
      <c r="R461"/>
      <c r="S461"/>
      <c r="T461"/>
      <c r="U461"/>
      <c r="V461"/>
      <c r="W461"/>
      <c r="X461"/>
      <c r="Y461"/>
      <c r="Z461"/>
      <c r="AA461"/>
      <c r="AB461"/>
      <c r="AC461"/>
      <c r="AD461"/>
      <c r="AE461"/>
    </row>
    <row r="462" spans="1:31" s="331" customFormat="1" x14ac:dyDescent="0.25">
      <c r="A462" s="327"/>
      <c r="B462" s="328"/>
      <c r="C462" s="329"/>
      <c r="D462"/>
      <c r="E462" s="329"/>
      <c r="F462"/>
      <c r="G462"/>
      <c r="H462"/>
      <c r="I462"/>
      <c r="J462"/>
      <c r="K462"/>
      <c r="L462"/>
      <c r="M462"/>
      <c r="N462"/>
      <c r="O462"/>
      <c r="P462"/>
      <c r="Q462"/>
      <c r="R462"/>
      <c r="S462"/>
      <c r="T462"/>
      <c r="U462"/>
      <c r="V462"/>
      <c r="W462"/>
      <c r="X462"/>
      <c r="Y462"/>
      <c r="Z462"/>
      <c r="AA462"/>
      <c r="AB462"/>
      <c r="AC462"/>
      <c r="AD462"/>
      <c r="AE462"/>
    </row>
    <row r="463" spans="1:31" s="331" customFormat="1" x14ac:dyDescent="0.25">
      <c r="A463" s="327"/>
      <c r="B463" s="328"/>
      <c r="C463" s="329"/>
      <c r="D463"/>
      <c r="E463" s="329"/>
      <c r="F463"/>
      <c r="G463"/>
      <c r="H463"/>
      <c r="I463"/>
      <c r="J463"/>
      <c r="K463"/>
      <c r="L463"/>
      <c r="M463"/>
      <c r="N463"/>
      <c r="O463"/>
      <c r="P463"/>
      <c r="Q463"/>
      <c r="R463"/>
      <c r="S463"/>
      <c r="T463"/>
      <c r="U463"/>
      <c r="V463"/>
      <c r="W463"/>
      <c r="X463"/>
      <c r="Y463"/>
      <c r="Z463"/>
      <c r="AA463"/>
      <c r="AB463"/>
      <c r="AC463"/>
      <c r="AD463"/>
      <c r="AE463"/>
    </row>
    <row r="464" spans="1:31" s="331" customFormat="1" x14ac:dyDescent="0.25">
      <c r="A464" s="327"/>
      <c r="B464" s="328"/>
      <c r="C464" s="329"/>
      <c r="D464"/>
      <c r="E464" s="329"/>
      <c r="F464"/>
      <c r="G464"/>
      <c r="H464"/>
      <c r="I464"/>
      <c r="J464"/>
      <c r="K464"/>
      <c r="L464"/>
      <c r="M464"/>
      <c r="N464"/>
      <c r="O464"/>
      <c r="P464"/>
      <c r="Q464"/>
      <c r="R464"/>
      <c r="S464"/>
      <c r="T464"/>
      <c r="U464"/>
      <c r="V464"/>
      <c r="W464"/>
      <c r="X464"/>
      <c r="Y464"/>
      <c r="Z464"/>
      <c r="AA464"/>
      <c r="AB464"/>
      <c r="AC464"/>
      <c r="AD464"/>
      <c r="AE464"/>
    </row>
    <row r="465" spans="1:31" s="331" customFormat="1" x14ac:dyDescent="0.25">
      <c r="A465" s="327"/>
      <c r="B465" s="328"/>
      <c r="C465" s="329"/>
      <c r="D465"/>
      <c r="E465" s="329"/>
      <c r="F465"/>
      <c r="G465"/>
      <c r="H465"/>
      <c r="I465"/>
      <c r="J465"/>
      <c r="K465"/>
      <c r="L465"/>
      <c r="M465"/>
      <c r="N465"/>
      <c r="O465"/>
      <c r="P465"/>
      <c r="Q465"/>
      <c r="R465"/>
      <c r="S465"/>
      <c r="T465"/>
      <c r="U465"/>
      <c r="V465"/>
      <c r="W465"/>
      <c r="X465"/>
      <c r="Y465"/>
      <c r="Z465"/>
      <c r="AA465"/>
      <c r="AB465"/>
      <c r="AC465"/>
      <c r="AD465"/>
      <c r="AE465"/>
    </row>
    <row r="466" spans="1:31" s="331" customFormat="1" x14ac:dyDescent="0.25">
      <c r="A466" s="327"/>
      <c r="B466" s="328"/>
      <c r="C466" s="329"/>
      <c r="D466"/>
      <c r="E466" s="329"/>
      <c r="F466"/>
      <c r="G466"/>
      <c r="H466"/>
      <c r="I466"/>
      <c r="J466"/>
      <c r="K466"/>
      <c r="L466"/>
      <c r="M466"/>
      <c r="N466"/>
      <c r="O466"/>
      <c r="P466"/>
      <c r="Q466"/>
      <c r="R466"/>
      <c r="S466"/>
      <c r="T466"/>
      <c r="U466"/>
      <c r="V466"/>
      <c r="W466"/>
      <c r="X466"/>
      <c r="Y466"/>
      <c r="Z466"/>
      <c r="AA466"/>
      <c r="AB466"/>
      <c r="AC466"/>
      <c r="AD466"/>
      <c r="AE466"/>
    </row>
    <row r="467" spans="1:31" s="331" customFormat="1" x14ac:dyDescent="0.25">
      <c r="A467" s="327"/>
      <c r="B467" s="328"/>
      <c r="C467" s="329"/>
      <c r="D467"/>
      <c r="E467" s="329"/>
      <c r="F467"/>
      <c r="G467"/>
      <c r="H467"/>
      <c r="I467"/>
      <c r="J467"/>
      <c r="K467"/>
      <c r="L467"/>
      <c r="M467"/>
      <c r="N467"/>
      <c r="O467"/>
      <c r="P467"/>
      <c r="Q467"/>
      <c r="R467"/>
      <c r="S467"/>
      <c r="T467"/>
      <c r="U467"/>
      <c r="V467"/>
      <c r="W467"/>
      <c r="X467"/>
      <c r="Y467"/>
      <c r="Z467"/>
      <c r="AA467"/>
      <c r="AB467"/>
      <c r="AC467"/>
      <c r="AD467"/>
      <c r="AE467"/>
    </row>
    <row r="468" spans="1:31" s="331" customFormat="1" x14ac:dyDescent="0.25">
      <c r="A468" s="327"/>
      <c r="B468" s="328"/>
      <c r="C468" s="329"/>
      <c r="D468"/>
      <c r="E468" s="329"/>
      <c r="F468"/>
      <c r="G468"/>
      <c r="H468"/>
      <c r="I468"/>
      <c r="J468"/>
      <c r="K468"/>
      <c r="L468"/>
      <c r="M468"/>
      <c r="N468"/>
      <c r="O468"/>
      <c r="P468"/>
      <c r="Q468"/>
      <c r="R468"/>
      <c r="S468"/>
      <c r="T468"/>
      <c r="U468"/>
      <c r="V468"/>
      <c r="W468"/>
      <c r="X468"/>
      <c r="Y468"/>
      <c r="Z468"/>
      <c r="AA468"/>
      <c r="AB468"/>
      <c r="AC468"/>
      <c r="AD468"/>
      <c r="AE468"/>
    </row>
    <row r="469" spans="1:31" s="331" customFormat="1" x14ac:dyDescent="0.25">
      <c r="A469" s="327"/>
      <c r="B469" s="328"/>
      <c r="C469" s="329"/>
      <c r="D469"/>
      <c r="E469" s="329"/>
      <c r="F469"/>
      <c r="G469"/>
      <c r="H469"/>
      <c r="I469"/>
      <c r="J469"/>
      <c r="K469"/>
      <c r="L469"/>
      <c r="M469"/>
      <c r="N469"/>
      <c r="O469"/>
      <c r="P469"/>
      <c r="Q469"/>
      <c r="R469"/>
      <c r="S469"/>
      <c r="T469"/>
      <c r="U469"/>
      <c r="V469"/>
      <c r="W469"/>
      <c r="X469"/>
      <c r="Y469"/>
      <c r="Z469"/>
      <c r="AA469"/>
      <c r="AB469"/>
      <c r="AC469"/>
      <c r="AD469"/>
      <c r="AE469"/>
    </row>
    <row r="470" spans="1:31" s="331" customFormat="1" x14ac:dyDescent="0.25">
      <c r="A470" s="327"/>
      <c r="B470" s="328"/>
      <c r="C470" s="329"/>
      <c r="D470"/>
      <c r="E470" s="329"/>
      <c r="F470"/>
      <c r="G470"/>
      <c r="H470"/>
      <c r="I470"/>
      <c r="J470"/>
      <c r="K470"/>
      <c r="L470"/>
      <c r="M470"/>
      <c r="N470"/>
      <c r="O470"/>
      <c r="P470"/>
      <c r="Q470"/>
      <c r="R470"/>
      <c r="S470"/>
      <c r="T470"/>
      <c r="U470"/>
      <c r="V470"/>
      <c r="W470"/>
      <c r="X470"/>
      <c r="Y470"/>
      <c r="Z470"/>
      <c r="AA470"/>
      <c r="AB470"/>
      <c r="AC470"/>
      <c r="AD470"/>
      <c r="AE470"/>
    </row>
    <row r="471" spans="1:31" s="331" customFormat="1" x14ac:dyDescent="0.25">
      <c r="A471" s="327"/>
      <c r="B471" s="328"/>
      <c r="C471" s="329"/>
      <c r="D471"/>
      <c r="E471" s="329"/>
      <c r="F471"/>
      <c r="G471"/>
      <c r="H471"/>
      <c r="I471"/>
      <c r="J471"/>
      <c r="K471"/>
      <c r="L471"/>
      <c r="M471"/>
      <c r="N471"/>
      <c r="O471"/>
      <c r="P471"/>
      <c r="Q471"/>
      <c r="R471"/>
      <c r="S471"/>
      <c r="T471"/>
      <c r="U471"/>
      <c r="V471"/>
      <c r="W471"/>
      <c r="X471"/>
      <c r="Y471"/>
      <c r="Z471"/>
      <c r="AA471"/>
      <c r="AB471"/>
      <c r="AC471"/>
      <c r="AD471"/>
      <c r="AE471"/>
    </row>
    <row r="472" spans="1:31" s="331" customFormat="1" x14ac:dyDescent="0.25">
      <c r="A472" s="327"/>
      <c r="B472" s="328"/>
      <c r="C472" s="329"/>
      <c r="D472"/>
      <c r="E472" s="329"/>
      <c r="F472"/>
      <c r="G472"/>
      <c r="H472"/>
      <c r="I472"/>
      <c r="J472"/>
      <c r="K472"/>
      <c r="L472"/>
      <c r="M472"/>
      <c r="N472"/>
      <c r="O472"/>
      <c r="P472"/>
      <c r="Q472"/>
      <c r="R472"/>
      <c r="S472"/>
      <c r="T472"/>
      <c r="U472"/>
      <c r="V472"/>
      <c r="W472"/>
      <c r="X472"/>
      <c r="Y472"/>
      <c r="Z472"/>
      <c r="AA472"/>
      <c r="AB472"/>
      <c r="AC472"/>
      <c r="AD472"/>
      <c r="AE472"/>
    </row>
    <row r="473" spans="1:31" s="331" customFormat="1" x14ac:dyDescent="0.25">
      <c r="A473" s="327"/>
      <c r="B473" s="328"/>
      <c r="C473" s="329"/>
      <c r="D473"/>
      <c r="E473" s="329"/>
      <c r="F473"/>
      <c r="G473"/>
      <c r="H473"/>
      <c r="I473"/>
      <c r="J473"/>
      <c r="K473"/>
      <c r="L473"/>
      <c r="M473"/>
      <c r="N473"/>
      <c r="O473"/>
      <c r="P473"/>
      <c r="Q473"/>
      <c r="R473"/>
      <c r="S473"/>
      <c r="T473"/>
      <c r="U473"/>
      <c r="V473"/>
      <c r="W473"/>
      <c r="X473"/>
      <c r="Y473"/>
      <c r="Z473"/>
      <c r="AA473"/>
      <c r="AB473"/>
      <c r="AC473"/>
      <c r="AD473"/>
      <c r="AE473"/>
    </row>
    <row r="474" spans="1:31" s="331" customFormat="1" x14ac:dyDescent="0.25">
      <c r="A474" s="327"/>
      <c r="B474" s="328"/>
      <c r="C474" s="329"/>
      <c r="D474"/>
      <c r="E474" s="329"/>
      <c r="F474"/>
      <c r="G474"/>
      <c r="H474"/>
      <c r="I474"/>
      <c r="J474"/>
      <c r="K474"/>
      <c r="L474"/>
      <c r="M474"/>
      <c r="N474"/>
      <c r="O474"/>
      <c r="P474"/>
      <c r="Q474"/>
      <c r="R474"/>
      <c r="S474"/>
      <c r="T474"/>
      <c r="U474"/>
      <c r="V474"/>
      <c r="W474"/>
      <c r="X474"/>
      <c r="Y474"/>
      <c r="Z474"/>
      <c r="AA474"/>
      <c r="AB474"/>
      <c r="AC474"/>
      <c r="AD474"/>
      <c r="AE474"/>
    </row>
    <row r="475" spans="1:31" s="331" customFormat="1" x14ac:dyDescent="0.25">
      <c r="A475" s="327"/>
      <c r="B475" s="328"/>
      <c r="C475" s="329"/>
      <c r="D475"/>
      <c r="E475" s="329"/>
      <c r="F475"/>
      <c r="G475"/>
      <c r="H475"/>
      <c r="I475"/>
      <c r="J475"/>
      <c r="K475"/>
      <c r="L475"/>
      <c r="M475"/>
      <c r="N475"/>
      <c r="O475"/>
      <c r="P475"/>
      <c r="Q475"/>
      <c r="R475"/>
      <c r="S475"/>
      <c r="T475"/>
      <c r="U475"/>
      <c r="V475"/>
      <c r="W475"/>
      <c r="X475"/>
      <c r="Y475"/>
      <c r="Z475"/>
      <c r="AA475"/>
      <c r="AB475"/>
      <c r="AC475"/>
      <c r="AD475"/>
      <c r="AE475"/>
    </row>
    <row r="476" spans="1:31" s="331" customFormat="1" x14ac:dyDescent="0.25">
      <c r="A476" s="327"/>
      <c r="B476" s="328"/>
      <c r="C476" s="329"/>
      <c r="D476"/>
      <c r="E476" s="329"/>
      <c r="F476"/>
      <c r="G476"/>
      <c r="H476"/>
      <c r="I476"/>
      <c r="J476"/>
      <c r="K476"/>
      <c r="L476"/>
      <c r="M476"/>
      <c r="N476"/>
      <c r="O476"/>
      <c r="P476"/>
      <c r="Q476"/>
      <c r="R476"/>
      <c r="S476"/>
      <c r="T476"/>
      <c r="U476"/>
      <c r="V476"/>
      <c r="W476"/>
      <c r="X476"/>
      <c r="Y476"/>
      <c r="Z476"/>
      <c r="AA476"/>
      <c r="AB476"/>
      <c r="AC476"/>
      <c r="AD476"/>
      <c r="AE476"/>
    </row>
    <row r="477" spans="1:31" s="331" customFormat="1" x14ac:dyDescent="0.25">
      <c r="A477" s="327"/>
      <c r="B477" s="328"/>
      <c r="C477" s="329"/>
      <c r="D477"/>
      <c r="E477" s="329"/>
      <c r="F477"/>
      <c r="G477"/>
      <c r="H477"/>
      <c r="I477"/>
      <c r="J477"/>
      <c r="K477"/>
      <c r="L477"/>
      <c r="M477"/>
      <c r="N477"/>
      <c r="O477"/>
      <c r="P477"/>
      <c r="Q477"/>
      <c r="R477"/>
      <c r="S477"/>
      <c r="T477"/>
      <c r="U477"/>
      <c r="V477"/>
      <c r="W477"/>
      <c r="X477"/>
      <c r="Y477"/>
      <c r="Z477"/>
      <c r="AA477"/>
      <c r="AB477"/>
      <c r="AC477"/>
      <c r="AD477"/>
      <c r="AE477"/>
    </row>
    <row r="478" spans="1:31" s="331" customFormat="1" x14ac:dyDescent="0.25">
      <c r="A478" s="327"/>
      <c r="B478" s="328"/>
      <c r="C478" s="329"/>
      <c r="D478"/>
      <c r="E478" s="329"/>
      <c r="F478"/>
      <c r="G478"/>
      <c r="H478"/>
      <c r="I478"/>
      <c r="J478"/>
      <c r="K478"/>
      <c r="L478"/>
      <c r="M478"/>
      <c r="N478"/>
      <c r="O478"/>
      <c r="P478"/>
      <c r="Q478"/>
      <c r="R478"/>
      <c r="S478"/>
      <c r="T478"/>
      <c r="U478"/>
      <c r="V478"/>
      <c r="W478"/>
      <c r="X478"/>
      <c r="Y478"/>
      <c r="Z478"/>
      <c r="AA478"/>
      <c r="AB478"/>
      <c r="AC478"/>
      <c r="AD478"/>
      <c r="AE478"/>
    </row>
    <row r="479" spans="1:31" s="331" customFormat="1" x14ac:dyDescent="0.25">
      <c r="A479" s="327"/>
      <c r="B479" s="328"/>
      <c r="C479" s="329"/>
      <c r="D479"/>
      <c r="E479" s="329"/>
      <c r="F479"/>
      <c r="G479"/>
      <c r="H479"/>
      <c r="I479"/>
      <c r="J479"/>
      <c r="K479"/>
      <c r="L479"/>
      <c r="M479"/>
      <c r="N479"/>
      <c r="O479"/>
      <c r="P479"/>
      <c r="Q479"/>
      <c r="R479"/>
      <c r="S479"/>
      <c r="T479"/>
      <c r="U479"/>
      <c r="V479"/>
      <c r="W479"/>
      <c r="X479"/>
      <c r="Y479"/>
      <c r="Z479"/>
      <c r="AA479"/>
      <c r="AB479"/>
      <c r="AC479"/>
      <c r="AD479"/>
      <c r="AE479"/>
    </row>
    <row r="480" spans="1:31" s="331" customFormat="1" x14ac:dyDescent="0.25">
      <c r="A480" s="327"/>
      <c r="B480" s="328"/>
      <c r="C480" s="329"/>
      <c r="D480"/>
      <c r="E480" s="329"/>
      <c r="F480"/>
      <c r="G480"/>
      <c r="H480"/>
      <c r="I480"/>
      <c r="J480"/>
      <c r="K480"/>
      <c r="L480"/>
      <c r="M480"/>
      <c r="N480"/>
      <c r="O480"/>
      <c r="P480"/>
      <c r="Q480"/>
      <c r="R480"/>
      <c r="S480"/>
      <c r="T480"/>
      <c r="U480"/>
      <c r="V480"/>
      <c r="W480"/>
      <c r="X480"/>
      <c r="Y480"/>
      <c r="Z480"/>
      <c r="AA480"/>
      <c r="AB480"/>
      <c r="AC480"/>
      <c r="AD480"/>
      <c r="AE480"/>
    </row>
    <row r="481" spans="1:31" s="331" customFormat="1" x14ac:dyDescent="0.25">
      <c r="A481" s="327"/>
      <c r="B481" s="328"/>
      <c r="C481" s="329"/>
      <c r="D481"/>
      <c r="E481" s="329"/>
      <c r="F481"/>
      <c r="G481"/>
      <c r="H481"/>
      <c r="I481"/>
      <c r="J481"/>
      <c r="K481"/>
      <c r="L481"/>
      <c r="M481"/>
      <c r="N481"/>
      <c r="O481"/>
      <c r="P481"/>
      <c r="Q481"/>
      <c r="R481"/>
      <c r="S481"/>
      <c r="T481"/>
      <c r="U481"/>
      <c r="V481"/>
      <c r="W481"/>
      <c r="X481"/>
      <c r="Y481"/>
      <c r="Z481"/>
      <c r="AA481"/>
      <c r="AB481"/>
      <c r="AC481"/>
      <c r="AD481"/>
      <c r="AE481"/>
    </row>
    <row r="482" spans="1:31" s="331" customFormat="1" x14ac:dyDescent="0.25">
      <c r="A482" s="327"/>
      <c r="B482" s="328"/>
      <c r="C482" s="329"/>
      <c r="D482"/>
      <c r="E482" s="329"/>
      <c r="F482"/>
      <c r="G482"/>
      <c r="H482"/>
      <c r="I482"/>
      <c r="J482"/>
      <c r="K482"/>
      <c r="L482"/>
      <c r="M482"/>
      <c r="N482"/>
      <c r="O482"/>
      <c r="P482"/>
      <c r="Q482"/>
      <c r="R482"/>
      <c r="S482"/>
      <c r="T482"/>
      <c r="U482"/>
      <c r="V482"/>
      <c r="W482"/>
      <c r="X482"/>
      <c r="Y482"/>
      <c r="Z482"/>
      <c r="AA482"/>
      <c r="AB482"/>
      <c r="AC482"/>
      <c r="AD482"/>
      <c r="AE482"/>
    </row>
    <row r="483" spans="1:31" s="331" customFormat="1" x14ac:dyDescent="0.25">
      <c r="A483" s="327"/>
      <c r="B483" s="328"/>
      <c r="C483" s="329"/>
      <c r="D483"/>
      <c r="E483" s="329"/>
      <c r="F483"/>
      <c r="G483"/>
      <c r="H483"/>
      <c r="I483"/>
      <c r="J483"/>
      <c r="K483"/>
      <c r="L483"/>
      <c r="M483"/>
      <c r="N483"/>
      <c r="O483"/>
      <c r="P483"/>
      <c r="Q483"/>
      <c r="R483"/>
      <c r="S483"/>
      <c r="T483"/>
      <c r="U483"/>
      <c r="V483"/>
      <c r="W483"/>
      <c r="X483"/>
      <c r="Y483"/>
      <c r="Z483"/>
      <c r="AA483"/>
      <c r="AB483"/>
      <c r="AC483"/>
      <c r="AD483"/>
      <c r="AE483"/>
    </row>
    <row r="484" spans="1:31" s="331" customFormat="1" x14ac:dyDescent="0.25">
      <c r="A484" s="327"/>
      <c r="B484" s="328"/>
      <c r="C484" s="329"/>
      <c r="D484"/>
      <c r="E484" s="329"/>
      <c r="F484"/>
      <c r="G484"/>
      <c r="H484"/>
      <c r="I484"/>
      <c r="J484"/>
      <c r="K484"/>
      <c r="L484"/>
      <c r="M484"/>
      <c r="N484"/>
      <c r="O484"/>
      <c r="P484"/>
      <c r="Q484"/>
      <c r="R484"/>
      <c r="S484"/>
      <c r="T484"/>
      <c r="U484"/>
      <c r="V484"/>
      <c r="W484"/>
      <c r="X484"/>
      <c r="Y484"/>
      <c r="Z484"/>
      <c r="AA484"/>
      <c r="AB484"/>
      <c r="AC484"/>
      <c r="AD484"/>
      <c r="AE484"/>
    </row>
    <row r="485" spans="1:31" s="331" customFormat="1" x14ac:dyDescent="0.25">
      <c r="A485" s="327"/>
      <c r="B485" s="328"/>
      <c r="C485" s="329"/>
      <c r="D485"/>
      <c r="E485" s="329"/>
      <c r="F485"/>
      <c r="G485"/>
      <c r="H485"/>
      <c r="I485"/>
      <c r="J485"/>
      <c r="K485"/>
      <c r="L485"/>
      <c r="M485"/>
      <c r="N485"/>
      <c r="O485"/>
      <c r="P485"/>
      <c r="Q485"/>
      <c r="R485"/>
      <c r="S485"/>
      <c r="T485"/>
      <c r="U485"/>
      <c r="V485"/>
      <c r="W485"/>
      <c r="X485"/>
      <c r="Y485"/>
      <c r="Z485"/>
      <c r="AA485"/>
      <c r="AB485"/>
      <c r="AC485"/>
      <c r="AD485"/>
      <c r="AE485"/>
    </row>
    <row r="486" spans="1:31" s="331" customFormat="1" x14ac:dyDescent="0.25">
      <c r="A486" s="327"/>
      <c r="B486" s="328"/>
      <c r="C486" s="329"/>
      <c r="D486"/>
      <c r="E486" s="329"/>
      <c r="F486"/>
      <c r="G486"/>
      <c r="H486"/>
      <c r="I486"/>
      <c r="J486"/>
      <c r="K486"/>
      <c r="L486"/>
      <c r="M486"/>
      <c r="N486"/>
      <c r="O486"/>
      <c r="P486"/>
      <c r="Q486"/>
      <c r="R486"/>
      <c r="S486"/>
      <c r="T486"/>
      <c r="U486"/>
      <c r="V486"/>
      <c r="W486"/>
      <c r="X486"/>
      <c r="Y486"/>
      <c r="Z486"/>
      <c r="AA486"/>
      <c r="AB486"/>
      <c r="AC486"/>
      <c r="AD486"/>
      <c r="AE486"/>
    </row>
    <row r="487" spans="1:31" s="331" customFormat="1" x14ac:dyDescent="0.25">
      <c r="A487" s="327"/>
      <c r="B487" s="328"/>
      <c r="C487" s="329"/>
      <c r="D487"/>
      <c r="E487" s="329"/>
      <c r="F487"/>
      <c r="G487"/>
      <c r="H487"/>
      <c r="I487"/>
      <c r="J487"/>
      <c r="K487"/>
      <c r="L487"/>
      <c r="M487"/>
      <c r="N487"/>
      <c r="O487"/>
      <c r="P487"/>
      <c r="Q487"/>
      <c r="R487"/>
      <c r="S487"/>
      <c r="T487"/>
      <c r="U487"/>
      <c r="V487"/>
      <c r="W487"/>
      <c r="X487"/>
      <c r="Y487"/>
      <c r="Z487"/>
      <c r="AA487"/>
      <c r="AB487"/>
      <c r="AC487"/>
      <c r="AD487"/>
      <c r="AE487"/>
    </row>
    <row r="488" spans="1:31" s="331" customFormat="1" x14ac:dyDescent="0.25">
      <c r="A488" s="327"/>
      <c r="B488" s="328"/>
      <c r="C488" s="329"/>
      <c r="D488"/>
      <c r="E488" s="329"/>
      <c r="F488"/>
      <c r="G488"/>
      <c r="H488"/>
      <c r="I488"/>
      <c r="J488"/>
      <c r="K488"/>
      <c r="L488"/>
      <c r="M488"/>
      <c r="N488"/>
      <c r="O488"/>
      <c r="P488"/>
      <c r="Q488"/>
      <c r="R488"/>
      <c r="S488"/>
      <c r="T488"/>
      <c r="U488"/>
      <c r="V488"/>
      <c r="W488"/>
      <c r="X488"/>
      <c r="Y488"/>
      <c r="Z488"/>
      <c r="AA488"/>
      <c r="AB488"/>
      <c r="AC488"/>
      <c r="AD488"/>
      <c r="AE488"/>
    </row>
    <row r="489" spans="1:31" s="331" customFormat="1" x14ac:dyDescent="0.25">
      <c r="A489" s="327"/>
      <c r="B489" s="328"/>
      <c r="C489" s="329"/>
      <c r="D489"/>
      <c r="E489" s="329"/>
      <c r="F489"/>
      <c r="G489"/>
      <c r="H489"/>
      <c r="I489"/>
      <c r="J489"/>
      <c r="K489"/>
      <c r="L489"/>
      <c r="M489"/>
      <c r="N489"/>
      <c r="O489"/>
      <c r="P489"/>
      <c r="Q489"/>
      <c r="R489"/>
      <c r="S489"/>
      <c r="T489"/>
      <c r="U489"/>
      <c r="V489"/>
      <c r="W489"/>
      <c r="X489"/>
      <c r="Y489"/>
      <c r="Z489"/>
      <c r="AA489"/>
      <c r="AB489"/>
      <c r="AC489"/>
      <c r="AD489"/>
      <c r="AE489"/>
    </row>
    <row r="490" spans="1:31" s="331" customFormat="1" x14ac:dyDescent="0.25">
      <c r="A490" s="327"/>
      <c r="B490" s="328"/>
      <c r="C490" s="329"/>
      <c r="D490"/>
      <c r="E490" s="329"/>
      <c r="F490"/>
      <c r="G490"/>
      <c r="H490"/>
      <c r="I490"/>
      <c r="J490"/>
      <c r="K490"/>
      <c r="L490"/>
      <c r="M490"/>
      <c r="N490"/>
      <c r="O490"/>
      <c r="P490"/>
      <c r="Q490"/>
      <c r="R490"/>
      <c r="S490"/>
      <c r="T490"/>
      <c r="U490"/>
      <c r="V490"/>
      <c r="W490"/>
      <c r="X490"/>
      <c r="Y490"/>
      <c r="Z490"/>
      <c r="AA490"/>
      <c r="AB490"/>
      <c r="AC490"/>
      <c r="AD490"/>
      <c r="AE490"/>
    </row>
    <row r="491" spans="1:31" s="331" customFormat="1" x14ac:dyDescent="0.25">
      <c r="A491" s="327"/>
      <c r="B491" s="328"/>
      <c r="C491" s="329"/>
      <c r="D491"/>
      <c r="E491" s="329"/>
      <c r="F491"/>
      <c r="G491"/>
      <c r="H491"/>
      <c r="I491"/>
      <c r="J491"/>
      <c r="K491"/>
      <c r="L491"/>
      <c r="M491"/>
      <c r="N491"/>
      <c r="O491"/>
      <c r="P491"/>
      <c r="Q491"/>
      <c r="R491"/>
      <c r="S491"/>
      <c r="T491"/>
      <c r="U491"/>
      <c r="V491"/>
      <c r="W491"/>
      <c r="X491"/>
      <c r="Y491"/>
      <c r="Z491"/>
      <c r="AA491"/>
      <c r="AB491"/>
      <c r="AC491"/>
      <c r="AD491"/>
      <c r="AE491"/>
    </row>
    <row r="492" spans="1:31" s="331" customFormat="1" x14ac:dyDescent="0.25">
      <c r="A492" s="327"/>
      <c r="B492" s="328"/>
      <c r="C492" s="329"/>
      <c r="D492"/>
      <c r="E492" s="329"/>
      <c r="F492"/>
      <c r="G492"/>
      <c r="H492"/>
      <c r="I492"/>
      <c r="J492"/>
      <c r="K492"/>
      <c r="L492"/>
      <c r="M492"/>
      <c r="N492"/>
      <c r="O492"/>
      <c r="P492"/>
      <c r="Q492"/>
      <c r="R492"/>
      <c r="S492"/>
      <c r="T492"/>
      <c r="U492"/>
      <c r="V492"/>
      <c r="W492"/>
      <c r="X492"/>
      <c r="Y492"/>
      <c r="Z492"/>
      <c r="AA492"/>
      <c r="AB492"/>
      <c r="AC492"/>
      <c r="AD492"/>
      <c r="AE492"/>
    </row>
    <row r="493" spans="1:31" s="331" customFormat="1" x14ac:dyDescent="0.25">
      <c r="A493" s="327"/>
      <c r="B493" s="328"/>
      <c r="C493" s="329"/>
      <c r="D493"/>
      <c r="E493" s="329"/>
      <c r="F493"/>
      <c r="G493"/>
      <c r="H493"/>
      <c r="I493"/>
      <c r="J493"/>
      <c r="K493"/>
      <c r="L493"/>
      <c r="M493"/>
      <c r="N493"/>
      <c r="O493"/>
      <c r="P493"/>
      <c r="Q493"/>
      <c r="R493"/>
      <c r="S493"/>
      <c r="T493"/>
      <c r="U493"/>
      <c r="V493"/>
      <c r="W493"/>
      <c r="X493"/>
      <c r="Y493"/>
      <c r="Z493"/>
      <c r="AA493"/>
      <c r="AB493"/>
      <c r="AC493"/>
      <c r="AD493"/>
      <c r="AE493"/>
    </row>
    <row r="494" spans="1:31" s="331" customFormat="1" x14ac:dyDescent="0.25">
      <c r="A494" s="327"/>
      <c r="B494" s="328"/>
      <c r="C494" s="329"/>
      <c r="D494"/>
      <c r="E494" s="329"/>
      <c r="F494"/>
      <c r="G494"/>
      <c r="H494"/>
      <c r="I494"/>
      <c r="J494"/>
      <c r="K494"/>
      <c r="L494"/>
      <c r="M494"/>
      <c r="N494"/>
      <c r="O494"/>
      <c r="P494"/>
      <c r="Q494"/>
      <c r="R494"/>
      <c r="S494"/>
      <c r="T494"/>
      <c r="U494"/>
      <c r="V494"/>
      <c r="W494"/>
      <c r="X494"/>
      <c r="Y494"/>
      <c r="Z494"/>
      <c r="AA494"/>
      <c r="AB494"/>
      <c r="AC494"/>
      <c r="AD494"/>
      <c r="AE494"/>
    </row>
    <row r="495" spans="1:31" s="331" customFormat="1" x14ac:dyDescent="0.25">
      <c r="A495" s="327"/>
      <c r="B495" s="328"/>
      <c r="C495" s="329"/>
      <c r="D495"/>
      <c r="E495" s="329"/>
      <c r="F495"/>
      <c r="G495"/>
      <c r="H495"/>
      <c r="I495"/>
      <c r="J495"/>
      <c r="K495"/>
      <c r="L495"/>
      <c r="M495"/>
      <c r="N495"/>
      <c r="O495"/>
      <c r="P495"/>
      <c r="Q495"/>
      <c r="R495"/>
      <c r="S495"/>
      <c r="T495"/>
      <c r="U495"/>
      <c r="V495"/>
      <c r="W495"/>
      <c r="X495"/>
      <c r="Y495"/>
      <c r="Z495"/>
      <c r="AA495"/>
      <c r="AB495"/>
      <c r="AC495"/>
      <c r="AD495"/>
      <c r="AE495"/>
    </row>
    <row r="496" spans="1:31" s="331" customFormat="1" x14ac:dyDescent="0.25">
      <c r="A496" s="327"/>
      <c r="B496" s="328"/>
      <c r="C496" s="329"/>
      <c r="D496"/>
      <c r="E496" s="329"/>
      <c r="F496"/>
      <c r="G496"/>
      <c r="H496"/>
      <c r="I496"/>
      <c r="J496"/>
      <c r="K496"/>
      <c r="L496"/>
      <c r="M496"/>
      <c r="N496"/>
      <c r="O496"/>
      <c r="P496"/>
      <c r="Q496"/>
      <c r="R496"/>
      <c r="S496"/>
      <c r="T496"/>
      <c r="U496"/>
      <c r="V496"/>
      <c r="W496"/>
      <c r="X496"/>
      <c r="Y496"/>
      <c r="Z496"/>
      <c r="AA496"/>
      <c r="AB496"/>
      <c r="AC496"/>
      <c r="AD496"/>
      <c r="AE496"/>
    </row>
    <row r="497" spans="1:31" s="331" customFormat="1" x14ac:dyDescent="0.25">
      <c r="A497" s="327"/>
      <c r="B497" s="328"/>
      <c r="C497" s="329"/>
      <c r="D497"/>
      <c r="E497" s="329"/>
      <c r="F497"/>
      <c r="G497"/>
      <c r="H497"/>
      <c r="I497"/>
      <c r="J497"/>
      <c r="K497"/>
      <c r="L497"/>
      <c r="M497"/>
      <c r="N497"/>
      <c r="O497"/>
      <c r="P497"/>
      <c r="Q497"/>
      <c r="R497"/>
      <c r="S497"/>
      <c r="T497"/>
      <c r="U497"/>
      <c r="V497"/>
      <c r="W497"/>
      <c r="X497"/>
      <c r="Y497"/>
      <c r="Z497"/>
      <c r="AA497"/>
      <c r="AB497"/>
      <c r="AC497"/>
      <c r="AD497"/>
      <c r="AE497"/>
    </row>
    <row r="498" spans="1:31" s="331" customFormat="1" x14ac:dyDescent="0.25">
      <c r="A498" s="327"/>
      <c r="B498" s="328"/>
      <c r="C498" s="329"/>
      <c r="D498"/>
      <c r="E498" s="329"/>
      <c r="F498"/>
      <c r="G498"/>
      <c r="H498"/>
      <c r="I498"/>
      <c r="J498"/>
      <c r="K498"/>
      <c r="L498"/>
      <c r="M498"/>
      <c r="N498"/>
      <c r="O498"/>
      <c r="P498"/>
      <c r="Q498"/>
      <c r="R498"/>
      <c r="S498"/>
      <c r="T498"/>
      <c r="U498"/>
      <c r="V498"/>
      <c r="W498"/>
      <c r="X498"/>
      <c r="Y498"/>
      <c r="Z498"/>
      <c r="AA498"/>
      <c r="AB498"/>
      <c r="AC498"/>
      <c r="AD498"/>
      <c r="AE498"/>
    </row>
    <row r="499" spans="1:31" s="331" customFormat="1" x14ac:dyDescent="0.25">
      <c r="A499" s="327"/>
      <c r="B499" s="328"/>
      <c r="C499" s="329"/>
      <c r="D499"/>
      <c r="E499" s="329"/>
      <c r="F499"/>
      <c r="G499"/>
      <c r="H499"/>
      <c r="I499"/>
      <c r="J499"/>
      <c r="K499"/>
      <c r="L499"/>
      <c r="M499"/>
      <c r="N499"/>
      <c r="O499"/>
      <c r="P499"/>
      <c r="Q499"/>
      <c r="R499"/>
      <c r="S499"/>
      <c r="T499"/>
      <c r="U499"/>
      <c r="V499"/>
      <c r="W499"/>
      <c r="X499"/>
      <c r="Y499"/>
      <c r="Z499"/>
      <c r="AA499"/>
      <c r="AB499"/>
      <c r="AC499"/>
      <c r="AD499"/>
      <c r="AE499"/>
    </row>
    <row r="500" spans="1:31" s="331" customFormat="1" x14ac:dyDescent="0.25">
      <c r="A500" s="327"/>
      <c r="B500" s="328"/>
      <c r="C500" s="329"/>
      <c r="D500"/>
      <c r="E500" s="329"/>
      <c r="F500"/>
      <c r="G500"/>
      <c r="H500"/>
      <c r="I500"/>
      <c r="J500"/>
      <c r="K500"/>
      <c r="L500"/>
      <c r="M500"/>
      <c r="N500"/>
      <c r="O500"/>
      <c r="P500"/>
      <c r="Q500"/>
      <c r="R500"/>
      <c r="S500"/>
      <c r="T500"/>
      <c r="U500"/>
      <c r="V500"/>
      <c r="W500"/>
      <c r="X500"/>
      <c r="Y500"/>
      <c r="Z500"/>
      <c r="AA500"/>
      <c r="AB500"/>
      <c r="AC500"/>
      <c r="AD500"/>
      <c r="AE500"/>
    </row>
    <row r="501" spans="1:31" s="331" customFormat="1" x14ac:dyDescent="0.25">
      <c r="A501" s="327"/>
      <c r="B501" s="328"/>
      <c r="C501" s="329"/>
      <c r="D501"/>
      <c r="E501" s="329"/>
      <c r="F501"/>
      <c r="G501"/>
      <c r="H501"/>
      <c r="I501"/>
      <c r="J501"/>
      <c r="K501"/>
      <c r="L501"/>
      <c r="M501"/>
      <c r="N501"/>
      <c r="O501"/>
      <c r="P501"/>
      <c r="Q501"/>
      <c r="R501"/>
      <c r="S501"/>
      <c r="T501"/>
      <c r="U501"/>
      <c r="V501"/>
      <c r="W501"/>
      <c r="X501"/>
      <c r="Y501"/>
      <c r="Z501"/>
      <c r="AA501"/>
      <c r="AB501"/>
      <c r="AC501"/>
      <c r="AD501"/>
      <c r="AE501"/>
    </row>
    <row r="502" spans="1:31" s="331" customFormat="1" x14ac:dyDescent="0.25">
      <c r="A502" s="327"/>
      <c r="B502" s="328"/>
      <c r="C502" s="329"/>
      <c r="D502"/>
      <c r="E502" s="329"/>
      <c r="F502"/>
      <c r="G502"/>
      <c r="H502"/>
      <c r="I502"/>
      <c r="J502"/>
      <c r="K502"/>
      <c r="L502"/>
      <c r="M502"/>
      <c r="N502"/>
      <c r="O502"/>
      <c r="P502"/>
      <c r="Q502"/>
      <c r="R502"/>
      <c r="S502"/>
      <c r="T502"/>
      <c r="U502"/>
      <c r="V502"/>
      <c r="W502"/>
      <c r="X502"/>
      <c r="Y502"/>
      <c r="Z502"/>
      <c r="AA502"/>
      <c r="AB502"/>
      <c r="AC502"/>
      <c r="AD502"/>
      <c r="AE502"/>
    </row>
    <row r="503" spans="1:31" s="331" customFormat="1" x14ac:dyDescent="0.25">
      <c r="A503" s="327"/>
      <c r="B503" s="328"/>
      <c r="C503" s="329"/>
      <c r="D503"/>
      <c r="E503" s="329"/>
      <c r="F503"/>
      <c r="G503"/>
      <c r="H503"/>
      <c r="I503"/>
      <c r="J503"/>
      <c r="K503"/>
      <c r="L503"/>
      <c r="M503"/>
      <c r="N503"/>
      <c r="O503"/>
      <c r="P503"/>
      <c r="Q503"/>
      <c r="R503"/>
      <c r="S503"/>
      <c r="T503"/>
      <c r="U503"/>
      <c r="V503"/>
      <c r="W503"/>
      <c r="X503"/>
      <c r="Y503"/>
      <c r="Z503"/>
      <c r="AA503"/>
      <c r="AB503"/>
      <c r="AC503"/>
      <c r="AD503"/>
      <c r="AE503"/>
    </row>
    <row r="504" spans="1:31" s="331" customFormat="1" x14ac:dyDescent="0.25">
      <c r="A504" s="327"/>
      <c r="B504" s="328"/>
      <c r="C504" s="329"/>
      <c r="D504"/>
      <c r="E504" s="329"/>
      <c r="F504"/>
      <c r="G504"/>
      <c r="H504"/>
      <c r="I504"/>
      <c r="J504"/>
      <c r="K504"/>
      <c r="L504"/>
      <c r="M504"/>
      <c r="N504"/>
      <c r="O504"/>
      <c r="P504"/>
      <c r="Q504"/>
      <c r="R504"/>
      <c r="S504"/>
      <c r="T504"/>
      <c r="U504"/>
      <c r="V504"/>
      <c r="W504"/>
      <c r="X504"/>
      <c r="Y504"/>
      <c r="Z504"/>
      <c r="AA504"/>
      <c r="AB504"/>
      <c r="AC504"/>
      <c r="AD504"/>
      <c r="AE504"/>
    </row>
    <row r="505" spans="1:31" s="331" customFormat="1" x14ac:dyDescent="0.25">
      <c r="A505" s="327"/>
      <c r="B505" s="328"/>
      <c r="C505" s="329"/>
      <c r="D505"/>
      <c r="E505" s="329"/>
      <c r="F505"/>
      <c r="G505"/>
      <c r="H505"/>
      <c r="I505"/>
      <c r="J505"/>
      <c r="K505"/>
      <c r="L505"/>
      <c r="M505"/>
      <c r="N505"/>
      <c r="O505"/>
      <c r="P505"/>
      <c r="Q505"/>
      <c r="R505"/>
      <c r="S505"/>
      <c r="T505"/>
      <c r="U505"/>
      <c r="V505"/>
      <c r="W505"/>
      <c r="X505"/>
      <c r="Y505"/>
      <c r="Z505"/>
      <c r="AA505"/>
      <c r="AB505"/>
      <c r="AC505"/>
      <c r="AD505"/>
      <c r="AE505"/>
    </row>
    <row r="506" spans="1:31" s="331" customFormat="1" x14ac:dyDescent="0.25">
      <c r="A506" s="327"/>
      <c r="B506" s="328"/>
      <c r="C506" s="329"/>
      <c r="D506"/>
      <c r="E506" s="329"/>
      <c r="F506"/>
      <c r="G506"/>
      <c r="H506"/>
      <c r="I506"/>
      <c r="J506"/>
      <c r="K506"/>
      <c r="L506"/>
      <c r="M506"/>
      <c r="N506"/>
      <c r="O506"/>
      <c r="P506"/>
      <c r="Q506"/>
      <c r="R506"/>
      <c r="S506"/>
      <c r="T506"/>
      <c r="U506"/>
      <c r="V506"/>
      <c r="W506"/>
      <c r="X506"/>
      <c r="Y506"/>
      <c r="Z506"/>
      <c r="AA506"/>
      <c r="AB506"/>
      <c r="AC506"/>
      <c r="AD506"/>
      <c r="AE506"/>
    </row>
    <row r="507" spans="1:31" s="331" customFormat="1" x14ac:dyDescent="0.25">
      <c r="A507" s="327"/>
      <c r="B507" s="328"/>
      <c r="C507" s="329"/>
      <c r="D507"/>
      <c r="E507" s="329"/>
      <c r="F507"/>
      <c r="G507"/>
      <c r="H507"/>
      <c r="I507"/>
      <c r="J507"/>
      <c r="K507"/>
      <c r="L507"/>
      <c r="M507"/>
      <c r="N507"/>
      <c r="O507"/>
      <c r="P507"/>
      <c r="Q507"/>
      <c r="R507"/>
      <c r="S507"/>
      <c r="T507"/>
      <c r="U507"/>
      <c r="V507"/>
      <c r="W507"/>
      <c r="X507"/>
      <c r="Y507"/>
      <c r="Z507"/>
      <c r="AA507"/>
      <c r="AB507"/>
      <c r="AC507"/>
      <c r="AD507"/>
      <c r="AE507"/>
    </row>
    <row r="508" spans="1:31" s="331" customFormat="1" x14ac:dyDescent="0.25">
      <c r="A508" s="327"/>
      <c r="B508" s="328"/>
      <c r="C508" s="329"/>
      <c r="D508"/>
      <c r="E508" s="329"/>
      <c r="F508"/>
      <c r="G508"/>
      <c r="H508"/>
      <c r="I508"/>
      <c r="J508"/>
      <c r="K508"/>
      <c r="L508"/>
      <c r="M508"/>
      <c r="N508"/>
      <c r="O508"/>
      <c r="P508"/>
      <c r="Q508"/>
      <c r="R508"/>
      <c r="S508"/>
      <c r="T508"/>
      <c r="U508"/>
      <c r="V508"/>
      <c r="W508"/>
      <c r="X508"/>
      <c r="Y508"/>
      <c r="Z508"/>
      <c r="AA508"/>
      <c r="AB508"/>
      <c r="AC508"/>
      <c r="AD508"/>
      <c r="AE508"/>
    </row>
    <row r="509" spans="1:31" s="331" customFormat="1" x14ac:dyDescent="0.25">
      <c r="A509" s="327"/>
      <c r="B509" s="328"/>
      <c r="C509" s="329"/>
      <c r="D509"/>
      <c r="E509" s="329"/>
      <c r="F509"/>
      <c r="G509"/>
      <c r="H509"/>
      <c r="I509"/>
      <c r="J509"/>
      <c r="K509"/>
      <c r="L509"/>
      <c r="M509"/>
      <c r="N509"/>
      <c r="O509"/>
      <c r="P509"/>
      <c r="Q509"/>
      <c r="R509"/>
      <c r="S509"/>
      <c r="T509"/>
      <c r="U509"/>
      <c r="V509"/>
      <c r="W509"/>
      <c r="X509"/>
      <c r="Y509"/>
      <c r="Z509"/>
      <c r="AA509"/>
      <c r="AB509"/>
      <c r="AC509"/>
      <c r="AD509"/>
      <c r="AE509"/>
    </row>
    <row r="510" spans="1:31" s="331" customFormat="1" x14ac:dyDescent="0.25">
      <c r="A510" s="327"/>
      <c r="B510" s="328"/>
      <c r="C510" s="329"/>
      <c r="D510"/>
      <c r="E510" s="329"/>
      <c r="F510"/>
      <c r="G510"/>
      <c r="H510"/>
      <c r="I510"/>
      <c r="J510"/>
      <c r="K510"/>
      <c r="L510"/>
      <c r="M510"/>
      <c r="N510"/>
      <c r="O510"/>
      <c r="P510"/>
      <c r="Q510"/>
      <c r="R510"/>
      <c r="S510"/>
      <c r="T510"/>
      <c r="U510"/>
      <c r="V510"/>
      <c r="W510"/>
      <c r="X510"/>
      <c r="Y510"/>
      <c r="Z510"/>
      <c r="AA510"/>
      <c r="AB510"/>
      <c r="AC510"/>
      <c r="AD510"/>
      <c r="AE510"/>
    </row>
    <row r="511" spans="1:31" s="331" customFormat="1" x14ac:dyDescent="0.25">
      <c r="A511" s="327"/>
      <c r="B511" s="328"/>
      <c r="C511" s="329"/>
      <c r="D511"/>
      <c r="E511" s="329"/>
      <c r="F511"/>
      <c r="G511"/>
      <c r="H511"/>
      <c r="I511"/>
      <c r="J511"/>
      <c r="K511"/>
      <c r="L511"/>
      <c r="M511"/>
      <c r="N511"/>
      <c r="O511"/>
      <c r="P511"/>
      <c r="Q511"/>
      <c r="R511"/>
      <c r="S511"/>
      <c r="T511"/>
      <c r="U511"/>
      <c r="V511"/>
      <c r="W511"/>
      <c r="X511"/>
      <c r="Y511"/>
      <c r="Z511"/>
      <c r="AA511"/>
      <c r="AB511"/>
      <c r="AC511"/>
      <c r="AD511"/>
      <c r="AE511"/>
    </row>
    <row r="512" spans="1:31" s="331" customFormat="1" x14ac:dyDescent="0.25">
      <c r="A512" s="327"/>
      <c r="B512" s="328"/>
      <c r="C512" s="329"/>
      <c r="D512"/>
      <c r="E512" s="329"/>
      <c r="F512"/>
      <c r="G512"/>
      <c r="H512"/>
      <c r="I512"/>
      <c r="J512"/>
      <c r="K512"/>
      <c r="L512"/>
      <c r="M512"/>
      <c r="N512"/>
      <c r="O512"/>
      <c r="P512"/>
      <c r="Q512"/>
      <c r="R512"/>
      <c r="S512"/>
      <c r="T512"/>
      <c r="U512"/>
      <c r="V512"/>
      <c r="W512"/>
      <c r="X512"/>
      <c r="Y512"/>
      <c r="Z512"/>
      <c r="AA512"/>
      <c r="AB512"/>
      <c r="AC512"/>
      <c r="AD512"/>
      <c r="AE512"/>
    </row>
    <row r="513" spans="1:31" s="331" customFormat="1" x14ac:dyDescent="0.25">
      <c r="A513" s="327"/>
      <c r="B513" s="328"/>
      <c r="C513" s="329"/>
      <c r="D513"/>
      <c r="E513" s="329"/>
      <c r="F513"/>
      <c r="G513"/>
      <c r="H513"/>
      <c r="I513"/>
      <c r="J513"/>
      <c r="K513"/>
      <c r="L513"/>
      <c r="M513"/>
      <c r="N513"/>
      <c r="O513"/>
      <c r="P513"/>
      <c r="Q513"/>
      <c r="R513"/>
      <c r="S513"/>
      <c r="T513"/>
      <c r="U513"/>
      <c r="V513"/>
      <c r="W513"/>
      <c r="X513"/>
      <c r="Y513"/>
      <c r="Z513"/>
      <c r="AA513"/>
      <c r="AB513"/>
      <c r="AC513"/>
      <c r="AD513"/>
      <c r="AE513"/>
    </row>
    <row r="514" spans="1:31" s="331" customFormat="1" x14ac:dyDescent="0.25">
      <c r="A514" s="327"/>
      <c r="B514" s="328"/>
      <c r="C514" s="329"/>
      <c r="D514"/>
      <c r="E514" s="329"/>
      <c r="F514"/>
      <c r="G514"/>
      <c r="H514"/>
      <c r="I514"/>
      <c r="J514"/>
      <c r="K514"/>
      <c r="L514"/>
      <c r="M514"/>
      <c r="N514"/>
      <c r="O514"/>
      <c r="P514"/>
      <c r="Q514"/>
      <c r="R514"/>
      <c r="S514"/>
      <c r="T514"/>
      <c r="U514"/>
      <c r="V514"/>
      <c r="W514"/>
      <c r="X514"/>
      <c r="Y514"/>
      <c r="Z514"/>
      <c r="AA514"/>
      <c r="AB514"/>
      <c r="AC514"/>
      <c r="AD514"/>
      <c r="AE514"/>
    </row>
    <row r="515" spans="1:31" s="331" customFormat="1" x14ac:dyDescent="0.25">
      <c r="A515" s="327"/>
      <c r="B515" s="328"/>
      <c r="C515" s="329"/>
      <c r="D515"/>
      <c r="E515" s="329"/>
      <c r="F515"/>
      <c r="G515"/>
      <c r="H515"/>
      <c r="I515"/>
      <c r="J515"/>
      <c r="K515"/>
      <c r="L515"/>
      <c r="M515"/>
      <c r="N515"/>
      <c r="O515"/>
      <c r="P515"/>
      <c r="Q515"/>
      <c r="R515"/>
      <c r="S515"/>
      <c r="T515"/>
      <c r="U515"/>
      <c r="V515"/>
      <c r="W515"/>
      <c r="X515"/>
      <c r="Y515"/>
      <c r="Z515"/>
      <c r="AA515"/>
      <c r="AB515"/>
      <c r="AC515"/>
      <c r="AD515"/>
      <c r="AE515"/>
    </row>
    <row r="516" spans="1:31" s="331" customFormat="1" x14ac:dyDescent="0.25">
      <c r="A516" s="327"/>
      <c r="B516" s="328"/>
      <c r="C516" s="329"/>
      <c r="D516"/>
      <c r="E516" s="329"/>
      <c r="F516"/>
      <c r="G516"/>
      <c r="H516"/>
      <c r="I516"/>
      <c r="J516"/>
      <c r="K516"/>
      <c r="L516"/>
      <c r="M516"/>
      <c r="N516"/>
      <c r="O516"/>
      <c r="P516"/>
      <c r="Q516"/>
      <c r="R516"/>
      <c r="S516"/>
      <c r="T516"/>
      <c r="U516"/>
      <c r="V516"/>
      <c r="W516"/>
      <c r="X516"/>
      <c r="Y516"/>
      <c r="Z516"/>
      <c r="AA516"/>
      <c r="AB516"/>
      <c r="AC516"/>
      <c r="AD516"/>
      <c r="AE516"/>
    </row>
    <row r="517" spans="1:31" s="331" customFormat="1" x14ac:dyDescent="0.25">
      <c r="A517" s="327"/>
      <c r="B517" s="328"/>
      <c r="C517" s="329"/>
      <c r="D517"/>
      <c r="E517" s="329"/>
      <c r="F517"/>
      <c r="G517"/>
      <c r="H517"/>
      <c r="I517"/>
      <c r="J517"/>
      <c r="K517"/>
      <c r="L517"/>
      <c r="M517"/>
      <c r="N517"/>
      <c r="O517"/>
      <c r="P517"/>
      <c r="Q517"/>
      <c r="R517"/>
      <c r="S517"/>
      <c r="T517"/>
      <c r="U517"/>
      <c r="V517"/>
      <c r="W517"/>
      <c r="X517"/>
      <c r="Y517"/>
      <c r="Z517"/>
      <c r="AA517"/>
      <c r="AB517"/>
      <c r="AC517"/>
      <c r="AD517"/>
      <c r="AE517"/>
    </row>
    <row r="518" spans="1:31" s="331" customFormat="1" x14ac:dyDescent="0.25">
      <c r="A518" s="327"/>
      <c r="B518" s="328"/>
      <c r="C518" s="329"/>
      <c r="D518"/>
      <c r="E518" s="329"/>
      <c r="F518"/>
      <c r="G518"/>
      <c r="H518"/>
      <c r="I518"/>
      <c r="J518"/>
      <c r="K518"/>
      <c r="L518"/>
      <c r="M518"/>
      <c r="N518"/>
      <c r="O518"/>
      <c r="P518"/>
      <c r="Q518"/>
      <c r="R518"/>
      <c r="S518"/>
      <c r="T518"/>
      <c r="U518"/>
      <c r="V518"/>
      <c r="W518"/>
      <c r="X518"/>
      <c r="Y518"/>
      <c r="Z518"/>
      <c r="AA518"/>
      <c r="AB518"/>
      <c r="AC518"/>
      <c r="AD518"/>
      <c r="AE518"/>
    </row>
    <row r="519" spans="1:31" s="331" customFormat="1" x14ac:dyDescent="0.25">
      <c r="A519" s="327"/>
      <c r="B519" s="328"/>
      <c r="C519" s="329"/>
      <c r="D519"/>
      <c r="E519" s="329"/>
      <c r="F519"/>
      <c r="G519"/>
      <c r="H519"/>
      <c r="I519"/>
      <c r="J519"/>
      <c r="K519"/>
      <c r="L519"/>
      <c r="M519"/>
      <c r="N519"/>
      <c r="O519"/>
      <c r="P519"/>
      <c r="Q519"/>
      <c r="R519"/>
      <c r="S519"/>
      <c r="T519"/>
      <c r="U519"/>
      <c r="V519"/>
      <c r="W519"/>
      <c r="X519"/>
      <c r="Y519"/>
      <c r="Z519"/>
      <c r="AA519"/>
      <c r="AB519"/>
      <c r="AC519"/>
      <c r="AD519"/>
      <c r="AE519"/>
    </row>
    <row r="520" spans="1:31" s="331" customFormat="1" x14ac:dyDescent="0.25">
      <c r="A520" s="327"/>
      <c r="B520" s="328"/>
      <c r="C520" s="329"/>
      <c r="D520"/>
      <c r="E520" s="329"/>
      <c r="F520"/>
      <c r="G520"/>
      <c r="H520"/>
      <c r="I520"/>
      <c r="J520"/>
      <c r="K520"/>
      <c r="L520"/>
      <c r="M520"/>
      <c r="N520"/>
      <c r="O520"/>
      <c r="P520"/>
      <c r="Q520"/>
      <c r="R520"/>
      <c r="S520"/>
      <c r="T520"/>
      <c r="U520"/>
      <c r="V520"/>
      <c r="W520"/>
      <c r="X520"/>
      <c r="Y520"/>
      <c r="Z520"/>
      <c r="AA520"/>
      <c r="AB520"/>
      <c r="AC520"/>
      <c r="AD520"/>
      <c r="AE520"/>
    </row>
    <row r="521" spans="1:31" s="331" customFormat="1" x14ac:dyDescent="0.25">
      <c r="A521" s="327"/>
      <c r="B521" s="328"/>
      <c r="C521" s="329"/>
      <c r="D521"/>
      <c r="E521" s="329"/>
      <c r="F521"/>
      <c r="G521"/>
      <c r="H521"/>
      <c r="I521"/>
      <c r="J521"/>
      <c r="K521"/>
      <c r="L521"/>
      <c r="M521"/>
      <c r="N521"/>
      <c r="O521"/>
      <c r="P521"/>
      <c r="Q521"/>
      <c r="R521"/>
      <c r="S521"/>
      <c r="T521"/>
      <c r="U521"/>
      <c r="V521"/>
      <c r="W521"/>
      <c r="X521"/>
      <c r="Y521"/>
      <c r="Z521"/>
      <c r="AA521"/>
      <c r="AB521"/>
      <c r="AC521"/>
      <c r="AD521"/>
      <c r="AE521"/>
    </row>
    <row r="522" spans="1:31" s="331" customFormat="1" x14ac:dyDescent="0.25">
      <c r="A522" s="327"/>
      <c r="B522" s="328"/>
      <c r="C522" s="329"/>
      <c r="D522"/>
      <c r="E522" s="329"/>
      <c r="F522"/>
      <c r="G522"/>
      <c r="H522"/>
      <c r="I522"/>
      <c r="J522"/>
      <c r="K522"/>
      <c r="L522"/>
      <c r="M522"/>
      <c r="N522"/>
      <c r="O522"/>
      <c r="P522"/>
      <c r="Q522"/>
      <c r="R522"/>
      <c r="S522"/>
      <c r="T522"/>
      <c r="U522"/>
      <c r="V522"/>
      <c r="W522"/>
      <c r="X522"/>
      <c r="Y522"/>
      <c r="Z522"/>
      <c r="AA522"/>
      <c r="AB522"/>
      <c r="AC522"/>
      <c r="AD522"/>
      <c r="AE522"/>
    </row>
    <row r="523" spans="1:31" s="331" customFormat="1" x14ac:dyDescent="0.25">
      <c r="A523" s="327"/>
      <c r="B523" s="328"/>
      <c r="C523" s="329"/>
      <c r="D523"/>
      <c r="E523" s="329"/>
      <c r="F523"/>
      <c r="G523"/>
      <c r="H523"/>
      <c r="I523"/>
      <c r="J523"/>
      <c r="K523"/>
      <c r="L523"/>
      <c r="M523"/>
      <c r="N523"/>
      <c r="O523"/>
      <c r="P523"/>
      <c r="Q523"/>
      <c r="R523"/>
      <c r="S523"/>
      <c r="T523"/>
      <c r="U523"/>
      <c r="V523"/>
      <c r="W523"/>
      <c r="X523"/>
      <c r="Y523"/>
      <c r="Z523"/>
      <c r="AA523"/>
      <c r="AB523"/>
      <c r="AC523"/>
      <c r="AD523"/>
      <c r="AE523"/>
    </row>
    <row r="524" spans="1:31" s="331" customFormat="1" x14ac:dyDescent="0.25">
      <c r="A524" s="327"/>
      <c r="B524" s="328"/>
      <c r="C524" s="329"/>
      <c r="D524"/>
      <c r="E524" s="329"/>
      <c r="F524"/>
      <c r="G524"/>
      <c r="H524"/>
      <c r="I524"/>
      <c r="J524"/>
      <c r="K524"/>
      <c r="L524"/>
      <c r="M524"/>
      <c r="N524"/>
      <c r="O524"/>
      <c r="P524"/>
      <c r="Q524"/>
      <c r="R524"/>
      <c r="S524"/>
      <c r="T524"/>
      <c r="U524"/>
      <c r="V524"/>
      <c r="W524"/>
      <c r="X524"/>
      <c r="Y524"/>
      <c r="Z524"/>
      <c r="AA524"/>
      <c r="AB524"/>
      <c r="AC524"/>
      <c r="AD524"/>
      <c r="AE524"/>
    </row>
    <row r="525" spans="1:31" s="331" customFormat="1" x14ac:dyDescent="0.25">
      <c r="A525" s="327"/>
      <c r="B525" s="328"/>
      <c r="C525" s="329"/>
      <c r="D525"/>
      <c r="E525" s="329"/>
      <c r="F525"/>
      <c r="G525"/>
      <c r="H525"/>
      <c r="I525"/>
      <c r="J525"/>
      <c r="K525"/>
      <c r="L525"/>
      <c r="M525"/>
      <c r="N525"/>
      <c r="O525"/>
      <c r="P525"/>
      <c r="Q525"/>
      <c r="R525"/>
      <c r="S525"/>
      <c r="T525"/>
      <c r="U525"/>
      <c r="V525"/>
      <c r="W525"/>
      <c r="X525"/>
      <c r="Y525"/>
      <c r="Z525"/>
      <c r="AA525"/>
      <c r="AB525"/>
      <c r="AC525"/>
      <c r="AD525"/>
      <c r="AE525"/>
    </row>
    <row r="526" spans="1:31" s="331" customFormat="1" x14ac:dyDescent="0.25">
      <c r="A526" s="327"/>
      <c r="B526" s="328"/>
      <c r="C526" s="329"/>
      <c r="D526"/>
      <c r="E526" s="329"/>
      <c r="F526"/>
      <c r="G526"/>
      <c r="H526"/>
      <c r="I526"/>
      <c r="J526"/>
      <c r="K526"/>
      <c r="L526"/>
      <c r="M526"/>
      <c r="N526"/>
      <c r="O526"/>
      <c r="P526"/>
      <c r="Q526"/>
      <c r="R526"/>
      <c r="S526"/>
      <c r="T526"/>
      <c r="U526"/>
      <c r="V526"/>
      <c r="W526"/>
      <c r="X526"/>
      <c r="Y526"/>
      <c r="Z526"/>
      <c r="AA526"/>
      <c r="AB526"/>
      <c r="AC526"/>
      <c r="AD526"/>
      <c r="AE526"/>
    </row>
    <row r="527" spans="1:31" s="331" customFormat="1" x14ac:dyDescent="0.25">
      <c r="A527" s="327"/>
      <c r="B527" s="328"/>
      <c r="C527" s="329"/>
      <c r="D527"/>
      <c r="E527" s="329"/>
      <c r="F527"/>
      <c r="G527"/>
      <c r="H527"/>
      <c r="I527"/>
      <c r="J527"/>
      <c r="K527"/>
      <c r="L527"/>
      <c r="M527"/>
      <c r="N527"/>
      <c r="O527"/>
      <c r="P527"/>
      <c r="Q527"/>
      <c r="R527"/>
      <c r="S527"/>
      <c r="T527"/>
      <c r="U527"/>
      <c r="V527"/>
      <c r="W527"/>
      <c r="X527"/>
      <c r="Y527"/>
      <c r="Z527"/>
      <c r="AA527"/>
      <c r="AB527"/>
      <c r="AC527"/>
      <c r="AD527"/>
      <c r="AE527"/>
    </row>
    <row r="528" spans="1:31" s="331" customFormat="1" x14ac:dyDescent="0.25">
      <c r="A528" s="327"/>
      <c r="B528" s="328"/>
      <c r="C528" s="329"/>
      <c r="D528"/>
      <c r="E528" s="329"/>
      <c r="F528"/>
      <c r="G528"/>
      <c r="H528"/>
      <c r="I528"/>
      <c r="J528"/>
      <c r="K528"/>
      <c r="L528"/>
      <c r="M528"/>
      <c r="N528"/>
      <c r="O528"/>
      <c r="P528"/>
      <c r="Q528"/>
      <c r="R528"/>
      <c r="S528"/>
      <c r="T528"/>
      <c r="U528"/>
      <c r="V528"/>
      <c r="W528"/>
      <c r="X528"/>
      <c r="Y528"/>
      <c r="Z528"/>
      <c r="AA528"/>
      <c r="AB528"/>
      <c r="AC528"/>
      <c r="AD528"/>
      <c r="AE528"/>
    </row>
    <row r="529" spans="1:31" s="331" customFormat="1" x14ac:dyDescent="0.25">
      <c r="A529" s="327"/>
      <c r="B529" s="328"/>
      <c r="C529" s="329"/>
      <c r="D529"/>
      <c r="E529" s="329"/>
      <c r="F529"/>
      <c r="G529"/>
      <c r="H529"/>
      <c r="I529"/>
      <c r="J529"/>
      <c r="K529"/>
      <c r="L529"/>
      <c r="M529"/>
      <c r="N529"/>
      <c r="O529"/>
      <c r="P529"/>
      <c r="Q529"/>
      <c r="R529"/>
      <c r="S529"/>
      <c r="T529"/>
      <c r="U529"/>
      <c r="V529"/>
      <c r="W529"/>
      <c r="X529"/>
      <c r="Y529"/>
      <c r="Z529"/>
      <c r="AA529"/>
      <c r="AB529"/>
      <c r="AC529"/>
      <c r="AD529"/>
      <c r="AE529"/>
    </row>
    <row r="530" spans="1:31" s="331" customFormat="1" x14ac:dyDescent="0.25">
      <c r="A530" s="327"/>
      <c r="B530" s="328"/>
      <c r="C530" s="329"/>
      <c r="D530"/>
      <c r="E530" s="329"/>
      <c r="F530"/>
      <c r="G530"/>
      <c r="H530"/>
      <c r="I530"/>
      <c r="J530"/>
      <c r="K530"/>
      <c r="L530"/>
      <c r="M530"/>
      <c r="N530"/>
      <c r="O530"/>
      <c r="P530"/>
      <c r="Q530"/>
      <c r="R530"/>
      <c r="S530"/>
      <c r="T530"/>
      <c r="U530"/>
      <c r="V530"/>
      <c r="W530"/>
      <c r="X530"/>
      <c r="Y530"/>
      <c r="Z530"/>
      <c r="AA530"/>
      <c r="AB530"/>
      <c r="AC530"/>
      <c r="AD530"/>
      <c r="AE530"/>
    </row>
    <row r="531" spans="1:31" s="331" customFormat="1" x14ac:dyDescent="0.25">
      <c r="A531" s="327"/>
      <c r="B531" s="328"/>
      <c r="C531" s="329"/>
      <c r="D531"/>
      <c r="E531" s="329"/>
      <c r="F531"/>
      <c r="G531"/>
      <c r="H531"/>
      <c r="I531"/>
      <c r="J531"/>
      <c r="K531"/>
      <c r="L531"/>
      <c r="M531"/>
      <c r="N531"/>
      <c r="O531"/>
      <c r="P531"/>
      <c r="Q531"/>
      <c r="R531"/>
      <c r="S531"/>
      <c r="T531"/>
      <c r="U531"/>
      <c r="V531"/>
      <c r="W531"/>
      <c r="X531"/>
      <c r="Y531"/>
      <c r="Z531"/>
      <c r="AA531"/>
      <c r="AB531"/>
      <c r="AC531"/>
      <c r="AD531"/>
      <c r="AE531"/>
    </row>
    <row r="532" spans="1:31" s="331" customFormat="1" x14ac:dyDescent="0.25">
      <c r="A532" s="327"/>
      <c r="B532" s="328"/>
      <c r="C532" s="329"/>
      <c r="D532"/>
      <c r="E532" s="329"/>
      <c r="F532"/>
      <c r="G532"/>
      <c r="H532"/>
      <c r="I532"/>
      <c r="J532"/>
      <c r="K532"/>
      <c r="L532"/>
      <c r="M532"/>
      <c r="N532"/>
      <c r="O532"/>
      <c r="P532"/>
      <c r="Q532"/>
      <c r="R532"/>
      <c r="S532"/>
      <c r="T532"/>
      <c r="U532"/>
      <c r="V532"/>
      <c r="W532"/>
      <c r="X532"/>
      <c r="Y532"/>
      <c r="Z532"/>
      <c r="AA532"/>
      <c r="AB532"/>
      <c r="AC532"/>
      <c r="AD532"/>
      <c r="AE532"/>
    </row>
    <row r="533" spans="1:31" s="331" customFormat="1" x14ac:dyDescent="0.25">
      <c r="A533" s="327"/>
      <c r="B533" s="328"/>
      <c r="C533" s="329"/>
      <c r="D533"/>
      <c r="E533" s="329"/>
      <c r="F533"/>
      <c r="G533"/>
      <c r="H533"/>
      <c r="I533"/>
      <c r="J533"/>
      <c r="K533"/>
      <c r="L533"/>
      <c r="M533"/>
      <c r="N533"/>
      <c r="O533"/>
      <c r="P533"/>
      <c r="Q533"/>
      <c r="R533"/>
      <c r="S533"/>
      <c r="T533"/>
      <c r="U533"/>
      <c r="V533"/>
      <c r="W533"/>
      <c r="X533"/>
      <c r="Y533"/>
      <c r="Z533"/>
      <c r="AA533"/>
      <c r="AB533"/>
      <c r="AC533"/>
      <c r="AD533"/>
      <c r="AE533"/>
    </row>
    <row r="534" spans="1:31" s="331" customFormat="1" x14ac:dyDescent="0.25">
      <c r="A534" s="327"/>
      <c r="B534" s="328"/>
      <c r="C534" s="329"/>
      <c r="D534"/>
      <c r="E534" s="329"/>
      <c r="F534"/>
      <c r="G534"/>
      <c r="H534"/>
      <c r="I534"/>
      <c r="J534"/>
      <c r="K534"/>
      <c r="L534"/>
      <c r="M534"/>
      <c r="N534"/>
      <c r="O534"/>
      <c r="P534"/>
      <c r="Q534"/>
      <c r="R534"/>
      <c r="S534"/>
      <c r="T534"/>
      <c r="U534"/>
      <c r="V534"/>
      <c r="W534"/>
      <c r="X534"/>
      <c r="Y534"/>
      <c r="Z534"/>
      <c r="AA534"/>
      <c r="AB534"/>
      <c r="AC534"/>
      <c r="AD534"/>
      <c r="AE534"/>
    </row>
    <row r="535" spans="1:31" s="331" customFormat="1" x14ac:dyDescent="0.25">
      <c r="A535" s="327"/>
      <c r="B535" s="328"/>
      <c r="C535" s="329"/>
      <c r="D535"/>
      <c r="E535" s="329"/>
      <c r="F535"/>
      <c r="G535"/>
      <c r="H535"/>
      <c r="I535"/>
      <c r="J535"/>
      <c r="K535"/>
      <c r="L535"/>
      <c r="M535"/>
      <c r="N535"/>
      <c r="O535"/>
      <c r="P535"/>
      <c r="Q535"/>
      <c r="R535"/>
      <c r="S535"/>
      <c r="T535"/>
      <c r="U535"/>
      <c r="V535"/>
      <c r="W535"/>
      <c r="X535"/>
      <c r="Y535"/>
      <c r="Z535"/>
      <c r="AA535"/>
      <c r="AB535"/>
      <c r="AC535"/>
      <c r="AD535"/>
      <c r="AE535"/>
    </row>
    <row r="536" spans="1:31" s="331" customFormat="1" x14ac:dyDescent="0.25">
      <c r="A536" s="327"/>
      <c r="B536" s="328"/>
      <c r="C536" s="329"/>
      <c r="D536"/>
      <c r="E536" s="329"/>
      <c r="F536"/>
      <c r="G536"/>
      <c r="H536"/>
      <c r="I536"/>
      <c r="J536"/>
      <c r="K536"/>
      <c r="L536"/>
      <c r="M536"/>
      <c r="N536"/>
      <c r="O536"/>
      <c r="P536"/>
      <c r="Q536"/>
      <c r="R536"/>
      <c r="S536"/>
      <c r="T536"/>
      <c r="U536"/>
      <c r="V536"/>
      <c r="W536"/>
      <c r="X536"/>
      <c r="Y536"/>
      <c r="Z536"/>
      <c r="AA536"/>
      <c r="AB536"/>
      <c r="AC536"/>
      <c r="AD536"/>
      <c r="AE536"/>
    </row>
    <row r="537" spans="1:31" s="331" customFormat="1" x14ac:dyDescent="0.25">
      <c r="A537" s="327"/>
      <c r="B537" s="328"/>
      <c r="C537" s="329"/>
      <c r="D537"/>
      <c r="E537" s="329"/>
      <c r="F537"/>
      <c r="G537"/>
      <c r="H537"/>
      <c r="I537"/>
      <c r="J537"/>
      <c r="K537"/>
      <c r="L537"/>
      <c r="M537"/>
      <c r="N537"/>
      <c r="O537"/>
      <c r="P537"/>
      <c r="Q537"/>
      <c r="R537"/>
      <c r="S537"/>
      <c r="T537"/>
      <c r="U537"/>
      <c r="V537"/>
      <c r="W537"/>
      <c r="X537"/>
      <c r="Y537"/>
      <c r="Z537"/>
      <c r="AA537"/>
      <c r="AB537"/>
      <c r="AC537"/>
      <c r="AD537"/>
      <c r="AE537"/>
    </row>
    <row r="538" spans="1:31" s="331" customFormat="1" x14ac:dyDescent="0.25">
      <c r="A538" s="327"/>
      <c r="B538" s="328"/>
      <c r="C538" s="329"/>
      <c r="D538"/>
      <c r="E538" s="329"/>
      <c r="F538"/>
      <c r="G538"/>
      <c r="H538"/>
      <c r="I538"/>
      <c r="J538"/>
      <c r="K538"/>
      <c r="L538"/>
      <c r="M538"/>
      <c r="N538"/>
      <c r="O538"/>
      <c r="P538"/>
      <c r="Q538"/>
      <c r="R538"/>
      <c r="S538"/>
      <c r="T538"/>
      <c r="U538"/>
      <c r="V538"/>
      <c r="W538"/>
      <c r="X538"/>
      <c r="Y538"/>
      <c r="Z538"/>
      <c r="AA538"/>
      <c r="AB538"/>
      <c r="AC538"/>
      <c r="AD538"/>
      <c r="AE538"/>
    </row>
    <row r="539" spans="1:31" s="331" customFormat="1" x14ac:dyDescent="0.25">
      <c r="A539" s="327"/>
      <c r="B539" s="328"/>
      <c r="C539" s="329"/>
      <c r="D539"/>
      <c r="E539" s="329"/>
      <c r="F539"/>
      <c r="G539"/>
      <c r="H539"/>
      <c r="I539"/>
      <c r="J539"/>
      <c r="K539"/>
      <c r="L539"/>
      <c r="M539"/>
      <c r="N539"/>
      <c r="O539"/>
      <c r="P539"/>
      <c r="Q539"/>
      <c r="R539"/>
      <c r="S539"/>
      <c r="T539"/>
      <c r="U539"/>
      <c r="V539"/>
      <c r="W539"/>
      <c r="X539"/>
      <c r="Y539"/>
      <c r="Z539"/>
      <c r="AA539"/>
      <c r="AB539"/>
      <c r="AC539"/>
      <c r="AD539"/>
      <c r="AE539"/>
    </row>
    <row r="540" spans="1:31" s="331" customFormat="1" x14ac:dyDescent="0.25">
      <c r="A540" s="327"/>
      <c r="B540" s="328"/>
      <c r="C540" s="329"/>
      <c r="D540"/>
      <c r="E540" s="329"/>
      <c r="F540"/>
      <c r="G540"/>
      <c r="H540"/>
      <c r="I540"/>
      <c r="J540"/>
      <c r="K540"/>
      <c r="L540"/>
      <c r="M540"/>
      <c r="N540"/>
      <c r="O540"/>
      <c r="P540"/>
      <c r="Q540"/>
      <c r="R540"/>
      <c r="S540"/>
      <c r="T540"/>
      <c r="U540"/>
      <c r="V540"/>
      <c r="W540"/>
      <c r="X540"/>
      <c r="Y540"/>
      <c r="Z540"/>
      <c r="AA540"/>
      <c r="AB540"/>
      <c r="AC540"/>
      <c r="AD540"/>
      <c r="AE540"/>
    </row>
    <row r="541" spans="1:31" s="331" customFormat="1" x14ac:dyDescent="0.25">
      <c r="A541" s="327"/>
      <c r="B541" s="328"/>
      <c r="C541" s="329"/>
      <c r="D541"/>
      <c r="E541" s="329"/>
      <c r="F541"/>
      <c r="G541"/>
      <c r="H541"/>
      <c r="I541"/>
      <c r="J541"/>
      <c r="K541"/>
      <c r="L541"/>
      <c r="M541"/>
      <c r="N541"/>
      <c r="O541"/>
      <c r="P541"/>
      <c r="Q541"/>
      <c r="R541"/>
      <c r="S541"/>
      <c r="T541"/>
      <c r="U541"/>
      <c r="V541"/>
      <c r="W541"/>
      <c r="X541"/>
      <c r="Y541"/>
      <c r="Z541"/>
      <c r="AA541"/>
      <c r="AB541"/>
      <c r="AC541"/>
      <c r="AD541"/>
      <c r="AE541"/>
    </row>
    <row r="542" spans="1:31" s="331" customFormat="1" x14ac:dyDescent="0.25">
      <c r="A542" s="327"/>
      <c r="B542" s="328"/>
      <c r="C542" s="329"/>
      <c r="D542"/>
      <c r="E542" s="329"/>
      <c r="F542"/>
      <c r="G542"/>
      <c r="H542"/>
      <c r="I542"/>
      <c r="J542"/>
      <c r="K542"/>
      <c r="L542"/>
      <c r="M542"/>
      <c r="N542"/>
      <c r="O542"/>
      <c r="P542"/>
      <c r="Q542"/>
      <c r="R542"/>
      <c r="S542"/>
      <c r="T542"/>
      <c r="U542"/>
      <c r="V542"/>
      <c r="W542"/>
      <c r="X542"/>
      <c r="Y542"/>
      <c r="Z542"/>
      <c r="AA542"/>
      <c r="AB542"/>
      <c r="AC542"/>
      <c r="AD542"/>
      <c r="AE542"/>
    </row>
    <row r="543" spans="1:31" s="331" customFormat="1" x14ac:dyDescent="0.25">
      <c r="A543" s="327"/>
      <c r="B543" s="328"/>
      <c r="C543" s="329"/>
      <c r="D543"/>
      <c r="E543" s="329"/>
      <c r="F543"/>
      <c r="G543"/>
      <c r="H543"/>
      <c r="I543"/>
      <c r="J543"/>
      <c r="K543"/>
      <c r="L543"/>
      <c r="M543"/>
      <c r="N543"/>
      <c r="O543"/>
      <c r="P543"/>
      <c r="Q543"/>
      <c r="R543"/>
      <c r="S543"/>
      <c r="T543"/>
      <c r="U543"/>
      <c r="V543"/>
      <c r="W543"/>
      <c r="X543"/>
      <c r="Y543"/>
      <c r="Z543"/>
      <c r="AA543"/>
      <c r="AB543"/>
      <c r="AC543"/>
      <c r="AD543"/>
      <c r="AE543"/>
    </row>
    <row r="544" spans="1:31" s="331" customFormat="1" x14ac:dyDescent="0.25">
      <c r="A544" s="327"/>
      <c r="B544" s="328"/>
      <c r="C544" s="329"/>
      <c r="D544"/>
      <c r="E544" s="329"/>
      <c r="F544"/>
      <c r="G544"/>
      <c r="H544"/>
      <c r="I544"/>
      <c r="J544"/>
      <c r="K544"/>
      <c r="L544"/>
      <c r="M544"/>
      <c r="N544"/>
      <c r="O544"/>
      <c r="P544"/>
      <c r="Q544"/>
      <c r="R544"/>
      <c r="S544"/>
      <c r="T544"/>
      <c r="U544"/>
      <c r="V544"/>
      <c r="W544"/>
      <c r="X544"/>
      <c r="Y544"/>
      <c r="Z544"/>
      <c r="AA544"/>
      <c r="AB544"/>
      <c r="AC544"/>
      <c r="AD544"/>
      <c r="AE544"/>
    </row>
    <row r="545" spans="1:31" s="331" customFormat="1" x14ac:dyDescent="0.25">
      <c r="A545" s="327"/>
      <c r="B545" s="328"/>
      <c r="C545" s="329"/>
      <c r="D545"/>
      <c r="E545" s="329"/>
      <c r="F545"/>
      <c r="G545"/>
      <c r="H545"/>
      <c r="I545"/>
      <c r="J545"/>
      <c r="K545"/>
      <c r="L545"/>
      <c r="M545"/>
      <c r="N545"/>
      <c r="O545"/>
      <c r="P545"/>
      <c r="Q545"/>
      <c r="R545"/>
      <c r="S545"/>
      <c r="T545"/>
      <c r="U545"/>
      <c r="V545"/>
      <c r="W545"/>
      <c r="X545"/>
      <c r="Y545"/>
      <c r="Z545"/>
      <c r="AA545"/>
      <c r="AB545"/>
      <c r="AC545"/>
      <c r="AD545"/>
      <c r="AE545"/>
    </row>
    <row r="546" spans="1:31" s="331" customFormat="1" x14ac:dyDescent="0.25">
      <c r="A546" s="327"/>
      <c r="B546" s="328"/>
      <c r="C546" s="329"/>
      <c r="D546"/>
      <c r="E546" s="329"/>
      <c r="F546"/>
      <c r="G546"/>
      <c r="H546"/>
      <c r="I546"/>
      <c r="J546"/>
      <c r="K546"/>
      <c r="L546"/>
      <c r="M546"/>
      <c r="N546"/>
      <c r="O546"/>
      <c r="P546"/>
      <c r="Q546"/>
      <c r="R546"/>
      <c r="S546"/>
      <c r="T546"/>
      <c r="U546"/>
      <c r="V546"/>
      <c r="W546"/>
      <c r="X546"/>
      <c r="Y546"/>
      <c r="Z546"/>
      <c r="AA546"/>
      <c r="AB546"/>
      <c r="AC546"/>
      <c r="AD546"/>
      <c r="AE546"/>
    </row>
    <row r="547" spans="1:31" s="331" customFormat="1" x14ac:dyDescent="0.25">
      <c r="A547" s="327"/>
      <c r="B547" s="328"/>
      <c r="C547" s="329"/>
      <c r="D547"/>
      <c r="E547" s="329"/>
      <c r="F547"/>
      <c r="G547"/>
      <c r="H547"/>
      <c r="I547"/>
      <c r="J547"/>
      <c r="K547"/>
      <c r="L547"/>
      <c r="M547"/>
      <c r="N547"/>
      <c r="O547"/>
      <c r="P547"/>
      <c r="Q547"/>
      <c r="R547"/>
      <c r="S547"/>
      <c r="T547"/>
      <c r="U547"/>
      <c r="V547"/>
      <c r="W547"/>
      <c r="X547"/>
      <c r="Y547"/>
      <c r="Z547"/>
      <c r="AA547"/>
      <c r="AB547"/>
      <c r="AC547"/>
      <c r="AD547"/>
      <c r="AE547"/>
    </row>
    <row r="548" spans="1:31" s="331" customFormat="1" x14ac:dyDescent="0.25">
      <c r="A548" s="327"/>
      <c r="B548" s="328"/>
      <c r="C548" s="329"/>
      <c r="D548"/>
      <c r="E548" s="329"/>
      <c r="F548"/>
      <c r="G548"/>
      <c r="H548"/>
      <c r="I548"/>
      <c r="J548"/>
      <c r="K548"/>
      <c r="L548"/>
      <c r="M548"/>
      <c r="N548"/>
      <c r="O548"/>
      <c r="P548"/>
      <c r="Q548"/>
      <c r="R548"/>
      <c r="S548"/>
      <c r="T548"/>
      <c r="U548"/>
      <c r="V548"/>
      <c r="W548"/>
      <c r="X548"/>
      <c r="Y548"/>
      <c r="Z548"/>
      <c r="AA548"/>
      <c r="AB548"/>
      <c r="AC548"/>
      <c r="AD548"/>
      <c r="AE548"/>
    </row>
    <row r="549" spans="1:31" s="331" customFormat="1" x14ac:dyDescent="0.25">
      <c r="A549" s="327"/>
      <c r="B549" s="328"/>
      <c r="C549" s="329"/>
      <c r="D549"/>
      <c r="E549" s="329"/>
      <c r="F549"/>
      <c r="G549"/>
      <c r="H549"/>
      <c r="I549"/>
      <c r="J549"/>
      <c r="K549"/>
      <c r="L549"/>
      <c r="M549"/>
      <c r="N549"/>
      <c r="O549"/>
      <c r="P549"/>
      <c r="Q549"/>
      <c r="R549"/>
      <c r="S549"/>
      <c r="T549"/>
      <c r="U549"/>
      <c r="V549"/>
      <c r="W549"/>
      <c r="X549"/>
      <c r="Y549"/>
      <c r="Z549"/>
      <c r="AA549"/>
      <c r="AB549"/>
      <c r="AC549"/>
      <c r="AD549"/>
      <c r="AE549"/>
    </row>
    <row r="550" spans="1:31" s="331" customFormat="1" x14ac:dyDescent="0.25">
      <c r="A550" s="327"/>
      <c r="B550" s="328"/>
      <c r="C550" s="329"/>
      <c r="D550"/>
      <c r="E550" s="329"/>
      <c r="F550"/>
      <c r="G550"/>
      <c r="H550"/>
      <c r="I550"/>
      <c r="J550"/>
      <c r="K550"/>
      <c r="L550"/>
      <c r="M550"/>
      <c r="N550"/>
      <c r="O550"/>
      <c r="P550"/>
      <c r="Q550"/>
      <c r="R550"/>
      <c r="S550"/>
      <c r="T550"/>
      <c r="U550"/>
      <c r="V550"/>
      <c r="W550"/>
      <c r="X550"/>
      <c r="Y550"/>
      <c r="Z550"/>
      <c r="AA550"/>
      <c r="AB550"/>
      <c r="AC550"/>
      <c r="AD550"/>
      <c r="AE550"/>
    </row>
    <row r="551" spans="1:31" s="331" customFormat="1" x14ac:dyDescent="0.25">
      <c r="A551" s="327"/>
      <c r="B551" s="328"/>
      <c r="C551" s="329"/>
      <c r="D551"/>
      <c r="E551" s="329"/>
      <c r="F551"/>
      <c r="G551"/>
      <c r="H551"/>
      <c r="I551"/>
      <c r="J551"/>
      <c r="K551"/>
      <c r="L551"/>
      <c r="M551"/>
      <c r="N551"/>
      <c r="O551"/>
      <c r="P551"/>
      <c r="Q551"/>
      <c r="R551"/>
      <c r="S551"/>
      <c r="T551"/>
      <c r="U551"/>
      <c r="V551"/>
      <c r="W551"/>
      <c r="X551"/>
      <c r="Y551"/>
      <c r="Z551"/>
      <c r="AA551"/>
      <c r="AB551"/>
      <c r="AC551"/>
      <c r="AD551"/>
      <c r="AE551"/>
    </row>
    <row r="552" spans="1:31" s="331" customFormat="1" x14ac:dyDescent="0.25">
      <c r="A552" s="327"/>
      <c r="B552" s="328"/>
      <c r="C552" s="329"/>
      <c r="D552"/>
      <c r="E552" s="329"/>
      <c r="F552"/>
      <c r="G552"/>
      <c r="H552"/>
      <c r="I552"/>
      <c r="J552"/>
      <c r="K552"/>
      <c r="L552"/>
      <c r="M552"/>
      <c r="N552"/>
      <c r="O552"/>
      <c r="P552"/>
      <c r="Q552"/>
      <c r="R552"/>
      <c r="S552"/>
      <c r="T552"/>
      <c r="U552"/>
      <c r="V552"/>
      <c r="W552"/>
      <c r="X552"/>
      <c r="Y552"/>
      <c r="Z552"/>
      <c r="AA552"/>
      <c r="AB552"/>
      <c r="AC552"/>
      <c r="AD552"/>
      <c r="AE552"/>
    </row>
    <row r="553" spans="1:31" s="331" customFormat="1" x14ac:dyDescent="0.25">
      <c r="A553" s="327"/>
      <c r="B553" s="328"/>
      <c r="C553" s="329"/>
      <c r="D553"/>
      <c r="E553" s="329"/>
      <c r="F553"/>
      <c r="G553"/>
      <c r="H553"/>
      <c r="I553"/>
      <c r="J553"/>
      <c r="K553"/>
      <c r="L553"/>
      <c r="M553"/>
      <c r="N553"/>
      <c r="O553"/>
      <c r="P553"/>
      <c r="Q553"/>
      <c r="R553"/>
      <c r="S553"/>
      <c r="T553"/>
      <c r="U553"/>
      <c r="V553"/>
      <c r="W553"/>
      <c r="X553"/>
      <c r="Y553"/>
      <c r="Z553"/>
      <c r="AA553"/>
      <c r="AB553"/>
      <c r="AC553"/>
      <c r="AD553"/>
      <c r="AE553"/>
    </row>
    <row r="554" spans="1:31" s="331" customFormat="1" x14ac:dyDescent="0.25">
      <c r="A554" s="327"/>
      <c r="B554" s="328"/>
      <c r="C554" s="329"/>
      <c r="D554"/>
      <c r="E554" s="329"/>
      <c r="F554"/>
      <c r="G554"/>
      <c r="H554"/>
      <c r="I554"/>
      <c r="J554"/>
      <c r="K554"/>
      <c r="L554"/>
      <c r="M554"/>
      <c r="N554"/>
      <c r="O554"/>
      <c r="P554"/>
      <c r="Q554"/>
      <c r="R554"/>
      <c r="S554"/>
      <c r="T554"/>
      <c r="U554"/>
      <c r="V554"/>
      <c r="W554"/>
      <c r="X554"/>
      <c r="Y554"/>
      <c r="Z554"/>
      <c r="AA554"/>
      <c r="AB554"/>
      <c r="AC554"/>
      <c r="AD554"/>
      <c r="AE554"/>
    </row>
    <row r="555" spans="1:31" s="331" customFormat="1" x14ac:dyDescent="0.25">
      <c r="A555" s="327"/>
      <c r="B555" s="328"/>
      <c r="C555" s="329"/>
      <c r="D555"/>
      <c r="E555" s="329"/>
      <c r="F555"/>
      <c r="G555"/>
      <c r="H555"/>
      <c r="I555"/>
      <c r="J555"/>
      <c r="K555"/>
      <c r="L555"/>
      <c r="M555"/>
      <c r="N555"/>
      <c r="O555"/>
      <c r="P555"/>
      <c r="Q555"/>
      <c r="R555"/>
      <c r="S555"/>
      <c r="T555"/>
      <c r="U555"/>
      <c r="V555"/>
      <c r="W555"/>
      <c r="X555"/>
      <c r="Y555"/>
      <c r="Z555"/>
      <c r="AA555"/>
      <c r="AB555"/>
      <c r="AC555"/>
      <c r="AD555"/>
      <c r="AE555"/>
    </row>
    <row r="556" spans="1:31" s="331" customFormat="1" x14ac:dyDescent="0.25">
      <c r="A556" s="327"/>
      <c r="B556" s="328"/>
      <c r="C556" s="329"/>
      <c r="D556"/>
      <c r="E556" s="329"/>
      <c r="F556"/>
      <c r="G556"/>
      <c r="H556"/>
      <c r="I556"/>
      <c r="J556"/>
      <c r="K556"/>
      <c r="L556"/>
      <c r="M556"/>
      <c r="N556"/>
      <c r="O556"/>
      <c r="P556"/>
      <c r="Q556"/>
      <c r="R556"/>
      <c r="S556"/>
      <c r="T556"/>
      <c r="U556"/>
      <c r="V556"/>
      <c r="W556"/>
      <c r="X556"/>
      <c r="Y556"/>
      <c r="Z556"/>
      <c r="AA556"/>
      <c r="AB556"/>
      <c r="AC556"/>
      <c r="AD556"/>
      <c r="AE556"/>
    </row>
    <row r="557" spans="1:31" s="331" customFormat="1" x14ac:dyDescent="0.25">
      <c r="A557" s="327"/>
      <c r="B557" s="328"/>
      <c r="C557" s="329"/>
      <c r="D557"/>
      <c r="E557" s="329"/>
      <c r="F557"/>
      <c r="G557"/>
      <c r="H557"/>
      <c r="I557"/>
      <c r="J557"/>
      <c r="K557"/>
      <c r="L557"/>
      <c r="M557"/>
      <c r="N557"/>
      <c r="O557"/>
      <c r="P557"/>
      <c r="Q557"/>
      <c r="R557"/>
      <c r="S557"/>
      <c r="T557"/>
      <c r="U557"/>
      <c r="V557"/>
      <c r="W557"/>
      <c r="X557"/>
      <c r="Y557"/>
      <c r="Z557"/>
      <c r="AA557"/>
      <c r="AB557"/>
      <c r="AC557"/>
      <c r="AD557"/>
      <c r="AE557"/>
    </row>
    <row r="558" spans="1:31" s="331" customFormat="1" x14ac:dyDescent="0.25">
      <c r="A558" s="327"/>
      <c r="B558" s="328"/>
      <c r="C558" s="329"/>
      <c r="D558"/>
      <c r="E558" s="329"/>
      <c r="F558"/>
      <c r="G558"/>
      <c r="H558"/>
      <c r="I558"/>
      <c r="J558"/>
      <c r="K558"/>
      <c r="L558"/>
      <c r="M558"/>
      <c r="N558"/>
      <c r="O558"/>
      <c r="P558"/>
      <c r="Q558"/>
      <c r="R558"/>
      <c r="S558"/>
      <c r="T558"/>
      <c r="U558"/>
      <c r="V558"/>
      <c r="W558"/>
      <c r="X558"/>
      <c r="Y558"/>
      <c r="Z558"/>
      <c r="AA558"/>
      <c r="AB558"/>
      <c r="AC558"/>
      <c r="AD558"/>
      <c r="AE558"/>
    </row>
    <row r="559" spans="1:31" s="331" customFormat="1" x14ac:dyDescent="0.25">
      <c r="A559" s="327"/>
      <c r="B559" s="328"/>
      <c r="C559" s="329"/>
      <c r="D559"/>
      <c r="E559" s="329"/>
      <c r="F559"/>
      <c r="G559"/>
      <c r="H559"/>
      <c r="I559"/>
      <c r="J559"/>
      <c r="K559"/>
      <c r="L559"/>
      <c r="M559"/>
      <c r="N559"/>
      <c r="O559"/>
      <c r="P559"/>
      <c r="Q559"/>
      <c r="R559"/>
      <c r="S559"/>
      <c r="T559"/>
      <c r="U559"/>
      <c r="V559"/>
      <c r="W559"/>
      <c r="X559"/>
      <c r="Y559"/>
      <c r="Z559"/>
      <c r="AA559"/>
      <c r="AB559"/>
      <c r="AC559"/>
      <c r="AD559"/>
      <c r="AE559"/>
    </row>
    <row r="560" spans="1:31" s="331" customFormat="1" x14ac:dyDescent="0.25">
      <c r="A560" s="327"/>
      <c r="B560" s="328"/>
      <c r="C560" s="329"/>
      <c r="D560"/>
      <c r="E560" s="329"/>
      <c r="F560"/>
      <c r="G560"/>
      <c r="H560"/>
      <c r="I560"/>
      <c r="J560"/>
      <c r="K560"/>
      <c r="L560"/>
      <c r="M560"/>
      <c r="N560"/>
      <c r="O560"/>
      <c r="P560"/>
      <c r="Q560"/>
      <c r="R560"/>
      <c r="S560"/>
      <c r="T560"/>
      <c r="U560"/>
      <c r="V560"/>
      <c r="W560"/>
      <c r="X560"/>
      <c r="Y560"/>
      <c r="Z560"/>
      <c r="AA560"/>
      <c r="AB560"/>
      <c r="AC560"/>
      <c r="AD560"/>
      <c r="AE560"/>
    </row>
    <row r="561" spans="1:31" s="331" customFormat="1" x14ac:dyDescent="0.25">
      <c r="A561" s="327"/>
      <c r="B561" s="328"/>
      <c r="C561" s="329"/>
      <c r="D561"/>
      <c r="E561" s="329"/>
      <c r="F561"/>
      <c r="G561"/>
      <c r="H561"/>
      <c r="I561"/>
      <c r="J561"/>
      <c r="K561"/>
      <c r="L561"/>
      <c r="M561"/>
      <c r="N561"/>
      <c r="O561"/>
      <c r="P561"/>
      <c r="Q561"/>
      <c r="R561"/>
      <c r="S561"/>
      <c r="T561"/>
      <c r="U561"/>
      <c r="V561"/>
      <c r="W561"/>
      <c r="X561"/>
      <c r="Y561"/>
      <c r="Z561"/>
      <c r="AA561"/>
      <c r="AB561"/>
      <c r="AC561"/>
      <c r="AD561"/>
      <c r="AE561"/>
    </row>
    <row r="562" spans="1:31" s="331" customFormat="1" x14ac:dyDescent="0.25">
      <c r="A562" s="327"/>
      <c r="B562" s="328"/>
      <c r="C562" s="329"/>
      <c r="D562"/>
      <c r="E562" s="329"/>
      <c r="F562"/>
      <c r="G562"/>
      <c r="H562"/>
      <c r="I562"/>
      <c r="J562"/>
      <c r="K562"/>
      <c r="L562"/>
      <c r="M562"/>
      <c r="N562"/>
      <c r="O562"/>
      <c r="P562"/>
      <c r="Q562"/>
      <c r="R562"/>
      <c r="S562"/>
      <c r="T562"/>
      <c r="U562"/>
      <c r="V562"/>
      <c r="W562"/>
      <c r="X562"/>
      <c r="Y562"/>
      <c r="Z562"/>
      <c r="AA562"/>
      <c r="AB562"/>
      <c r="AC562"/>
      <c r="AD562"/>
      <c r="AE562"/>
    </row>
    <row r="563" spans="1:31" s="331" customFormat="1" x14ac:dyDescent="0.25">
      <c r="A563" s="327"/>
      <c r="B563" s="328"/>
      <c r="C563" s="329"/>
      <c r="D563"/>
      <c r="E563" s="329"/>
      <c r="F563"/>
      <c r="G563"/>
      <c r="H563"/>
      <c r="I563"/>
      <c r="J563"/>
      <c r="K563"/>
      <c r="L563"/>
      <c r="M563"/>
      <c r="N563"/>
      <c r="O563"/>
      <c r="P563"/>
      <c r="Q563"/>
      <c r="R563"/>
      <c r="S563"/>
      <c r="T563"/>
      <c r="U563"/>
      <c r="V563"/>
      <c r="W563"/>
      <c r="X563"/>
      <c r="Y563"/>
      <c r="Z563"/>
      <c r="AA563"/>
      <c r="AB563"/>
      <c r="AC563"/>
      <c r="AD563"/>
      <c r="AE563"/>
    </row>
    <row r="564" spans="1:31" s="331" customFormat="1" x14ac:dyDescent="0.25">
      <c r="A564" s="327"/>
      <c r="B564" s="328"/>
      <c r="C564" s="329"/>
      <c r="D564"/>
      <c r="E564" s="329"/>
      <c r="F564"/>
      <c r="G564"/>
      <c r="H564"/>
      <c r="I564"/>
      <c r="J564"/>
      <c r="K564"/>
      <c r="L564"/>
      <c r="M564"/>
      <c r="N564"/>
      <c r="O564"/>
      <c r="P564"/>
      <c r="Q564"/>
      <c r="R564"/>
      <c r="S564"/>
      <c r="T564"/>
      <c r="U564"/>
      <c r="V564"/>
      <c r="W564"/>
      <c r="X564"/>
      <c r="Y564"/>
      <c r="Z564"/>
      <c r="AA564"/>
      <c r="AB564"/>
      <c r="AC564"/>
      <c r="AD564"/>
      <c r="AE564"/>
    </row>
    <row r="565" spans="1:31" s="331" customFormat="1" x14ac:dyDescent="0.25">
      <c r="A565" s="327"/>
      <c r="B565" s="328"/>
      <c r="C565" s="329"/>
      <c r="D565"/>
      <c r="E565" s="329"/>
      <c r="F565"/>
      <c r="G565"/>
      <c r="H565"/>
      <c r="I565"/>
      <c r="J565"/>
      <c r="K565"/>
      <c r="L565"/>
      <c r="M565"/>
      <c r="N565"/>
      <c r="O565"/>
      <c r="P565"/>
      <c r="Q565"/>
      <c r="R565"/>
      <c r="S565"/>
      <c r="T565"/>
      <c r="U565"/>
      <c r="V565"/>
      <c r="W565"/>
      <c r="X565"/>
      <c r="Y565"/>
      <c r="Z565"/>
      <c r="AA565"/>
      <c r="AB565"/>
      <c r="AC565"/>
      <c r="AD565"/>
      <c r="AE565"/>
    </row>
    <row r="566" spans="1:31" s="331" customFormat="1" x14ac:dyDescent="0.25">
      <c r="A566" s="327"/>
      <c r="B566" s="328"/>
      <c r="C566" s="329"/>
      <c r="D566"/>
      <c r="E566" s="329"/>
      <c r="F566"/>
      <c r="G566"/>
      <c r="H566"/>
      <c r="I566"/>
      <c r="J566"/>
      <c r="K566"/>
      <c r="L566"/>
      <c r="M566"/>
      <c r="N566"/>
      <c r="O566"/>
      <c r="P566"/>
      <c r="Q566"/>
      <c r="R566"/>
      <c r="S566"/>
      <c r="T566"/>
      <c r="U566"/>
      <c r="V566"/>
      <c r="W566"/>
      <c r="X566"/>
      <c r="Y566"/>
      <c r="Z566"/>
      <c r="AA566"/>
      <c r="AB566"/>
      <c r="AC566"/>
      <c r="AD566"/>
      <c r="AE566"/>
    </row>
    <row r="567" spans="1:31" s="331" customFormat="1" x14ac:dyDescent="0.25">
      <c r="A567" s="327"/>
      <c r="B567" s="328"/>
      <c r="C567" s="329"/>
      <c r="D567"/>
      <c r="E567" s="329"/>
      <c r="F567"/>
      <c r="G567"/>
      <c r="H567"/>
      <c r="I567"/>
      <c r="J567"/>
      <c r="K567"/>
      <c r="L567"/>
      <c r="M567"/>
      <c r="N567"/>
      <c r="O567"/>
      <c r="P567"/>
      <c r="Q567"/>
      <c r="R567"/>
      <c r="S567"/>
      <c r="T567"/>
      <c r="U567"/>
      <c r="V567"/>
      <c r="W567"/>
      <c r="X567"/>
      <c r="Y567"/>
      <c r="Z567"/>
      <c r="AA567"/>
      <c r="AB567"/>
      <c r="AC567"/>
      <c r="AD567"/>
      <c r="AE567"/>
    </row>
    <row r="568" spans="1:31" s="331" customFormat="1" x14ac:dyDescent="0.25">
      <c r="A568" s="327"/>
      <c r="B568" s="328"/>
      <c r="C568" s="329"/>
      <c r="D568"/>
      <c r="E568" s="329"/>
      <c r="F568"/>
      <c r="G568"/>
      <c r="H568"/>
      <c r="I568"/>
      <c r="J568"/>
      <c r="K568"/>
      <c r="L568"/>
      <c r="M568"/>
      <c r="N568"/>
      <c r="O568"/>
      <c r="P568"/>
      <c r="Q568"/>
      <c r="R568"/>
      <c r="S568"/>
      <c r="T568"/>
      <c r="U568"/>
      <c r="V568"/>
      <c r="W568"/>
      <c r="X568"/>
      <c r="Y568"/>
      <c r="Z568"/>
      <c r="AA568"/>
      <c r="AB568"/>
      <c r="AC568"/>
      <c r="AD568"/>
      <c r="AE568"/>
    </row>
    <row r="569" spans="1:31" s="331" customFormat="1" x14ac:dyDescent="0.25">
      <c r="A569" s="327"/>
      <c r="B569" s="328"/>
      <c r="C569" s="329"/>
      <c r="D569"/>
      <c r="E569" s="329"/>
      <c r="F569"/>
      <c r="G569"/>
      <c r="H569"/>
      <c r="I569"/>
      <c r="J569"/>
      <c r="K569"/>
      <c r="L569"/>
      <c r="M569"/>
      <c r="N569"/>
      <c r="O569"/>
      <c r="P569"/>
      <c r="Q569"/>
      <c r="R569"/>
      <c r="S569"/>
      <c r="T569"/>
      <c r="U569"/>
      <c r="V569"/>
      <c r="W569"/>
      <c r="X569"/>
      <c r="Y569"/>
      <c r="Z569"/>
      <c r="AA569"/>
      <c r="AB569"/>
      <c r="AC569"/>
      <c r="AD569"/>
      <c r="AE569"/>
    </row>
    <row r="570" spans="1:31" s="331" customFormat="1" x14ac:dyDescent="0.25">
      <c r="A570" s="327"/>
      <c r="B570" s="328"/>
      <c r="C570" s="329"/>
      <c r="D570"/>
      <c r="E570" s="329"/>
      <c r="F570"/>
      <c r="G570"/>
      <c r="H570"/>
      <c r="I570"/>
      <c r="J570"/>
      <c r="K570"/>
      <c r="L570"/>
      <c r="M570"/>
      <c r="N570"/>
      <c r="O570"/>
      <c r="P570"/>
      <c r="Q570"/>
      <c r="R570"/>
      <c r="S570"/>
      <c r="T570"/>
      <c r="U570"/>
      <c r="V570"/>
      <c r="W570"/>
      <c r="X570"/>
      <c r="Y570"/>
      <c r="Z570"/>
      <c r="AA570"/>
      <c r="AB570"/>
      <c r="AC570"/>
      <c r="AD570"/>
      <c r="AE570"/>
    </row>
    <row r="571" spans="1:31" s="331" customFormat="1" x14ac:dyDescent="0.25">
      <c r="A571" s="327"/>
      <c r="B571" s="328"/>
      <c r="C571" s="329"/>
      <c r="D571"/>
      <c r="E571" s="329"/>
      <c r="F571"/>
      <c r="G571"/>
      <c r="H571"/>
      <c r="I571"/>
      <c r="J571"/>
      <c r="K571"/>
      <c r="L571"/>
      <c r="M571"/>
      <c r="N571"/>
      <c r="O571"/>
      <c r="P571"/>
      <c r="Q571"/>
      <c r="R571"/>
      <c r="S571"/>
      <c r="T571"/>
      <c r="U571"/>
      <c r="V571"/>
      <c r="W571"/>
      <c r="X571"/>
      <c r="Y571"/>
      <c r="Z571"/>
      <c r="AA571"/>
      <c r="AB571"/>
      <c r="AC571"/>
      <c r="AD571"/>
      <c r="AE571"/>
    </row>
    <row r="572" spans="1:31" s="331" customFormat="1" x14ac:dyDescent="0.25">
      <c r="A572" s="327"/>
      <c r="B572" s="328"/>
      <c r="C572" s="329"/>
      <c r="D572"/>
      <c r="E572" s="329"/>
      <c r="F572"/>
      <c r="G572"/>
      <c r="H572"/>
      <c r="I572"/>
      <c r="J572"/>
      <c r="K572"/>
      <c r="L572"/>
      <c r="M572"/>
      <c r="N572"/>
      <c r="O572"/>
      <c r="P572"/>
      <c r="Q572"/>
      <c r="R572"/>
      <c r="S572"/>
      <c r="T572"/>
      <c r="U572"/>
      <c r="V572"/>
      <c r="W572"/>
      <c r="X572"/>
      <c r="Y572"/>
      <c r="Z572"/>
      <c r="AA572"/>
      <c r="AB572"/>
      <c r="AC572"/>
      <c r="AD572"/>
      <c r="AE572"/>
    </row>
    <row r="573" spans="1:31" s="331" customFormat="1" x14ac:dyDescent="0.25">
      <c r="A573" s="327"/>
      <c r="B573" s="328"/>
      <c r="C573" s="329"/>
      <c r="D573"/>
      <c r="E573" s="329"/>
      <c r="F573"/>
      <c r="G573"/>
      <c r="H573"/>
      <c r="I573"/>
      <c r="J573"/>
      <c r="K573"/>
      <c r="L573"/>
      <c r="M573"/>
      <c r="N573"/>
      <c r="O573"/>
      <c r="P573"/>
      <c r="Q573"/>
      <c r="R573"/>
      <c r="S573"/>
      <c r="T573"/>
      <c r="U573"/>
      <c r="V573"/>
      <c r="W573"/>
      <c r="X573"/>
      <c r="Y573"/>
      <c r="Z573"/>
      <c r="AA573"/>
      <c r="AB573"/>
      <c r="AC573"/>
      <c r="AD573"/>
      <c r="AE573"/>
    </row>
    <row r="574" spans="1:31" s="331" customFormat="1" x14ac:dyDescent="0.25">
      <c r="A574" s="327"/>
      <c r="B574" s="328"/>
      <c r="C574" s="329"/>
      <c r="D574"/>
      <c r="E574" s="329"/>
      <c r="F574"/>
      <c r="G574"/>
      <c r="H574"/>
      <c r="I574"/>
      <c r="J574"/>
      <c r="K574"/>
      <c r="L574"/>
      <c r="M574"/>
      <c r="N574"/>
      <c r="O574"/>
      <c r="P574"/>
      <c r="Q574"/>
      <c r="R574"/>
      <c r="S574"/>
      <c r="T574"/>
      <c r="U574"/>
      <c r="V574"/>
      <c r="W574"/>
      <c r="X574"/>
      <c r="Y574"/>
      <c r="Z574"/>
      <c r="AA574"/>
      <c r="AB574"/>
      <c r="AC574"/>
      <c r="AD574"/>
      <c r="AE574"/>
    </row>
    <row r="575" spans="1:31" s="331" customFormat="1" x14ac:dyDescent="0.25">
      <c r="A575" s="327"/>
      <c r="B575" s="328"/>
      <c r="C575" s="329"/>
      <c r="D575"/>
      <c r="E575" s="329"/>
      <c r="F575"/>
      <c r="G575"/>
      <c r="H575"/>
      <c r="I575"/>
      <c r="J575"/>
      <c r="K575"/>
      <c r="L575"/>
      <c r="M575"/>
      <c r="N575"/>
      <c r="O575"/>
      <c r="P575"/>
      <c r="Q575"/>
      <c r="R575"/>
      <c r="S575"/>
      <c r="T575"/>
      <c r="U575"/>
      <c r="V575"/>
      <c r="W575"/>
      <c r="X575"/>
      <c r="Y575"/>
      <c r="Z575"/>
      <c r="AA575"/>
      <c r="AB575"/>
      <c r="AC575"/>
      <c r="AD575"/>
      <c r="AE575"/>
    </row>
    <row r="576" spans="1:31" s="331" customFormat="1" x14ac:dyDescent="0.25">
      <c r="A576" s="327"/>
      <c r="B576" s="328"/>
      <c r="C576" s="329"/>
      <c r="D576"/>
      <c r="E576" s="329"/>
      <c r="F576"/>
      <c r="G576"/>
      <c r="H576"/>
      <c r="I576"/>
      <c r="J576"/>
      <c r="K576"/>
      <c r="L576"/>
      <c r="M576"/>
      <c r="N576"/>
      <c r="O576"/>
      <c r="P576"/>
      <c r="Q576"/>
      <c r="R576"/>
      <c r="S576"/>
      <c r="T576"/>
      <c r="U576"/>
      <c r="V576"/>
      <c r="W576"/>
      <c r="X576"/>
      <c r="Y576"/>
      <c r="Z576"/>
      <c r="AA576"/>
      <c r="AB576"/>
      <c r="AC576"/>
      <c r="AD576"/>
      <c r="AE576"/>
    </row>
    <row r="577" spans="1:31" s="331" customFormat="1" x14ac:dyDescent="0.25">
      <c r="A577" s="327"/>
      <c r="B577" s="328"/>
      <c r="C577" s="329"/>
      <c r="D577"/>
      <c r="E577" s="329"/>
      <c r="F577"/>
      <c r="G577"/>
      <c r="H577"/>
      <c r="I577"/>
      <c r="J577"/>
      <c r="K577"/>
      <c r="L577"/>
      <c r="M577"/>
      <c r="N577"/>
      <c r="O577"/>
      <c r="P577"/>
      <c r="Q577"/>
      <c r="R577"/>
      <c r="S577"/>
      <c r="T577"/>
      <c r="U577"/>
      <c r="V577"/>
      <c r="W577"/>
      <c r="X577"/>
      <c r="Y577"/>
      <c r="Z577"/>
      <c r="AA577"/>
      <c r="AB577"/>
      <c r="AC577"/>
      <c r="AD577"/>
      <c r="AE577"/>
    </row>
    <row r="578" spans="1:31" s="331" customFormat="1" x14ac:dyDescent="0.25">
      <c r="A578" s="327"/>
      <c r="B578" s="328"/>
      <c r="C578" s="329"/>
      <c r="D578"/>
      <c r="E578" s="329"/>
      <c r="F578"/>
      <c r="G578"/>
      <c r="H578"/>
      <c r="I578"/>
      <c r="J578"/>
      <c r="K578"/>
      <c r="L578"/>
      <c r="M578"/>
      <c r="N578"/>
      <c r="O578"/>
      <c r="P578"/>
      <c r="Q578"/>
      <c r="R578"/>
      <c r="S578"/>
      <c r="T578"/>
      <c r="U578"/>
      <c r="V578"/>
      <c r="W578"/>
      <c r="X578"/>
      <c r="Y578"/>
      <c r="Z578"/>
      <c r="AA578"/>
      <c r="AB578"/>
      <c r="AC578"/>
      <c r="AD578"/>
      <c r="AE578"/>
    </row>
    <row r="579" spans="1:31" s="331" customFormat="1" x14ac:dyDescent="0.25">
      <c r="A579" s="327"/>
      <c r="B579" s="328"/>
      <c r="C579" s="329"/>
      <c r="D579"/>
      <c r="E579" s="329"/>
      <c r="F579"/>
      <c r="G579"/>
      <c r="H579"/>
      <c r="I579"/>
      <c r="J579"/>
      <c r="K579"/>
      <c r="L579"/>
      <c r="M579"/>
      <c r="N579"/>
      <c r="O579"/>
      <c r="P579"/>
      <c r="Q579"/>
      <c r="R579"/>
      <c r="S579"/>
      <c r="T579"/>
      <c r="U579"/>
      <c r="V579"/>
      <c r="W579"/>
      <c r="X579"/>
      <c r="Y579"/>
      <c r="Z579"/>
      <c r="AA579"/>
      <c r="AB579"/>
      <c r="AC579"/>
      <c r="AD579"/>
      <c r="AE579"/>
    </row>
    <row r="580" spans="1:31" s="331" customFormat="1" x14ac:dyDescent="0.25">
      <c r="A580" s="327"/>
      <c r="B580" s="328"/>
      <c r="C580" s="329"/>
      <c r="D580"/>
      <c r="E580" s="329"/>
      <c r="F580"/>
      <c r="G580"/>
      <c r="H580"/>
      <c r="I580"/>
      <c r="J580"/>
      <c r="K580"/>
      <c r="L580"/>
      <c r="M580"/>
      <c r="N580"/>
      <c r="O580"/>
      <c r="P580"/>
      <c r="Q580"/>
      <c r="R580"/>
      <c r="S580"/>
      <c r="T580"/>
      <c r="U580"/>
      <c r="V580"/>
      <c r="W580"/>
      <c r="X580"/>
      <c r="Y580"/>
      <c r="Z580"/>
      <c r="AA580"/>
      <c r="AB580"/>
      <c r="AC580"/>
      <c r="AD580"/>
      <c r="AE580"/>
    </row>
    <row r="581" spans="1:31" s="331" customFormat="1" x14ac:dyDescent="0.25">
      <c r="A581" s="327"/>
      <c r="B581" s="328"/>
      <c r="C581" s="329"/>
      <c r="D581"/>
      <c r="E581" s="329"/>
      <c r="F581"/>
      <c r="G581"/>
      <c r="H581"/>
      <c r="I581"/>
      <c r="J581"/>
      <c r="K581"/>
      <c r="L581"/>
      <c r="M581"/>
      <c r="N581"/>
      <c r="O581"/>
      <c r="P581"/>
      <c r="Q581"/>
      <c r="R581"/>
      <c r="S581"/>
      <c r="T581"/>
      <c r="U581"/>
      <c r="V581"/>
      <c r="W581"/>
      <c r="X581"/>
      <c r="Y581"/>
      <c r="Z581"/>
      <c r="AA581"/>
      <c r="AB581"/>
      <c r="AC581"/>
      <c r="AD581"/>
      <c r="AE581"/>
    </row>
    <row r="582" spans="1:31" s="331" customFormat="1" x14ac:dyDescent="0.25">
      <c r="A582" s="327"/>
      <c r="B582" s="328"/>
      <c r="C582" s="329"/>
      <c r="D582"/>
      <c r="E582" s="329"/>
      <c r="F582"/>
      <c r="G582"/>
      <c r="H582"/>
      <c r="I582"/>
      <c r="J582"/>
      <c r="K582"/>
      <c r="L582"/>
      <c r="M582"/>
      <c r="N582"/>
      <c r="O582"/>
      <c r="P582"/>
      <c r="Q582"/>
      <c r="R582"/>
      <c r="S582"/>
      <c r="T582"/>
      <c r="U582"/>
      <c r="V582"/>
      <c r="W582"/>
      <c r="X582"/>
      <c r="Y582"/>
      <c r="Z582"/>
      <c r="AA582"/>
      <c r="AB582"/>
      <c r="AC582"/>
      <c r="AD582"/>
      <c r="AE582"/>
    </row>
    <row r="583" spans="1:31" s="331" customFormat="1" x14ac:dyDescent="0.25">
      <c r="A583" s="327"/>
      <c r="B583" s="328"/>
      <c r="C583" s="329"/>
      <c r="D583"/>
      <c r="E583" s="329"/>
      <c r="F583"/>
      <c r="G583"/>
      <c r="H583"/>
      <c r="I583"/>
      <c r="J583"/>
      <c r="K583"/>
      <c r="L583"/>
      <c r="M583"/>
      <c r="N583"/>
      <c r="O583"/>
      <c r="P583"/>
      <c r="Q583"/>
      <c r="R583"/>
      <c r="S583"/>
      <c r="T583"/>
      <c r="U583"/>
      <c r="V583"/>
      <c r="W583"/>
      <c r="X583"/>
      <c r="Y583"/>
      <c r="Z583"/>
      <c r="AA583"/>
      <c r="AB583"/>
      <c r="AC583"/>
      <c r="AD583"/>
      <c r="AE583"/>
    </row>
    <row r="584" spans="1:31" s="331" customFormat="1" x14ac:dyDescent="0.25">
      <c r="A584" s="327"/>
      <c r="B584" s="328"/>
      <c r="C584" s="329"/>
      <c r="D584"/>
      <c r="E584" s="329"/>
      <c r="F584"/>
      <c r="G584"/>
      <c r="H584"/>
      <c r="I584"/>
      <c r="J584"/>
      <c r="K584"/>
      <c r="L584"/>
      <c r="M584"/>
      <c r="N584"/>
      <c r="O584"/>
      <c r="P584"/>
      <c r="Q584"/>
      <c r="R584"/>
      <c r="S584"/>
      <c r="T584"/>
      <c r="U584"/>
      <c r="V584"/>
      <c r="W584"/>
      <c r="X584"/>
      <c r="Y584"/>
      <c r="Z584"/>
      <c r="AA584"/>
      <c r="AB584"/>
      <c r="AC584"/>
      <c r="AD584"/>
      <c r="AE584"/>
    </row>
    <row r="585" spans="1:31" s="331" customFormat="1" x14ac:dyDescent="0.25">
      <c r="A585" s="327"/>
      <c r="B585" s="328"/>
      <c r="C585" s="329"/>
      <c r="D585"/>
      <c r="E585" s="329"/>
      <c r="F585"/>
      <c r="G585"/>
      <c r="H585"/>
      <c r="I585"/>
      <c r="J585"/>
      <c r="K585"/>
      <c r="L585"/>
      <c r="M585"/>
      <c r="N585"/>
      <c r="O585"/>
      <c r="P585"/>
      <c r="Q585"/>
      <c r="R585"/>
      <c r="S585"/>
      <c r="T585"/>
      <c r="U585"/>
      <c r="V585"/>
      <c r="W585"/>
      <c r="X585"/>
      <c r="Y585"/>
      <c r="Z585"/>
      <c r="AA585"/>
      <c r="AB585"/>
      <c r="AC585"/>
      <c r="AD585"/>
      <c r="AE585"/>
    </row>
    <row r="586" spans="1:31" s="331" customFormat="1" x14ac:dyDescent="0.25">
      <c r="A586" s="327"/>
      <c r="B586" s="328"/>
      <c r="C586" s="329"/>
      <c r="D586"/>
      <c r="E586" s="329"/>
      <c r="F586"/>
      <c r="G586"/>
      <c r="H586"/>
      <c r="I586"/>
      <c r="J586"/>
      <c r="K586"/>
      <c r="L586"/>
      <c r="M586"/>
      <c r="N586"/>
      <c r="O586"/>
      <c r="P586"/>
      <c r="Q586"/>
      <c r="R586"/>
      <c r="S586"/>
      <c r="T586"/>
      <c r="U586"/>
      <c r="V586"/>
      <c r="W586"/>
      <c r="X586"/>
      <c r="Y586"/>
      <c r="Z586"/>
      <c r="AA586"/>
      <c r="AB586"/>
      <c r="AC586"/>
      <c r="AD586"/>
      <c r="AE586"/>
    </row>
    <row r="587" spans="1:31" s="331" customFormat="1" x14ac:dyDescent="0.25">
      <c r="A587" s="327"/>
      <c r="B587" s="328"/>
      <c r="C587" s="329"/>
      <c r="D587"/>
      <c r="E587" s="329"/>
      <c r="F587"/>
      <c r="G587"/>
      <c r="H587"/>
      <c r="I587"/>
      <c r="J587"/>
      <c r="K587"/>
      <c r="L587"/>
      <c r="M587"/>
      <c r="N587"/>
      <c r="O587"/>
      <c r="P587"/>
      <c r="Q587"/>
      <c r="R587"/>
      <c r="S587"/>
      <c r="T587"/>
      <c r="U587"/>
      <c r="V587"/>
      <c r="W587"/>
      <c r="X587"/>
      <c r="Y587"/>
      <c r="Z587"/>
      <c r="AA587"/>
      <c r="AB587"/>
      <c r="AC587"/>
      <c r="AD587"/>
      <c r="AE587"/>
    </row>
    <row r="588" spans="1:31" s="331" customFormat="1" x14ac:dyDescent="0.25">
      <c r="A588" s="327"/>
      <c r="B588" s="328"/>
      <c r="C588" s="329"/>
      <c r="D588"/>
      <c r="E588" s="329"/>
      <c r="F588"/>
      <c r="G588"/>
      <c r="H588"/>
      <c r="I588"/>
      <c r="J588"/>
      <c r="K588"/>
      <c r="L588"/>
      <c r="M588"/>
      <c r="N588"/>
      <c r="O588"/>
      <c r="P588"/>
      <c r="Q588"/>
      <c r="R588"/>
      <c r="S588"/>
      <c r="T588"/>
      <c r="U588"/>
      <c r="V588"/>
      <c r="W588"/>
      <c r="X588"/>
      <c r="Y588"/>
      <c r="Z588"/>
      <c r="AA588"/>
      <c r="AB588"/>
      <c r="AC588"/>
      <c r="AD588"/>
      <c r="AE588"/>
    </row>
    <row r="589" spans="1:31" s="331" customFormat="1" x14ac:dyDescent="0.25">
      <c r="A589" s="327"/>
      <c r="B589" s="328"/>
      <c r="C589" s="329"/>
      <c r="D589"/>
      <c r="E589" s="329"/>
      <c r="F589"/>
      <c r="G589"/>
      <c r="H589"/>
      <c r="I589"/>
      <c r="J589"/>
      <c r="K589"/>
      <c r="L589"/>
      <c r="M589"/>
      <c r="N589"/>
      <c r="O589"/>
      <c r="P589"/>
      <c r="Q589"/>
      <c r="R589"/>
      <c r="S589"/>
      <c r="T589"/>
      <c r="U589"/>
      <c r="V589"/>
      <c r="W589"/>
      <c r="X589"/>
      <c r="Y589"/>
      <c r="Z589"/>
      <c r="AA589"/>
      <c r="AB589"/>
      <c r="AC589"/>
      <c r="AD589"/>
      <c r="AE589"/>
    </row>
    <row r="590" spans="1:31" s="331" customFormat="1" x14ac:dyDescent="0.25">
      <c r="A590" s="327"/>
      <c r="B590" s="328"/>
      <c r="C590" s="329"/>
      <c r="D590"/>
      <c r="E590" s="329"/>
      <c r="F590"/>
      <c r="G590"/>
      <c r="H590"/>
      <c r="I590"/>
      <c r="J590"/>
      <c r="K590"/>
      <c r="L590"/>
      <c r="M590"/>
      <c r="N590"/>
      <c r="O590"/>
      <c r="P590"/>
      <c r="Q590"/>
      <c r="R590"/>
      <c r="S590"/>
      <c r="T590"/>
      <c r="U590"/>
      <c r="V590"/>
      <c r="W590"/>
      <c r="X590"/>
      <c r="Y590"/>
      <c r="Z590"/>
      <c r="AA590"/>
      <c r="AB590"/>
      <c r="AC590"/>
      <c r="AD590"/>
      <c r="AE590"/>
    </row>
    <row r="591" spans="1:31" s="331" customFormat="1" x14ac:dyDescent="0.25">
      <c r="A591" s="327"/>
      <c r="B591" s="328"/>
      <c r="C591" s="329"/>
      <c r="D591"/>
      <c r="E591" s="329"/>
      <c r="F591"/>
      <c r="G591"/>
      <c r="H591"/>
      <c r="I591"/>
      <c r="J591"/>
      <c r="K591"/>
      <c r="L591"/>
      <c r="M591"/>
      <c r="N591"/>
      <c r="O591"/>
      <c r="P591"/>
      <c r="Q591"/>
      <c r="R591"/>
      <c r="S591"/>
      <c r="T591"/>
      <c r="U591"/>
      <c r="V591"/>
      <c r="W591"/>
      <c r="X591"/>
      <c r="Y591"/>
      <c r="Z591"/>
      <c r="AA591"/>
      <c r="AB591"/>
      <c r="AC591"/>
      <c r="AD591"/>
      <c r="AE591"/>
    </row>
    <row r="592" spans="1:31" s="331" customFormat="1" x14ac:dyDescent="0.25">
      <c r="A592" s="327"/>
      <c r="B592" s="328"/>
      <c r="C592" s="329"/>
      <c r="D592"/>
      <c r="E592" s="329"/>
      <c r="F592"/>
      <c r="G592"/>
      <c r="H592"/>
      <c r="I592"/>
      <c r="J592"/>
      <c r="K592"/>
      <c r="L592"/>
      <c r="M592"/>
      <c r="N592"/>
      <c r="O592"/>
      <c r="P592"/>
      <c r="Q592"/>
      <c r="R592"/>
      <c r="S592"/>
      <c r="T592"/>
      <c r="U592"/>
      <c r="V592"/>
      <c r="W592"/>
      <c r="X592"/>
      <c r="Y592"/>
      <c r="Z592"/>
      <c r="AA592"/>
      <c r="AB592"/>
      <c r="AC592"/>
      <c r="AD592"/>
      <c r="AE592"/>
    </row>
    <row r="593" spans="1:31" s="331" customFormat="1" x14ac:dyDescent="0.25">
      <c r="A593" s="327"/>
      <c r="B593" s="328"/>
      <c r="C593" s="329"/>
      <c r="D593"/>
      <c r="E593" s="329"/>
      <c r="F593"/>
      <c r="G593"/>
      <c r="H593"/>
      <c r="I593"/>
      <c r="J593"/>
      <c r="K593"/>
      <c r="L593"/>
      <c r="M593"/>
      <c r="N593"/>
      <c r="O593"/>
      <c r="P593"/>
      <c r="Q593"/>
      <c r="R593"/>
      <c r="S593"/>
      <c r="T593"/>
      <c r="U593"/>
      <c r="V593"/>
      <c r="W593"/>
      <c r="X593"/>
      <c r="Y593"/>
      <c r="Z593"/>
      <c r="AA593"/>
      <c r="AB593"/>
      <c r="AC593"/>
      <c r="AD593"/>
      <c r="AE593"/>
    </row>
    <row r="594" spans="1:31" s="331" customFormat="1" x14ac:dyDescent="0.25">
      <c r="A594" s="327"/>
      <c r="B594" s="328"/>
      <c r="C594" s="329"/>
      <c r="D594"/>
      <c r="E594" s="329"/>
      <c r="F594"/>
      <c r="G594"/>
      <c r="H594"/>
      <c r="I594"/>
      <c r="J594"/>
      <c r="K594"/>
      <c r="L594"/>
      <c r="M594"/>
      <c r="N594"/>
      <c r="O594"/>
      <c r="P594"/>
      <c r="Q594"/>
      <c r="R594"/>
      <c r="S594"/>
      <c r="T594"/>
      <c r="U594"/>
      <c r="V594"/>
      <c r="W594"/>
      <c r="X594"/>
      <c r="Y594"/>
      <c r="Z594"/>
      <c r="AA594"/>
      <c r="AB594"/>
      <c r="AC594"/>
      <c r="AD594"/>
      <c r="AE594"/>
    </row>
    <row r="595" spans="1:31" s="331" customFormat="1" x14ac:dyDescent="0.25">
      <c r="A595" s="327"/>
      <c r="B595" s="328"/>
      <c r="C595" s="329"/>
      <c r="D595"/>
      <c r="E595" s="329"/>
      <c r="F595"/>
      <c r="G595"/>
      <c r="H595"/>
      <c r="I595"/>
      <c r="J595"/>
      <c r="K595"/>
      <c r="L595"/>
      <c r="M595"/>
      <c r="N595"/>
      <c r="O595"/>
      <c r="P595"/>
      <c r="Q595"/>
      <c r="R595"/>
      <c r="S595"/>
      <c r="T595"/>
      <c r="U595"/>
      <c r="V595"/>
      <c r="W595"/>
      <c r="X595"/>
      <c r="Y595"/>
      <c r="Z595"/>
      <c r="AA595"/>
      <c r="AB595"/>
      <c r="AC595"/>
      <c r="AD595"/>
      <c r="AE595"/>
    </row>
    <row r="596" spans="1:31" s="331" customFormat="1" x14ac:dyDescent="0.25">
      <c r="A596" s="327"/>
      <c r="B596" s="328"/>
      <c r="C596" s="329"/>
      <c r="D596"/>
      <c r="E596" s="329"/>
      <c r="F596"/>
      <c r="G596"/>
      <c r="H596"/>
      <c r="I596"/>
      <c r="J596"/>
      <c r="K596"/>
      <c r="L596"/>
      <c r="M596"/>
      <c r="N596"/>
      <c r="O596"/>
      <c r="P596"/>
      <c r="Q596"/>
      <c r="R596"/>
      <c r="S596"/>
      <c r="T596"/>
      <c r="U596"/>
      <c r="V596"/>
      <c r="W596"/>
      <c r="X596"/>
      <c r="Y596"/>
      <c r="Z596"/>
      <c r="AA596"/>
      <c r="AB596"/>
      <c r="AC596"/>
      <c r="AD596"/>
      <c r="AE596"/>
    </row>
    <row r="597" spans="1:31" s="331" customFormat="1" x14ac:dyDescent="0.25">
      <c r="A597" s="327"/>
      <c r="B597" s="328"/>
      <c r="C597" s="329"/>
      <c r="D597"/>
      <c r="E597" s="329"/>
      <c r="F597"/>
      <c r="G597"/>
      <c r="H597"/>
      <c r="I597"/>
      <c r="J597"/>
      <c r="K597"/>
      <c r="L597"/>
      <c r="M597"/>
      <c r="N597"/>
      <c r="O597"/>
      <c r="P597"/>
      <c r="Q597"/>
      <c r="R597"/>
      <c r="S597"/>
      <c r="T597"/>
      <c r="U597"/>
      <c r="V597"/>
      <c r="W597"/>
      <c r="X597"/>
      <c r="Y597"/>
      <c r="Z597"/>
      <c r="AA597"/>
      <c r="AB597"/>
      <c r="AC597"/>
      <c r="AD597"/>
      <c r="AE597"/>
    </row>
    <row r="598" spans="1:31" s="331" customFormat="1" x14ac:dyDescent="0.25">
      <c r="A598" s="327"/>
      <c r="B598" s="328"/>
      <c r="C598" s="329"/>
      <c r="D598"/>
      <c r="E598" s="329"/>
      <c r="F598"/>
      <c r="G598"/>
      <c r="H598"/>
      <c r="I598"/>
      <c r="J598"/>
      <c r="K598"/>
      <c r="L598"/>
      <c r="M598"/>
      <c r="N598"/>
      <c r="O598"/>
      <c r="P598"/>
      <c r="Q598"/>
      <c r="R598"/>
      <c r="S598"/>
      <c r="T598"/>
      <c r="U598"/>
      <c r="V598"/>
      <c r="W598"/>
      <c r="X598"/>
      <c r="Y598"/>
      <c r="Z598"/>
      <c r="AA598"/>
      <c r="AB598"/>
      <c r="AC598"/>
      <c r="AD598"/>
      <c r="AE598"/>
    </row>
    <row r="599" spans="1:31" s="331" customFormat="1" x14ac:dyDescent="0.25">
      <c r="A599" s="327"/>
      <c r="B599" s="328"/>
      <c r="C599" s="329"/>
      <c r="D599"/>
      <c r="E599" s="329"/>
      <c r="F599"/>
      <c r="G599"/>
      <c r="H599"/>
      <c r="I599"/>
      <c r="J599"/>
      <c r="K599"/>
      <c r="L599"/>
      <c r="M599"/>
      <c r="N599"/>
      <c r="O599"/>
      <c r="P599"/>
      <c r="Q599"/>
      <c r="R599"/>
      <c r="S599"/>
      <c r="T599"/>
      <c r="U599"/>
      <c r="V599"/>
      <c r="W599"/>
      <c r="X599"/>
      <c r="Y599"/>
      <c r="Z599"/>
      <c r="AA599"/>
      <c r="AB599"/>
      <c r="AC599"/>
      <c r="AD599"/>
      <c r="AE599"/>
    </row>
    <row r="600" spans="1:31" s="331" customFormat="1" x14ac:dyDescent="0.25">
      <c r="A600" s="327"/>
      <c r="B600" s="328"/>
      <c r="C600" s="329"/>
      <c r="D600"/>
      <c r="E600" s="329"/>
      <c r="F600"/>
      <c r="G600"/>
      <c r="H600"/>
      <c r="I600"/>
      <c r="J600"/>
      <c r="K600"/>
      <c r="L600"/>
      <c r="M600"/>
      <c r="N600"/>
      <c r="O600"/>
      <c r="P600"/>
      <c r="Q600"/>
      <c r="R600"/>
      <c r="S600"/>
      <c r="T600"/>
      <c r="U600"/>
      <c r="V600"/>
      <c r="W600"/>
      <c r="X600"/>
      <c r="Y600"/>
      <c r="Z600"/>
      <c r="AA600"/>
      <c r="AB600"/>
      <c r="AC600"/>
      <c r="AD600"/>
      <c r="AE600"/>
    </row>
    <row r="601" spans="1:31" s="331" customFormat="1" x14ac:dyDescent="0.25">
      <c r="A601" s="327"/>
      <c r="B601" s="328"/>
      <c r="C601" s="329"/>
      <c r="D601"/>
      <c r="E601" s="329"/>
      <c r="F601"/>
      <c r="G601"/>
      <c r="H601"/>
      <c r="I601"/>
      <c r="J601"/>
      <c r="K601"/>
      <c r="L601"/>
      <c r="M601"/>
      <c r="N601"/>
      <c r="O601"/>
      <c r="P601"/>
      <c r="Q601"/>
      <c r="R601"/>
      <c r="S601"/>
      <c r="T601"/>
      <c r="U601"/>
      <c r="V601"/>
      <c r="W601"/>
      <c r="X601"/>
      <c r="Y601"/>
      <c r="Z601"/>
      <c r="AA601"/>
      <c r="AB601"/>
      <c r="AC601"/>
      <c r="AD601"/>
      <c r="AE601"/>
    </row>
    <row r="602" spans="1:31" s="331" customFormat="1" x14ac:dyDescent="0.25">
      <c r="A602" s="327"/>
      <c r="B602" s="328"/>
      <c r="C602" s="329"/>
      <c r="D602"/>
      <c r="E602" s="329"/>
      <c r="F602"/>
      <c r="G602"/>
      <c r="H602"/>
      <c r="I602"/>
      <c r="J602"/>
      <c r="K602"/>
      <c r="L602"/>
      <c r="M602"/>
      <c r="N602"/>
      <c r="O602"/>
      <c r="P602"/>
      <c r="Q602"/>
      <c r="R602"/>
      <c r="S602"/>
      <c r="T602"/>
      <c r="U602"/>
      <c r="V602"/>
      <c r="W602"/>
      <c r="X602"/>
      <c r="Y602"/>
      <c r="Z602"/>
      <c r="AA602"/>
      <c r="AB602"/>
      <c r="AC602"/>
      <c r="AD602"/>
      <c r="AE602"/>
    </row>
    <row r="603" spans="1:31" s="331" customFormat="1" x14ac:dyDescent="0.25">
      <c r="A603" s="327"/>
      <c r="B603" s="328"/>
      <c r="C603" s="329"/>
      <c r="D603"/>
      <c r="E603" s="329"/>
      <c r="F603"/>
      <c r="G603"/>
      <c r="H603"/>
      <c r="I603"/>
      <c r="J603"/>
      <c r="K603"/>
      <c r="L603"/>
      <c r="M603"/>
      <c r="N603"/>
      <c r="O603"/>
      <c r="P603"/>
      <c r="Q603"/>
      <c r="R603"/>
      <c r="S603"/>
      <c r="T603"/>
      <c r="U603"/>
      <c r="V603"/>
      <c r="W603"/>
      <c r="X603"/>
      <c r="Y603"/>
      <c r="Z603"/>
      <c r="AA603"/>
      <c r="AB603"/>
      <c r="AC603"/>
      <c r="AD603"/>
      <c r="AE603"/>
    </row>
    <row r="604" spans="1:31" s="331" customFormat="1" x14ac:dyDescent="0.25">
      <c r="A604" s="327"/>
      <c r="B604" s="328"/>
      <c r="C604" s="329"/>
      <c r="D604"/>
      <c r="E604" s="329"/>
      <c r="F604"/>
      <c r="G604"/>
      <c r="H604"/>
      <c r="I604"/>
      <c r="J604"/>
      <c r="K604"/>
      <c r="L604"/>
      <c r="M604"/>
      <c r="N604"/>
      <c r="O604"/>
      <c r="P604"/>
      <c r="Q604"/>
      <c r="R604"/>
      <c r="S604"/>
      <c r="T604"/>
      <c r="U604"/>
      <c r="V604"/>
      <c r="W604"/>
      <c r="X604"/>
      <c r="Y604"/>
      <c r="Z604"/>
      <c r="AA604"/>
      <c r="AB604"/>
      <c r="AC604"/>
      <c r="AD604"/>
      <c r="AE604"/>
    </row>
    <row r="605" spans="1:31" s="331" customFormat="1" x14ac:dyDescent="0.25">
      <c r="A605" s="327"/>
      <c r="B605" s="328"/>
      <c r="C605" s="329"/>
      <c r="D605"/>
      <c r="E605" s="329"/>
      <c r="F605"/>
      <c r="G605"/>
      <c r="H605"/>
      <c r="I605"/>
      <c r="J605"/>
      <c r="K605"/>
      <c r="L605"/>
      <c r="M605"/>
      <c r="N605"/>
      <c r="O605"/>
      <c r="P605"/>
      <c r="Q605"/>
      <c r="R605"/>
      <c r="S605"/>
      <c r="T605"/>
      <c r="U605"/>
      <c r="V605"/>
      <c r="W605"/>
      <c r="X605"/>
      <c r="Y605"/>
      <c r="Z605"/>
      <c r="AA605"/>
      <c r="AB605"/>
      <c r="AC605"/>
      <c r="AD605"/>
      <c r="AE605"/>
    </row>
    <row r="606" spans="1:31" s="331" customFormat="1" x14ac:dyDescent="0.25">
      <c r="A606" s="327"/>
      <c r="B606" s="328"/>
      <c r="C606" s="329"/>
      <c r="D606"/>
      <c r="E606" s="329"/>
      <c r="F606"/>
      <c r="G606"/>
      <c r="H606"/>
      <c r="I606"/>
      <c r="J606"/>
      <c r="K606"/>
      <c r="L606"/>
      <c r="M606"/>
      <c r="N606"/>
      <c r="O606"/>
      <c r="P606"/>
      <c r="Q606"/>
      <c r="R606"/>
      <c r="S606"/>
      <c r="T606"/>
      <c r="U606"/>
      <c r="V606"/>
      <c r="W606"/>
      <c r="X606"/>
      <c r="Y606"/>
      <c r="Z606"/>
      <c r="AA606"/>
      <c r="AB606"/>
      <c r="AC606"/>
      <c r="AD606"/>
      <c r="AE606"/>
    </row>
    <row r="607" spans="1:31" s="331" customFormat="1" x14ac:dyDescent="0.25">
      <c r="A607" s="327"/>
      <c r="B607" s="328"/>
      <c r="C607" s="329"/>
      <c r="D607"/>
      <c r="E607" s="329"/>
      <c r="F607"/>
      <c r="G607"/>
      <c r="H607"/>
      <c r="I607"/>
      <c r="J607"/>
      <c r="K607"/>
      <c r="L607"/>
      <c r="M607"/>
      <c r="N607"/>
      <c r="O607"/>
      <c r="P607"/>
      <c r="Q607"/>
      <c r="R607"/>
      <c r="S607"/>
      <c r="T607"/>
      <c r="U607"/>
      <c r="V607"/>
      <c r="W607"/>
      <c r="X607"/>
      <c r="Y607"/>
      <c r="Z607"/>
      <c r="AA607"/>
      <c r="AB607"/>
      <c r="AC607"/>
      <c r="AD607"/>
      <c r="AE607"/>
    </row>
    <row r="608" spans="1:31" s="331" customFormat="1" x14ac:dyDescent="0.25">
      <c r="A608" s="327"/>
      <c r="B608" s="328"/>
      <c r="C608" s="329"/>
      <c r="D608"/>
      <c r="E608" s="329"/>
      <c r="F608"/>
      <c r="G608"/>
      <c r="H608"/>
      <c r="I608"/>
      <c r="J608"/>
      <c r="K608"/>
      <c r="L608"/>
      <c r="M608"/>
      <c r="N608"/>
      <c r="O608"/>
      <c r="P608"/>
      <c r="Q608"/>
      <c r="R608"/>
      <c r="S608"/>
      <c r="T608"/>
      <c r="U608"/>
      <c r="V608"/>
      <c r="W608"/>
      <c r="X608"/>
      <c r="Y608"/>
      <c r="Z608"/>
      <c r="AA608"/>
      <c r="AB608"/>
      <c r="AC608"/>
      <c r="AD608"/>
      <c r="AE608"/>
    </row>
    <row r="609" spans="1:31" s="331" customFormat="1" x14ac:dyDescent="0.25">
      <c r="A609" s="327"/>
      <c r="B609" s="328"/>
      <c r="C609" s="329"/>
      <c r="D609"/>
      <c r="E609" s="329"/>
      <c r="F609"/>
      <c r="G609"/>
      <c r="H609"/>
      <c r="I609"/>
      <c r="J609"/>
      <c r="K609"/>
      <c r="L609"/>
      <c r="M609"/>
      <c r="N609"/>
      <c r="O609"/>
      <c r="P609"/>
      <c r="Q609"/>
      <c r="R609"/>
      <c r="S609"/>
      <c r="T609"/>
      <c r="U609"/>
      <c r="V609"/>
      <c r="W609"/>
      <c r="X609"/>
      <c r="Y609"/>
      <c r="Z609"/>
      <c r="AA609"/>
      <c r="AB609"/>
      <c r="AC609"/>
      <c r="AD609"/>
      <c r="AE609"/>
    </row>
    <row r="610" spans="1:31" s="331" customFormat="1" x14ac:dyDescent="0.25">
      <c r="A610" s="327"/>
      <c r="B610" s="328"/>
      <c r="C610" s="329"/>
      <c r="D610"/>
      <c r="E610" s="329"/>
      <c r="F610"/>
      <c r="G610"/>
      <c r="H610"/>
      <c r="I610"/>
      <c r="J610"/>
      <c r="K610"/>
      <c r="L610"/>
      <c r="M610"/>
      <c r="N610"/>
      <c r="O610"/>
      <c r="P610"/>
      <c r="Q610"/>
      <c r="R610"/>
      <c r="S610"/>
      <c r="T610"/>
      <c r="U610"/>
      <c r="V610"/>
      <c r="W610"/>
      <c r="X610"/>
      <c r="Y610"/>
      <c r="Z610"/>
      <c r="AA610"/>
      <c r="AB610"/>
      <c r="AC610"/>
      <c r="AD610"/>
      <c r="AE610"/>
    </row>
    <row r="611" spans="1:31" s="331" customFormat="1" x14ac:dyDescent="0.25">
      <c r="A611" s="327"/>
      <c r="B611" s="328"/>
      <c r="C611" s="329"/>
      <c r="D611"/>
      <c r="E611" s="329"/>
      <c r="F611"/>
      <c r="G611"/>
      <c r="H611"/>
      <c r="I611"/>
      <c r="J611"/>
      <c r="K611"/>
      <c r="L611"/>
      <c r="M611"/>
      <c r="N611"/>
      <c r="O611"/>
      <c r="P611"/>
      <c r="Q611"/>
      <c r="R611"/>
      <c r="S611"/>
      <c r="T611"/>
      <c r="U611"/>
      <c r="V611"/>
      <c r="W611"/>
      <c r="X611"/>
      <c r="Y611"/>
      <c r="Z611"/>
      <c r="AA611"/>
      <c r="AB611"/>
      <c r="AC611"/>
      <c r="AD611"/>
      <c r="AE611"/>
    </row>
    <row r="612" spans="1:31" s="331" customFormat="1" x14ac:dyDescent="0.25">
      <c r="A612" s="327"/>
      <c r="B612" s="328"/>
      <c r="C612" s="329"/>
      <c r="D612"/>
      <c r="E612" s="329"/>
      <c r="F612"/>
      <c r="G612"/>
      <c r="H612"/>
      <c r="I612"/>
      <c r="J612"/>
      <c r="K612"/>
      <c r="L612"/>
      <c r="M612"/>
      <c r="N612"/>
      <c r="O612"/>
      <c r="P612"/>
      <c r="Q612"/>
      <c r="R612"/>
      <c r="S612"/>
      <c r="T612"/>
      <c r="U612"/>
      <c r="V612"/>
      <c r="W612"/>
      <c r="X612"/>
      <c r="Y612"/>
      <c r="Z612"/>
      <c r="AA612"/>
      <c r="AB612"/>
      <c r="AC612"/>
      <c r="AD612"/>
      <c r="AE612"/>
    </row>
    <row r="613" spans="1:31" s="331" customFormat="1" x14ac:dyDescent="0.25">
      <c r="A613" s="327"/>
      <c r="B613" s="328"/>
      <c r="C613" s="329"/>
      <c r="D613"/>
      <c r="E613" s="329"/>
      <c r="F613"/>
      <c r="G613"/>
      <c r="H613"/>
      <c r="I613"/>
      <c r="J613"/>
      <c r="K613"/>
      <c r="L613"/>
      <c r="M613"/>
      <c r="N613"/>
      <c r="O613"/>
      <c r="P613"/>
      <c r="Q613"/>
      <c r="R613"/>
      <c r="S613"/>
      <c r="T613"/>
      <c r="U613"/>
      <c r="V613"/>
      <c r="W613"/>
      <c r="X613"/>
      <c r="Y613"/>
      <c r="Z613"/>
      <c r="AA613"/>
      <c r="AB613"/>
      <c r="AC613"/>
      <c r="AD613"/>
      <c r="AE613"/>
    </row>
    <row r="614" spans="1:31" s="331" customFormat="1" x14ac:dyDescent="0.25">
      <c r="A614" s="327"/>
      <c r="B614" s="328"/>
      <c r="C614" s="329"/>
      <c r="D614"/>
      <c r="E614" s="329"/>
      <c r="F614"/>
      <c r="G614"/>
      <c r="H614"/>
      <c r="I614"/>
      <c r="J614"/>
      <c r="K614"/>
      <c r="L614"/>
      <c r="M614"/>
      <c r="N614"/>
      <c r="O614"/>
      <c r="P614"/>
      <c r="Q614"/>
      <c r="R614"/>
      <c r="S614"/>
      <c r="T614"/>
      <c r="U614"/>
      <c r="V614"/>
      <c r="W614"/>
      <c r="X614"/>
      <c r="Y614"/>
      <c r="Z614"/>
      <c r="AA614"/>
      <c r="AB614"/>
      <c r="AC614"/>
      <c r="AD614"/>
      <c r="AE614"/>
    </row>
    <row r="615" spans="1:31" s="331" customFormat="1" x14ac:dyDescent="0.25">
      <c r="A615" s="327"/>
      <c r="B615" s="328"/>
      <c r="C615" s="329"/>
      <c r="D615"/>
      <c r="E615" s="329"/>
      <c r="F615"/>
      <c r="G615"/>
      <c r="H615"/>
      <c r="I615"/>
      <c r="J615"/>
      <c r="K615"/>
      <c r="L615"/>
      <c r="M615"/>
      <c r="N615"/>
      <c r="O615"/>
      <c r="P615"/>
      <c r="Q615"/>
      <c r="R615"/>
      <c r="S615"/>
      <c r="T615"/>
      <c r="U615"/>
      <c r="V615"/>
      <c r="W615"/>
      <c r="X615"/>
      <c r="Y615"/>
      <c r="Z615"/>
      <c r="AA615"/>
      <c r="AB615"/>
      <c r="AC615"/>
      <c r="AD615"/>
      <c r="AE615"/>
    </row>
    <row r="616" spans="1:31" s="331" customFormat="1" x14ac:dyDescent="0.25">
      <c r="A616" s="327"/>
      <c r="B616" s="328"/>
      <c r="C616" s="329"/>
      <c r="D616"/>
      <c r="E616" s="329"/>
      <c r="F616"/>
      <c r="G616"/>
      <c r="H616"/>
      <c r="I616"/>
      <c r="J616"/>
      <c r="K616"/>
      <c r="L616"/>
      <c r="M616"/>
      <c r="N616"/>
      <c r="O616"/>
      <c r="P616"/>
      <c r="Q616"/>
      <c r="R616"/>
      <c r="S616"/>
      <c r="T616"/>
      <c r="U616"/>
      <c r="V616"/>
      <c r="W616"/>
      <c r="X616"/>
      <c r="Y616"/>
      <c r="Z616"/>
      <c r="AA616"/>
      <c r="AB616"/>
      <c r="AC616"/>
      <c r="AD616"/>
      <c r="AE616"/>
    </row>
    <row r="617" spans="1:31" s="331" customFormat="1" x14ac:dyDescent="0.25">
      <c r="A617" s="327"/>
      <c r="B617" s="328"/>
      <c r="C617" s="329"/>
      <c r="D617"/>
      <c r="E617" s="329"/>
      <c r="F617"/>
      <c r="G617"/>
      <c r="H617"/>
      <c r="I617"/>
      <c r="J617"/>
      <c r="K617"/>
      <c r="L617"/>
      <c r="M617"/>
      <c r="N617"/>
      <c r="O617"/>
      <c r="P617"/>
      <c r="Q617"/>
      <c r="R617"/>
      <c r="S617"/>
      <c r="T617"/>
      <c r="U617"/>
      <c r="V617"/>
      <c r="W617"/>
      <c r="X617"/>
      <c r="Y617"/>
      <c r="Z617"/>
      <c r="AA617"/>
      <c r="AB617"/>
      <c r="AC617"/>
      <c r="AD617"/>
      <c r="AE617"/>
    </row>
    <row r="618" spans="1:31" s="331" customFormat="1" x14ac:dyDescent="0.25">
      <c r="A618" s="327"/>
      <c r="B618" s="328"/>
      <c r="C618" s="329"/>
      <c r="D618"/>
      <c r="E618" s="329"/>
      <c r="F618"/>
      <c r="G618"/>
      <c r="H618"/>
      <c r="I618"/>
      <c r="J618"/>
      <c r="K618"/>
      <c r="L618"/>
      <c r="M618"/>
      <c r="N618"/>
      <c r="O618"/>
      <c r="P618"/>
      <c r="Q618"/>
      <c r="R618"/>
      <c r="S618"/>
      <c r="T618"/>
      <c r="U618"/>
      <c r="V618"/>
      <c r="W618"/>
      <c r="X618"/>
      <c r="Y618"/>
      <c r="Z618"/>
      <c r="AA618"/>
      <c r="AB618"/>
      <c r="AC618"/>
      <c r="AD618"/>
      <c r="AE618"/>
    </row>
    <row r="619" spans="1:31" s="331" customFormat="1" x14ac:dyDescent="0.25">
      <c r="A619" s="327"/>
      <c r="B619" s="328"/>
      <c r="C619" s="329"/>
      <c r="D619"/>
      <c r="E619" s="329"/>
      <c r="F619"/>
      <c r="G619"/>
      <c r="H619"/>
      <c r="I619"/>
      <c r="J619"/>
      <c r="K619"/>
      <c r="L619"/>
      <c r="M619"/>
      <c r="N619"/>
      <c r="O619"/>
      <c r="P619"/>
      <c r="Q619"/>
      <c r="R619"/>
      <c r="S619"/>
      <c r="T619"/>
      <c r="U619"/>
      <c r="V619"/>
      <c r="W619"/>
      <c r="X619"/>
      <c r="Y619"/>
      <c r="Z619"/>
      <c r="AA619"/>
      <c r="AB619"/>
      <c r="AC619"/>
      <c r="AD619"/>
      <c r="AE619"/>
    </row>
    <row r="620" spans="1:31" s="331" customFormat="1" x14ac:dyDescent="0.25">
      <c r="A620" s="327"/>
      <c r="B620" s="328"/>
      <c r="C620" s="329"/>
      <c r="D620"/>
      <c r="E620" s="329"/>
      <c r="F620"/>
      <c r="G620"/>
      <c r="H620"/>
      <c r="I620"/>
      <c r="J620"/>
      <c r="K620"/>
      <c r="L620"/>
      <c r="M620"/>
      <c r="N620"/>
      <c r="O620"/>
      <c r="P620"/>
      <c r="Q620"/>
      <c r="R620"/>
      <c r="S620"/>
      <c r="T620"/>
      <c r="U620"/>
      <c r="V620"/>
      <c r="W620"/>
      <c r="X620"/>
      <c r="Y620"/>
      <c r="Z620"/>
      <c r="AA620"/>
      <c r="AB620"/>
      <c r="AC620"/>
      <c r="AD620"/>
      <c r="AE620"/>
    </row>
    <row r="621" spans="1:31" s="331" customFormat="1" x14ac:dyDescent="0.25">
      <c r="A621" s="327"/>
      <c r="B621" s="328"/>
      <c r="C621" s="329"/>
      <c r="D621"/>
      <c r="E621" s="329"/>
      <c r="F621"/>
      <c r="G621"/>
      <c r="H621"/>
      <c r="I621"/>
      <c r="J621"/>
      <c r="K621"/>
      <c r="L621"/>
      <c r="M621"/>
      <c r="N621"/>
      <c r="O621"/>
      <c r="P621"/>
      <c r="Q621"/>
      <c r="R621"/>
      <c r="S621"/>
      <c r="T621"/>
      <c r="U621"/>
      <c r="V621"/>
      <c r="W621"/>
      <c r="X621"/>
      <c r="Y621"/>
      <c r="Z621"/>
      <c r="AA621"/>
      <c r="AB621"/>
      <c r="AC621"/>
      <c r="AD621"/>
      <c r="AE621"/>
    </row>
    <row r="622" spans="1:31" s="331" customFormat="1" x14ac:dyDescent="0.25">
      <c r="A622" s="327"/>
      <c r="B622" s="328"/>
      <c r="C622" s="329"/>
      <c r="D622"/>
      <c r="E622" s="329"/>
      <c r="F622"/>
      <c r="G622"/>
      <c r="H622"/>
      <c r="I622"/>
      <c r="J622"/>
      <c r="K622"/>
      <c r="L622"/>
      <c r="M622"/>
      <c r="N622"/>
      <c r="O622"/>
      <c r="P622"/>
      <c r="Q622"/>
      <c r="R622"/>
      <c r="S622"/>
      <c r="T622"/>
      <c r="U622"/>
      <c r="V622"/>
      <c r="W622"/>
      <c r="X622"/>
      <c r="Y622"/>
      <c r="Z622"/>
      <c r="AA622"/>
      <c r="AB622"/>
      <c r="AC622"/>
      <c r="AD622"/>
      <c r="AE622"/>
    </row>
    <row r="623" spans="1:31" s="331" customFormat="1" x14ac:dyDescent="0.25">
      <c r="A623" s="327"/>
      <c r="B623" s="328"/>
      <c r="C623" s="329"/>
      <c r="D623"/>
      <c r="E623" s="329"/>
      <c r="F623"/>
      <c r="G623"/>
      <c r="H623"/>
      <c r="I623"/>
      <c r="J623"/>
      <c r="K623"/>
      <c r="L623"/>
      <c r="M623"/>
      <c r="N623"/>
      <c r="O623"/>
      <c r="P623"/>
      <c r="Q623"/>
      <c r="R623"/>
      <c r="S623"/>
      <c r="T623"/>
      <c r="U623"/>
      <c r="V623"/>
      <c r="W623"/>
      <c r="X623"/>
      <c r="Y623"/>
      <c r="Z623"/>
      <c r="AA623"/>
      <c r="AB623"/>
      <c r="AC623"/>
      <c r="AD623"/>
      <c r="AE623"/>
    </row>
    <row r="624" spans="1:31" s="331" customFormat="1" x14ac:dyDescent="0.25">
      <c r="A624" s="327"/>
      <c r="B624" s="328"/>
      <c r="C624" s="329"/>
      <c r="D624"/>
      <c r="E624" s="329"/>
      <c r="F624"/>
      <c r="G624"/>
      <c r="H624"/>
      <c r="I624"/>
      <c r="J624"/>
      <c r="K624"/>
      <c r="L624"/>
      <c r="M624"/>
      <c r="N624"/>
      <c r="O624"/>
      <c r="P624"/>
      <c r="Q624"/>
      <c r="R624"/>
      <c r="S624"/>
      <c r="T624"/>
      <c r="U624"/>
      <c r="V624"/>
      <c r="W624"/>
      <c r="X624"/>
      <c r="Y624"/>
      <c r="Z624"/>
      <c r="AA624"/>
      <c r="AB624"/>
      <c r="AC624"/>
      <c r="AD624"/>
      <c r="AE624"/>
    </row>
    <row r="625" spans="1:31" s="331" customFormat="1" x14ac:dyDescent="0.25">
      <c r="A625" s="327"/>
      <c r="B625" s="328"/>
      <c r="C625" s="329"/>
      <c r="D625"/>
      <c r="E625" s="329"/>
      <c r="F625"/>
      <c r="G625"/>
      <c r="H625"/>
      <c r="I625"/>
      <c r="J625"/>
      <c r="K625"/>
      <c r="L625"/>
      <c r="M625"/>
      <c r="N625"/>
      <c r="O625"/>
      <c r="P625"/>
      <c r="Q625"/>
      <c r="R625"/>
      <c r="S625"/>
      <c r="T625"/>
      <c r="U625"/>
      <c r="V625"/>
      <c r="W625"/>
      <c r="X625"/>
      <c r="Y625"/>
      <c r="Z625"/>
      <c r="AA625"/>
      <c r="AB625"/>
      <c r="AC625"/>
      <c r="AD625"/>
      <c r="AE625"/>
    </row>
    <row r="626" spans="1:31" s="331" customFormat="1" x14ac:dyDescent="0.25">
      <c r="A626" s="327"/>
      <c r="B626" s="328"/>
      <c r="C626" s="329"/>
      <c r="D626"/>
      <c r="E626" s="329"/>
      <c r="F626"/>
      <c r="G626"/>
      <c r="H626"/>
      <c r="I626"/>
      <c r="J626"/>
      <c r="K626"/>
      <c r="L626"/>
      <c r="M626"/>
      <c r="N626"/>
      <c r="O626"/>
      <c r="P626"/>
      <c r="Q626"/>
      <c r="R626"/>
      <c r="S626"/>
      <c r="T626"/>
      <c r="U626"/>
      <c r="V626"/>
      <c r="W626"/>
      <c r="X626"/>
      <c r="Y626"/>
      <c r="Z626"/>
      <c r="AA626"/>
      <c r="AB626"/>
      <c r="AC626"/>
      <c r="AD626"/>
      <c r="AE626"/>
    </row>
    <row r="627" spans="1:31" s="331" customFormat="1" x14ac:dyDescent="0.25">
      <c r="A627" s="327"/>
      <c r="B627" s="328"/>
      <c r="C627" s="329"/>
      <c r="D627"/>
      <c r="E627" s="329"/>
      <c r="F627"/>
      <c r="G627"/>
      <c r="H627"/>
      <c r="I627"/>
      <c r="J627"/>
      <c r="K627"/>
      <c r="L627"/>
      <c r="M627"/>
      <c r="N627"/>
      <c r="O627"/>
      <c r="P627"/>
      <c r="Q627"/>
      <c r="R627"/>
      <c r="S627"/>
      <c r="T627"/>
      <c r="U627"/>
      <c r="V627"/>
      <c r="W627"/>
      <c r="X627"/>
      <c r="Y627"/>
      <c r="Z627"/>
      <c r="AA627"/>
      <c r="AB627"/>
      <c r="AC627"/>
      <c r="AD627"/>
      <c r="AE627"/>
    </row>
    <row r="628" spans="1:31" s="331" customFormat="1" x14ac:dyDescent="0.25">
      <c r="A628" s="327"/>
      <c r="B628" s="328"/>
      <c r="C628" s="329"/>
      <c r="D628"/>
      <c r="E628" s="329"/>
      <c r="F628"/>
      <c r="G628"/>
      <c r="H628"/>
      <c r="I628"/>
      <c r="J628"/>
      <c r="K628"/>
      <c r="L628"/>
      <c r="M628"/>
      <c r="N628"/>
      <c r="O628"/>
      <c r="P628"/>
      <c r="Q628"/>
      <c r="R628"/>
      <c r="S628"/>
      <c r="T628"/>
      <c r="U628"/>
      <c r="V628"/>
      <c r="W628"/>
      <c r="X628"/>
      <c r="Y628"/>
      <c r="Z628"/>
      <c r="AA628"/>
      <c r="AB628"/>
      <c r="AC628"/>
      <c r="AD628"/>
      <c r="AE628"/>
    </row>
    <row r="629" spans="1:31" s="331" customFormat="1" x14ac:dyDescent="0.25">
      <c r="A629" s="327"/>
      <c r="B629" s="328"/>
      <c r="C629" s="329"/>
      <c r="D629"/>
      <c r="E629" s="329"/>
      <c r="F629"/>
      <c r="G629"/>
      <c r="H629"/>
      <c r="I629"/>
      <c r="J629"/>
      <c r="K629"/>
      <c r="L629"/>
      <c r="M629"/>
      <c r="N629"/>
      <c r="O629"/>
      <c r="P629"/>
      <c r="Q629"/>
      <c r="R629"/>
      <c r="S629"/>
      <c r="T629"/>
      <c r="U629"/>
      <c r="V629"/>
      <c r="W629"/>
      <c r="X629"/>
      <c r="Y629"/>
      <c r="Z629"/>
      <c r="AA629"/>
      <c r="AB629"/>
      <c r="AC629"/>
      <c r="AD629"/>
      <c r="AE629"/>
    </row>
    <row r="630" spans="1:31" s="331" customFormat="1" x14ac:dyDescent="0.25">
      <c r="A630" s="327"/>
      <c r="B630" s="328"/>
      <c r="C630" s="329"/>
      <c r="D630"/>
      <c r="E630" s="329"/>
      <c r="F630"/>
      <c r="G630"/>
      <c r="H630"/>
      <c r="I630"/>
      <c r="J630"/>
      <c r="K630"/>
      <c r="L630"/>
      <c r="M630"/>
      <c r="N630"/>
      <c r="O630"/>
      <c r="P630"/>
      <c r="Q630"/>
      <c r="R630"/>
      <c r="S630"/>
      <c r="T630"/>
      <c r="U630"/>
      <c r="V630"/>
      <c r="W630"/>
      <c r="X630"/>
      <c r="Y630"/>
      <c r="Z630"/>
      <c r="AA630"/>
      <c r="AB630"/>
      <c r="AC630"/>
      <c r="AD630"/>
      <c r="AE630"/>
    </row>
  </sheetData>
  <phoneticPr fontId="4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F5" activePane="bottomRight" state="frozen"/>
      <selection activeCell="J17" sqref="J17"/>
      <selection pane="topRight" activeCell="J17" sqref="J17"/>
      <selection pane="bottomLeft" activeCell="J17" sqref="J17"/>
      <selection pane="bottomRight" activeCell="A4" sqref="A4"/>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3" customWidth="1"/>
    <col min="25" max="25" width="18.85546875" style="1" bestFit="1" customWidth="1"/>
    <col min="26" max="26" width="11.5703125" style="303" customWidth="1"/>
    <col min="27" max="27" width="15" style="274" customWidth="1"/>
    <col min="28" max="28" width="10.42578125" style="305"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67" hidden="1" customWidth="1"/>
    <col min="36" max="36" width="10.7109375" bestFit="1" customWidth="1"/>
    <col min="37" max="37" width="17" style="303" bestFit="1" customWidth="1"/>
    <col min="38" max="39" width="17.85546875" hidden="1" customWidth="1"/>
    <col min="40" max="40" width="10.7109375" bestFit="1" customWidth="1"/>
    <col min="41" max="42" width="3.42578125" customWidth="1"/>
  </cols>
  <sheetData>
    <row r="1" spans="1:77" s="38" customFormat="1" hidden="1" x14ac:dyDescent="0.25">
      <c r="A1" s="36"/>
      <c r="B1" s="45"/>
      <c r="C1" s="98"/>
      <c r="F1" s="98"/>
      <c r="G1" s="98"/>
      <c r="H1" s="98"/>
      <c r="I1" s="98"/>
      <c r="J1" s="491"/>
      <c r="K1" s="98"/>
      <c r="L1" s="66" t="s">
        <v>199</v>
      </c>
      <c r="M1" s="66" t="s">
        <v>1806</v>
      </c>
      <c r="N1" s="66"/>
      <c r="O1" s="411" t="s">
        <v>1807</v>
      </c>
      <c r="Q1" s="66" t="s">
        <v>1808</v>
      </c>
      <c r="R1" s="20" t="s">
        <v>1809</v>
      </c>
      <c r="S1" s="66" t="s">
        <v>1810</v>
      </c>
      <c r="T1" s="66" t="s">
        <v>1811</v>
      </c>
      <c r="V1" s="618" t="s">
        <v>1812</v>
      </c>
      <c r="W1" s="618"/>
      <c r="X1" s="413" t="s">
        <v>1813</v>
      </c>
      <c r="AA1" s="44"/>
      <c r="AB1" s="125"/>
      <c r="AH1" s="38" t="s">
        <v>1814</v>
      </c>
      <c r="AI1" s="466"/>
      <c r="AL1" s="38" t="s">
        <v>1815</v>
      </c>
      <c r="AP1"/>
      <c r="AQ1"/>
      <c r="AR1"/>
      <c r="AS1"/>
      <c r="AT1"/>
      <c r="AU1"/>
      <c r="AV1"/>
      <c r="AW1"/>
      <c r="AX1"/>
      <c r="AY1"/>
      <c r="AZ1"/>
      <c r="BA1"/>
      <c r="BB1"/>
      <c r="BC1"/>
      <c r="BD1"/>
      <c r="BE1"/>
      <c r="BF1"/>
      <c r="BG1"/>
      <c r="BH1"/>
      <c r="BI1"/>
      <c r="BJ1"/>
      <c r="BK1"/>
      <c r="BL1"/>
      <c r="BM1"/>
      <c r="BN1"/>
      <c r="BO1"/>
      <c r="BP1"/>
      <c r="BQ1"/>
      <c r="BR1"/>
      <c r="BS1"/>
      <c r="BT1"/>
      <c r="BU1"/>
      <c r="BV1"/>
      <c r="BW1"/>
      <c r="BX1"/>
      <c r="BY1"/>
    </row>
    <row r="2" spans="1:77" s="300" customFormat="1" ht="45" hidden="1" customHeight="1" x14ac:dyDescent="0.25">
      <c r="A2" s="54"/>
      <c r="B2" s="297"/>
      <c r="C2" s="297"/>
      <c r="D2" s="297"/>
      <c r="E2" s="297"/>
      <c r="F2" s="297"/>
      <c r="G2" s="297"/>
      <c r="H2" s="297"/>
      <c r="J2" s="492"/>
      <c r="K2" s="493"/>
      <c r="L2" s="663" t="s">
        <v>1816</v>
      </c>
      <c r="M2" s="663"/>
      <c r="N2" s="663"/>
      <c r="O2" s="663"/>
      <c r="P2" s="298"/>
      <c r="Q2" s="345" t="s">
        <v>1817</v>
      </c>
      <c r="R2" s="490" t="s">
        <v>1818</v>
      </c>
      <c r="S2" s="490"/>
      <c r="T2" s="490"/>
      <c r="U2" s="298"/>
      <c r="V2" s="664" t="s">
        <v>1819</v>
      </c>
      <c r="W2" s="664"/>
      <c r="X2" s="412" t="s">
        <v>1820</v>
      </c>
      <c r="Y2" s="299"/>
      <c r="Z2" s="663" t="s">
        <v>1817</v>
      </c>
      <c r="AA2" s="663"/>
      <c r="AB2" s="663"/>
      <c r="AC2" s="663"/>
      <c r="AD2" s="663"/>
      <c r="AE2" s="663"/>
      <c r="AF2" s="663"/>
      <c r="AG2" s="663"/>
      <c r="AH2" s="663"/>
      <c r="AI2" s="663"/>
      <c r="AJ2" s="663"/>
      <c r="AK2" s="665" t="s">
        <v>1821</v>
      </c>
      <c r="AL2" s="666"/>
      <c r="AM2" s="666"/>
      <c r="AN2" s="667"/>
      <c r="AO2" s="298"/>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4"/>
      <c r="D3" s="411" t="s">
        <v>1822</v>
      </c>
      <c r="E3" s="411" t="s">
        <v>1822</v>
      </c>
      <c r="F3" s="66" t="s">
        <v>1823</v>
      </c>
      <c r="G3" s="66" t="s">
        <v>1823</v>
      </c>
      <c r="H3" s="66" t="s">
        <v>1823</v>
      </c>
      <c r="I3" s="66" t="s">
        <v>1823</v>
      </c>
      <c r="J3" s="66" t="s">
        <v>1823</v>
      </c>
      <c r="K3" s="66" t="s">
        <v>1823</v>
      </c>
      <c r="L3" s="66" t="s">
        <v>1823</v>
      </c>
      <c r="M3" s="66" t="s">
        <v>1823</v>
      </c>
      <c r="N3" s="417" t="s">
        <v>1824</v>
      </c>
      <c r="O3" s="411" t="s">
        <v>1822</v>
      </c>
      <c r="Q3" s="66" t="s">
        <v>1823</v>
      </c>
      <c r="R3" s="66" t="s">
        <v>1823</v>
      </c>
      <c r="S3" s="66" t="s">
        <v>1823</v>
      </c>
      <c r="T3" s="66" t="s">
        <v>1823</v>
      </c>
      <c r="V3" s="618" t="s">
        <v>1819</v>
      </c>
      <c r="W3" s="618"/>
      <c r="X3" s="66" t="s">
        <v>1823</v>
      </c>
      <c r="Y3" s="554" t="s">
        <v>1825</v>
      </c>
      <c r="Z3" s="66" t="s">
        <v>1823</v>
      </c>
      <c r="AA3" s="87" t="s">
        <v>1826</v>
      </c>
      <c r="AB3" s="418" t="s">
        <v>1827</v>
      </c>
      <c r="AC3" s="66" t="s">
        <v>1823</v>
      </c>
      <c r="AD3" s="87" t="s">
        <v>1826</v>
      </c>
      <c r="AE3" s="405" t="s">
        <v>1827</v>
      </c>
      <c r="AF3" s="405" t="s">
        <v>1827</v>
      </c>
      <c r="AG3" s="405" t="s">
        <v>1827</v>
      </c>
      <c r="AH3" s="405" t="s">
        <v>1827</v>
      </c>
      <c r="AI3" s="405" t="s">
        <v>1827</v>
      </c>
      <c r="AJ3" s="87" t="s">
        <v>1827</v>
      </c>
      <c r="AK3" s="66" t="s">
        <v>1823</v>
      </c>
      <c r="AL3" s="405" t="s">
        <v>1827</v>
      </c>
      <c r="AM3" s="405" t="s">
        <v>1827</v>
      </c>
      <c r="AN3" s="87" t="s">
        <v>1827</v>
      </c>
      <c r="AO3" s="218"/>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3" t="s">
        <v>17</v>
      </c>
      <c r="B4" s="87" t="s">
        <v>1828</v>
      </c>
      <c r="C4" s="87" t="s">
        <v>1829</v>
      </c>
      <c r="D4" s="451" t="s">
        <v>1830</v>
      </c>
      <c r="E4" s="344" t="s">
        <v>1831</v>
      </c>
      <c r="F4" s="343" t="s">
        <v>1832</v>
      </c>
      <c r="G4" s="343" t="s">
        <v>1833</v>
      </c>
      <c r="H4" s="343" t="s">
        <v>1834</v>
      </c>
      <c r="I4" s="343" t="s">
        <v>1835</v>
      </c>
      <c r="J4" s="343" t="s">
        <v>1836</v>
      </c>
      <c r="K4" s="343" t="s">
        <v>1837</v>
      </c>
      <c r="L4" s="495" t="s">
        <v>1838</v>
      </c>
      <c r="M4" s="343" t="s">
        <v>1839</v>
      </c>
      <c r="N4" s="87" t="s">
        <v>1840</v>
      </c>
      <c r="O4" s="344" t="s">
        <v>1841</v>
      </c>
      <c r="P4" s="42"/>
      <c r="Q4" s="343" t="s">
        <v>1842</v>
      </c>
      <c r="R4" s="343" t="s">
        <v>1843</v>
      </c>
      <c r="S4" s="343" t="s">
        <v>1844</v>
      </c>
      <c r="T4" s="343" t="s">
        <v>1845</v>
      </c>
      <c r="U4" s="42"/>
      <c r="V4" s="87" t="s">
        <v>1846</v>
      </c>
      <c r="W4" s="87" t="s">
        <v>1847</v>
      </c>
      <c r="X4" s="343" t="s">
        <v>1848</v>
      </c>
      <c r="Y4" s="555"/>
      <c r="Z4" s="343" t="s">
        <v>1849</v>
      </c>
      <c r="AA4" s="87" t="s">
        <v>1850</v>
      </c>
      <c r="AB4" s="418" t="s">
        <v>1851</v>
      </c>
      <c r="AC4" s="343" t="s">
        <v>2836</v>
      </c>
      <c r="AD4" s="87" t="s">
        <v>1852</v>
      </c>
      <c r="AE4" s="405" t="s">
        <v>1853</v>
      </c>
      <c r="AF4" s="405" t="s">
        <v>1854</v>
      </c>
      <c r="AG4" s="405" t="s">
        <v>1855</v>
      </c>
      <c r="AH4" s="405" t="s">
        <v>1856</v>
      </c>
      <c r="AI4" s="405" t="s">
        <v>1857</v>
      </c>
      <c r="AJ4" s="87" t="s">
        <v>1858</v>
      </c>
      <c r="AK4" s="343" t="s">
        <v>2835</v>
      </c>
      <c r="AL4" s="405" t="s">
        <v>1859</v>
      </c>
      <c r="AM4" s="405" t="s">
        <v>1860</v>
      </c>
      <c r="AN4" s="87" t="s">
        <v>1861</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4">
        <v>1</v>
      </c>
      <c r="B5" s="84" t="str">
        <f>IF('1. Artikeldata Grund'!$E5="","",'1. Artikeldata Grund'!$E5)</f>
        <v/>
      </c>
      <c r="C5" s="219" t="str">
        <f>IF('1. Artikeldata Grund'!D5="","",'1. Artikeldata Grund'!D5)</f>
        <v/>
      </c>
      <c r="D5" s="291"/>
      <c r="E5" s="511" t="str">
        <f t="shared" ref="E5:E36" si="0">IF(B5="","","ÅÅÅÅ-MM-DD")</f>
        <v/>
      </c>
      <c r="F5" s="497"/>
      <c r="G5" s="295"/>
      <c r="H5" s="497"/>
      <c r="I5" s="556" t="s">
        <v>29</v>
      </c>
      <c r="J5" s="292"/>
      <c r="K5" s="557" t="s">
        <v>29</v>
      </c>
      <c r="L5" s="289" t="s">
        <v>204</v>
      </c>
      <c r="M5" s="494">
        <v>910</v>
      </c>
      <c r="N5" s="527" t="str">
        <f>IF(B5="","",IF(OR(M5=200,COUNTIF(Artikelgrupper!$G$3:$G$105,'APH KIC KIA PC'!L5)),"Ja","Nej"))</f>
        <v/>
      </c>
      <c r="O5" s="347"/>
      <c r="Q5" s="350"/>
      <c r="R5" s="351"/>
      <c r="S5" s="289" t="s">
        <v>30</v>
      </c>
      <c r="T5" s="289"/>
      <c r="V5" s="352" t="str">
        <f>IF(B5="","",'3. Förpackningsdata'!K5)</f>
        <v/>
      </c>
      <c r="W5" s="302" t="str">
        <f>IF(B5="","",'3. Förpackningsdata'!L5)</f>
        <v/>
      </c>
      <c r="X5" s="547"/>
      <c r="Y5" s="467"/>
      <c r="Z5" s="485"/>
      <c r="AA5" s="81" t="str">
        <f>IF('4. Inköpsdata'!H5="SEK",'4. Inköpsdata'!J5,'4. Inköpsdata'!J5*'APH KIC KIA PC'!$Y$4)</f>
        <v/>
      </c>
      <c r="AB5" s="348" t="str">
        <f>IF('4. Inköpsdata'!H5="SEK",'4. Inköpsdata'!J5,'4. Inköpsdata'!J5*'APH KIC KIA PC'!$Y$4)</f>
        <v/>
      </c>
      <c r="AC5" s="349"/>
      <c r="AD5" s="301" t="str">
        <f>IF(B5="","",'4. Inköpsdata'!N5)</f>
        <v/>
      </c>
      <c r="AE5" s="453" t="str">
        <f>IF(B5="","",'4. Inköpsdata'!M5)</f>
        <v/>
      </c>
      <c r="AF5" s="454" t="str" cm="1">
        <f t="array" ref="AF5">IFERROR(_xlfn.IFS(AE5=25%,41,AE5=12%,42,AE5=6%,43,AE5="Momsfritt",38),"")</f>
        <v/>
      </c>
      <c r="AG5" s="454" t="str">
        <f t="shared" ref="AG5:AG36" si="1">IF(B5="","",IF(AE5="Momsfritt",1,AE5+1))</f>
        <v/>
      </c>
      <c r="AH5" s="301" t="str">
        <f t="shared" ref="AH5:AH36" si="2">IF(B5="","",AC5/AG5)</f>
        <v/>
      </c>
      <c r="AI5" s="301" t="str">
        <f t="shared" ref="AI5:AI36" si="3">IF(B5="","",AH5-AA5)</f>
        <v/>
      </c>
      <c r="AJ5" s="461" t="str">
        <f t="shared" ref="AJ5:AJ36" si="4">IF(B5="","",AI5/AH5)</f>
        <v/>
      </c>
      <c r="AK5" s="565">
        <f>AC5</f>
        <v>0</v>
      </c>
      <c r="AL5" s="348" t="str">
        <f t="shared" ref="AL5:AL36" si="5">IF(B5="","",AK5/AG5)</f>
        <v/>
      </c>
      <c r="AM5" s="348" t="str">
        <f t="shared" ref="AM5:AM36" si="6">IF(B5="","",AL5-AA5)</f>
        <v/>
      </c>
      <c r="AN5" s="461" t="str">
        <f t="shared" ref="AN5:AN36" si="7">IF(B5="","",AM5/AL5)</f>
        <v/>
      </c>
      <c r="AO5" s="293"/>
    </row>
    <row r="6" spans="1:77" x14ac:dyDescent="0.25">
      <c r="A6" s="104">
        <v>2</v>
      </c>
      <c r="B6" s="84" t="str">
        <f>IF('1. Artikeldata Grund'!$E6="","",'1. Artikeldata Grund'!$E6)</f>
        <v/>
      </c>
      <c r="C6" s="219" t="str">
        <f>IF('1. Artikeldata Grund'!D6="","",'1. Artikeldata Grund'!D6)</f>
        <v/>
      </c>
      <c r="D6" s="294"/>
      <c r="E6" s="511" t="str">
        <f t="shared" si="0"/>
        <v/>
      </c>
      <c r="F6" s="497"/>
      <c r="G6" s="296"/>
      <c r="H6" s="346"/>
      <c r="I6" s="556" t="s">
        <v>29</v>
      </c>
      <c r="J6" s="289"/>
      <c r="K6" s="557" t="s">
        <v>29</v>
      </c>
      <c r="L6" s="289" t="s">
        <v>204</v>
      </c>
      <c r="M6" s="494">
        <v>910</v>
      </c>
      <c r="N6" s="527" t="str">
        <f>IF(B6="","",IF(OR(M6=200,COUNTIF(Artikelgrupper!$G$3:$G$105,'APH KIC KIA PC'!L6)),"Ja","Nej"))</f>
        <v/>
      </c>
      <c r="O6" s="347"/>
      <c r="Q6" s="350"/>
      <c r="R6" s="351"/>
      <c r="S6" s="289" t="s">
        <v>30</v>
      </c>
      <c r="T6" s="289"/>
      <c r="V6" s="352" t="str">
        <f>IF(B6="","",'3. Förpackningsdata'!K6)</f>
        <v/>
      </c>
      <c r="W6" s="302" t="str">
        <f>IF(B6="","",'3. Förpackningsdata'!L6)</f>
        <v/>
      </c>
      <c r="X6" s="537"/>
      <c r="Y6" s="467"/>
      <c r="Z6" s="485"/>
      <c r="AA6" s="81" t="str">
        <f>IF('4. Inköpsdata'!H6="SEK",'4. Inköpsdata'!J6,'4. Inköpsdata'!J6*'APH KIC KIA PC'!$Y$4)</f>
        <v/>
      </c>
      <c r="AB6" s="348" t="str">
        <f>IF('4. Inköpsdata'!H6="SEK",'4. Inköpsdata'!J6,'4. Inköpsdata'!J6*'APH KIC KIA PC'!$Y$4)</f>
        <v/>
      </c>
      <c r="AC6" s="349"/>
      <c r="AD6" s="301" t="str">
        <f>IF(B6="","",'4. Inköpsdata'!N6)</f>
        <v/>
      </c>
      <c r="AE6" s="453" t="str">
        <f>IF(B6="","",'4. Inköpsdata'!M6)</f>
        <v/>
      </c>
      <c r="AF6" s="454" t="str" cm="1">
        <f t="array" ref="AF6">IFERROR(_xlfn.IFS(AE6=25%,41,AE6=12%,42,AE6=6%,43,AE6="Momsfritt",38),"")</f>
        <v/>
      </c>
      <c r="AG6" s="454" t="str">
        <f t="shared" si="1"/>
        <v/>
      </c>
      <c r="AH6" s="301" t="str">
        <f t="shared" si="2"/>
        <v/>
      </c>
      <c r="AI6" s="301" t="str">
        <f t="shared" si="3"/>
        <v/>
      </c>
      <c r="AJ6" s="461" t="str">
        <f t="shared" si="4"/>
        <v/>
      </c>
      <c r="AK6" s="565">
        <f t="shared" ref="AK6:AK69" si="8">AC6</f>
        <v>0</v>
      </c>
      <c r="AL6" s="348" t="str">
        <f t="shared" si="5"/>
        <v/>
      </c>
      <c r="AM6" s="348" t="str">
        <f t="shared" si="6"/>
        <v/>
      </c>
      <c r="AN6" s="461" t="str">
        <f t="shared" si="7"/>
        <v/>
      </c>
      <c r="AO6" s="293"/>
    </row>
    <row r="7" spans="1:77" x14ac:dyDescent="0.25">
      <c r="A7" s="104">
        <v>3</v>
      </c>
      <c r="B7" s="84" t="str">
        <f>IF('1. Artikeldata Grund'!$E7="","",'1. Artikeldata Grund'!$E7)</f>
        <v/>
      </c>
      <c r="C7" s="219" t="str">
        <f>IF('1. Artikeldata Grund'!D7="","",'1. Artikeldata Grund'!D7)</f>
        <v/>
      </c>
      <c r="D7" s="294"/>
      <c r="E7" s="511" t="str">
        <f t="shared" si="0"/>
        <v/>
      </c>
      <c r="F7" s="497"/>
      <c r="G7" s="296"/>
      <c r="H7" s="346"/>
      <c r="I7" s="556" t="s">
        <v>29</v>
      </c>
      <c r="J7" s="289"/>
      <c r="K7" s="557" t="s">
        <v>29</v>
      </c>
      <c r="L7" s="289" t="s">
        <v>204</v>
      </c>
      <c r="M7" s="494">
        <v>910</v>
      </c>
      <c r="N7" s="527" t="str">
        <f>IF(B7="","",IF(OR(M7=200,COUNTIF(Artikelgrupper!$G$3:$G$105,'APH KIC KIA PC'!L7)),"Ja","Nej"))</f>
        <v/>
      </c>
      <c r="O7" s="347"/>
      <c r="Q7" s="350"/>
      <c r="R7" s="351"/>
      <c r="S7" s="289" t="s">
        <v>30</v>
      </c>
      <c r="T7" s="289"/>
      <c r="V7" s="352" t="str">
        <f>IF(B7="","",'3. Förpackningsdata'!K7)</f>
        <v/>
      </c>
      <c r="W7" s="302" t="str">
        <f>IF(B7="","",'3. Förpackningsdata'!L7)</f>
        <v/>
      </c>
      <c r="X7" s="537"/>
      <c r="Y7" s="467"/>
      <c r="Z7" s="485"/>
      <c r="AA7" s="81" t="str">
        <f>IF('4. Inköpsdata'!H7="SEK",'4. Inköpsdata'!J7,'4. Inköpsdata'!J7*'APH KIC KIA PC'!$Y$4)</f>
        <v/>
      </c>
      <c r="AB7" s="348" t="str">
        <f>IF('4. Inköpsdata'!H7="SEK",'4. Inköpsdata'!J7,'4. Inköpsdata'!J7*'APH KIC KIA PC'!$Y$4)</f>
        <v/>
      </c>
      <c r="AC7" s="349"/>
      <c r="AD7" s="301" t="str">
        <f>IF(B7="","",'4. Inköpsdata'!N7)</f>
        <v/>
      </c>
      <c r="AE7" s="453" t="str">
        <f>IF(B7="","",'4. Inköpsdata'!M7)</f>
        <v/>
      </c>
      <c r="AF7" s="454" t="str" cm="1">
        <f t="array" ref="AF7">IFERROR(_xlfn.IFS(AE7=25%,41,AE7=12%,42,AE7=6%,43,AE7="Momsfritt",38),"")</f>
        <v/>
      </c>
      <c r="AG7" s="454" t="str">
        <f t="shared" si="1"/>
        <v/>
      </c>
      <c r="AH7" s="301" t="str">
        <f t="shared" si="2"/>
        <v/>
      </c>
      <c r="AI7" s="301" t="str">
        <f t="shared" si="3"/>
        <v/>
      </c>
      <c r="AJ7" s="461" t="str">
        <f t="shared" si="4"/>
        <v/>
      </c>
      <c r="AK7" s="565">
        <f t="shared" si="8"/>
        <v>0</v>
      </c>
      <c r="AL7" s="348" t="str">
        <f t="shared" si="5"/>
        <v/>
      </c>
      <c r="AM7" s="348" t="str">
        <f t="shared" si="6"/>
        <v/>
      </c>
      <c r="AN7" s="461" t="str">
        <f t="shared" si="7"/>
        <v/>
      </c>
      <c r="AO7" s="293"/>
    </row>
    <row r="8" spans="1:77" x14ac:dyDescent="0.25">
      <c r="A8" s="104">
        <v>4</v>
      </c>
      <c r="B8" s="84" t="str">
        <f>IF('1. Artikeldata Grund'!$E8="","",'1. Artikeldata Grund'!$E8)</f>
        <v/>
      </c>
      <c r="C8" s="219" t="str">
        <f>IF('1. Artikeldata Grund'!D8="","",'1. Artikeldata Grund'!D8)</f>
        <v/>
      </c>
      <c r="D8" s="294"/>
      <c r="E8" s="511" t="str">
        <f t="shared" si="0"/>
        <v/>
      </c>
      <c r="F8" s="497"/>
      <c r="G8" s="296"/>
      <c r="H8" s="346"/>
      <c r="I8" s="556" t="s">
        <v>29</v>
      </c>
      <c r="J8" s="289"/>
      <c r="K8" s="557" t="s">
        <v>29</v>
      </c>
      <c r="L8" s="289" t="s">
        <v>204</v>
      </c>
      <c r="M8" s="494">
        <v>910</v>
      </c>
      <c r="N8" s="527" t="str">
        <f>IF(B8="","",IF(OR(M8=200,COUNTIF(Artikelgrupper!$G$3:$G$105,'APH KIC KIA PC'!L8)),"Ja","Nej"))</f>
        <v/>
      </c>
      <c r="O8" s="347"/>
      <c r="Q8" s="350"/>
      <c r="R8" s="351"/>
      <c r="S8" s="289" t="s">
        <v>30</v>
      </c>
      <c r="T8" s="289"/>
      <c r="V8" s="352" t="str">
        <f>IF(B8="","",'3. Förpackningsdata'!K8)</f>
        <v/>
      </c>
      <c r="W8" s="302" t="str">
        <f>IF(B8="","",'3. Förpackningsdata'!L8)</f>
        <v/>
      </c>
      <c r="X8" s="537"/>
      <c r="Y8" s="467"/>
      <c r="Z8" s="485"/>
      <c r="AA8" s="81" t="str">
        <f>IF('4. Inköpsdata'!H8="SEK",'4. Inköpsdata'!J8,'4. Inköpsdata'!J8*'APH KIC KIA PC'!$Y$4)</f>
        <v/>
      </c>
      <c r="AB8" s="348" t="str">
        <f>IF('4. Inköpsdata'!H8="SEK",'4. Inköpsdata'!J8,'4. Inköpsdata'!J8*'APH KIC KIA PC'!$Y$4)</f>
        <v/>
      </c>
      <c r="AC8" s="349"/>
      <c r="AD8" s="301" t="str">
        <f>IF(B8="","",'4. Inköpsdata'!N8)</f>
        <v/>
      </c>
      <c r="AE8" s="453" t="str">
        <f>IF(B8="","",'4. Inköpsdata'!M8)</f>
        <v/>
      </c>
      <c r="AF8" s="454" t="str" cm="1">
        <f t="array" ref="AF8">IFERROR(_xlfn.IFS(AE8=25%,41,AE8=12%,42,AE8=6%,43,AE8="Momsfritt",38),"")</f>
        <v/>
      </c>
      <c r="AG8" s="454" t="str">
        <f t="shared" si="1"/>
        <v/>
      </c>
      <c r="AH8" s="301" t="str">
        <f t="shared" si="2"/>
        <v/>
      </c>
      <c r="AI8" s="301" t="str">
        <f t="shared" si="3"/>
        <v/>
      </c>
      <c r="AJ8" s="461" t="str">
        <f t="shared" si="4"/>
        <v/>
      </c>
      <c r="AK8" s="565">
        <f t="shared" si="8"/>
        <v>0</v>
      </c>
      <c r="AL8" s="348" t="str">
        <f t="shared" si="5"/>
        <v/>
      </c>
      <c r="AM8" s="348" t="str">
        <f t="shared" si="6"/>
        <v/>
      </c>
      <c r="AN8" s="461" t="str">
        <f t="shared" si="7"/>
        <v/>
      </c>
      <c r="AO8" s="293"/>
    </row>
    <row r="9" spans="1:77" x14ac:dyDescent="0.25">
      <c r="A9" s="104">
        <v>5</v>
      </c>
      <c r="B9" s="84" t="str">
        <f>IF('1. Artikeldata Grund'!$E9="","",'1. Artikeldata Grund'!$E9)</f>
        <v/>
      </c>
      <c r="C9" s="219" t="str">
        <f>IF('1. Artikeldata Grund'!D9="","",'1. Artikeldata Grund'!D9)</f>
        <v/>
      </c>
      <c r="D9" s="294"/>
      <c r="E9" s="511" t="str">
        <f t="shared" si="0"/>
        <v/>
      </c>
      <c r="F9" s="497"/>
      <c r="G9" s="296"/>
      <c r="H9" s="346"/>
      <c r="I9" s="556" t="s">
        <v>29</v>
      </c>
      <c r="J9" s="289"/>
      <c r="K9" s="557" t="s">
        <v>29</v>
      </c>
      <c r="L9" s="289" t="s">
        <v>204</v>
      </c>
      <c r="M9" s="494">
        <v>910</v>
      </c>
      <c r="N9" s="527" t="str">
        <f>IF(B9="","",IF(OR(M9=200,COUNTIF(Artikelgrupper!$G$3:$G$105,'APH KIC KIA PC'!L9)),"Ja","Nej"))</f>
        <v/>
      </c>
      <c r="O9" s="347"/>
      <c r="Q9" s="350"/>
      <c r="R9" s="351"/>
      <c r="S9" s="289" t="s">
        <v>30</v>
      </c>
      <c r="T9" s="289"/>
      <c r="V9" s="352" t="str">
        <f>IF(B9="","",'3. Förpackningsdata'!K9)</f>
        <v/>
      </c>
      <c r="W9" s="302" t="str">
        <f>IF(B9="","",'3. Förpackningsdata'!L9)</f>
        <v/>
      </c>
      <c r="X9" s="537"/>
      <c r="Y9" s="467"/>
      <c r="Z9" s="485"/>
      <c r="AA9" s="81" t="str">
        <f>IF('4. Inköpsdata'!H9="SEK",'4. Inköpsdata'!J9,'4. Inköpsdata'!J9*'APH KIC KIA PC'!$Y$4)</f>
        <v/>
      </c>
      <c r="AB9" s="348" t="str">
        <f>IF('4. Inköpsdata'!H9="SEK",'4. Inköpsdata'!J9,'4. Inköpsdata'!J9*'APH KIC KIA PC'!$Y$4)</f>
        <v/>
      </c>
      <c r="AC9" s="349"/>
      <c r="AD9" s="301" t="str">
        <f>IF(B9="","",'4. Inköpsdata'!N9)</f>
        <v/>
      </c>
      <c r="AE9" s="453" t="str">
        <f>IF(B9="","",'4. Inköpsdata'!M9)</f>
        <v/>
      </c>
      <c r="AF9" s="454" t="str" cm="1">
        <f t="array" ref="AF9">IFERROR(_xlfn.IFS(AE9=25%,41,AE9=12%,42,AE9=6%,43,AE9="Momsfritt",38),"")</f>
        <v/>
      </c>
      <c r="AG9" s="454" t="str">
        <f t="shared" si="1"/>
        <v/>
      </c>
      <c r="AH9" s="301" t="str">
        <f t="shared" si="2"/>
        <v/>
      </c>
      <c r="AI9" s="301" t="str">
        <f t="shared" si="3"/>
        <v/>
      </c>
      <c r="AJ9" s="461" t="str">
        <f t="shared" si="4"/>
        <v/>
      </c>
      <c r="AK9" s="565">
        <f t="shared" si="8"/>
        <v>0</v>
      </c>
      <c r="AL9" s="348" t="str">
        <f t="shared" si="5"/>
        <v/>
      </c>
      <c r="AM9" s="348" t="str">
        <f t="shared" si="6"/>
        <v/>
      </c>
      <c r="AN9" s="461" t="str">
        <f t="shared" si="7"/>
        <v/>
      </c>
      <c r="AO9" s="293"/>
    </row>
    <row r="10" spans="1:77" x14ac:dyDescent="0.25">
      <c r="A10" s="104">
        <v>6</v>
      </c>
      <c r="B10" s="84" t="str">
        <f>IF('1. Artikeldata Grund'!$E10="","",'1. Artikeldata Grund'!$E10)</f>
        <v/>
      </c>
      <c r="C10" s="219" t="str">
        <f>IF('1. Artikeldata Grund'!D10="","",'1. Artikeldata Grund'!D10)</f>
        <v/>
      </c>
      <c r="D10" s="294"/>
      <c r="E10" s="511" t="str">
        <f t="shared" si="0"/>
        <v/>
      </c>
      <c r="F10" s="497"/>
      <c r="G10" s="296"/>
      <c r="H10" s="346"/>
      <c r="I10" s="556" t="s">
        <v>29</v>
      </c>
      <c r="J10" s="289"/>
      <c r="K10" s="557" t="s">
        <v>29</v>
      </c>
      <c r="L10" s="289" t="s">
        <v>204</v>
      </c>
      <c r="M10" s="494">
        <v>910</v>
      </c>
      <c r="N10" s="527" t="str">
        <f>IF(B10="","",IF(OR(M10=200,COUNTIF(Artikelgrupper!$G$3:$G$105,'APH KIC KIA PC'!L10)),"Ja","Nej"))</f>
        <v/>
      </c>
      <c r="O10" s="347"/>
      <c r="Q10" s="350"/>
      <c r="R10" s="351"/>
      <c r="S10" s="289" t="s">
        <v>30</v>
      </c>
      <c r="T10" s="289"/>
      <c r="V10" s="352" t="str">
        <f>IF(B10="","",'3. Förpackningsdata'!K10)</f>
        <v/>
      </c>
      <c r="W10" s="302" t="str">
        <f>IF(B10="","",'3. Förpackningsdata'!L10)</f>
        <v/>
      </c>
      <c r="X10" s="537"/>
      <c r="Y10" s="467"/>
      <c r="Z10" s="485"/>
      <c r="AA10" s="81" t="str">
        <f>IF('4. Inköpsdata'!H10="SEK",'4. Inköpsdata'!J10,'4. Inköpsdata'!J10*'APH KIC KIA PC'!$Y$4)</f>
        <v/>
      </c>
      <c r="AB10" s="348" t="str">
        <f>IF('4. Inköpsdata'!H10="SEK",'4. Inköpsdata'!J10,'4. Inköpsdata'!J10*'APH KIC KIA PC'!$Y$4)</f>
        <v/>
      </c>
      <c r="AC10" s="349"/>
      <c r="AD10" s="301" t="str">
        <f>IF(B10="","",'4. Inköpsdata'!N10)</f>
        <v/>
      </c>
      <c r="AE10" s="453" t="str">
        <f>IF(B10="","",'4. Inköpsdata'!M10)</f>
        <v/>
      </c>
      <c r="AF10" s="454" t="str" cm="1">
        <f t="array" ref="AF10">IFERROR(_xlfn.IFS(AE10=25%,41,AE10=12%,42,AE10=6%,43,AE10="Momsfritt",38),"")</f>
        <v/>
      </c>
      <c r="AG10" s="454" t="str">
        <f t="shared" si="1"/>
        <v/>
      </c>
      <c r="AH10" s="301" t="str">
        <f t="shared" si="2"/>
        <v/>
      </c>
      <c r="AI10" s="301" t="str">
        <f t="shared" si="3"/>
        <v/>
      </c>
      <c r="AJ10" s="461" t="str">
        <f t="shared" si="4"/>
        <v/>
      </c>
      <c r="AK10" s="565">
        <f t="shared" si="8"/>
        <v>0</v>
      </c>
      <c r="AL10" s="348" t="str">
        <f t="shared" si="5"/>
        <v/>
      </c>
      <c r="AM10" s="348" t="str">
        <f t="shared" si="6"/>
        <v/>
      </c>
      <c r="AN10" s="461" t="str">
        <f t="shared" si="7"/>
        <v/>
      </c>
      <c r="AO10" s="293"/>
    </row>
    <row r="11" spans="1:77" x14ac:dyDescent="0.25">
      <c r="A11" s="104">
        <v>7</v>
      </c>
      <c r="B11" s="84" t="str">
        <f>IF('1. Artikeldata Grund'!$E11="","",'1. Artikeldata Grund'!$E11)</f>
        <v/>
      </c>
      <c r="C11" s="219" t="str">
        <f>IF('1. Artikeldata Grund'!D11="","",'1. Artikeldata Grund'!D11)</f>
        <v/>
      </c>
      <c r="D11" s="294"/>
      <c r="E11" s="511" t="str">
        <f t="shared" si="0"/>
        <v/>
      </c>
      <c r="F11" s="497"/>
      <c r="G11" s="296"/>
      <c r="H11" s="346"/>
      <c r="I11" s="556" t="s">
        <v>29</v>
      </c>
      <c r="J11" s="289"/>
      <c r="K11" s="557" t="s">
        <v>29</v>
      </c>
      <c r="L11" s="289" t="s">
        <v>204</v>
      </c>
      <c r="M11" s="494">
        <v>910</v>
      </c>
      <c r="N11" s="527" t="str">
        <f>IF(B11="","",IF(OR(M11=200,COUNTIF(Artikelgrupper!$G$3:$G$105,'APH KIC KIA PC'!L11)),"Ja","Nej"))</f>
        <v/>
      </c>
      <c r="O11" s="347"/>
      <c r="Q11" s="350"/>
      <c r="R11" s="351"/>
      <c r="S11" s="289" t="s">
        <v>30</v>
      </c>
      <c r="T11" s="289"/>
      <c r="V11" s="352" t="str">
        <f>IF(B11="","",'3. Förpackningsdata'!K11)</f>
        <v/>
      </c>
      <c r="W11" s="302" t="str">
        <f>IF(B11="","",'3. Förpackningsdata'!L11)</f>
        <v/>
      </c>
      <c r="X11" s="537"/>
      <c r="Y11" s="467"/>
      <c r="Z11" s="485"/>
      <c r="AA11" s="81" t="str">
        <f>IF('4. Inköpsdata'!H11="SEK",'4. Inköpsdata'!J11,'4. Inköpsdata'!J11*'APH KIC KIA PC'!$Y$4)</f>
        <v/>
      </c>
      <c r="AB11" s="348" t="str">
        <f>IF('4. Inköpsdata'!H11="SEK",'4. Inköpsdata'!J11,'4. Inköpsdata'!J11*'APH KIC KIA PC'!$Y$4)</f>
        <v/>
      </c>
      <c r="AC11" s="349"/>
      <c r="AD11" s="301" t="str">
        <f>IF(B11="","",'4. Inköpsdata'!N11)</f>
        <v/>
      </c>
      <c r="AE11" s="453" t="str">
        <f>IF(B11="","",'4. Inköpsdata'!M11)</f>
        <v/>
      </c>
      <c r="AF11" s="454" t="str" cm="1">
        <f t="array" ref="AF11">IFERROR(_xlfn.IFS(AE11=25%,41,AE11=12%,42,AE11=6%,43,AE11="Momsfritt",38),"")</f>
        <v/>
      </c>
      <c r="AG11" s="454" t="str">
        <f t="shared" si="1"/>
        <v/>
      </c>
      <c r="AH11" s="301" t="str">
        <f t="shared" si="2"/>
        <v/>
      </c>
      <c r="AI11" s="301" t="str">
        <f t="shared" si="3"/>
        <v/>
      </c>
      <c r="AJ11" s="461" t="str">
        <f t="shared" si="4"/>
        <v/>
      </c>
      <c r="AK11" s="565">
        <f t="shared" si="8"/>
        <v>0</v>
      </c>
      <c r="AL11" s="348" t="str">
        <f t="shared" si="5"/>
        <v/>
      </c>
      <c r="AM11" s="348" t="str">
        <f t="shared" si="6"/>
        <v/>
      </c>
      <c r="AN11" s="461" t="str">
        <f t="shared" si="7"/>
        <v/>
      </c>
      <c r="AO11" s="293"/>
    </row>
    <row r="12" spans="1:77" x14ac:dyDescent="0.25">
      <c r="A12" s="104">
        <v>8</v>
      </c>
      <c r="B12" s="84" t="str">
        <f>IF('1. Artikeldata Grund'!$E12="","",'1. Artikeldata Grund'!$E12)</f>
        <v/>
      </c>
      <c r="C12" s="219" t="str">
        <f>IF('1. Artikeldata Grund'!D12="","",'1. Artikeldata Grund'!D12)</f>
        <v/>
      </c>
      <c r="D12" s="294"/>
      <c r="E12" s="511" t="str">
        <f t="shared" si="0"/>
        <v/>
      </c>
      <c r="F12" s="497"/>
      <c r="G12" s="296"/>
      <c r="H12" s="346"/>
      <c r="I12" s="556" t="s">
        <v>29</v>
      </c>
      <c r="J12" s="289"/>
      <c r="K12" s="557" t="s">
        <v>29</v>
      </c>
      <c r="L12" s="289" t="s">
        <v>204</v>
      </c>
      <c r="M12" s="494">
        <v>910</v>
      </c>
      <c r="N12" s="527" t="str">
        <f>IF(B12="","",IF(OR(M12=200,COUNTIF(Artikelgrupper!$G$3:$G$105,'APH KIC KIA PC'!L12)),"Ja","Nej"))</f>
        <v/>
      </c>
      <c r="O12" s="347"/>
      <c r="Q12" s="350"/>
      <c r="R12" s="351"/>
      <c r="S12" s="289" t="s">
        <v>30</v>
      </c>
      <c r="T12" s="289"/>
      <c r="V12" s="352" t="str">
        <f>IF(B12="","",'3. Förpackningsdata'!K12)</f>
        <v/>
      </c>
      <c r="W12" s="302" t="str">
        <f>IF(B12="","",'3. Förpackningsdata'!L12)</f>
        <v/>
      </c>
      <c r="X12" s="537"/>
      <c r="Y12" s="467"/>
      <c r="Z12" s="485"/>
      <c r="AA12" s="81" t="str">
        <f>IF('4. Inköpsdata'!H12="SEK",'4. Inköpsdata'!J12,'4. Inköpsdata'!J12*'APH KIC KIA PC'!$Y$4)</f>
        <v/>
      </c>
      <c r="AB12" s="348" t="str">
        <f>IF('4. Inköpsdata'!H12="SEK",'4. Inköpsdata'!J12,'4. Inköpsdata'!J12*'APH KIC KIA PC'!$Y$4)</f>
        <v/>
      </c>
      <c r="AC12" s="349"/>
      <c r="AD12" s="301" t="str">
        <f>IF(B12="","",'4. Inköpsdata'!N12)</f>
        <v/>
      </c>
      <c r="AE12" s="453" t="str">
        <f>IF(B12="","",'4. Inköpsdata'!M12)</f>
        <v/>
      </c>
      <c r="AF12" s="454" t="str" cm="1">
        <f t="array" ref="AF12">IFERROR(_xlfn.IFS(AE12=25%,41,AE12=12%,42,AE12=6%,43,AE12="Momsfritt",38),"")</f>
        <v/>
      </c>
      <c r="AG12" s="454" t="str">
        <f t="shared" si="1"/>
        <v/>
      </c>
      <c r="AH12" s="301" t="str">
        <f t="shared" si="2"/>
        <v/>
      </c>
      <c r="AI12" s="301" t="str">
        <f t="shared" si="3"/>
        <v/>
      </c>
      <c r="AJ12" s="461" t="str">
        <f t="shared" si="4"/>
        <v/>
      </c>
      <c r="AK12" s="565">
        <f t="shared" si="8"/>
        <v>0</v>
      </c>
      <c r="AL12" s="348" t="str">
        <f t="shared" si="5"/>
        <v/>
      </c>
      <c r="AM12" s="348" t="str">
        <f t="shared" si="6"/>
        <v/>
      </c>
      <c r="AN12" s="461" t="str">
        <f t="shared" si="7"/>
        <v/>
      </c>
      <c r="AO12" s="293"/>
    </row>
    <row r="13" spans="1:77" x14ac:dyDescent="0.25">
      <c r="A13" s="104">
        <v>9</v>
      </c>
      <c r="B13" s="84" t="str">
        <f>IF('1. Artikeldata Grund'!$E13="","",'1. Artikeldata Grund'!$E13)</f>
        <v/>
      </c>
      <c r="C13" s="219" t="str">
        <f>IF('1. Artikeldata Grund'!D13="","",'1. Artikeldata Grund'!D13)</f>
        <v/>
      </c>
      <c r="D13" s="294"/>
      <c r="E13" s="511" t="str">
        <f t="shared" si="0"/>
        <v/>
      </c>
      <c r="F13" s="497"/>
      <c r="G13" s="296"/>
      <c r="H13" s="346"/>
      <c r="I13" s="556" t="s">
        <v>29</v>
      </c>
      <c r="J13" s="289"/>
      <c r="K13" s="557" t="s">
        <v>29</v>
      </c>
      <c r="L13" s="289" t="s">
        <v>204</v>
      </c>
      <c r="M13" s="494">
        <v>910</v>
      </c>
      <c r="N13" s="527" t="str">
        <f>IF(B13="","",IF(OR(M13=200,COUNTIF(Artikelgrupper!$G$3:$G$105,'APH KIC KIA PC'!L13)),"Ja","Nej"))</f>
        <v/>
      </c>
      <c r="O13" s="347"/>
      <c r="Q13" s="350"/>
      <c r="R13" s="351"/>
      <c r="S13" s="289" t="s">
        <v>30</v>
      </c>
      <c r="T13" s="289"/>
      <c r="V13" s="352" t="str">
        <f>IF(B13="","",'3. Förpackningsdata'!K13)</f>
        <v/>
      </c>
      <c r="W13" s="302" t="str">
        <f>IF(B13="","",'3. Förpackningsdata'!L13)</f>
        <v/>
      </c>
      <c r="X13" s="537"/>
      <c r="Y13" s="467"/>
      <c r="Z13" s="485"/>
      <c r="AA13" s="81" t="str">
        <f>IF('4. Inköpsdata'!H13="SEK",'4. Inköpsdata'!J13,'4. Inköpsdata'!J13*'APH KIC KIA PC'!$Y$4)</f>
        <v/>
      </c>
      <c r="AB13" s="348" t="str">
        <f>IF('4. Inköpsdata'!H13="SEK",'4. Inköpsdata'!J13,'4. Inköpsdata'!J13*'APH KIC KIA PC'!$Y$4)</f>
        <v/>
      </c>
      <c r="AC13" s="349"/>
      <c r="AD13" s="301" t="str">
        <f>IF(B13="","",'4. Inköpsdata'!N13)</f>
        <v/>
      </c>
      <c r="AE13" s="453" t="str">
        <f>IF(B13="","",'4. Inköpsdata'!M13)</f>
        <v/>
      </c>
      <c r="AF13" s="454" t="str" cm="1">
        <f t="array" ref="AF13">IFERROR(_xlfn.IFS(AE13=25%,41,AE13=12%,42,AE13=6%,43,AE13="Momsfritt",38),"")</f>
        <v/>
      </c>
      <c r="AG13" s="454" t="str">
        <f t="shared" si="1"/>
        <v/>
      </c>
      <c r="AH13" s="301" t="str">
        <f t="shared" si="2"/>
        <v/>
      </c>
      <c r="AI13" s="301" t="str">
        <f t="shared" si="3"/>
        <v/>
      </c>
      <c r="AJ13" s="461" t="str">
        <f t="shared" si="4"/>
        <v/>
      </c>
      <c r="AK13" s="565">
        <f t="shared" si="8"/>
        <v>0</v>
      </c>
      <c r="AL13" s="348" t="str">
        <f t="shared" si="5"/>
        <v/>
      </c>
      <c r="AM13" s="348" t="str">
        <f t="shared" si="6"/>
        <v/>
      </c>
      <c r="AN13" s="461" t="str">
        <f t="shared" si="7"/>
        <v/>
      </c>
      <c r="AO13" s="293"/>
    </row>
    <row r="14" spans="1:77" x14ac:dyDescent="0.25">
      <c r="A14" s="104">
        <v>10</v>
      </c>
      <c r="B14" s="84" t="str">
        <f>IF('1. Artikeldata Grund'!$E14="","",'1. Artikeldata Grund'!$E14)</f>
        <v/>
      </c>
      <c r="C14" s="219" t="str">
        <f>IF('1. Artikeldata Grund'!D14="","",'1. Artikeldata Grund'!D14)</f>
        <v/>
      </c>
      <c r="D14" s="294"/>
      <c r="E14" s="511" t="str">
        <f t="shared" si="0"/>
        <v/>
      </c>
      <c r="F14" s="497"/>
      <c r="G14" s="296"/>
      <c r="H14" s="346"/>
      <c r="I14" s="556" t="s">
        <v>29</v>
      </c>
      <c r="J14" s="289"/>
      <c r="K14" s="557" t="s">
        <v>29</v>
      </c>
      <c r="L14" s="289" t="s">
        <v>204</v>
      </c>
      <c r="M14" s="494">
        <v>910</v>
      </c>
      <c r="N14" s="527" t="str">
        <f>IF(B14="","",IF(OR(M14=200,COUNTIF(Artikelgrupper!$G$3:$G$105,'APH KIC KIA PC'!L14)),"Ja","Nej"))</f>
        <v/>
      </c>
      <c r="O14" s="347"/>
      <c r="Q14" s="350"/>
      <c r="R14" s="351"/>
      <c r="S14" s="289" t="s">
        <v>30</v>
      </c>
      <c r="T14" s="289"/>
      <c r="V14" s="352" t="str">
        <f>IF(B14="","",'3. Förpackningsdata'!K14)</f>
        <v/>
      </c>
      <c r="W14" s="302" t="str">
        <f>IF(B14="","",'3. Förpackningsdata'!L14)</f>
        <v/>
      </c>
      <c r="X14" s="537"/>
      <c r="Y14" s="467"/>
      <c r="Z14" s="485"/>
      <c r="AA14" s="81" t="str">
        <f>IF('4. Inköpsdata'!H14="SEK",'4. Inköpsdata'!J14,'4. Inköpsdata'!J14*'APH KIC KIA PC'!$Y$4)</f>
        <v/>
      </c>
      <c r="AB14" s="348" t="str">
        <f>IF('4. Inköpsdata'!H14="SEK",'4. Inköpsdata'!J14,'4. Inköpsdata'!J14*'APH KIC KIA PC'!$Y$4)</f>
        <v/>
      </c>
      <c r="AC14" s="349"/>
      <c r="AD14" s="301" t="str">
        <f>IF(B14="","",'4. Inköpsdata'!N14)</f>
        <v/>
      </c>
      <c r="AE14" s="453" t="str">
        <f>IF(B14="","",'4. Inköpsdata'!M14)</f>
        <v/>
      </c>
      <c r="AF14" s="454" t="str" cm="1">
        <f t="array" ref="AF14">IFERROR(_xlfn.IFS(AE14=25%,41,AE14=12%,42,AE14=6%,43,AE14="Momsfritt",38),"")</f>
        <v/>
      </c>
      <c r="AG14" s="454" t="str">
        <f t="shared" si="1"/>
        <v/>
      </c>
      <c r="AH14" s="301" t="str">
        <f t="shared" si="2"/>
        <v/>
      </c>
      <c r="AI14" s="301" t="str">
        <f t="shared" si="3"/>
        <v/>
      </c>
      <c r="AJ14" s="461" t="str">
        <f t="shared" si="4"/>
        <v/>
      </c>
      <c r="AK14" s="565">
        <f t="shared" si="8"/>
        <v>0</v>
      </c>
      <c r="AL14" s="348" t="str">
        <f t="shared" si="5"/>
        <v/>
      </c>
      <c r="AM14" s="348" t="str">
        <f t="shared" si="6"/>
        <v/>
      </c>
      <c r="AN14" s="461" t="str">
        <f t="shared" si="7"/>
        <v/>
      </c>
      <c r="AO14" s="293"/>
    </row>
    <row r="15" spans="1:77" x14ac:dyDescent="0.25">
      <c r="A15" s="104">
        <v>11</v>
      </c>
      <c r="B15" s="84" t="str">
        <f>IF('1. Artikeldata Grund'!$E15="","",'1. Artikeldata Grund'!$E15)</f>
        <v/>
      </c>
      <c r="C15" s="219" t="str">
        <f>IF('1. Artikeldata Grund'!D15="","",'1. Artikeldata Grund'!D15)</f>
        <v/>
      </c>
      <c r="D15" s="294"/>
      <c r="E15" s="511" t="str">
        <f t="shared" si="0"/>
        <v/>
      </c>
      <c r="F15" s="497"/>
      <c r="G15" s="296"/>
      <c r="H15" s="346"/>
      <c r="I15" s="556" t="s">
        <v>29</v>
      </c>
      <c r="J15" s="289"/>
      <c r="K15" s="557" t="s">
        <v>29</v>
      </c>
      <c r="L15" s="289" t="s">
        <v>204</v>
      </c>
      <c r="M15" s="494">
        <v>910</v>
      </c>
      <c r="N15" s="527" t="str">
        <f>IF(B15="","",IF(OR(M15=200,COUNTIF(Artikelgrupper!$G$3:$G$105,'APH KIC KIA PC'!L15)),"Ja","Nej"))</f>
        <v/>
      </c>
      <c r="O15" s="347"/>
      <c r="Q15" s="350"/>
      <c r="R15" s="351"/>
      <c r="S15" s="289" t="s">
        <v>30</v>
      </c>
      <c r="T15" s="289"/>
      <c r="V15" s="352" t="str">
        <f>IF(B15="","",'3. Förpackningsdata'!K15)</f>
        <v/>
      </c>
      <c r="W15" s="302" t="str">
        <f>IF(B15="","",'3. Förpackningsdata'!L15)</f>
        <v/>
      </c>
      <c r="X15" s="537"/>
      <c r="Y15" s="467"/>
      <c r="Z15" s="485"/>
      <c r="AA15" s="81" t="str">
        <f>IF('4. Inköpsdata'!H15="SEK",'4. Inköpsdata'!J15,'4. Inköpsdata'!J15*'APH KIC KIA PC'!$Y$4)</f>
        <v/>
      </c>
      <c r="AB15" s="348" t="str">
        <f>IF('4. Inköpsdata'!H15="SEK",'4. Inköpsdata'!J15,'4. Inköpsdata'!J15*'APH KIC KIA PC'!$Y$4)</f>
        <v/>
      </c>
      <c r="AC15" s="349"/>
      <c r="AD15" s="301" t="str">
        <f>IF(B15="","",'4. Inköpsdata'!N15)</f>
        <v/>
      </c>
      <c r="AE15" s="453" t="str">
        <f>IF(B15="","",'4. Inköpsdata'!M15)</f>
        <v/>
      </c>
      <c r="AF15" s="454" t="str" cm="1">
        <f t="array" ref="AF15">IFERROR(_xlfn.IFS(AE15=25%,41,AE15=12%,42,AE15=6%,43,AE15="Momsfritt",38),"")</f>
        <v/>
      </c>
      <c r="AG15" s="454" t="str">
        <f t="shared" si="1"/>
        <v/>
      </c>
      <c r="AH15" s="301" t="str">
        <f t="shared" si="2"/>
        <v/>
      </c>
      <c r="AI15" s="301" t="str">
        <f t="shared" si="3"/>
        <v/>
      </c>
      <c r="AJ15" s="461" t="str">
        <f t="shared" si="4"/>
        <v/>
      </c>
      <c r="AK15" s="565">
        <f t="shared" si="8"/>
        <v>0</v>
      </c>
      <c r="AL15" s="348" t="str">
        <f t="shared" si="5"/>
        <v/>
      </c>
      <c r="AM15" s="348" t="str">
        <f t="shared" si="6"/>
        <v/>
      </c>
      <c r="AN15" s="461" t="str">
        <f t="shared" si="7"/>
        <v/>
      </c>
      <c r="AO15" s="293"/>
    </row>
    <row r="16" spans="1:77" x14ac:dyDescent="0.25">
      <c r="A16" s="104">
        <v>12</v>
      </c>
      <c r="B16" s="84" t="str">
        <f>IF('1. Artikeldata Grund'!$E16="","",'1. Artikeldata Grund'!$E16)</f>
        <v/>
      </c>
      <c r="C16" s="219" t="str">
        <f>IF('1. Artikeldata Grund'!D16="","",'1. Artikeldata Grund'!D16)</f>
        <v/>
      </c>
      <c r="D16" s="294"/>
      <c r="E16" s="511" t="str">
        <f t="shared" si="0"/>
        <v/>
      </c>
      <c r="F16" s="497"/>
      <c r="G16" s="296"/>
      <c r="H16" s="346"/>
      <c r="I16" s="556" t="s">
        <v>29</v>
      </c>
      <c r="J16" s="289"/>
      <c r="K16" s="557" t="s">
        <v>29</v>
      </c>
      <c r="L16" s="289" t="s">
        <v>204</v>
      </c>
      <c r="M16" s="494">
        <v>910</v>
      </c>
      <c r="N16" s="527" t="str">
        <f>IF(B16="","",IF(OR(M16=200,COUNTIF(Artikelgrupper!$G$3:$G$105,'APH KIC KIA PC'!L16)),"Ja","Nej"))</f>
        <v/>
      </c>
      <c r="O16" s="347"/>
      <c r="Q16" s="350"/>
      <c r="R16" s="351"/>
      <c r="S16" s="289" t="s">
        <v>30</v>
      </c>
      <c r="T16" s="289"/>
      <c r="V16" s="352" t="str">
        <f>IF(B16="","",'3. Förpackningsdata'!K16)</f>
        <v/>
      </c>
      <c r="W16" s="302" t="str">
        <f>IF(B16="","",'3. Förpackningsdata'!L16)</f>
        <v/>
      </c>
      <c r="X16" s="537"/>
      <c r="Y16" s="467"/>
      <c r="Z16" s="485"/>
      <c r="AA16" s="81" t="str">
        <f>IF('4. Inköpsdata'!H16="SEK",'4. Inköpsdata'!J16,'4. Inköpsdata'!J16*'APH KIC KIA PC'!$Y$4)</f>
        <v/>
      </c>
      <c r="AB16" s="348" t="str">
        <f>IF('4. Inköpsdata'!H16="SEK",'4. Inköpsdata'!J16,'4. Inköpsdata'!J16*'APH KIC KIA PC'!$Y$4)</f>
        <v/>
      </c>
      <c r="AC16" s="349"/>
      <c r="AD16" s="301" t="str">
        <f>IF(B16="","",'4. Inköpsdata'!N16)</f>
        <v/>
      </c>
      <c r="AE16" s="453" t="str">
        <f>IF(B16="","",'4. Inköpsdata'!M16)</f>
        <v/>
      </c>
      <c r="AF16" s="454" t="str" cm="1">
        <f t="array" ref="AF16">IFERROR(_xlfn.IFS(AE16=25%,41,AE16=12%,42,AE16=6%,43,AE16="Momsfritt",38),"")</f>
        <v/>
      </c>
      <c r="AG16" s="454" t="str">
        <f t="shared" si="1"/>
        <v/>
      </c>
      <c r="AH16" s="301" t="str">
        <f t="shared" si="2"/>
        <v/>
      </c>
      <c r="AI16" s="301" t="str">
        <f t="shared" si="3"/>
        <v/>
      </c>
      <c r="AJ16" s="461" t="str">
        <f t="shared" si="4"/>
        <v/>
      </c>
      <c r="AK16" s="565">
        <f t="shared" si="8"/>
        <v>0</v>
      </c>
      <c r="AL16" s="348" t="str">
        <f t="shared" si="5"/>
        <v/>
      </c>
      <c r="AM16" s="348" t="str">
        <f t="shared" si="6"/>
        <v/>
      </c>
      <c r="AN16" s="461" t="str">
        <f t="shared" si="7"/>
        <v/>
      </c>
      <c r="AO16" s="293"/>
    </row>
    <row r="17" spans="1:41" x14ac:dyDescent="0.25">
      <c r="A17" s="104">
        <v>13</v>
      </c>
      <c r="B17" s="84" t="str">
        <f>IF('1. Artikeldata Grund'!$E17="","",'1. Artikeldata Grund'!$E17)</f>
        <v/>
      </c>
      <c r="C17" s="219" t="str">
        <f>IF('1. Artikeldata Grund'!D17="","",'1. Artikeldata Grund'!D17)</f>
        <v/>
      </c>
      <c r="D17" s="294"/>
      <c r="E17" s="511" t="str">
        <f t="shared" si="0"/>
        <v/>
      </c>
      <c r="F17" s="497"/>
      <c r="G17" s="296"/>
      <c r="H17" s="346"/>
      <c r="I17" s="556" t="s">
        <v>29</v>
      </c>
      <c r="J17" s="289"/>
      <c r="K17" s="557" t="s">
        <v>29</v>
      </c>
      <c r="L17" s="289" t="s">
        <v>204</v>
      </c>
      <c r="M17" s="494">
        <v>910</v>
      </c>
      <c r="N17" s="527" t="str">
        <f>IF(B17="","",IF(OR(M17=200,COUNTIF(Artikelgrupper!$G$3:$G$105,'APH KIC KIA PC'!L17)),"Ja","Nej"))</f>
        <v/>
      </c>
      <c r="O17" s="347"/>
      <c r="Q17" s="350"/>
      <c r="R17" s="351"/>
      <c r="S17" s="289" t="s">
        <v>30</v>
      </c>
      <c r="T17" s="289"/>
      <c r="V17" s="352" t="str">
        <f>IF(B17="","",'3. Förpackningsdata'!K17)</f>
        <v/>
      </c>
      <c r="W17" s="302" t="str">
        <f>IF(B17="","",'3. Förpackningsdata'!L17)</f>
        <v/>
      </c>
      <c r="X17" s="537"/>
      <c r="Y17" s="467"/>
      <c r="Z17" s="485"/>
      <c r="AA17" s="81" t="str">
        <f>IF('4. Inköpsdata'!H17="SEK",'4. Inköpsdata'!J17,'4. Inköpsdata'!J17*'APH KIC KIA PC'!$Y$4)</f>
        <v/>
      </c>
      <c r="AB17" s="348" t="str">
        <f>IF('4. Inköpsdata'!H17="SEK",'4. Inköpsdata'!J17,'4. Inköpsdata'!J17*'APH KIC KIA PC'!$Y$4)</f>
        <v/>
      </c>
      <c r="AC17" s="349"/>
      <c r="AD17" s="301" t="str">
        <f>IF(B17="","",'4. Inköpsdata'!N17)</f>
        <v/>
      </c>
      <c r="AE17" s="453" t="str">
        <f>IF(B17="","",'4. Inköpsdata'!M17)</f>
        <v/>
      </c>
      <c r="AF17" s="454" t="str" cm="1">
        <f t="array" ref="AF17">IFERROR(_xlfn.IFS(AE17=25%,41,AE17=12%,42,AE17=6%,43,AE17="Momsfritt",38),"")</f>
        <v/>
      </c>
      <c r="AG17" s="454" t="str">
        <f t="shared" si="1"/>
        <v/>
      </c>
      <c r="AH17" s="301" t="str">
        <f t="shared" si="2"/>
        <v/>
      </c>
      <c r="AI17" s="301" t="str">
        <f t="shared" si="3"/>
        <v/>
      </c>
      <c r="AJ17" s="461" t="str">
        <f t="shared" si="4"/>
        <v/>
      </c>
      <c r="AK17" s="565">
        <f t="shared" si="8"/>
        <v>0</v>
      </c>
      <c r="AL17" s="348" t="str">
        <f t="shared" si="5"/>
        <v/>
      </c>
      <c r="AM17" s="348" t="str">
        <f t="shared" si="6"/>
        <v/>
      </c>
      <c r="AN17" s="461" t="str">
        <f t="shared" si="7"/>
        <v/>
      </c>
      <c r="AO17" s="293"/>
    </row>
    <row r="18" spans="1:41" x14ac:dyDescent="0.25">
      <c r="A18" s="104">
        <v>14</v>
      </c>
      <c r="B18" s="84" t="str">
        <f>IF('1. Artikeldata Grund'!$E18="","",'1. Artikeldata Grund'!$E18)</f>
        <v/>
      </c>
      <c r="C18" s="219" t="str">
        <f>IF('1. Artikeldata Grund'!D18="","",'1. Artikeldata Grund'!D18)</f>
        <v/>
      </c>
      <c r="D18" s="294"/>
      <c r="E18" s="511" t="str">
        <f t="shared" si="0"/>
        <v/>
      </c>
      <c r="F18" s="497"/>
      <c r="G18" s="296"/>
      <c r="H18" s="346"/>
      <c r="I18" s="556" t="s">
        <v>29</v>
      </c>
      <c r="J18" s="289"/>
      <c r="K18" s="557" t="s">
        <v>29</v>
      </c>
      <c r="L18" s="289" t="s">
        <v>204</v>
      </c>
      <c r="M18" s="494">
        <v>910</v>
      </c>
      <c r="N18" s="527" t="str">
        <f>IF(B18="","",IF(OR(M18=200,COUNTIF(Artikelgrupper!$G$3:$G$105,'APH KIC KIA PC'!L18)),"Ja","Nej"))</f>
        <v/>
      </c>
      <c r="O18" s="347"/>
      <c r="Q18" s="350"/>
      <c r="R18" s="351"/>
      <c r="S18" s="289" t="s">
        <v>30</v>
      </c>
      <c r="T18" s="289"/>
      <c r="V18" s="352" t="str">
        <f>IF(B18="","",'3. Förpackningsdata'!K18)</f>
        <v/>
      </c>
      <c r="W18" s="302" t="str">
        <f>IF(B18="","",'3. Förpackningsdata'!L18)</f>
        <v/>
      </c>
      <c r="X18" s="537"/>
      <c r="Y18" s="467"/>
      <c r="Z18" s="485"/>
      <c r="AA18" s="81" t="str">
        <f>IF('4. Inköpsdata'!H18="SEK",'4. Inköpsdata'!J18,'4. Inköpsdata'!J18*'APH KIC KIA PC'!$Y$4)</f>
        <v/>
      </c>
      <c r="AB18" s="348" t="str">
        <f>IF('4. Inköpsdata'!H18="SEK",'4. Inköpsdata'!J18,'4. Inköpsdata'!J18*'APH KIC KIA PC'!$Y$4)</f>
        <v/>
      </c>
      <c r="AC18" s="349"/>
      <c r="AD18" s="301" t="str">
        <f>IF(B18="","",'4. Inköpsdata'!N18)</f>
        <v/>
      </c>
      <c r="AE18" s="453" t="str">
        <f>IF(B18="","",'4. Inköpsdata'!M18)</f>
        <v/>
      </c>
      <c r="AF18" s="454" t="str" cm="1">
        <f t="array" ref="AF18">IFERROR(_xlfn.IFS(AE18=25%,41,AE18=12%,42,AE18=6%,43,AE18="Momsfritt",38),"")</f>
        <v/>
      </c>
      <c r="AG18" s="454" t="str">
        <f t="shared" si="1"/>
        <v/>
      </c>
      <c r="AH18" s="301" t="str">
        <f t="shared" si="2"/>
        <v/>
      </c>
      <c r="AI18" s="301" t="str">
        <f t="shared" si="3"/>
        <v/>
      </c>
      <c r="AJ18" s="461" t="str">
        <f t="shared" si="4"/>
        <v/>
      </c>
      <c r="AK18" s="565">
        <f t="shared" si="8"/>
        <v>0</v>
      </c>
      <c r="AL18" s="348" t="str">
        <f t="shared" si="5"/>
        <v/>
      </c>
      <c r="AM18" s="348" t="str">
        <f t="shared" si="6"/>
        <v/>
      </c>
      <c r="AN18" s="461" t="str">
        <f t="shared" si="7"/>
        <v/>
      </c>
      <c r="AO18" s="293"/>
    </row>
    <row r="19" spans="1:41" x14ac:dyDescent="0.25">
      <c r="A19" s="104">
        <v>15</v>
      </c>
      <c r="B19" s="84" t="str">
        <f>IF('1. Artikeldata Grund'!$E19="","",'1. Artikeldata Grund'!$E19)</f>
        <v/>
      </c>
      <c r="C19" s="219" t="str">
        <f>IF('1. Artikeldata Grund'!D19="","",'1. Artikeldata Grund'!D19)</f>
        <v/>
      </c>
      <c r="D19" s="294"/>
      <c r="E19" s="511" t="str">
        <f t="shared" si="0"/>
        <v/>
      </c>
      <c r="F19" s="497"/>
      <c r="G19" s="296"/>
      <c r="H19" s="346"/>
      <c r="I19" s="556" t="s">
        <v>29</v>
      </c>
      <c r="J19" s="289"/>
      <c r="K19" s="557" t="s">
        <v>29</v>
      </c>
      <c r="L19" s="289" t="s">
        <v>204</v>
      </c>
      <c r="M19" s="494">
        <v>910</v>
      </c>
      <c r="N19" s="527" t="str">
        <f>IF(B19="","",IF(OR(M19=200,COUNTIF(Artikelgrupper!$G$3:$G$105,'APH KIC KIA PC'!L19)),"Ja","Nej"))</f>
        <v/>
      </c>
      <c r="O19" s="347"/>
      <c r="Q19" s="350"/>
      <c r="R19" s="351"/>
      <c r="S19" s="289" t="s">
        <v>30</v>
      </c>
      <c r="T19" s="289"/>
      <c r="V19" s="352" t="str">
        <f>IF(B19="","",'3. Förpackningsdata'!K19)</f>
        <v/>
      </c>
      <c r="W19" s="302" t="str">
        <f>IF(B19="","",'3. Förpackningsdata'!L19)</f>
        <v/>
      </c>
      <c r="X19" s="537"/>
      <c r="Y19" s="467"/>
      <c r="Z19" s="485"/>
      <c r="AA19" s="81" t="str">
        <f>IF('4. Inköpsdata'!H19="SEK",'4. Inköpsdata'!J19,'4. Inköpsdata'!J19*'APH KIC KIA PC'!$Y$4)</f>
        <v/>
      </c>
      <c r="AB19" s="348" t="str">
        <f>IF('4. Inköpsdata'!H19="SEK",'4. Inköpsdata'!J19,'4. Inköpsdata'!J19*'APH KIC KIA PC'!$Y$4)</f>
        <v/>
      </c>
      <c r="AC19" s="349"/>
      <c r="AD19" s="301" t="str">
        <f>IF(B19="","",'4. Inköpsdata'!N19)</f>
        <v/>
      </c>
      <c r="AE19" s="453" t="str">
        <f>IF(B19="","",'4. Inköpsdata'!M19)</f>
        <v/>
      </c>
      <c r="AF19" s="454" t="str" cm="1">
        <f t="array" ref="AF19">IFERROR(_xlfn.IFS(AE19=25%,41,AE19=12%,42,AE19=6%,43,AE19="Momsfritt",38),"")</f>
        <v/>
      </c>
      <c r="AG19" s="454" t="str">
        <f t="shared" si="1"/>
        <v/>
      </c>
      <c r="AH19" s="301" t="str">
        <f t="shared" si="2"/>
        <v/>
      </c>
      <c r="AI19" s="301" t="str">
        <f t="shared" si="3"/>
        <v/>
      </c>
      <c r="AJ19" s="461" t="str">
        <f t="shared" si="4"/>
        <v/>
      </c>
      <c r="AK19" s="565">
        <f t="shared" si="8"/>
        <v>0</v>
      </c>
      <c r="AL19" s="348" t="str">
        <f t="shared" si="5"/>
        <v/>
      </c>
      <c r="AM19" s="348" t="str">
        <f t="shared" si="6"/>
        <v/>
      </c>
      <c r="AN19" s="461" t="str">
        <f t="shared" si="7"/>
        <v/>
      </c>
      <c r="AO19" s="293"/>
    </row>
    <row r="20" spans="1:41" x14ac:dyDescent="0.25">
      <c r="A20" s="104">
        <v>16</v>
      </c>
      <c r="B20" s="84" t="str">
        <f>IF('1. Artikeldata Grund'!$E20="","",'1. Artikeldata Grund'!$E20)</f>
        <v/>
      </c>
      <c r="C20" s="219" t="str">
        <f>IF('1. Artikeldata Grund'!D20="","",'1. Artikeldata Grund'!D20)</f>
        <v/>
      </c>
      <c r="D20" s="294"/>
      <c r="E20" s="511" t="str">
        <f t="shared" si="0"/>
        <v/>
      </c>
      <c r="F20" s="497"/>
      <c r="G20" s="296"/>
      <c r="H20" s="346"/>
      <c r="I20" s="556" t="s">
        <v>29</v>
      </c>
      <c r="J20" s="289"/>
      <c r="K20" s="557" t="s">
        <v>29</v>
      </c>
      <c r="L20" s="289" t="s">
        <v>204</v>
      </c>
      <c r="M20" s="494">
        <v>910</v>
      </c>
      <c r="N20" s="527" t="str">
        <f>IF(B20="","",IF(OR(M20=200,COUNTIF(Artikelgrupper!$G$3:$G$105,'APH KIC KIA PC'!L20)),"Ja","Nej"))</f>
        <v/>
      </c>
      <c r="O20" s="347"/>
      <c r="Q20" s="350"/>
      <c r="R20" s="351"/>
      <c r="S20" s="289" t="s">
        <v>30</v>
      </c>
      <c r="T20" s="289"/>
      <c r="V20" s="352" t="str">
        <f>IF(B20="","",'3. Förpackningsdata'!K20)</f>
        <v/>
      </c>
      <c r="W20" s="302" t="str">
        <f>IF(B20="","",'3. Förpackningsdata'!L20)</f>
        <v/>
      </c>
      <c r="X20" s="537"/>
      <c r="Y20" s="467"/>
      <c r="Z20" s="485"/>
      <c r="AA20" s="81" t="str">
        <f>IF('4. Inköpsdata'!H20="SEK",'4. Inköpsdata'!J20,'4. Inköpsdata'!J20*'APH KIC KIA PC'!$Y$4)</f>
        <v/>
      </c>
      <c r="AB20" s="348" t="str">
        <f>IF('4. Inköpsdata'!H20="SEK",'4. Inköpsdata'!J20,'4. Inköpsdata'!J20*'APH KIC KIA PC'!$Y$4)</f>
        <v/>
      </c>
      <c r="AC20" s="349"/>
      <c r="AD20" s="301" t="str">
        <f>IF(B20="","",'4. Inköpsdata'!N20)</f>
        <v/>
      </c>
      <c r="AE20" s="453" t="str">
        <f>IF(B20="","",'4. Inköpsdata'!M20)</f>
        <v/>
      </c>
      <c r="AF20" s="454" t="str" cm="1">
        <f t="array" ref="AF20">IFERROR(_xlfn.IFS(AE20=25%,41,AE20=12%,42,AE20=6%,43,AE20="Momsfritt",38),"")</f>
        <v/>
      </c>
      <c r="AG20" s="454" t="str">
        <f t="shared" si="1"/>
        <v/>
      </c>
      <c r="AH20" s="301" t="str">
        <f t="shared" si="2"/>
        <v/>
      </c>
      <c r="AI20" s="301" t="str">
        <f t="shared" si="3"/>
        <v/>
      </c>
      <c r="AJ20" s="461" t="str">
        <f t="shared" si="4"/>
        <v/>
      </c>
      <c r="AK20" s="565">
        <f t="shared" si="8"/>
        <v>0</v>
      </c>
      <c r="AL20" s="348" t="str">
        <f t="shared" si="5"/>
        <v/>
      </c>
      <c r="AM20" s="348" t="str">
        <f t="shared" si="6"/>
        <v/>
      </c>
      <c r="AN20" s="461" t="str">
        <f t="shared" si="7"/>
        <v/>
      </c>
      <c r="AO20" s="293"/>
    </row>
    <row r="21" spans="1:41" x14ac:dyDescent="0.25">
      <c r="A21" s="104">
        <v>17</v>
      </c>
      <c r="B21" s="84" t="str">
        <f>IF('1. Artikeldata Grund'!$E21="","",'1. Artikeldata Grund'!$E21)</f>
        <v/>
      </c>
      <c r="C21" s="219" t="str">
        <f>IF('1. Artikeldata Grund'!D21="","",'1. Artikeldata Grund'!D21)</f>
        <v/>
      </c>
      <c r="D21" s="294"/>
      <c r="E21" s="511" t="str">
        <f t="shared" si="0"/>
        <v/>
      </c>
      <c r="F21" s="497"/>
      <c r="G21" s="296"/>
      <c r="H21" s="346"/>
      <c r="I21" s="556" t="s">
        <v>29</v>
      </c>
      <c r="J21" s="289"/>
      <c r="K21" s="557" t="s">
        <v>29</v>
      </c>
      <c r="L21" s="289" t="s">
        <v>204</v>
      </c>
      <c r="M21" s="494">
        <v>910</v>
      </c>
      <c r="N21" s="527" t="str">
        <f>IF(B21="","",IF(OR(M21=200,COUNTIF(Artikelgrupper!$G$3:$G$105,'APH KIC KIA PC'!L21)),"Ja","Nej"))</f>
        <v/>
      </c>
      <c r="O21" s="347"/>
      <c r="Q21" s="350"/>
      <c r="R21" s="351"/>
      <c r="S21" s="289" t="s">
        <v>30</v>
      </c>
      <c r="T21" s="289"/>
      <c r="V21" s="352" t="str">
        <f>IF(B21="","",'3. Förpackningsdata'!K21)</f>
        <v/>
      </c>
      <c r="W21" s="302" t="str">
        <f>IF(B21="","",'3. Förpackningsdata'!L21)</f>
        <v/>
      </c>
      <c r="X21" s="537"/>
      <c r="Y21" s="467"/>
      <c r="Z21" s="485"/>
      <c r="AA21" s="81" t="str">
        <f>IF('4. Inköpsdata'!H21="SEK",'4. Inköpsdata'!J21,'4. Inköpsdata'!J21*'APH KIC KIA PC'!$Y$4)</f>
        <v/>
      </c>
      <c r="AB21" s="348" t="str">
        <f>IF('4. Inköpsdata'!H21="SEK",'4. Inköpsdata'!J21,'4. Inköpsdata'!J21*'APH KIC KIA PC'!$Y$4)</f>
        <v/>
      </c>
      <c r="AC21" s="349"/>
      <c r="AD21" s="301" t="str">
        <f>IF(B21="","",'4. Inköpsdata'!N21)</f>
        <v/>
      </c>
      <c r="AE21" s="453" t="str">
        <f>IF(B21="","",'4. Inköpsdata'!M21)</f>
        <v/>
      </c>
      <c r="AF21" s="454" t="str" cm="1">
        <f t="array" ref="AF21">IFERROR(_xlfn.IFS(AE21=25%,41,AE21=12%,42,AE21=6%,43,AE21="Momsfritt",38),"")</f>
        <v/>
      </c>
      <c r="AG21" s="454" t="str">
        <f t="shared" si="1"/>
        <v/>
      </c>
      <c r="AH21" s="301" t="str">
        <f t="shared" si="2"/>
        <v/>
      </c>
      <c r="AI21" s="301" t="str">
        <f t="shared" si="3"/>
        <v/>
      </c>
      <c r="AJ21" s="461" t="str">
        <f t="shared" si="4"/>
        <v/>
      </c>
      <c r="AK21" s="565">
        <f t="shared" si="8"/>
        <v>0</v>
      </c>
      <c r="AL21" s="348" t="str">
        <f t="shared" si="5"/>
        <v/>
      </c>
      <c r="AM21" s="348" t="str">
        <f t="shared" si="6"/>
        <v/>
      </c>
      <c r="AN21" s="461" t="str">
        <f t="shared" si="7"/>
        <v/>
      </c>
      <c r="AO21" s="293"/>
    </row>
    <row r="22" spans="1:41" x14ac:dyDescent="0.25">
      <c r="A22" s="104">
        <v>18</v>
      </c>
      <c r="B22" s="84" t="str">
        <f>IF('1. Artikeldata Grund'!$E22="","",'1. Artikeldata Grund'!$E22)</f>
        <v/>
      </c>
      <c r="C22" s="219" t="str">
        <f>IF('1. Artikeldata Grund'!D22="","",'1. Artikeldata Grund'!D22)</f>
        <v/>
      </c>
      <c r="D22" s="294"/>
      <c r="E22" s="511" t="str">
        <f t="shared" si="0"/>
        <v/>
      </c>
      <c r="F22" s="497"/>
      <c r="G22" s="296"/>
      <c r="H22" s="346"/>
      <c r="I22" s="556" t="s">
        <v>29</v>
      </c>
      <c r="J22" s="289"/>
      <c r="K22" s="557" t="s">
        <v>29</v>
      </c>
      <c r="L22" s="289" t="s">
        <v>204</v>
      </c>
      <c r="M22" s="494">
        <v>910</v>
      </c>
      <c r="N22" s="527" t="str">
        <f>IF(B22="","",IF(OR(M22=200,COUNTIF(Artikelgrupper!$G$3:$G$105,'APH KIC KIA PC'!L22)),"Ja","Nej"))</f>
        <v/>
      </c>
      <c r="O22" s="347"/>
      <c r="Q22" s="350"/>
      <c r="R22" s="351"/>
      <c r="S22" s="289" t="s">
        <v>30</v>
      </c>
      <c r="T22" s="289"/>
      <c r="V22" s="352" t="str">
        <f>IF(B22="","",'3. Förpackningsdata'!K22)</f>
        <v/>
      </c>
      <c r="W22" s="302" t="str">
        <f>IF(B22="","",'3. Förpackningsdata'!L22)</f>
        <v/>
      </c>
      <c r="X22" s="537"/>
      <c r="Y22" s="467"/>
      <c r="Z22" s="485"/>
      <c r="AA22" s="81" t="str">
        <f>IF('4. Inköpsdata'!H22="SEK",'4. Inköpsdata'!J22,'4. Inköpsdata'!J22*'APH KIC KIA PC'!$Y$4)</f>
        <v/>
      </c>
      <c r="AB22" s="348" t="str">
        <f>IF('4. Inköpsdata'!H22="SEK",'4. Inköpsdata'!J22,'4. Inköpsdata'!J22*'APH KIC KIA PC'!$Y$4)</f>
        <v/>
      </c>
      <c r="AC22" s="349"/>
      <c r="AD22" s="301" t="str">
        <f>IF(B22="","",'4. Inköpsdata'!N22)</f>
        <v/>
      </c>
      <c r="AE22" s="453" t="str">
        <f>IF(B22="","",'4. Inköpsdata'!M22)</f>
        <v/>
      </c>
      <c r="AF22" s="454" t="str" cm="1">
        <f t="array" ref="AF22">IFERROR(_xlfn.IFS(AE22=25%,41,AE22=12%,42,AE22=6%,43,AE22="Momsfritt",38),"")</f>
        <v/>
      </c>
      <c r="AG22" s="454" t="str">
        <f t="shared" si="1"/>
        <v/>
      </c>
      <c r="AH22" s="301" t="str">
        <f t="shared" si="2"/>
        <v/>
      </c>
      <c r="AI22" s="301" t="str">
        <f t="shared" si="3"/>
        <v/>
      </c>
      <c r="AJ22" s="461" t="str">
        <f t="shared" si="4"/>
        <v/>
      </c>
      <c r="AK22" s="565">
        <f t="shared" si="8"/>
        <v>0</v>
      </c>
      <c r="AL22" s="348" t="str">
        <f t="shared" si="5"/>
        <v/>
      </c>
      <c r="AM22" s="348" t="str">
        <f t="shared" si="6"/>
        <v/>
      </c>
      <c r="AN22" s="461" t="str">
        <f t="shared" si="7"/>
        <v/>
      </c>
      <c r="AO22" s="293"/>
    </row>
    <row r="23" spans="1:41" x14ac:dyDescent="0.25">
      <c r="A23" s="104">
        <v>19</v>
      </c>
      <c r="B23" s="84" t="str">
        <f>IF('1. Artikeldata Grund'!$E23="","",'1. Artikeldata Grund'!$E23)</f>
        <v/>
      </c>
      <c r="C23" s="219" t="str">
        <f>IF('1. Artikeldata Grund'!D23="","",'1. Artikeldata Grund'!D23)</f>
        <v/>
      </c>
      <c r="D23" s="294"/>
      <c r="E23" s="511" t="str">
        <f t="shared" si="0"/>
        <v/>
      </c>
      <c r="F23" s="497"/>
      <c r="G23" s="296"/>
      <c r="H23" s="346"/>
      <c r="I23" s="556" t="s">
        <v>29</v>
      </c>
      <c r="J23" s="289"/>
      <c r="K23" s="557" t="s">
        <v>29</v>
      </c>
      <c r="L23" s="289" t="s">
        <v>204</v>
      </c>
      <c r="M23" s="494">
        <v>910</v>
      </c>
      <c r="N23" s="527" t="str">
        <f>IF(B23="","",IF(OR(M23=200,COUNTIF(Artikelgrupper!$G$3:$G$105,'APH KIC KIA PC'!L23)),"Ja","Nej"))</f>
        <v/>
      </c>
      <c r="O23" s="347"/>
      <c r="Q23" s="350"/>
      <c r="R23" s="351"/>
      <c r="S23" s="289" t="s">
        <v>30</v>
      </c>
      <c r="T23" s="289"/>
      <c r="V23" s="352" t="str">
        <f>IF(B23="","",'3. Förpackningsdata'!K23)</f>
        <v/>
      </c>
      <c r="W23" s="302" t="str">
        <f>IF(B23="","",'3. Förpackningsdata'!L23)</f>
        <v/>
      </c>
      <c r="X23" s="537"/>
      <c r="Y23" s="467"/>
      <c r="Z23" s="485"/>
      <c r="AA23" s="81" t="str">
        <f>IF('4. Inköpsdata'!H23="SEK",'4. Inköpsdata'!J23,'4. Inköpsdata'!J23*'APH KIC KIA PC'!$Y$4)</f>
        <v/>
      </c>
      <c r="AB23" s="348" t="str">
        <f>IF('4. Inköpsdata'!H23="SEK",'4. Inköpsdata'!J23,'4. Inköpsdata'!J23*'APH KIC KIA PC'!$Y$4)</f>
        <v/>
      </c>
      <c r="AC23" s="349"/>
      <c r="AD23" s="301" t="str">
        <f>IF(B23="","",'4. Inköpsdata'!N23)</f>
        <v/>
      </c>
      <c r="AE23" s="453" t="str">
        <f>IF(B23="","",'4. Inköpsdata'!M23)</f>
        <v/>
      </c>
      <c r="AF23" s="454" t="str" cm="1">
        <f t="array" ref="AF23">IFERROR(_xlfn.IFS(AE23=25%,41,AE23=12%,42,AE23=6%,43,AE23="Momsfritt",38),"")</f>
        <v/>
      </c>
      <c r="AG23" s="454" t="str">
        <f t="shared" si="1"/>
        <v/>
      </c>
      <c r="AH23" s="301" t="str">
        <f t="shared" si="2"/>
        <v/>
      </c>
      <c r="AI23" s="301" t="str">
        <f t="shared" si="3"/>
        <v/>
      </c>
      <c r="AJ23" s="461" t="str">
        <f t="shared" si="4"/>
        <v/>
      </c>
      <c r="AK23" s="565">
        <f t="shared" si="8"/>
        <v>0</v>
      </c>
      <c r="AL23" s="348" t="str">
        <f t="shared" si="5"/>
        <v/>
      </c>
      <c r="AM23" s="348" t="str">
        <f t="shared" si="6"/>
        <v/>
      </c>
      <c r="AN23" s="461" t="str">
        <f t="shared" si="7"/>
        <v/>
      </c>
      <c r="AO23" s="293"/>
    </row>
    <row r="24" spans="1:41" x14ac:dyDescent="0.25">
      <c r="A24" s="104">
        <v>20</v>
      </c>
      <c r="B24" s="84" t="str">
        <f>IF('1. Artikeldata Grund'!$E24="","",'1. Artikeldata Grund'!$E24)</f>
        <v/>
      </c>
      <c r="C24" s="219" t="str">
        <f>IF('1. Artikeldata Grund'!D24="","",'1. Artikeldata Grund'!D24)</f>
        <v/>
      </c>
      <c r="D24" s="294"/>
      <c r="E24" s="511" t="str">
        <f t="shared" si="0"/>
        <v/>
      </c>
      <c r="F24" s="497"/>
      <c r="G24" s="296"/>
      <c r="H24" s="346"/>
      <c r="I24" s="556" t="s">
        <v>29</v>
      </c>
      <c r="J24" s="289"/>
      <c r="K24" s="557" t="s">
        <v>29</v>
      </c>
      <c r="L24" s="289" t="s">
        <v>204</v>
      </c>
      <c r="M24" s="494">
        <v>910</v>
      </c>
      <c r="N24" s="527" t="str">
        <f>IF(B24="","",IF(OR(M24=200,COUNTIF(Artikelgrupper!$G$3:$G$105,'APH KIC KIA PC'!L24)),"Ja","Nej"))</f>
        <v/>
      </c>
      <c r="O24" s="347"/>
      <c r="Q24" s="350"/>
      <c r="R24" s="351"/>
      <c r="S24" s="289" t="s">
        <v>30</v>
      </c>
      <c r="T24" s="289"/>
      <c r="V24" s="352" t="str">
        <f>IF(B24="","",'3. Förpackningsdata'!K24)</f>
        <v/>
      </c>
      <c r="W24" s="302" t="str">
        <f>IF(B24="","",'3. Förpackningsdata'!L24)</f>
        <v/>
      </c>
      <c r="X24" s="537"/>
      <c r="Y24" s="467"/>
      <c r="Z24" s="485"/>
      <c r="AA24" s="81" t="str">
        <f>IF('4. Inköpsdata'!H24="SEK",'4. Inköpsdata'!J24,'4. Inköpsdata'!J24*'APH KIC KIA PC'!$Y$4)</f>
        <v/>
      </c>
      <c r="AB24" s="348" t="str">
        <f>IF('4. Inköpsdata'!H24="SEK",'4. Inköpsdata'!J24,'4. Inköpsdata'!J24*'APH KIC KIA PC'!$Y$4)</f>
        <v/>
      </c>
      <c r="AC24" s="349"/>
      <c r="AD24" s="301" t="str">
        <f>IF(B24="","",'4. Inköpsdata'!N24)</f>
        <v/>
      </c>
      <c r="AE24" s="453" t="str">
        <f>IF(B24="","",'4. Inköpsdata'!M24)</f>
        <v/>
      </c>
      <c r="AF24" s="454" t="str" cm="1">
        <f t="array" ref="AF24">IFERROR(_xlfn.IFS(AE24=25%,41,AE24=12%,42,AE24=6%,43,AE24="Momsfritt",38),"")</f>
        <v/>
      </c>
      <c r="AG24" s="454" t="str">
        <f t="shared" si="1"/>
        <v/>
      </c>
      <c r="AH24" s="301" t="str">
        <f t="shared" si="2"/>
        <v/>
      </c>
      <c r="AI24" s="301" t="str">
        <f t="shared" si="3"/>
        <v/>
      </c>
      <c r="AJ24" s="461" t="str">
        <f t="shared" si="4"/>
        <v/>
      </c>
      <c r="AK24" s="565">
        <f t="shared" si="8"/>
        <v>0</v>
      </c>
      <c r="AL24" s="348" t="str">
        <f t="shared" si="5"/>
        <v/>
      </c>
      <c r="AM24" s="348" t="str">
        <f t="shared" si="6"/>
        <v/>
      </c>
      <c r="AN24" s="461" t="str">
        <f t="shared" si="7"/>
        <v/>
      </c>
      <c r="AO24" s="293"/>
    </row>
    <row r="25" spans="1:41" x14ac:dyDescent="0.25">
      <c r="A25" s="104">
        <v>21</v>
      </c>
      <c r="B25" s="84" t="str">
        <f>IF('1. Artikeldata Grund'!$E25="","",'1. Artikeldata Grund'!$E25)</f>
        <v/>
      </c>
      <c r="C25" s="219" t="str">
        <f>IF('1. Artikeldata Grund'!D25="","",'1. Artikeldata Grund'!D25)</f>
        <v/>
      </c>
      <c r="D25" s="294"/>
      <c r="E25" s="511" t="str">
        <f t="shared" si="0"/>
        <v/>
      </c>
      <c r="F25" s="497"/>
      <c r="G25" s="296"/>
      <c r="H25" s="346"/>
      <c r="I25" s="556" t="s">
        <v>29</v>
      </c>
      <c r="J25" s="289"/>
      <c r="K25" s="557" t="s">
        <v>29</v>
      </c>
      <c r="L25" s="289" t="s">
        <v>204</v>
      </c>
      <c r="M25" s="494">
        <v>910</v>
      </c>
      <c r="N25" s="527" t="str">
        <f>IF(B25="","",IF(OR(M25=200,COUNTIF(Artikelgrupper!$G$3:$G$105,'APH KIC KIA PC'!L25)),"Ja","Nej"))</f>
        <v/>
      </c>
      <c r="O25" s="347"/>
      <c r="Q25" s="350"/>
      <c r="R25" s="351"/>
      <c r="S25" s="289" t="s">
        <v>30</v>
      </c>
      <c r="T25" s="289"/>
      <c r="V25" s="352" t="str">
        <f>IF(B25="","",'3. Förpackningsdata'!K25)</f>
        <v/>
      </c>
      <c r="W25" s="302" t="str">
        <f>IF(B25="","",'3. Förpackningsdata'!L25)</f>
        <v/>
      </c>
      <c r="X25" s="537"/>
      <c r="Y25" s="467"/>
      <c r="Z25" s="485"/>
      <c r="AA25" s="81" t="str">
        <f>IF('4. Inköpsdata'!H25="SEK",'4. Inköpsdata'!J25,'4. Inköpsdata'!J25*'APH KIC KIA PC'!$Y$4)</f>
        <v/>
      </c>
      <c r="AB25" s="348" t="str">
        <f>IF('4. Inköpsdata'!H25="SEK",'4. Inköpsdata'!J25,'4. Inköpsdata'!J25*'APH KIC KIA PC'!$Y$4)</f>
        <v/>
      </c>
      <c r="AC25" s="349"/>
      <c r="AD25" s="301" t="str">
        <f>IF(B25="","",'4. Inköpsdata'!N25)</f>
        <v/>
      </c>
      <c r="AE25" s="453" t="str">
        <f>IF(B25="","",'4. Inköpsdata'!M25)</f>
        <v/>
      </c>
      <c r="AF25" s="454" t="str" cm="1">
        <f t="array" ref="AF25">IFERROR(_xlfn.IFS(AE25=25%,41,AE25=12%,42,AE25=6%,43,AE25="Momsfritt",38),"")</f>
        <v/>
      </c>
      <c r="AG25" s="454" t="str">
        <f t="shared" si="1"/>
        <v/>
      </c>
      <c r="AH25" s="301" t="str">
        <f t="shared" si="2"/>
        <v/>
      </c>
      <c r="AI25" s="301" t="str">
        <f t="shared" si="3"/>
        <v/>
      </c>
      <c r="AJ25" s="461" t="str">
        <f t="shared" si="4"/>
        <v/>
      </c>
      <c r="AK25" s="565">
        <f t="shared" si="8"/>
        <v>0</v>
      </c>
      <c r="AL25" s="348" t="str">
        <f t="shared" si="5"/>
        <v/>
      </c>
      <c r="AM25" s="348" t="str">
        <f t="shared" si="6"/>
        <v/>
      </c>
      <c r="AN25" s="461" t="str">
        <f t="shared" si="7"/>
        <v/>
      </c>
      <c r="AO25" s="293"/>
    </row>
    <row r="26" spans="1:41" x14ac:dyDescent="0.25">
      <c r="A26" s="104">
        <v>22</v>
      </c>
      <c r="B26" s="84" t="str">
        <f>IF('1. Artikeldata Grund'!$E26="","",'1. Artikeldata Grund'!$E26)</f>
        <v/>
      </c>
      <c r="C26" s="219" t="str">
        <f>IF('1. Artikeldata Grund'!D26="","",'1. Artikeldata Grund'!D26)</f>
        <v/>
      </c>
      <c r="D26" s="294"/>
      <c r="E26" s="511" t="str">
        <f t="shared" si="0"/>
        <v/>
      </c>
      <c r="F26" s="497"/>
      <c r="G26" s="296"/>
      <c r="H26" s="346"/>
      <c r="I26" s="556" t="s">
        <v>29</v>
      </c>
      <c r="J26" s="289"/>
      <c r="K26" s="557" t="s">
        <v>29</v>
      </c>
      <c r="L26" s="289" t="s">
        <v>204</v>
      </c>
      <c r="M26" s="494">
        <v>910</v>
      </c>
      <c r="N26" s="527" t="str">
        <f>IF(B26="","",IF(OR(M26=200,COUNTIF(Artikelgrupper!$G$3:$G$105,'APH KIC KIA PC'!L26)),"Ja","Nej"))</f>
        <v/>
      </c>
      <c r="O26" s="347"/>
      <c r="Q26" s="350"/>
      <c r="R26" s="351"/>
      <c r="S26" s="289" t="s">
        <v>30</v>
      </c>
      <c r="T26" s="289"/>
      <c r="V26" s="352" t="str">
        <f>IF(B26="","",'3. Förpackningsdata'!K26)</f>
        <v/>
      </c>
      <c r="W26" s="302" t="str">
        <f>IF(B26="","",'3. Förpackningsdata'!L26)</f>
        <v/>
      </c>
      <c r="X26" s="537"/>
      <c r="Y26" s="467"/>
      <c r="Z26" s="485"/>
      <c r="AA26" s="81" t="str">
        <f>IF('4. Inköpsdata'!H26="SEK",'4. Inköpsdata'!J26,'4. Inköpsdata'!J26*'APH KIC KIA PC'!$Y$4)</f>
        <v/>
      </c>
      <c r="AB26" s="348" t="str">
        <f>IF('4. Inköpsdata'!H26="SEK",'4. Inköpsdata'!J26,'4. Inköpsdata'!J26*'APH KIC KIA PC'!$Y$4)</f>
        <v/>
      </c>
      <c r="AC26" s="349"/>
      <c r="AD26" s="301" t="str">
        <f>IF(B26="","",'4. Inköpsdata'!N26)</f>
        <v/>
      </c>
      <c r="AE26" s="453" t="str">
        <f>IF(B26="","",'4. Inköpsdata'!M26)</f>
        <v/>
      </c>
      <c r="AF26" s="454" t="str" cm="1">
        <f t="array" ref="AF26">IFERROR(_xlfn.IFS(AE26=25%,41,AE26=12%,42,AE26=6%,43,AE26="Momsfritt",38),"")</f>
        <v/>
      </c>
      <c r="AG26" s="454" t="str">
        <f t="shared" si="1"/>
        <v/>
      </c>
      <c r="AH26" s="301" t="str">
        <f t="shared" si="2"/>
        <v/>
      </c>
      <c r="AI26" s="301" t="str">
        <f t="shared" si="3"/>
        <v/>
      </c>
      <c r="AJ26" s="461" t="str">
        <f t="shared" si="4"/>
        <v/>
      </c>
      <c r="AK26" s="565">
        <f t="shared" si="8"/>
        <v>0</v>
      </c>
      <c r="AL26" s="348" t="str">
        <f t="shared" si="5"/>
        <v/>
      </c>
      <c r="AM26" s="348" t="str">
        <f t="shared" si="6"/>
        <v/>
      </c>
      <c r="AN26" s="461" t="str">
        <f t="shared" si="7"/>
        <v/>
      </c>
      <c r="AO26" s="293"/>
    </row>
    <row r="27" spans="1:41" x14ac:dyDescent="0.25">
      <c r="A27" s="104">
        <v>23</v>
      </c>
      <c r="B27" s="84" t="str">
        <f>IF('1. Artikeldata Grund'!$E27="","",'1. Artikeldata Grund'!$E27)</f>
        <v/>
      </c>
      <c r="C27" s="219" t="str">
        <f>IF('1. Artikeldata Grund'!D27="","",'1. Artikeldata Grund'!D27)</f>
        <v/>
      </c>
      <c r="D27" s="294"/>
      <c r="E27" s="511" t="str">
        <f t="shared" si="0"/>
        <v/>
      </c>
      <c r="F27" s="497"/>
      <c r="G27" s="296"/>
      <c r="H27" s="346"/>
      <c r="I27" s="556" t="s">
        <v>29</v>
      </c>
      <c r="J27" s="289"/>
      <c r="K27" s="557" t="s">
        <v>29</v>
      </c>
      <c r="L27" s="289" t="s">
        <v>204</v>
      </c>
      <c r="M27" s="494">
        <v>910</v>
      </c>
      <c r="N27" s="527" t="str">
        <f>IF(B27="","",IF(OR(M27=200,COUNTIF(Artikelgrupper!$G$3:$G$105,'APH KIC KIA PC'!L27)),"Ja","Nej"))</f>
        <v/>
      </c>
      <c r="O27" s="347"/>
      <c r="Q27" s="350"/>
      <c r="R27" s="351"/>
      <c r="S27" s="289" t="s">
        <v>30</v>
      </c>
      <c r="T27" s="289"/>
      <c r="V27" s="352" t="str">
        <f>IF(B27="","",'3. Förpackningsdata'!K27)</f>
        <v/>
      </c>
      <c r="W27" s="302" t="str">
        <f>IF(B27="","",'3. Förpackningsdata'!L27)</f>
        <v/>
      </c>
      <c r="X27" s="537"/>
      <c r="Y27" s="467"/>
      <c r="Z27" s="485"/>
      <c r="AA27" s="81" t="str">
        <f>IF('4. Inköpsdata'!H27="SEK",'4. Inköpsdata'!J27,'4. Inköpsdata'!J27*'APH KIC KIA PC'!$Y$4)</f>
        <v/>
      </c>
      <c r="AB27" s="348" t="str">
        <f>IF('4. Inköpsdata'!H27="SEK",'4. Inköpsdata'!J27,'4. Inköpsdata'!J27*'APH KIC KIA PC'!$Y$4)</f>
        <v/>
      </c>
      <c r="AC27" s="349"/>
      <c r="AD27" s="301" t="str">
        <f>IF(B27="","",'4. Inköpsdata'!N27)</f>
        <v/>
      </c>
      <c r="AE27" s="453" t="str">
        <f>IF(B27="","",'4. Inköpsdata'!M27)</f>
        <v/>
      </c>
      <c r="AF27" s="454" t="str" cm="1">
        <f t="array" ref="AF27">IFERROR(_xlfn.IFS(AE27=25%,41,AE27=12%,42,AE27=6%,43,AE27="Momsfritt",38),"")</f>
        <v/>
      </c>
      <c r="AG27" s="454" t="str">
        <f t="shared" si="1"/>
        <v/>
      </c>
      <c r="AH27" s="301" t="str">
        <f t="shared" si="2"/>
        <v/>
      </c>
      <c r="AI27" s="301" t="str">
        <f t="shared" si="3"/>
        <v/>
      </c>
      <c r="AJ27" s="461" t="str">
        <f t="shared" si="4"/>
        <v/>
      </c>
      <c r="AK27" s="565">
        <f t="shared" si="8"/>
        <v>0</v>
      </c>
      <c r="AL27" s="348" t="str">
        <f t="shared" si="5"/>
        <v/>
      </c>
      <c r="AM27" s="348" t="str">
        <f t="shared" si="6"/>
        <v/>
      </c>
      <c r="AN27" s="461" t="str">
        <f t="shared" si="7"/>
        <v/>
      </c>
      <c r="AO27" s="293"/>
    </row>
    <row r="28" spans="1:41" x14ac:dyDescent="0.25">
      <c r="A28" s="104">
        <v>24</v>
      </c>
      <c r="B28" s="84" t="str">
        <f>IF('1. Artikeldata Grund'!$E28="","",'1. Artikeldata Grund'!$E28)</f>
        <v/>
      </c>
      <c r="C28" s="219" t="str">
        <f>IF('1. Artikeldata Grund'!D28="","",'1. Artikeldata Grund'!D28)</f>
        <v/>
      </c>
      <c r="D28" s="294"/>
      <c r="E28" s="511" t="str">
        <f t="shared" si="0"/>
        <v/>
      </c>
      <c r="F28" s="497"/>
      <c r="G28" s="296"/>
      <c r="H28" s="346"/>
      <c r="I28" s="556" t="s">
        <v>29</v>
      </c>
      <c r="J28" s="289"/>
      <c r="K28" s="557" t="s">
        <v>29</v>
      </c>
      <c r="L28" s="289" t="s">
        <v>204</v>
      </c>
      <c r="M28" s="494">
        <v>910</v>
      </c>
      <c r="N28" s="527" t="str">
        <f>IF(B28="","",IF(OR(M28=200,COUNTIF(Artikelgrupper!$G$3:$G$105,'APH KIC KIA PC'!L28)),"Ja","Nej"))</f>
        <v/>
      </c>
      <c r="O28" s="347"/>
      <c r="Q28" s="350"/>
      <c r="R28" s="351"/>
      <c r="S28" s="289" t="s">
        <v>30</v>
      </c>
      <c r="T28" s="289"/>
      <c r="V28" s="352" t="str">
        <f>IF(B28="","",'3. Förpackningsdata'!K28)</f>
        <v/>
      </c>
      <c r="W28" s="302" t="str">
        <f>IF(B28="","",'3. Förpackningsdata'!L28)</f>
        <v/>
      </c>
      <c r="X28" s="537"/>
      <c r="Y28" s="467"/>
      <c r="Z28" s="485"/>
      <c r="AA28" s="81" t="str">
        <f>IF('4. Inköpsdata'!H28="SEK",'4. Inköpsdata'!J28,'4. Inköpsdata'!J28*'APH KIC KIA PC'!$Y$4)</f>
        <v/>
      </c>
      <c r="AB28" s="348" t="str">
        <f>IF('4. Inköpsdata'!H28="SEK",'4. Inköpsdata'!J28,'4. Inköpsdata'!J28*'APH KIC KIA PC'!$Y$4)</f>
        <v/>
      </c>
      <c r="AC28" s="349"/>
      <c r="AD28" s="301" t="str">
        <f>IF(B28="","",'4. Inköpsdata'!N28)</f>
        <v/>
      </c>
      <c r="AE28" s="453" t="str">
        <f>IF(B28="","",'4. Inköpsdata'!M28)</f>
        <v/>
      </c>
      <c r="AF28" s="454" t="str" cm="1">
        <f t="array" ref="AF28">IFERROR(_xlfn.IFS(AE28=25%,41,AE28=12%,42,AE28=6%,43,AE28="Momsfritt",38),"")</f>
        <v/>
      </c>
      <c r="AG28" s="454" t="str">
        <f t="shared" si="1"/>
        <v/>
      </c>
      <c r="AH28" s="301" t="str">
        <f t="shared" si="2"/>
        <v/>
      </c>
      <c r="AI28" s="301" t="str">
        <f t="shared" si="3"/>
        <v/>
      </c>
      <c r="AJ28" s="461" t="str">
        <f t="shared" si="4"/>
        <v/>
      </c>
      <c r="AK28" s="565">
        <f t="shared" si="8"/>
        <v>0</v>
      </c>
      <c r="AL28" s="348" t="str">
        <f t="shared" si="5"/>
        <v/>
      </c>
      <c r="AM28" s="348" t="str">
        <f t="shared" si="6"/>
        <v/>
      </c>
      <c r="AN28" s="461" t="str">
        <f t="shared" si="7"/>
        <v/>
      </c>
      <c r="AO28" s="293"/>
    </row>
    <row r="29" spans="1:41" x14ac:dyDescent="0.25">
      <c r="A29" s="104">
        <v>25</v>
      </c>
      <c r="B29" s="84" t="str">
        <f>IF('1. Artikeldata Grund'!$E29="","",'1. Artikeldata Grund'!$E29)</f>
        <v/>
      </c>
      <c r="C29" s="219" t="str">
        <f>IF('1. Artikeldata Grund'!D29="","",'1. Artikeldata Grund'!D29)</f>
        <v/>
      </c>
      <c r="D29" s="294"/>
      <c r="E29" s="511" t="str">
        <f t="shared" si="0"/>
        <v/>
      </c>
      <c r="F29" s="497"/>
      <c r="G29" s="296"/>
      <c r="H29" s="346"/>
      <c r="I29" s="556" t="s">
        <v>29</v>
      </c>
      <c r="J29" s="289"/>
      <c r="K29" s="557" t="s">
        <v>29</v>
      </c>
      <c r="L29" s="289" t="s">
        <v>204</v>
      </c>
      <c r="M29" s="494">
        <v>910</v>
      </c>
      <c r="N29" s="527" t="str">
        <f>IF(B29="","",IF(OR(M29=200,COUNTIF(Artikelgrupper!$G$3:$G$105,'APH KIC KIA PC'!L29)),"Ja","Nej"))</f>
        <v/>
      </c>
      <c r="O29" s="347"/>
      <c r="Q29" s="350"/>
      <c r="R29" s="351"/>
      <c r="S29" s="289" t="s">
        <v>30</v>
      </c>
      <c r="T29" s="289"/>
      <c r="V29" s="352" t="str">
        <f>IF(B29="","",'3. Förpackningsdata'!K29)</f>
        <v/>
      </c>
      <c r="W29" s="302" t="str">
        <f>IF(B29="","",'3. Förpackningsdata'!L29)</f>
        <v/>
      </c>
      <c r="X29" s="537"/>
      <c r="Y29" s="467"/>
      <c r="Z29" s="485"/>
      <c r="AA29" s="81" t="str">
        <f>IF('4. Inköpsdata'!H29="SEK",'4. Inköpsdata'!J29,'4. Inköpsdata'!J29*'APH KIC KIA PC'!$Y$4)</f>
        <v/>
      </c>
      <c r="AB29" s="348" t="str">
        <f>IF('4. Inköpsdata'!H29="SEK",'4. Inköpsdata'!J29,'4. Inköpsdata'!J29*'APH KIC KIA PC'!$Y$4)</f>
        <v/>
      </c>
      <c r="AC29" s="349"/>
      <c r="AD29" s="301" t="str">
        <f>IF(B29="","",'4. Inköpsdata'!N29)</f>
        <v/>
      </c>
      <c r="AE29" s="453" t="str">
        <f>IF(B29="","",'4. Inköpsdata'!M29)</f>
        <v/>
      </c>
      <c r="AF29" s="454" t="str" cm="1">
        <f t="array" ref="AF29">IFERROR(_xlfn.IFS(AE29=25%,41,AE29=12%,42,AE29=6%,43,AE29="Momsfritt",38),"")</f>
        <v/>
      </c>
      <c r="AG29" s="454" t="str">
        <f t="shared" si="1"/>
        <v/>
      </c>
      <c r="AH29" s="301" t="str">
        <f t="shared" si="2"/>
        <v/>
      </c>
      <c r="AI29" s="301" t="str">
        <f t="shared" si="3"/>
        <v/>
      </c>
      <c r="AJ29" s="461" t="str">
        <f t="shared" si="4"/>
        <v/>
      </c>
      <c r="AK29" s="565">
        <f t="shared" si="8"/>
        <v>0</v>
      </c>
      <c r="AL29" s="348" t="str">
        <f t="shared" si="5"/>
        <v/>
      </c>
      <c r="AM29" s="348" t="str">
        <f t="shared" si="6"/>
        <v/>
      </c>
      <c r="AN29" s="461" t="str">
        <f t="shared" si="7"/>
        <v/>
      </c>
      <c r="AO29" s="293"/>
    </row>
    <row r="30" spans="1:41" x14ac:dyDescent="0.25">
      <c r="A30" s="104">
        <v>26</v>
      </c>
      <c r="B30" s="84" t="str">
        <f>IF('1. Artikeldata Grund'!$E30="","",'1. Artikeldata Grund'!$E30)</f>
        <v/>
      </c>
      <c r="C30" s="219" t="str">
        <f>IF('1. Artikeldata Grund'!D30="","",'1. Artikeldata Grund'!D30)</f>
        <v/>
      </c>
      <c r="D30" s="294"/>
      <c r="E30" s="511" t="str">
        <f t="shared" si="0"/>
        <v/>
      </c>
      <c r="F30" s="497"/>
      <c r="G30" s="296"/>
      <c r="H30" s="346"/>
      <c r="I30" s="556" t="s">
        <v>29</v>
      </c>
      <c r="J30" s="289"/>
      <c r="K30" s="557" t="s">
        <v>29</v>
      </c>
      <c r="L30" s="289" t="s">
        <v>204</v>
      </c>
      <c r="M30" s="494">
        <v>910</v>
      </c>
      <c r="N30" s="527" t="str">
        <f>IF(B30="","",IF(OR(M30=200,COUNTIF(Artikelgrupper!$G$3:$G$105,'APH KIC KIA PC'!L30)),"Ja","Nej"))</f>
        <v/>
      </c>
      <c r="O30" s="347"/>
      <c r="Q30" s="350"/>
      <c r="R30" s="351"/>
      <c r="S30" s="289" t="s">
        <v>30</v>
      </c>
      <c r="T30" s="289"/>
      <c r="V30" s="352" t="str">
        <f>IF(B30="","",'3. Förpackningsdata'!K30)</f>
        <v/>
      </c>
      <c r="W30" s="302" t="str">
        <f>IF(B30="","",'3. Förpackningsdata'!L30)</f>
        <v/>
      </c>
      <c r="X30" s="537"/>
      <c r="Y30" s="467"/>
      <c r="Z30" s="485"/>
      <c r="AA30" s="81" t="str">
        <f>IF('4. Inköpsdata'!H30="SEK",'4. Inköpsdata'!J30,'4. Inköpsdata'!J30*'APH KIC KIA PC'!$Y$4)</f>
        <v/>
      </c>
      <c r="AB30" s="348" t="str">
        <f>IF('4. Inköpsdata'!H30="SEK",'4. Inköpsdata'!J30,'4. Inköpsdata'!J30*'APH KIC KIA PC'!$Y$4)</f>
        <v/>
      </c>
      <c r="AC30" s="349"/>
      <c r="AD30" s="301" t="str">
        <f>IF(B30="","",'4. Inköpsdata'!N30)</f>
        <v/>
      </c>
      <c r="AE30" s="453" t="str">
        <f>IF(B30="","",'4. Inköpsdata'!M30)</f>
        <v/>
      </c>
      <c r="AF30" s="454" t="str" cm="1">
        <f t="array" ref="AF30">IFERROR(_xlfn.IFS(AE30=25%,41,AE30=12%,42,AE30=6%,43,AE30="Momsfritt",38),"")</f>
        <v/>
      </c>
      <c r="AG30" s="454" t="str">
        <f t="shared" si="1"/>
        <v/>
      </c>
      <c r="AH30" s="301" t="str">
        <f t="shared" si="2"/>
        <v/>
      </c>
      <c r="AI30" s="301" t="str">
        <f t="shared" si="3"/>
        <v/>
      </c>
      <c r="AJ30" s="461" t="str">
        <f t="shared" si="4"/>
        <v/>
      </c>
      <c r="AK30" s="565">
        <f t="shared" si="8"/>
        <v>0</v>
      </c>
      <c r="AL30" s="348" t="str">
        <f t="shared" si="5"/>
        <v/>
      </c>
      <c r="AM30" s="348" t="str">
        <f t="shared" si="6"/>
        <v/>
      </c>
      <c r="AN30" s="461" t="str">
        <f t="shared" si="7"/>
        <v/>
      </c>
      <c r="AO30" s="293"/>
    </row>
    <row r="31" spans="1:41" x14ac:dyDescent="0.25">
      <c r="A31" s="104">
        <v>27</v>
      </c>
      <c r="B31" s="84" t="str">
        <f>IF('1. Artikeldata Grund'!$E31="","",'1. Artikeldata Grund'!$E31)</f>
        <v/>
      </c>
      <c r="C31" s="219" t="str">
        <f>IF('1. Artikeldata Grund'!D31="","",'1. Artikeldata Grund'!D31)</f>
        <v/>
      </c>
      <c r="D31" s="294"/>
      <c r="E31" s="511" t="str">
        <f t="shared" si="0"/>
        <v/>
      </c>
      <c r="F31" s="497"/>
      <c r="G31" s="296"/>
      <c r="H31" s="346"/>
      <c r="I31" s="556" t="s">
        <v>29</v>
      </c>
      <c r="J31" s="289"/>
      <c r="K31" s="557" t="s">
        <v>29</v>
      </c>
      <c r="L31" s="289" t="s">
        <v>204</v>
      </c>
      <c r="M31" s="494">
        <v>910</v>
      </c>
      <c r="N31" s="527" t="str">
        <f>IF(B31="","",IF(OR(M31=200,COUNTIF(Artikelgrupper!$G$3:$G$105,'APH KIC KIA PC'!L31)),"Ja","Nej"))</f>
        <v/>
      </c>
      <c r="O31" s="347"/>
      <c r="Q31" s="350"/>
      <c r="R31" s="351"/>
      <c r="S31" s="289" t="s">
        <v>30</v>
      </c>
      <c r="T31" s="289"/>
      <c r="V31" s="352" t="str">
        <f>IF(B31="","",'3. Förpackningsdata'!K31)</f>
        <v/>
      </c>
      <c r="W31" s="302" t="str">
        <f>IF(B31="","",'3. Förpackningsdata'!L31)</f>
        <v/>
      </c>
      <c r="X31" s="537"/>
      <c r="Y31" s="467"/>
      <c r="Z31" s="485"/>
      <c r="AA31" s="81" t="str">
        <f>IF('4. Inköpsdata'!H31="SEK",'4. Inköpsdata'!J31,'4. Inköpsdata'!J31*'APH KIC KIA PC'!$Y$4)</f>
        <v/>
      </c>
      <c r="AB31" s="348" t="str">
        <f>IF('4. Inköpsdata'!H31="SEK",'4. Inköpsdata'!J31,'4. Inköpsdata'!J31*'APH KIC KIA PC'!$Y$4)</f>
        <v/>
      </c>
      <c r="AC31" s="349"/>
      <c r="AD31" s="301" t="str">
        <f>IF(B31="","",'4. Inköpsdata'!N31)</f>
        <v/>
      </c>
      <c r="AE31" s="453" t="str">
        <f>IF(B31="","",'4. Inköpsdata'!M31)</f>
        <v/>
      </c>
      <c r="AF31" s="454" t="str" cm="1">
        <f t="array" ref="AF31">IFERROR(_xlfn.IFS(AE31=25%,41,AE31=12%,42,AE31=6%,43,AE31="Momsfritt",38),"")</f>
        <v/>
      </c>
      <c r="AG31" s="454" t="str">
        <f t="shared" si="1"/>
        <v/>
      </c>
      <c r="AH31" s="301" t="str">
        <f t="shared" si="2"/>
        <v/>
      </c>
      <c r="AI31" s="301" t="str">
        <f t="shared" si="3"/>
        <v/>
      </c>
      <c r="AJ31" s="461" t="str">
        <f t="shared" si="4"/>
        <v/>
      </c>
      <c r="AK31" s="565">
        <f t="shared" si="8"/>
        <v>0</v>
      </c>
      <c r="AL31" s="348" t="str">
        <f t="shared" si="5"/>
        <v/>
      </c>
      <c r="AM31" s="348" t="str">
        <f t="shared" si="6"/>
        <v/>
      </c>
      <c r="AN31" s="461" t="str">
        <f t="shared" si="7"/>
        <v/>
      </c>
      <c r="AO31" s="293"/>
    </row>
    <row r="32" spans="1:41" x14ac:dyDescent="0.25">
      <c r="A32" s="104">
        <v>28</v>
      </c>
      <c r="B32" s="84" t="str">
        <f>IF('1. Artikeldata Grund'!$E32="","",'1. Artikeldata Grund'!$E32)</f>
        <v/>
      </c>
      <c r="C32" s="219" t="str">
        <f>IF('1. Artikeldata Grund'!D32="","",'1. Artikeldata Grund'!D32)</f>
        <v/>
      </c>
      <c r="D32" s="294"/>
      <c r="E32" s="511" t="str">
        <f t="shared" si="0"/>
        <v/>
      </c>
      <c r="F32" s="497"/>
      <c r="G32" s="296"/>
      <c r="H32" s="346"/>
      <c r="I32" s="556" t="s">
        <v>29</v>
      </c>
      <c r="J32" s="289"/>
      <c r="K32" s="557" t="s">
        <v>29</v>
      </c>
      <c r="L32" s="289" t="s">
        <v>204</v>
      </c>
      <c r="M32" s="494">
        <v>910</v>
      </c>
      <c r="N32" s="527" t="str">
        <f>IF(B32="","",IF(OR(M32=200,COUNTIF(Artikelgrupper!$G$3:$G$105,'APH KIC KIA PC'!L32)),"Ja","Nej"))</f>
        <v/>
      </c>
      <c r="O32" s="347"/>
      <c r="Q32" s="350"/>
      <c r="R32" s="351"/>
      <c r="S32" s="289" t="s">
        <v>30</v>
      </c>
      <c r="T32" s="289"/>
      <c r="V32" s="352" t="str">
        <f>IF(B32="","",'3. Förpackningsdata'!K32)</f>
        <v/>
      </c>
      <c r="W32" s="302" t="str">
        <f>IF(B32="","",'3. Förpackningsdata'!L32)</f>
        <v/>
      </c>
      <c r="X32" s="537"/>
      <c r="Y32" s="467"/>
      <c r="Z32" s="485"/>
      <c r="AA32" s="81" t="str">
        <f>IF('4. Inköpsdata'!H32="SEK",'4. Inköpsdata'!J32,'4. Inköpsdata'!J32*'APH KIC KIA PC'!$Y$4)</f>
        <v/>
      </c>
      <c r="AB32" s="348" t="str">
        <f>IF('4. Inköpsdata'!H32="SEK",'4. Inköpsdata'!J32,'4. Inköpsdata'!J32*'APH KIC KIA PC'!$Y$4)</f>
        <v/>
      </c>
      <c r="AC32" s="349"/>
      <c r="AD32" s="301" t="str">
        <f>IF(B32="","",'4. Inköpsdata'!N32)</f>
        <v/>
      </c>
      <c r="AE32" s="453" t="str">
        <f>IF(B32="","",'4. Inköpsdata'!M32)</f>
        <v/>
      </c>
      <c r="AF32" s="454" t="str" cm="1">
        <f t="array" ref="AF32">IFERROR(_xlfn.IFS(AE32=25%,41,AE32=12%,42,AE32=6%,43,AE32="Momsfritt",38),"")</f>
        <v/>
      </c>
      <c r="AG32" s="454" t="str">
        <f t="shared" si="1"/>
        <v/>
      </c>
      <c r="AH32" s="301" t="str">
        <f t="shared" si="2"/>
        <v/>
      </c>
      <c r="AI32" s="301" t="str">
        <f t="shared" si="3"/>
        <v/>
      </c>
      <c r="AJ32" s="461" t="str">
        <f t="shared" si="4"/>
        <v/>
      </c>
      <c r="AK32" s="565">
        <f t="shared" si="8"/>
        <v>0</v>
      </c>
      <c r="AL32" s="348" t="str">
        <f t="shared" si="5"/>
        <v/>
      </c>
      <c r="AM32" s="348" t="str">
        <f t="shared" si="6"/>
        <v/>
      </c>
      <c r="AN32" s="461" t="str">
        <f t="shared" si="7"/>
        <v/>
      </c>
      <c r="AO32" s="293"/>
    </row>
    <row r="33" spans="1:41" x14ac:dyDescent="0.25">
      <c r="A33" s="104">
        <v>29</v>
      </c>
      <c r="B33" s="84" t="str">
        <f>IF('1. Artikeldata Grund'!$E33="","",'1. Artikeldata Grund'!$E33)</f>
        <v/>
      </c>
      <c r="C33" s="219" t="str">
        <f>IF('1. Artikeldata Grund'!D33="","",'1. Artikeldata Grund'!D33)</f>
        <v/>
      </c>
      <c r="D33" s="294"/>
      <c r="E33" s="511" t="str">
        <f t="shared" si="0"/>
        <v/>
      </c>
      <c r="F33" s="497"/>
      <c r="G33" s="296"/>
      <c r="H33" s="346"/>
      <c r="I33" s="556" t="s">
        <v>29</v>
      </c>
      <c r="J33" s="289"/>
      <c r="K33" s="557" t="s">
        <v>29</v>
      </c>
      <c r="L33" s="289" t="s">
        <v>204</v>
      </c>
      <c r="M33" s="494">
        <v>910</v>
      </c>
      <c r="N33" s="527" t="str">
        <f>IF(B33="","",IF(OR(M33=200,COUNTIF(Artikelgrupper!$G$3:$G$105,'APH KIC KIA PC'!L33)),"Ja","Nej"))</f>
        <v/>
      </c>
      <c r="O33" s="347"/>
      <c r="Q33" s="350"/>
      <c r="R33" s="351"/>
      <c r="S33" s="289" t="s">
        <v>30</v>
      </c>
      <c r="T33" s="289"/>
      <c r="V33" s="352" t="str">
        <f>IF(B33="","",'3. Förpackningsdata'!K33)</f>
        <v/>
      </c>
      <c r="W33" s="302" t="str">
        <f>IF(B33="","",'3. Förpackningsdata'!L33)</f>
        <v/>
      </c>
      <c r="X33" s="537"/>
      <c r="Y33" s="467"/>
      <c r="Z33" s="485"/>
      <c r="AA33" s="81" t="str">
        <f>IF('4. Inköpsdata'!H33="SEK",'4. Inköpsdata'!J33,'4. Inköpsdata'!J33*'APH KIC KIA PC'!$Y$4)</f>
        <v/>
      </c>
      <c r="AB33" s="348" t="str">
        <f>IF('4. Inköpsdata'!H33="SEK",'4. Inköpsdata'!J33,'4. Inköpsdata'!J33*'APH KIC KIA PC'!$Y$4)</f>
        <v/>
      </c>
      <c r="AC33" s="349"/>
      <c r="AD33" s="301" t="str">
        <f>IF(B33="","",'4. Inköpsdata'!N33)</f>
        <v/>
      </c>
      <c r="AE33" s="453" t="str">
        <f>IF(B33="","",'4. Inköpsdata'!M33)</f>
        <v/>
      </c>
      <c r="AF33" s="454" t="str" cm="1">
        <f t="array" ref="AF33">IFERROR(_xlfn.IFS(AE33=25%,41,AE33=12%,42,AE33=6%,43,AE33="Momsfritt",38),"")</f>
        <v/>
      </c>
      <c r="AG33" s="454" t="str">
        <f t="shared" si="1"/>
        <v/>
      </c>
      <c r="AH33" s="301" t="str">
        <f t="shared" si="2"/>
        <v/>
      </c>
      <c r="AI33" s="301" t="str">
        <f t="shared" si="3"/>
        <v/>
      </c>
      <c r="AJ33" s="461" t="str">
        <f t="shared" si="4"/>
        <v/>
      </c>
      <c r="AK33" s="565">
        <f t="shared" si="8"/>
        <v>0</v>
      </c>
      <c r="AL33" s="348" t="str">
        <f t="shared" si="5"/>
        <v/>
      </c>
      <c r="AM33" s="348" t="str">
        <f t="shared" si="6"/>
        <v/>
      </c>
      <c r="AN33" s="461" t="str">
        <f t="shared" si="7"/>
        <v/>
      </c>
      <c r="AO33" s="293"/>
    </row>
    <row r="34" spans="1:41" x14ac:dyDescent="0.25">
      <c r="A34" s="104">
        <v>30</v>
      </c>
      <c r="B34" s="84" t="str">
        <f>IF('1. Artikeldata Grund'!$E34="","",'1. Artikeldata Grund'!$E34)</f>
        <v/>
      </c>
      <c r="C34" s="219" t="str">
        <f>IF('1. Artikeldata Grund'!D34="","",'1. Artikeldata Grund'!D34)</f>
        <v/>
      </c>
      <c r="D34" s="294"/>
      <c r="E34" s="511" t="str">
        <f t="shared" si="0"/>
        <v/>
      </c>
      <c r="F34" s="497"/>
      <c r="G34" s="296"/>
      <c r="H34" s="346"/>
      <c r="I34" s="556" t="s">
        <v>29</v>
      </c>
      <c r="J34" s="289"/>
      <c r="K34" s="557" t="s">
        <v>29</v>
      </c>
      <c r="L34" s="289" t="s">
        <v>204</v>
      </c>
      <c r="M34" s="494">
        <v>910</v>
      </c>
      <c r="N34" s="527" t="str">
        <f>IF(B34="","",IF(OR(M34=200,COUNTIF(Artikelgrupper!$G$3:$G$105,'APH KIC KIA PC'!L34)),"Ja","Nej"))</f>
        <v/>
      </c>
      <c r="O34" s="347"/>
      <c r="Q34" s="350"/>
      <c r="R34" s="351"/>
      <c r="S34" s="289" t="s">
        <v>30</v>
      </c>
      <c r="T34" s="289"/>
      <c r="V34" s="352" t="str">
        <f>IF(B34="","",'3. Förpackningsdata'!K34)</f>
        <v/>
      </c>
      <c r="W34" s="302" t="str">
        <f>IF(B34="","",'3. Förpackningsdata'!L34)</f>
        <v/>
      </c>
      <c r="X34" s="537"/>
      <c r="Y34" s="467"/>
      <c r="Z34" s="485"/>
      <c r="AA34" s="81" t="str">
        <f>IF('4. Inköpsdata'!H34="SEK",'4. Inköpsdata'!J34,'4. Inköpsdata'!J34*'APH KIC KIA PC'!$Y$4)</f>
        <v/>
      </c>
      <c r="AB34" s="348" t="str">
        <f>IF('4. Inköpsdata'!H34="SEK",'4. Inköpsdata'!J34,'4. Inköpsdata'!J34*'APH KIC KIA PC'!$Y$4)</f>
        <v/>
      </c>
      <c r="AC34" s="349"/>
      <c r="AD34" s="301" t="str">
        <f>IF(B34="","",'4. Inköpsdata'!N34)</f>
        <v/>
      </c>
      <c r="AE34" s="453" t="str">
        <f>IF(B34="","",'4. Inköpsdata'!M34)</f>
        <v/>
      </c>
      <c r="AF34" s="454" t="str" cm="1">
        <f t="array" ref="AF34">IFERROR(_xlfn.IFS(AE34=25%,41,AE34=12%,42,AE34=6%,43,AE34="Momsfritt",38),"")</f>
        <v/>
      </c>
      <c r="AG34" s="454" t="str">
        <f t="shared" si="1"/>
        <v/>
      </c>
      <c r="AH34" s="301" t="str">
        <f t="shared" si="2"/>
        <v/>
      </c>
      <c r="AI34" s="301" t="str">
        <f t="shared" si="3"/>
        <v/>
      </c>
      <c r="AJ34" s="461" t="str">
        <f t="shared" si="4"/>
        <v/>
      </c>
      <c r="AK34" s="565">
        <f t="shared" si="8"/>
        <v>0</v>
      </c>
      <c r="AL34" s="348" t="str">
        <f t="shared" si="5"/>
        <v/>
      </c>
      <c r="AM34" s="348" t="str">
        <f t="shared" si="6"/>
        <v/>
      </c>
      <c r="AN34" s="461" t="str">
        <f t="shared" si="7"/>
        <v/>
      </c>
      <c r="AO34" s="293"/>
    </row>
    <row r="35" spans="1:41" x14ac:dyDescent="0.25">
      <c r="A35" s="104">
        <v>31</v>
      </c>
      <c r="B35" s="84" t="str">
        <f>IF('1. Artikeldata Grund'!$E35="","",'1. Artikeldata Grund'!$E35)</f>
        <v/>
      </c>
      <c r="C35" s="219" t="str">
        <f>IF('1. Artikeldata Grund'!D35="","",'1. Artikeldata Grund'!D35)</f>
        <v/>
      </c>
      <c r="D35" s="294"/>
      <c r="E35" s="511" t="str">
        <f t="shared" si="0"/>
        <v/>
      </c>
      <c r="F35" s="497"/>
      <c r="G35" s="296"/>
      <c r="H35" s="346"/>
      <c r="I35" s="556" t="s">
        <v>29</v>
      </c>
      <c r="J35" s="289"/>
      <c r="K35" s="557" t="s">
        <v>29</v>
      </c>
      <c r="L35" s="289" t="s">
        <v>204</v>
      </c>
      <c r="M35" s="494">
        <v>910</v>
      </c>
      <c r="N35" s="527" t="str">
        <f>IF(B35="","",IF(OR(M35=200,COUNTIF(Artikelgrupper!$G$3:$G$105,'APH KIC KIA PC'!L35)),"Ja","Nej"))</f>
        <v/>
      </c>
      <c r="O35" s="347"/>
      <c r="Q35" s="350"/>
      <c r="R35" s="351"/>
      <c r="S35" s="289" t="s">
        <v>30</v>
      </c>
      <c r="T35" s="289"/>
      <c r="V35" s="352" t="str">
        <f>IF(B35="","",'3. Förpackningsdata'!K35)</f>
        <v/>
      </c>
      <c r="W35" s="302" t="str">
        <f>IF(B35="","",'3. Förpackningsdata'!L35)</f>
        <v/>
      </c>
      <c r="X35" s="537"/>
      <c r="Y35" s="467"/>
      <c r="Z35" s="485"/>
      <c r="AA35" s="81" t="str">
        <f>IF('4. Inköpsdata'!H35="SEK",'4. Inköpsdata'!J35,'4. Inköpsdata'!J35*'APH KIC KIA PC'!$Y$4)</f>
        <v/>
      </c>
      <c r="AB35" s="348" t="str">
        <f>IF('4. Inköpsdata'!H35="SEK",'4. Inköpsdata'!J35,'4. Inköpsdata'!J35*'APH KIC KIA PC'!$Y$4)</f>
        <v/>
      </c>
      <c r="AC35" s="349"/>
      <c r="AD35" s="301" t="str">
        <f>IF(B35="","",'4. Inköpsdata'!N35)</f>
        <v/>
      </c>
      <c r="AE35" s="453" t="str">
        <f>IF(B35="","",'4. Inköpsdata'!M35)</f>
        <v/>
      </c>
      <c r="AF35" s="454" t="str" cm="1">
        <f t="array" ref="AF35">IFERROR(_xlfn.IFS(AE35=25%,41,AE35=12%,42,AE35=6%,43,AE35="Momsfritt",38),"")</f>
        <v/>
      </c>
      <c r="AG35" s="454" t="str">
        <f t="shared" si="1"/>
        <v/>
      </c>
      <c r="AH35" s="301" t="str">
        <f t="shared" si="2"/>
        <v/>
      </c>
      <c r="AI35" s="301" t="str">
        <f t="shared" si="3"/>
        <v/>
      </c>
      <c r="AJ35" s="461" t="str">
        <f t="shared" si="4"/>
        <v/>
      </c>
      <c r="AK35" s="565">
        <f t="shared" si="8"/>
        <v>0</v>
      </c>
      <c r="AL35" s="348" t="str">
        <f t="shared" si="5"/>
        <v/>
      </c>
      <c r="AM35" s="348" t="str">
        <f t="shared" si="6"/>
        <v/>
      </c>
      <c r="AN35" s="461" t="str">
        <f t="shared" si="7"/>
        <v/>
      </c>
      <c r="AO35" s="293"/>
    </row>
    <row r="36" spans="1:41" x14ac:dyDescent="0.25">
      <c r="A36" s="104">
        <v>32</v>
      </c>
      <c r="B36" s="84" t="str">
        <f>IF('1. Artikeldata Grund'!$E36="","",'1. Artikeldata Grund'!$E36)</f>
        <v/>
      </c>
      <c r="C36" s="219" t="str">
        <f>IF('1. Artikeldata Grund'!D36="","",'1. Artikeldata Grund'!D36)</f>
        <v/>
      </c>
      <c r="D36" s="294"/>
      <c r="E36" s="511" t="str">
        <f t="shared" si="0"/>
        <v/>
      </c>
      <c r="F36" s="497"/>
      <c r="G36" s="296"/>
      <c r="H36" s="346"/>
      <c r="I36" s="556" t="s">
        <v>29</v>
      </c>
      <c r="J36" s="289"/>
      <c r="K36" s="557" t="s">
        <v>29</v>
      </c>
      <c r="L36" s="289" t="s">
        <v>204</v>
      </c>
      <c r="M36" s="494">
        <v>910</v>
      </c>
      <c r="N36" s="527" t="str">
        <f>IF(B36="","",IF(OR(M36=200,COUNTIF(Artikelgrupper!$G$3:$G$105,'APH KIC KIA PC'!L36)),"Ja","Nej"))</f>
        <v/>
      </c>
      <c r="O36" s="347"/>
      <c r="Q36" s="350"/>
      <c r="R36" s="351"/>
      <c r="S36" s="289" t="s">
        <v>30</v>
      </c>
      <c r="T36" s="289"/>
      <c r="V36" s="352" t="str">
        <f>IF(B36="","",'3. Förpackningsdata'!K36)</f>
        <v/>
      </c>
      <c r="W36" s="302" t="str">
        <f>IF(B36="","",'3. Förpackningsdata'!L36)</f>
        <v/>
      </c>
      <c r="X36" s="537"/>
      <c r="Y36" s="467"/>
      <c r="Z36" s="485"/>
      <c r="AA36" s="81" t="str">
        <f>IF('4. Inköpsdata'!H36="SEK",'4. Inköpsdata'!J36,'4. Inköpsdata'!J36*'APH KIC KIA PC'!$Y$4)</f>
        <v/>
      </c>
      <c r="AB36" s="348" t="str">
        <f>IF('4. Inköpsdata'!H36="SEK",'4. Inköpsdata'!J36,'4. Inköpsdata'!J36*'APH KIC KIA PC'!$Y$4)</f>
        <v/>
      </c>
      <c r="AC36" s="349"/>
      <c r="AD36" s="301" t="str">
        <f>IF(B36="","",'4. Inköpsdata'!N36)</f>
        <v/>
      </c>
      <c r="AE36" s="453" t="str">
        <f>IF(B36="","",'4. Inköpsdata'!M36)</f>
        <v/>
      </c>
      <c r="AF36" s="454" t="str" cm="1">
        <f t="array" ref="AF36">IFERROR(_xlfn.IFS(AE36=25%,41,AE36=12%,42,AE36=6%,43,AE36="Momsfritt",38),"")</f>
        <v/>
      </c>
      <c r="AG36" s="454" t="str">
        <f t="shared" si="1"/>
        <v/>
      </c>
      <c r="AH36" s="301" t="str">
        <f t="shared" si="2"/>
        <v/>
      </c>
      <c r="AI36" s="301" t="str">
        <f t="shared" si="3"/>
        <v/>
      </c>
      <c r="AJ36" s="461" t="str">
        <f t="shared" si="4"/>
        <v/>
      </c>
      <c r="AK36" s="565">
        <f t="shared" si="8"/>
        <v>0</v>
      </c>
      <c r="AL36" s="348" t="str">
        <f t="shared" si="5"/>
        <v/>
      </c>
      <c r="AM36" s="348" t="str">
        <f t="shared" si="6"/>
        <v/>
      </c>
      <c r="AN36" s="461" t="str">
        <f t="shared" si="7"/>
        <v/>
      </c>
      <c r="AO36" s="293"/>
    </row>
    <row r="37" spans="1:41" x14ac:dyDescent="0.25">
      <c r="A37" s="104">
        <v>33</v>
      </c>
      <c r="B37" s="84" t="str">
        <f>IF('1. Artikeldata Grund'!$E37="","",'1. Artikeldata Grund'!$E37)</f>
        <v/>
      </c>
      <c r="C37" s="219" t="str">
        <f>IF('1. Artikeldata Grund'!D37="","",'1. Artikeldata Grund'!D37)</f>
        <v/>
      </c>
      <c r="D37" s="294"/>
      <c r="E37" s="511" t="str">
        <f t="shared" ref="E37:E68" si="9">IF(B37="","","ÅÅÅÅ-MM-DD")</f>
        <v/>
      </c>
      <c r="F37" s="497"/>
      <c r="G37" s="296"/>
      <c r="H37" s="346"/>
      <c r="I37" s="556" t="s">
        <v>29</v>
      </c>
      <c r="J37" s="289"/>
      <c r="K37" s="557" t="s">
        <v>29</v>
      </c>
      <c r="L37" s="289" t="s">
        <v>204</v>
      </c>
      <c r="M37" s="494">
        <v>910</v>
      </c>
      <c r="N37" s="527" t="str">
        <f>IF(B37="","",IF(OR(M37=200,COUNTIF(Artikelgrupper!$G$3:$G$105,'APH KIC KIA PC'!L37)),"Ja","Nej"))</f>
        <v/>
      </c>
      <c r="O37" s="347"/>
      <c r="Q37" s="350"/>
      <c r="R37" s="351"/>
      <c r="S37" s="289" t="s">
        <v>30</v>
      </c>
      <c r="T37" s="289"/>
      <c r="V37" s="352" t="str">
        <f>IF(B37="","",'3. Förpackningsdata'!K37)</f>
        <v/>
      </c>
      <c r="W37" s="302" t="str">
        <f>IF(B37="","",'3. Förpackningsdata'!L37)</f>
        <v/>
      </c>
      <c r="X37" s="537"/>
      <c r="Y37" s="467"/>
      <c r="Z37" s="485"/>
      <c r="AA37" s="81" t="str">
        <f>IF('4. Inköpsdata'!H37="SEK",'4. Inköpsdata'!J37,'4. Inköpsdata'!J37*'APH KIC KIA PC'!$Y$4)</f>
        <v/>
      </c>
      <c r="AB37" s="348" t="str">
        <f>IF('4. Inköpsdata'!H37="SEK",'4. Inköpsdata'!J37,'4. Inköpsdata'!J37*'APH KIC KIA PC'!$Y$4)</f>
        <v/>
      </c>
      <c r="AC37" s="349"/>
      <c r="AD37" s="301" t="str">
        <f>IF(B37="","",'4. Inköpsdata'!N37)</f>
        <v/>
      </c>
      <c r="AE37" s="453" t="str">
        <f>IF(B37="","",'4. Inköpsdata'!M37)</f>
        <v/>
      </c>
      <c r="AF37" s="454" t="str" cm="1">
        <f t="array" ref="AF37">IFERROR(_xlfn.IFS(AE37=25%,41,AE37=12%,42,AE37=6%,43,AE37="Momsfritt",38),"")</f>
        <v/>
      </c>
      <c r="AG37" s="454" t="str">
        <f t="shared" ref="AG37:AG68" si="10">IF(B37="","",IF(AE37="Momsfritt",1,AE37+1))</f>
        <v/>
      </c>
      <c r="AH37" s="301" t="str">
        <f t="shared" ref="AH37:AH68" si="11">IF(B37="","",AC37/AG37)</f>
        <v/>
      </c>
      <c r="AI37" s="301" t="str">
        <f t="shared" ref="AI37:AI68" si="12">IF(B37="","",AH37-AA37)</f>
        <v/>
      </c>
      <c r="AJ37" s="461" t="str">
        <f t="shared" ref="AJ37:AJ68" si="13">IF(B37="","",AI37/AH37)</f>
        <v/>
      </c>
      <c r="AK37" s="565">
        <f t="shared" si="8"/>
        <v>0</v>
      </c>
      <c r="AL37" s="348" t="str">
        <f t="shared" ref="AL37:AL68" si="14">IF(B37="","",AK37/AG37)</f>
        <v/>
      </c>
      <c r="AM37" s="348" t="str">
        <f t="shared" ref="AM37:AM68" si="15">IF(B37="","",AL37-AA37)</f>
        <v/>
      </c>
      <c r="AN37" s="461" t="str">
        <f t="shared" ref="AN37:AN68" si="16">IF(B37="","",AM37/AL37)</f>
        <v/>
      </c>
      <c r="AO37" s="293"/>
    </row>
    <row r="38" spans="1:41" x14ac:dyDescent="0.25">
      <c r="A38" s="104">
        <v>34</v>
      </c>
      <c r="B38" s="84" t="str">
        <f>IF('1. Artikeldata Grund'!$E38="","",'1. Artikeldata Grund'!$E38)</f>
        <v/>
      </c>
      <c r="C38" s="219" t="str">
        <f>IF('1. Artikeldata Grund'!D38="","",'1. Artikeldata Grund'!D38)</f>
        <v/>
      </c>
      <c r="D38" s="294"/>
      <c r="E38" s="511" t="str">
        <f t="shared" si="9"/>
        <v/>
      </c>
      <c r="F38" s="497"/>
      <c r="G38" s="296"/>
      <c r="H38" s="346"/>
      <c r="I38" s="556" t="s">
        <v>29</v>
      </c>
      <c r="J38" s="289"/>
      <c r="K38" s="557" t="s">
        <v>29</v>
      </c>
      <c r="L38" s="289" t="s">
        <v>204</v>
      </c>
      <c r="M38" s="494">
        <v>910</v>
      </c>
      <c r="N38" s="527" t="str">
        <f>IF(B38="","",IF(OR(M38=200,COUNTIF(Artikelgrupper!$G$3:$G$105,'APH KIC KIA PC'!L38)),"Ja","Nej"))</f>
        <v/>
      </c>
      <c r="O38" s="347"/>
      <c r="Q38" s="350"/>
      <c r="R38" s="351"/>
      <c r="S38" s="289" t="s">
        <v>30</v>
      </c>
      <c r="T38" s="289"/>
      <c r="V38" s="352" t="str">
        <f>IF(B38="","",'3. Förpackningsdata'!K38)</f>
        <v/>
      </c>
      <c r="W38" s="302" t="str">
        <f>IF(B38="","",'3. Förpackningsdata'!L38)</f>
        <v/>
      </c>
      <c r="X38" s="537"/>
      <c r="Y38" s="467"/>
      <c r="Z38" s="485"/>
      <c r="AA38" s="81" t="str">
        <f>IF('4. Inköpsdata'!H38="SEK",'4. Inköpsdata'!J38,'4. Inköpsdata'!J38*'APH KIC KIA PC'!$Y$4)</f>
        <v/>
      </c>
      <c r="AB38" s="348" t="str">
        <f>IF('4. Inköpsdata'!H38="SEK",'4. Inköpsdata'!J38,'4. Inköpsdata'!J38*'APH KIC KIA PC'!$Y$4)</f>
        <v/>
      </c>
      <c r="AC38" s="349"/>
      <c r="AD38" s="301" t="str">
        <f>IF(B38="","",'4. Inköpsdata'!N38)</f>
        <v/>
      </c>
      <c r="AE38" s="453" t="str">
        <f>IF(B38="","",'4. Inköpsdata'!M38)</f>
        <v/>
      </c>
      <c r="AF38" s="454" t="str" cm="1">
        <f t="array" ref="AF38">IFERROR(_xlfn.IFS(AE38=25%,41,AE38=12%,42,AE38=6%,43,AE38="Momsfritt",38),"")</f>
        <v/>
      </c>
      <c r="AG38" s="454" t="str">
        <f t="shared" si="10"/>
        <v/>
      </c>
      <c r="AH38" s="301" t="str">
        <f t="shared" si="11"/>
        <v/>
      </c>
      <c r="AI38" s="301" t="str">
        <f t="shared" si="12"/>
        <v/>
      </c>
      <c r="AJ38" s="461" t="str">
        <f t="shared" si="13"/>
        <v/>
      </c>
      <c r="AK38" s="565">
        <f t="shared" si="8"/>
        <v>0</v>
      </c>
      <c r="AL38" s="348" t="str">
        <f t="shared" si="14"/>
        <v/>
      </c>
      <c r="AM38" s="348" t="str">
        <f t="shared" si="15"/>
        <v/>
      </c>
      <c r="AN38" s="461" t="str">
        <f t="shared" si="16"/>
        <v/>
      </c>
      <c r="AO38" s="293"/>
    </row>
    <row r="39" spans="1:41" x14ac:dyDescent="0.25">
      <c r="A39" s="104">
        <v>35</v>
      </c>
      <c r="B39" s="84" t="str">
        <f>IF('1. Artikeldata Grund'!$E39="","",'1. Artikeldata Grund'!$E39)</f>
        <v/>
      </c>
      <c r="C39" s="219" t="str">
        <f>IF('1. Artikeldata Grund'!D39="","",'1. Artikeldata Grund'!D39)</f>
        <v/>
      </c>
      <c r="D39" s="294"/>
      <c r="E39" s="511" t="str">
        <f t="shared" si="9"/>
        <v/>
      </c>
      <c r="F39" s="497"/>
      <c r="G39" s="296"/>
      <c r="H39" s="346"/>
      <c r="I39" s="556" t="s">
        <v>29</v>
      </c>
      <c r="J39" s="289"/>
      <c r="K39" s="557" t="s">
        <v>29</v>
      </c>
      <c r="L39" s="289" t="s">
        <v>204</v>
      </c>
      <c r="M39" s="494">
        <v>910</v>
      </c>
      <c r="N39" s="527" t="str">
        <f>IF(B39="","",IF(OR(M39=200,COUNTIF(Artikelgrupper!$G$3:$G$105,'APH KIC KIA PC'!L39)),"Ja","Nej"))</f>
        <v/>
      </c>
      <c r="O39" s="347"/>
      <c r="Q39" s="350"/>
      <c r="R39" s="351"/>
      <c r="S39" s="289" t="s">
        <v>30</v>
      </c>
      <c r="T39" s="289"/>
      <c r="V39" s="352" t="str">
        <f>IF(B39="","",'3. Förpackningsdata'!K39)</f>
        <v/>
      </c>
      <c r="W39" s="302" t="str">
        <f>IF(B39="","",'3. Förpackningsdata'!L39)</f>
        <v/>
      </c>
      <c r="X39" s="537"/>
      <c r="Y39" s="467"/>
      <c r="Z39" s="485"/>
      <c r="AA39" s="81" t="str">
        <f>IF('4. Inköpsdata'!H39="SEK",'4. Inköpsdata'!J39,'4. Inköpsdata'!J39*'APH KIC KIA PC'!$Y$4)</f>
        <v/>
      </c>
      <c r="AB39" s="348" t="str">
        <f>IF('4. Inköpsdata'!H39="SEK",'4. Inköpsdata'!J39,'4. Inköpsdata'!J39*'APH KIC KIA PC'!$Y$4)</f>
        <v/>
      </c>
      <c r="AC39" s="349"/>
      <c r="AD39" s="301" t="str">
        <f>IF(B39="","",'4. Inköpsdata'!N39)</f>
        <v/>
      </c>
      <c r="AE39" s="453" t="str">
        <f>IF(B39="","",'4. Inköpsdata'!M39)</f>
        <v/>
      </c>
      <c r="AF39" s="454" t="str" cm="1">
        <f t="array" ref="AF39">IFERROR(_xlfn.IFS(AE39=25%,41,AE39=12%,42,AE39=6%,43,AE39="Momsfritt",38),"")</f>
        <v/>
      </c>
      <c r="AG39" s="454" t="str">
        <f t="shared" si="10"/>
        <v/>
      </c>
      <c r="AH39" s="301" t="str">
        <f t="shared" si="11"/>
        <v/>
      </c>
      <c r="AI39" s="301" t="str">
        <f t="shared" si="12"/>
        <v/>
      </c>
      <c r="AJ39" s="461" t="str">
        <f t="shared" si="13"/>
        <v/>
      </c>
      <c r="AK39" s="565">
        <f t="shared" si="8"/>
        <v>0</v>
      </c>
      <c r="AL39" s="348" t="str">
        <f t="shared" si="14"/>
        <v/>
      </c>
      <c r="AM39" s="348" t="str">
        <f t="shared" si="15"/>
        <v/>
      </c>
      <c r="AN39" s="461" t="str">
        <f t="shared" si="16"/>
        <v/>
      </c>
      <c r="AO39" s="293"/>
    </row>
    <row r="40" spans="1:41" x14ac:dyDescent="0.25">
      <c r="A40" s="104">
        <v>36</v>
      </c>
      <c r="B40" s="84" t="str">
        <f>IF('1. Artikeldata Grund'!$E40="","",'1. Artikeldata Grund'!$E40)</f>
        <v/>
      </c>
      <c r="C40" s="219" t="str">
        <f>IF('1. Artikeldata Grund'!D40="","",'1. Artikeldata Grund'!D40)</f>
        <v/>
      </c>
      <c r="D40" s="294"/>
      <c r="E40" s="511" t="str">
        <f t="shared" si="9"/>
        <v/>
      </c>
      <c r="F40" s="497"/>
      <c r="G40" s="296"/>
      <c r="H40" s="346"/>
      <c r="I40" s="556" t="s">
        <v>29</v>
      </c>
      <c r="J40" s="289"/>
      <c r="K40" s="557" t="s">
        <v>29</v>
      </c>
      <c r="L40" s="289" t="s">
        <v>204</v>
      </c>
      <c r="M40" s="494">
        <v>910</v>
      </c>
      <c r="N40" s="527" t="str">
        <f>IF(B40="","",IF(OR(M40=200,COUNTIF(Artikelgrupper!$G$3:$G$105,'APH KIC KIA PC'!L40)),"Ja","Nej"))</f>
        <v/>
      </c>
      <c r="O40" s="347"/>
      <c r="Q40" s="350"/>
      <c r="R40" s="351"/>
      <c r="S40" s="289" t="s">
        <v>30</v>
      </c>
      <c r="T40" s="289"/>
      <c r="V40" s="352" t="str">
        <f>IF(B40="","",'3. Förpackningsdata'!K40)</f>
        <v/>
      </c>
      <c r="W40" s="302" t="str">
        <f>IF(B40="","",'3. Förpackningsdata'!L40)</f>
        <v/>
      </c>
      <c r="X40" s="537"/>
      <c r="Y40" s="467"/>
      <c r="Z40" s="485"/>
      <c r="AA40" s="81" t="str">
        <f>IF('4. Inköpsdata'!H40="SEK",'4. Inköpsdata'!J40,'4. Inköpsdata'!J40*'APH KIC KIA PC'!$Y$4)</f>
        <v/>
      </c>
      <c r="AB40" s="348" t="str">
        <f>IF('4. Inköpsdata'!H40="SEK",'4. Inköpsdata'!J40,'4. Inköpsdata'!J40*'APH KIC KIA PC'!$Y$4)</f>
        <v/>
      </c>
      <c r="AC40" s="349"/>
      <c r="AD40" s="301" t="str">
        <f>IF(B40="","",'4. Inköpsdata'!N40)</f>
        <v/>
      </c>
      <c r="AE40" s="453" t="str">
        <f>IF(B40="","",'4. Inköpsdata'!M40)</f>
        <v/>
      </c>
      <c r="AF40" s="454" t="str" cm="1">
        <f t="array" ref="AF40">IFERROR(_xlfn.IFS(AE40=25%,41,AE40=12%,42,AE40=6%,43,AE40="Momsfritt",38),"")</f>
        <v/>
      </c>
      <c r="AG40" s="454" t="str">
        <f t="shared" si="10"/>
        <v/>
      </c>
      <c r="AH40" s="301" t="str">
        <f t="shared" si="11"/>
        <v/>
      </c>
      <c r="AI40" s="301" t="str">
        <f t="shared" si="12"/>
        <v/>
      </c>
      <c r="AJ40" s="461" t="str">
        <f t="shared" si="13"/>
        <v/>
      </c>
      <c r="AK40" s="565">
        <f t="shared" si="8"/>
        <v>0</v>
      </c>
      <c r="AL40" s="348" t="str">
        <f t="shared" si="14"/>
        <v/>
      </c>
      <c r="AM40" s="348" t="str">
        <f t="shared" si="15"/>
        <v/>
      </c>
      <c r="AN40" s="461" t="str">
        <f t="shared" si="16"/>
        <v/>
      </c>
      <c r="AO40" s="293"/>
    </row>
    <row r="41" spans="1:41" x14ac:dyDescent="0.25">
      <c r="A41" s="104">
        <v>37</v>
      </c>
      <c r="B41" s="84" t="str">
        <f>IF('1. Artikeldata Grund'!$E41="","",'1. Artikeldata Grund'!$E41)</f>
        <v/>
      </c>
      <c r="C41" s="219" t="str">
        <f>IF('1. Artikeldata Grund'!D41="","",'1. Artikeldata Grund'!D41)</f>
        <v/>
      </c>
      <c r="D41" s="294"/>
      <c r="E41" s="511" t="str">
        <f t="shared" si="9"/>
        <v/>
      </c>
      <c r="F41" s="497"/>
      <c r="G41" s="296"/>
      <c r="H41" s="346"/>
      <c r="I41" s="556" t="s">
        <v>29</v>
      </c>
      <c r="J41" s="289"/>
      <c r="K41" s="557" t="s">
        <v>29</v>
      </c>
      <c r="L41" s="289" t="s">
        <v>204</v>
      </c>
      <c r="M41" s="494">
        <v>910</v>
      </c>
      <c r="N41" s="527" t="str">
        <f>IF(B41="","",IF(OR(M41=200,COUNTIF(Artikelgrupper!$G$3:$G$105,'APH KIC KIA PC'!L41)),"Ja","Nej"))</f>
        <v/>
      </c>
      <c r="O41" s="347"/>
      <c r="Q41" s="350"/>
      <c r="R41" s="351"/>
      <c r="S41" s="289" t="s">
        <v>30</v>
      </c>
      <c r="T41" s="289"/>
      <c r="V41" s="352" t="str">
        <f>IF(B41="","",'3. Förpackningsdata'!K41)</f>
        <v/>
      </c>
      <c r="W41" s="302" t="str">
        <f>IF(B41="","",'3. Förpackningsdata'!L41)</f>
        <v/>
      </c>
      <c r="X41" s="537"/>
      <c r="Y41" s="467"/>
      <c r="Z41" s="485"/>
      <c r="AA41" s="81" t="str">
        <f>IF('4. Inköpsdata'!H41="SEK",'4. Inköpsdata'!J41,'4. Inköpsdata'!J41*'APH KIC KIA PC'!$Y$4)</f>
        <v/>
      </c>
      <c r="AB41" s="348" t="str">
        <f>IF('4. Inköpsdata'!H41="SEK",'4. Inköpsdata'!J41,'4. Inköpsdata'!J41*'APH KIC KIA PC'!$Y$4)</f>
        <v/>
      </c>
      <c r="AC41" s="349"/>
      <c r="AD41" s="301" t="str">
        <f>IF(B41="","",'4. Inköpsdata'!N41)</f>
        <v/>
      </c>
      <c r="AE41" s="453" t="str">
        <f>IF(B41="","",'4. Inköpsdata'!M41)</f>
        <v/>
      </c>
      <c r="AF41" s="454" t="str" cm="1">
        <f t="array" ref="AF41">IFERROR(_xlfn.IFS(AE41=25%,41,AE41=12%,42,AE41=6%,43,AE41="Momsfritt",38),"")</f>
        <v/>
      </c>
      <c r="AG41" s="454" t="str">
        <f t="shared" si="10"/>
        <v/>
      </c>
      <c r="AH41" s="301" t="str">
        <f t="shared" si="11"/>
        <v/>
      </c>
      <c r="AI41" s="301" t="str">
        <f t="shared" si="12"/>
        <v/>
      </c>
      <c r="AJ41" s="461" t="str">
        <f t="shared" si="13"/>
        <v/>
      </c>
      <c r="AK41" s="565">
        <f t="shared" si="8"/>
        <v>0</v>
      </c>
      <c r="AL41" s="348" t="str">
        <f t="shared" si="14"/>
        <v/>
      </c>
      <c r="AM41" s="348" t="str">
        <f t="shared" si="15"/>
        <v/>
      </c>
      <c r="AN41" s="461" t="str">
        <f t="shared" si="16"/>
        <v/>
      </c>
      <c r="AO41" s="293"/>
    </row>
    <row r="42" spans="1:41" x14ac:dyDescent="0.25">
      <c r="A42" s="104">
        <v>38</v>
      </c>
      <c r="B42" s="84" t="str">
        <f>IF('1. Artikeldata Grund'!$E42="","",'1. Artikeldata Grund'!$E42)</f>
        <v/>
      </c>
      <c r="C42" s="219" t="str">
        <f>IF('1. Artikeldata Grund'!D42="","",'1. Artikeldata Grund'!D42)</f>
        <v/>
      </c>
      <c r="D42" s="294"/>
      <c r="E42" s="511" t="str">
        <f t="shared" si="9"/>
        <v/>
      </c>
      <c r="F42" s="497"/>
      <c r="G42" s="296"/>
      <c r="H42" s="346"/>
      <c r="I42" s="556" t="s">
        <v>29</v>
      </c>
      <c r="J42" s="289"/>
      <c r="K42" s="557" t="s">
        <v>29</v>
      </c>
      <c r="L42" s="289" t="s">
        <v>204</v>
      </c>
      <c r="M42" s="494">
        <v>910</v>
      </c>
      <c r="N42" s="527" t="str">
        <f>IF(B42="","",IF(OR(M42=200,COUNTIF(Artikelgrupper!$G$3:$G$105,'APH KIC KIA PC'!L42)),"Ja","Nej"))</f>
        <v/>
      </c>
      <c r="O42" s="347"/>
      <c r="Q42" s="350"/>
      <c r="R42" s="351"/>
      <c r="S42" s="289" t="s">
        <v>30</v>
      </c>
      <c r="T42" s="289"/>
      <c r="V42" s="352" t="str">
        <f>IF(B42="","",'3. Förpackningsdata'!K42)</f>
        <v/>
      </c>
      <c r="W42" s="302" t="str">
        <f>IF(B42="","",'3. Förpackningsdata'!L42)</f>
        <v/>
      </c>
      <c r="X42" s="537"/>
      <c r="Y42" s="467"/>
      <c r="Z42" s="485"/>
      <c r="AA42" s="81" t="str">
        <f>IF('4. Inköpsdata'!H42="SEK",'4. Inköpsdata'!J42,'4. Inköpsdata'!J42*'APH KIC KIA PC'!$Y$4)</f>
        <v/>
      </c>
      <c r="AB42" s="348" t="str">
        <f>IF('4. Inköpsdata'!H42="SEK",'4. Inköpsdata'!J42,'4. Inköpsdata'!J42*'APH KIC KIA PC'!$Y$4)</f>
        <v/>
      </c>
      <c r="AC42" s="349"/>
      <c r="AD42" s="301" t="str">
        <f>IF(B42="","",'4. Inköpsdata'!N42)</f>
        <v/>
      </c>
      <c r="AE42" s="453" t="str">
        <f>IF(B42="","",'4. Inköpsdata'!M42)</f>
        <v/>
      </c>
      <c r="AF42" s="454" t="str" cm="1">
        <f t="array" ref="AF42">IFERROR(_xlfn.IFS(AE42=25%,41,AE42=12%,42,AE42=6%,43,AE42="Momsfritt",38),"")</f>
        <v/>
      </c>
      <c r="AG42" s="454" t="str">
        <f t="shared" si="10"/>
        <v/>
      </c>
      <c r="AH42" s="301" t="str">
        <f t="shared" si="11"/>
        <v/>
      </c>
      <c r="AI42" s="301" t="str">
        <f t="shared" si="12"/>
        <v/>
      </c>
      <c r="AJ42" s="461" t="str">
        <f t="shared" si="13"/>
        <v/>
      </c>
      <c r="AK42" s="565">
        <f t="shared" si="8"/>
        <v>0</v>
      </c>
      <c r="AL42" s="348" t="str">
        <f t="shared" si="14"/>
        <v/>
      </c>
      <c r="AM42" s="348" t="str">
        <f t="shared" si="15"/>
        <v/>
      </c>
      <c r="AN42" s="461" t="str">
        <f t="shared" si="16"/>
        <v/>
      </c>
      <c r="AO42" s="293"/>
    </row>
    <row r="43" spans="1:41" x14ac:dyDescent="0.25">
      <c r="A43" s="104">
        <v>39</v>
      </c>
      <c r="B43" s="84" t="str">
        <f>IF('1. Artikeldata Grund'!$E43="","",'1. Artikeldata Grund'!$E43)</f>
        <v/>
      </c>
      <c r="C43" s="219" t="str">
        <f>IF('1. Artikeldata Grund'!D43="","",'1. Artikeldata Grund'!D43)</f>
        <v/>
      </c>
      <c r="D43" s="294"/>
      <c r="E43" s="511" t="str">
        <f t="shared" si="9"/>
        <v/>
      </c>
      <c r="F43" s="497"/>
      <c r="G43" s="296"/>
      <c r="H43" s="346"/>
      <c r="I43" s="556" t="s">
        <v>29</v>
      </c>
      <c r="J43" s="289"/>
      <c r="K43" s="557" t="s">
        <v>29</v>
      </c>
      <c r="L43" s="289" t="s">
        <v>204</v>
      </c>
      <c r="M43" s="494">
        <v>910</v>
      </c>
      <c r="N43" s="527" t="str">
        <f>IF(B43="","",IF(OR(M43=200,COUNTIF(Artikelgrupper!$G$3:$G$105,'APH KIC KIA PC'!L43)),"Ja","Nej"))</f>
        <v/>
      </c>
      <c r="O43" s="347"/>
      <c r="Q43" s="350"/>
      <c r="R43" s="351"/>
      <c r="S43" s="289" t="s">
        <v>30</v>
      </c>
      <c r="T43" s="289"/>
      <c r="V43" s="352" t="str">
        <f>IF(B43="","",'3. Förpackningsdata'!K43)</f>
        <v/>
      </c>
      <c r="W43" s="302" t="str">
        <f>IF(B43="","",'3. Förpackningsdata'!L43)</f>
        <v/>
      </c>
      <c r="X43" s="537"/>
      <c r="Y43" s="467"/>
      <c r="Z43" s="485"/>
      <c r="AA43" s="81" t="str">
        <f>IF('4. Inköpsdata'!H43="SEK",'4. Inköpsdata'!J43,'4. Inköpsdata'!J43*'APH KIC KIA PC'!$Y$4)</f>
        <v/>
      </c>
      <c r="AB43" s="348" t="str">
        <f>IF('4. Inköpsdata'!H43="SEK",'4. Inköpsdata'!J43,'4. Inköpsdata'!J43*'APH KIC KIA PC'!$Y$4)</f>
        <v/>
      </c>
      <c r="AC43" s="349"/>
      <c r="AD43" s="301" t="str">
        <f>IF(B43="","",'4. Inköpsdata'!N43)</f>
        <v/>
      </c>
      <c r="AE43" s="453" t="str">
        <f>IF(B43="","",'4. Inköpsdata'!M43)</f>
        <v/>
      </c>
      <c r="AF43" s="454" t="str" cm="1">
        <f t="array" ref="AF43">IFERROR(_xlfn.IFS(AE43=25%,41,AE43=12%,42,AE43=6%,43,AE43="Momsfritt",38),"")</f>
        <v/>
      </c>
      <c r="AG43" s="454" t="str">
        <f t="shared" si="10"/>
        <v/>
      </c>
      <c r="AH43" s="301" t="str">
        <f t="shared" si="11"/>
        <v/>
      </c>
      <c r="AI43" s="301" t="str">
        <f t="shared" si="12"/>
        <v/>
      </c>
      <c r="AJ43" s="461" t="str">
        <f t="shared" si="13"/>
        <v/>
      </c>
      <c r="AK43" s="565">
        <f t="shared" si="8"/>
        <v>0</v>
      </c>
      <c r="AL43" s="348" t="str">
        <f t="shared" si="14"/>
        <v/>
      </c>
      <c r="AM43" s="348" t="str">
        <f t="shared" si="15"/>
        <v/>
      </c>
      <c r="AN43" s="461" t="str">
        <f t="shared" si="16"/>
        <v/>
      </c>
      <c r="AO43" s="293"/>
    </row>
    <row r="44" spans="1:41" x14ac:dyDescent="0.25">
      <c r="A44" s="104">
        <v>40</v>
      </c>
      <c r="B44" s="84" t="str">
        <f>IF('1. Artikeldata Grund'!$E44="","",'1. Artikeldata Grund'!$E44)</f>
        <v/>
      </c>
      <c r="C44" s="219" t="str">
        <f>IF('1. Artikeldata Grund'!D44="","",'1. Artikeldata Grund'!D44)</f>
        <v/>
      </c>
      <c r="D44" s="294"/>
      <c r="E44" s="511" t="str">
        <f t="shared" si="9"/>
        <v/>
      </c>
      <c r="F44" s="497"/>
      <c r="G44" s="296"/>
      <c r="H44" s="346"/>
      <c r="I44" s="556" t="s">
        <v>29</v>
      </c>
      <c r="J44" s="289"/>
      <c r="K44" s="557" t="s">
        <v>29</v>
      </c>
      <c r="L44" s="289" t="s">
        <v>204</v>
      </c>
      <c r="M44" s="494">
        <v>910</v>
      </c>
      <c r="N44" s="527" t="str">
        <f>IF(B44="","",IF(OR(M44=200,COUNTIF(Artikelgrupper!$G$3:$G$105,'APH KIC KIA PC'!L44)),"Ja","Nej"))</f>
        <v/>
      </c>
      <c r="O44" s="347"/>
      <c r="Q44" s="350"/>
      <c r="R44" s="351"/>
      <c r="S44" s="289" t="s">
        <v>30</v>
      </c>
      <c r="T44" s="289"/>
      <c r="V44" s="352" t="str">
        <f>IF(B44="","",'3. Förpackningsdata'!K44)</f>
        <v/>
      </c>
      <c r="W44" s="302" t="str">
        <f>IF(B44="","",'3. Förpackningsdata'!L44)</f>
        <v/>
      </c>
      <c r="X44" s="537"/>
      <c r="Y44" s="467"/>
      <c r="Z44" s="485"/>
      <c r="AA44" s="81" t="str">
        <f>IF('4. Inköpsdata'!H44="SEK",'4. Inköpsdata'!J44,'4. Inköpsdata'!J44*'APH KIC KIA PC'!$Y$4)</f>
        <v/>
      </c>
      <c r="AB44" s="348" t="str">
        <f>IF('4. Inköpsdata'!H44="SEK",'4. Inköpsdata'!J44,'4. Inköpsdata'!J44*'APH KIC KIA PC'!$Y$4)</f>
        <v/>
      </c>
      <c r="AC44" s="349"/>
      <c r="AD44" s="301" t="str">
        <f>IF(B44="","",'4. Inköpsdata'!N44)</f>
        <v/>
      </c>
      <c r="AE44" s="453" t="str">
        <f>IF(B44="","",'4. Inköpsdata'!M44)</f>
        <v/>
      </c>
      <c r="AF44" s="454" t="str" cm="1">
        <f t="array" ref="AF44">IFERROR(_xlfn.IFS(AE44=25%,41,AE44=12%,42,AE44=6%,43,AE44="Momsfritt",38),"")</f>
        <v/>
      </c>
      <c r="AG44" s="454" t="str">
        <f t="shared" si="10"/>
        <v/>
      </c>
      <c r="AH44" s="301" t="str">
        <f t="shared" si="11"/>
        <v/>
      </c>
      <c r="AI44" s="301" t="str">
        <f t="shared" si="12"/>
        <v/>
      </c>
      <c r="AJ44" s="461" t="str">
        <f t="shared" si="13"/>
        <v/>
      </c>
      <c r="AK44" s="565">
        <f t="shared" si="8"/>
        <v>0</v>
      </c>
      <c r="AL44" s="348" t="str">
        <f t="shared" si="14"/>
        <v/>
      </c>
      <c r="AM44" s="348" t="str">
        <f t="shared" si="15"/>
        <v/>
      </c>
      <c r="AN44" s="461" t="str">
        <f t="shared" si="16"/>
        <v/>
      </c>
      <c r="AO44" s="293"/>
    </row>
    <row r="45" spans="1:41" x14ac:dyDescent="0.25">
      <c r="A45" s="104">
        <v>41</v>
      </c>
      <c r="B45" s="84" t="str">
        <f>IF('1. Artikeldata Grund'!$E45="","",'1. Artikeldata Grund'!$E45)</f>
        <v/>
      </c>
      <c r="C45" s="219" t="str">
        <f>IF('1. Artikeldata Grund'!D45="","",'1. Artikeldata Grund'!D45)</f>
        <v/>
      </c>
      <c r="D45" s="294"/>
      <c r="E45" s="511" t="str">
        <f t="shared" si="9"/>
        <v/>
      </c>
      <c r="F45" s="497"/>
      <c r="G45" s="296"/>
      <c r="H45" s="346"/>
      <c r="I45" s="556" t="s">
        <v>29</v>
      </c>
      <c r="J45" s="289"/>
      <c r="K45" s="557" t="s">
        <v>29</v>
      </c>
      <c r="L45" s="289" t="s">
        <v>204</v>
      </c>
      <c r="M45" s="494">
        <v>910</v>
      </c>
      <c r="N45" s="527" t="str">
        <f>IF(B45="","",IF(OR(M45=200,COUNTIF(Artikelgrupper!$G$3:$G$105,'APH KIC KIA PC'!L45)),"Ja","Nej"))</f>
        <v/>
      </c>
      <c r="O45" s="347"/>
      <c r="Q45" s="350"/>
      <c r="R45" s="351"/>
      <c r="S45" s="289" t="s">
        <v>30</v>
      </c>
      <c r="T45" s="289"/>
      <c r="V45" s="352" t="str">
        <f>IF(B45="","",'3. Förpackningsdata'!K45)</f>
        <v/>
      </c>
      <c r="W45" s="302" t="str">
        <f>IF(B45="","",'3. Förpackningsdata'!L45)</f>
        <v/>
      </c>
      <c r="X45" s="537"/>
      <c r="Y45" s="467"/>
      <c r="Z45" s="485"/>
      <c r="AA45" s="81" t="str">
        <f>IF('4. Inköpsdata'!H45="SEK",'4. Inköpsdata'!J45,'4. Inköpsdata'!J45*'APH KIC KIA PC'!$Y$4)</f>
        <v/>
      </c>
      <c r="AB45" s="348" t="str">
        <f>IF('4. Inköpsdata'!H45="SEK",'4. Inköpsdata'!J45,'4. Inköpsdata'!J45*'APH KIC KIA PC'!$Y$4)</f>
        <v/>
      </c>
      <c r="AC45" s="349"/>
      <c r="AD45" s="301" t="str">
        <f>IF(B45="","",'4. Inköpsdata'!N45)</f>
        <v/>
      </c>
      <c r="AE45" s="453" t="str">
        <f>IF(B45="","",'4. Inköpsdata'!M45)</f>
        <v/>
      </c>
      <c r="AF45" s="454" t="str" cm="1">
        <f t="array" ref="AF45">IFERROR(_xlfn.IFS(AE45=25%,41,AE45=12%,42,AE45=6%,43,AE45="Momsfritt",38),"")</f>
        <v/>
      </c>
      <c r="AG45" s="454" t="str">
        <f t="shared" si="10"/>
        <v/>
      </c>
      <c r="AH45" s="301" t="str">
        <f t="shared" si="11"/>
        <v/>
      </c>
      <c r="AI45" s="301" t="str">
        <f t="shared" si="12"/>
        <v/>
      </c>
      <c r="AJ45" s="461" t="str">
        <f t="shared" si="13"/>
        <v/>
      </c>
      <c r="AK45" s="565">
        <f t="shared" si="8"/>
        <v>0</v>
      </c>
      <c r="AL45" s="348" t="str">
        <f t="shared" si="14"/>
        <v/>
      </c>
      <c r="AM45" s="348" t="str">
        <f t="shared" si="15"/>
        <v/>
      </c>
      <c r="AN45" s="461" t="str">
        <f t="shared" si="16"/>
        <v/>
      </c>
    </row>
    <row r="46" spans="1:41" x14ac:dyDescent="0.25">
      <c r="A46" s="104">
        <v>42</v>
      </c>
      <c r="B46" s="84" t="str">
        <f>IF('1. Artikeldata Grund'!$E46="","",'1. Artikeldata Grund'!$E46)</f>
        <v/>
      </c>
      <c r="C46" s="219" t="str">
        <f>IF('1. Artikeldata Grund'!D46="","",'1. Artikeldata Grund'!D46)</f>
        <v/>
      </c>
      <c r="D46" s="294"/>
      <c r="E46" s="511" t="str">
        <f t="shared" si="9"/>
        <v/>
      </c>
      <c r="F46" s="497"/>
      <c r="G46" s="296"/>
      <c r="H46" s="346"/>
      <c r="I46" s="556" t="s">
        <v>29</v>
      </c>
      <c r="J46" s="289"/>
      <c r="K46" s="557" t="s">
        <v>29</v>
      </c>
      <c r="L46" s="289" t="s">
        <v>204</v>
      </c>
      <c r="M46" s="494">
        <v>910</v>
      </c>
      <c r="N46" s="527" t="str">
        <f>IF(B46="","",IF(OR(M46=200,COUNTIF(Artikelgrupper!$G$3:$G$105,'APH KIC KIA PC'!L46)),"Ja","Nej"))</f>
        <v/>
      </c>
      <c r="O46" s="347"/>
      <c r="Q46" s="350"/>
      <c r="R46" s="351"/>
      <c r="S46" s="289" t="s">
        <v>30</v>
      </c>
      <c r="T46" s="289"/>
      <c r="V46" s="352" t="str">
        <f>IF(B46="","",'3. Förpackningsdata'!K46)</f>
        <v/>
      </c>
      <c r="W46" s="302" t="str">
        <f>IF(B46="","",'3. Förpackningsdata'!L46)</f>
        <v/>
      </c>
      <c r="X46" s="537"/>
      <c r="Y46" s="467"/>
      <c r="Z46" s="485"/>
      <c r="AA46" s="81" t="str">
        <f>IF('4. Inköpsdata'!H46="SEK",'4. Inköpsdata'!J46,'4. Inköpsdata'!J46*'APH KIC KIA PC'!$Y$4)</f>
        <v/>
      </c>
      <c r="AB46" s="348" t="str">
        <f>IF('4. Inköpsdata'!H46="SEK",'4. Inköpsdata'!J46,'4. Inköpsdata'!J46*'APH KIC KIA PC'!$Y$4)</f>
        <v/>
      </c>
      <c r="AC46" s="349"/>
      <c r="AD46" s="301" t="str">
        <f>IF(B46="","",'4. Inköpsdata'!N46)</f>
        <v/>
      </c>
      <c r="AE46" s="453" t="str">
        <f>IF(B46="","",'4. Inköpsdata'!M46)</f>
        <v/>
      </c>
      <c r="AF46" s="454" t="str" cm="1">
        <f t="array" ref="AF46">IFERROR(_xlfn.IFS(AE46=25%,41,AE46=12%,42,AE46=6%,43,AE46="Momsfritt",38),"")</f>
        <v/>
      </c>
      <c r="AG46" s="454" t="str">
        <f t="shared" si="10"/>
        <v/>
      </c>
      <c r="AH46" s="301" t="str">
        <f t="shared" si="11"/>
        <v/>
      </c>
      <c r="AI46" s="301" t="str">
        <f t="shared" si="12"/>
        <v/>
      </c>
      <c r="AJ46" s="461" t="str">
        <f t="shared" si="13"/>
        <v/>
      </c>
      <c r="AK46" s="565">
        <f t="shared" si="8"/>
        <v>0</v>
      </c>
      <c r="AL46" s="348" t="str">
        <f t="shared" si="14"/>
        <v/>
      </c>
      <c r="AM46" s="348" t="str">
        <f t="shared" si="15"/>
        <v/>
      </c>
      <c r="AN46" s="461" t="str">
        <f t="shared" si="16"/>
        <v/>
      </c>
    </row>
    <row r="47" spans="1:41" x14ac:dyDescent="0.25">
      <c r="A47" s="104">
        <v>43</v>
      </c>
      <c r="B47" s="84" t="str">
        <f>IF('1. Artikeldata Grund'!$E47="","",'1. Artikeldata Grund'!$E47)</f>
        <v/>
      </c>
      <c r="C47" s="219" t="str">
        <f>IF('1. Artikeldata Grund'!D47="","",'1. Artikeldata Grund'!D47)</f>
        <v/>
      </c>
      <c r="D47" s="294"/>
      <c r="E47" s="511" t="str">
        <f t="shared" si="9"/>
        <v/>
      </c>
      <c r="F47" s="497"/>
      <c r="G47" s="296"/>
      <c r="H47" s="346"/>
      <c r="I47" s="556" t="s">
        <v>29</v>
      </c>
      <c r="J47" s="289"/>
      <c r="K47" s="557" t="s">
        <v>29</v>
      </c>
      <c r="L47" s="289" t="s">
        <v>204</v>
      </c>
      <c r="M47" s="494">
        <v>910</v>
      </c>
      <c r="N47" s="527" t="str">
        <f>IF(B47="","",IF(OR(M47=200,COUNTIF(Artikelgrupper!$G$3:$G$105,'APH KIC KIA PC'!L47)),"Ja","Nej"))</f>
        <v/>
      </c>
      <c r="O47" s="347"/>
      <c r="Q47" s="350"/>
      <c r="R47" s="351"/>
      <c r="S47" s="289" t="s">
        <v>30</v>
      </c>
      <c r="T47" s="289"/>
      <c r="V47" s="352" t="str">
        <f>IF(B47="","",'3. Förpackningsdata'!K47)</f>
        <v/>
      </c>
      <c r="W47" s="302" t="str">
        <f>IF(B47="","",'3. Förpackningsdata'!L47)</f>
        <v/>
      </c>
      <c r="X47" s="537"/>
      <c r="Y47" s="467"/>
      <c r="Z47" s="485"/>
      <c r="AA47" s="81" t="str">
        <f>IF('4. Inköpsdata'!H47="SEK",'4. Inköpsdata'!J47,'4. Inköpsdata'!J47*'APH KIC KIA PC'!$Y$4)</f>
        <v/>
      </c>
      <c r="AB47" s="348" t="str">
        <f>IF('4. Inköpsdata'!H47="SEK",'4. Inköpsdata'!J47,'4. Inköpsdata'!J47*'APH KIC KIA PC'!$Y$4)</f>
        <v/>
      </c>
      <c r="AC47" s="349"/>
      <c r="AD47" s="301" t="str">
        <f>IF(B47="","",'4. Inköpsdata'!N47)</f>
        <v/>
      </c>
      <c r="AE47" s="453" t="str">
        <f>IF(B47="","",'4. Inköpsdata'!M47)</f>
        <v/>
      </c>
      <c r="AF47" s="454" t="str" cm="1">
        <f t="array" ref="AF47">IFERROR(_xlfn.IFS(AE47=25%,41,AE47=12%,42,AE47=6%,43,AE47="Momsfritt",38),"")</f>
        <v/>
      </c>
      <c r="AG47" s="454" t="str">
        <f t="shared" si="10"/>
        <v/>
      </c>
      <c r="AH47" s="301" t="str">
        <f t="shared" si="11"/>
        <v/>
      </c>
      <c r="AI47" s="301" t="str">
        <f t="shared" si="12"/>
        <v/>
      </c>
      <c r="AJ47" s="461" t="str">
        <f t="shared" si="13"/>
        <v/>
      </c>
      <c r="AK47" s="565">
        <f t="shared" si="8"/>
        <v>0</v>
      </c>
      <c r="AL47" s="348" t="str">
        <f t="shared" si="14"/>
        <v/>
      </c>
      <c r="AM47" s="348" t="str">
        <f t="shared" si="15"/>
        <v/>
      </c>
      <c r="AN47" s="461" t="str">
        <f t="shared" si="16"/>
        <v/>
      </c>
    </row>
    <row r="48" spans="1:41" x14ac:dyDescent="0.25">
      <c r="A48" s="104">
        <v>44</v>
      </c>
      <c r="B48" s="84" t="str">
        <f>IF('1. Artikeldata Grund'!$E48="","",'1. Artikeldata Grund'!$E48)</f>
        <v/>
      </c>
      <c r="C48" s="219" t="str">
        <f>IF('1. Artikeldata Grund'!D48="","",'1. Artikeldata Grund'!D48)</f>
        <v/>
      </c>
      <c r="D48" s="294"/>
      <c r="E48" s="511" t="str">
        <f t="shared" si="9"/>
        <v/>
      </c>
      <c r="F48" s="497"/>
      <c r="G48" s="296"/>
      <c r="H48" s="346"/>
      <c r="I48" s="556" t="s">
        <v>29</v>
      </c>
      <c r="J48" s="289"/>
      <c r="K48" s="557" t="s">
        <v>29</v>
      </c>
      <c r="L48" s="289" t="s">
        <v>204</v>
      </c>
      <c r="M48" s="494">
        <v>910</v>
      </c>
      <c r="N48" s="527" t="str">
        <f>IF(B48="","",IF(OR(M48=200,COUNTIF(Artikelgrupper!$G$3:$G$105,'APH KIC KIA PC'!L48)),"Ja","Nej"))</f>
        <v/>
      </c>
      <c r="O48" s="347"/>
      <c r="Q48" s="350"/>
      <c r="R48" s="351"/>
      <c r="S48" s="289" t="s">
        <v>30</v>
      </c>
      <c r="T48" s="289"/>
      <c r="V48" s="352" t="str">
        <f>IF(B48="","",'3. Förpackningsdata'!K48)</f>
        <v/>
      </c>
      <c r="W48" s="302" t="str">
        <f>IF(B48="","",'3. Förpackningsdata'!L48)</f>
        <v/>
      </c>
      <c r="X48" s="537"/>
      <c r="Y48" s="467"/>
      <c r="Z48" s="485"/>
      <c r="AA48" s="81" t="str">
        <f>IF('4. Inköpsdata'!H48="SEK",'4. Inköpsdata'!J48,'4. Inköpsdata'!J48*'APH KIC KIA PC'!$Y$4)</f>
        <v/>
      </c>
      <c r="AB48" s="348" t="str">
        <f>IF('4. Inköpsdata'!H48="SEK",'4. Inköpsdata'!J48,'4. Inköpsdata'!J48*'APH KIC KIA PC'!$Y$4)</f>
        <v/>
      </c>
      <c r="AC48" s="349"/>
      <c r="AD48" s="301" t="str">
        <f>IF(B48="","",'4. Inköpsdata'!N48)</f>
        <v/>
      </c>
      <c r="AE48" s="453" t="str">
        <f>IF(B48="","",'4. Inköpsdata'!M48)</f>
        <v/>
      </c>
      <c r="AF48" s="454" t="str" cm="1">
        <f t="array" ref="AF48">IFERROR(_xlfn.IFS(AE48=25%,41,AE48=12%,42,AE48=6%,43,AE48="Momsfritt",38),"")</f>
        <v/>
      </c>
      <c r="AG48" s="454" t="str">
        <f t="shared" si="10"/>
        <v/>
      </c>
      <c r="AH48" s="301" t="str">
        <f t="shared" si="11"/>
        <v/>
      </c>
      <c r="AI48" s="301" t="str">
        <f t="shared" si="12"/>
        <v/>
      </c>
      <c r="AJ48" s="461" t="str">
        <f t="shared" si="13"/>
        <v/>
      </c>
      <c r="AK48" s="565">
        <f t="shared" si="8"/>
        <v>0</v>
      </c>
      <c r="AL48" s="348" t="str">
        <f t="shared" si="14"/>
        <v/>
      </c>
      <c r="AM48" s="348" t="str">
        <f t="shared" si="15"/>
        <v/>
      </c>
      <c r="AN48" s="461" t="str">
        <f t="shared" si="16"/>
        <v/>
      </c>
    </row>
    <row r="49" spans="1:40" x14ac:dyDescent="0.25">
      <c r="A49" s="104">
        <v>45</v>
      </c>
      <c r="B49" s="84" t="str">
        <f>IF('1. Artikeldata Grund'!$E49="","",'1. Artikeldata Grund'!$E49)</f>
        <v/>
      </c>
      <c r="C49" s="219" t="str">
        <f>IF('1. Artikeldata Grund'!D49="","",'1. Artikeldata Grund'!D49)</f>
        <v/>
      </c>
      <c r="D49" s="294"/>
      <c r="E49" s="511" t="str">
        <f t="shared" si="9"/>
        <v/>
      </c>
      <c r="F49" s="497"/>
      <c r="G49" s="296"/>
      <c r="H49" s="346"/>
      <c r="I49" s="556" t="s">
        <v>29</v>
      </c>
      <c r="J49" s="289"/>
      <c r="K49" s="557" t="s">
        <v>29</v>
      </c>
      <c r="L49" s="289" t="s">
        <v>204</v>
      </c>
      <c r="M49" s="494">
        <v>910</v>
      </c>
      <c r="N49" s="527" t="str">
        <f>IF(B49="","",IF(OR(M49=200,COUNTIF(Artikelgrupper!$G$3:$G$105,'APH KIC KIA PC'!L49)),"Ja","Nej"))</f>
        <v/>
      </c>
      <c r="O49" s="347"/>
      <c r="Q49" s="350"/>
      <c r="R49" s="351"/>
      <c r="S49" s="289" t="s">
        <v>30</v>
      </c>
      <c r="T49" s="289"/>
      <c r="V49" s="352" t="str">
        <f>IF(B49="","",'3. Förpackningsdata'!K49)</f>
        <v/>
      </c>
      <c r="W49" s="302" t="str">
        <f>IF(B49="","",'3. Förpackningsdata'!L49)</f>
        <v/>
      </c>
      <c r="X49" s="537"/>
      <c r="Y49" s="467"/>
      <c r="Z49" s="485"/>
      <c r="AA49" s="81" t="str">
        <f>IF('4. Inköpsdata'!H49="SEK",'4. Inköpsdata'!J49,'4. Inköpsdata'!J49*'APH KIC KIA PC'!$Y$4)</f>
        <v/>
      </c>
      <c r="AB49" s="348" t="str">
        <f>IF('4. Inköpsdata'!H49="SEK",'4. Inköpsdata'!J49,'4. Inköpsdata'!J49*'APH KIC KIA PC'!$Y$4)</f>
        <v/>
      </c>
      <c r="AC49" s="349"/>
      <c r="AD49" s="301" t="str">
        <f>IF(B49="","",'4. Inköpsdata'!N49)</f>
        <v/>
      </c>
      <c r="AE49" s="453" t="str">
        <f>IF(B49="","",'4. Inköpsdata'!M49)</f>
        <v/>
      </c>
      <c r="AF49" s="454" t="str" cm="1">
        <f t="array" ref="AF49">IFERROR(_xlfn.IFS(AE49=25%,41,AE49=12%,42,AE49=6%,43,AE49="Momsfritt",38),"")</f>
        <v/>
      </c>
      <c r="AG49" s="454" t="str">
        <f t="shared" si="10"/>
        <v/>
      </c>
      <c r="AH49" s="301" t="str">
        <f t="shared" si="11"/>
        <v/>
      </c>
      <c r="AI49" s="301" t="str">
        <f t="shared" si="12"/>
        <v/>
      </c>
      <c r="AJ49" s="461" t="str">
        <f t="shared" si="13"/>
        <v/>
      </c>
      <c r="AK49" s="565">
        <f t="shared" si="8"/>
        <v>0</v>
      </c>
      <c r="AL49" s="348" t="str">
        <f t="shared" si="14"/>
        <v/>
      </c>
      <c r="AM49" s="348" t="str">
        <f t="shared" si="15"/>
        <v/>
      </c>
      <c r="AN49" s="461" t="str">
        <f t="shared" si="16"/>
        <v/>
      </c>
    </row>
    <row r="50" spans="1:40" x14ac:dyDescent="0.25">
      <c r="A50" s="104">
        <v>46</v>
      </c>
      <c r="B50" s="84" t="str">
        <f>IF('1. Artikeldata Grund'!$E50="","",'1. Artikeldata Grund'!$E50)</f>
        <v/>
      </c>
      <c r="C50" s="219" t="str">
        <f>IF('1. Artikeldata Grund'!D50="","",'1. Artikeldata Grund'!D50)</f>
        <v/>
      </c>
      <c r="D50" s="294"/>
      <c r="E50" s="511" t="str">
        <f t="shared" si="9"/>
        <v/>
      </c>
      <c r="F50" s="497"/>
      <c r="G50" s="296"/>
      <c r="H50" s="346"/>
      <c r="I50" s="556" t="s">
        <v>29</v>
      </c>
      <c r="J50" s="289"/>
      <c r="K50" s="557" t="s">
        <v>29</v>
      </c>
      <c r="L50" s="289" t="s">
        <v>204</v>
      </c>
      <c r="M50" s="494">
        <v>910</v>
      </c>
      <c r="N50" s="527" t="str">
        <f>IF(B50="","",IF(OR(M50=200,COUNTIF(Artikelgrupper!$G$3:$G$105,'APH KIC KIA PC'!L50)),"Ja","Nej"))</f>
        <v/>
      </c>
      <c r="O50" s="347"/>
      <c r="Q50" s="350"/>
      <c r="R50" s="351"/>
      <c r="S50" s="289" t="s">
        <v>30</v>
      </c>
      <c r="T50" s="289"/>
      <c r="V50" s="352" t="str">
        <f>IF(B50="","",'3. Förpackningsdata'!K50)</f>
        <v/>
      </c>
      <c r="W50" s="302" t="str">
        <f>IF(B50="","",'3. Förpackningsdata'!L50)</f>
        <v/>
      </c>
      <c r="X50" s="537"/>
      <c r="Y50" s="467"/>
      <c r="Z50" s="485"/>
      <c r="AA50" s="81" t="str">
        <f>IF('4. Inköpsdata'!H50="SEK",'4. Inköpsdata'!J50,'4. Inköpsdata'!J50*'APH KIC KIA PC'!$Y$4)</f>
        <v/>
      </c>
      <c r="AB50" s="348" t="str">
        <f>IF('4. Inköpsdata'!H50="SEK",'4. Inköpsdata'!J50,'4. Inköpsdata'!J50*'APH KIC KIA PC'!$Y$4)</f>
        <v/>
      </c>
      <c r="AC50" s="349"/>
      <c r="AD50" s="301" t="str">
        <f>IF(B50="","",'4. Inköpsdata'!N50)</f>
        <v/>
      </c>
      <c r="AE50" s="453" t="str">
        <f>IF(B50="","",'4. Inköpsdata'!M50)</f>
        <v/>
      </c>
      <c r="AF50" s="454" t="str" cm="1">
        <f t="array" ref="AF50">IFERROR(_xlfn.IFS(AE50=25%,41,AE50=12%,42,AE50=6%,43,AE50="Momsfritt",38),"")</f>
        <v/>
      </c>
      <c r="AG50" s="454" t="str">
        <f t="shared" si="10"/>
        <v/>
      </c>
      <c r="AH50" s="301" t="str">
        <f t="shared" si="11"/>
        <v/>
      </c>
      <c r="AI50" s="301" t="str">
        <f t="shared" si="12"/>
        <v/>
      </c>
      <c r="AJ50" s="461" t="str">
        <f t="shared" si="13"/>
        <v/>
      </c>
      <c r="AK50" s="565">
        <f t="shared" si="8"/>
        <v>0</v>
      </c>
      <c r="AL50" s="348" t="str">
        <f t="shared" si="14"/>
        <v/>
      </c>
      <c r="AM50" s="348" t="str">
        <f t="shared" si="15"/>
        <v/>
      </c>
      <c r="AN50" s="461" t="str">
        <f t="shared" si="16"/>
        <v/>
      </c>
    </row>
    <row r="51" spans="1:40" x14ac:dyDescent="0.25">
      <c r="A51" s="104">
        <v>47</v>
      </c>
      <c r="B51" s="84" t="str">
        <f>IF('1. Artikeldata Grund'!$E51="","",'1. Artikeldata Grund'!$E51)</f>
        <v/>
      </c>
      <c r="C51" s="219" t="str">
        <f>IF('1. Artikeldata Grund'!D51="","",'1. Artikeldata Grund'!D51)</f>
        <v/>
      </c>
      <c r="D51" s="294"/>
      <c r="E51" s="511" t="str">
        <f t="shared" si="9"/>
        <v/>
      </c>
      <c r="F51" s="497"/>
      <c r="G51" s="296"/>
      <c r="H51" s="346"/>
      <c r="I51" s="556" t="s">
        <v>29</v>
      </c>
      <c r="J51" s="289"/>
      <c r="K51" s="557" t="s">
        <v>29</v>
      </c>
      <c r="L51" s="289" t="s">
        <v>204</v>
      </c>
      <c r="M51" s="494">
        <v>910</v>
      </c>
      <c r="N51" s="527" t="str">
        <f>IF(B51="","",IF(OR(M51=200,COUNTIF(Artikelgrupper!$G$3:$G$105,'APH KIC KIA PC'!L51)),"Ja","Nej"))</f>
        <v/>
      </c>
      <c r="O51" s="347"/>
      <c r="Q51" s="350"/>
      <c r="R51" s="351"/>
      <c r="S51" s="289" t="s">
        <v>30</v>
      </c>
      <c r="T51" s="289"/>
      <c r="V51" s="352" t="str">
        <f>IF(B51="","",'3. Förpackningsdata'!K51)</f>
        <v/>
      </c>
      <c r="W51" s="302" t="str">
        <f>IF(B51="","",'3. Förpackningsdata'!L51)</f>
        <v/>
      </c>
      <c r="X51" s="537"/>
      <c r="Y51" s="467"/>
      <c r="Z51" s="485"/>
      <c r="AA51" s="81" t="str">
        <f>IF('4. Inköpsdata'!H51="SEK",'4. Inköpsdata'!J51,'4. Inköpsdata'!J51*'APH KIC KIA PC'!$Y$4)</f>
        <v/>
      </c>
      <c r="AB51" s="348" t="str">
        <f>IF('4. Inköpsdata'!H51="SEK",'4. Inköpsdata'!J51,'4. Inköpsdata'!J51*'APH KIC KIA PC'!$Y$4)</f>
        <v/>
      </c>
      <c r="AC51" s="349"/>
      <c r="AD51" s="301" t="str">
        <f>IF(B51="","",'4. Inköpsdata'!N51)</f>
        <v/>
      </c>
      <c r="AE51" s="453" t="str">
        <f>IF(B51="","",'4. Inköpsdata'!M51)</f>
        <v/>
      </c>
      <c r="AF51" s="454" t="str" cm="1">
        <f t="array" ref="AF51">IFERROR(_xlfn.IFS(AE51=25%,41,AE51=12%,42,AE51=6%,43,AE51="Momsfritt",38),"")</f>
        <v/>
      </c>
      <c r="AG51" s="454" t="str">
        <f t="shared" si="10"/>
        <v/>
      </c>
      <c r="AH51" s="301" t="str">
        <f t="shared" si="11"/>
        <v/>
      </c>
      <c r="AI51" s="301" t="str">
        <f t="shared" si="12"/>
        <v/>
      </c>
      <c r="AJ51" s="461" t="str">
        <f t="shared" si="13"/>
        <v/>
      </c>
      <c r="AK51" s="565">
        <f t="shared" si="8"/>
        <v>0</v>
      </c>
      <c r="AL51" s="348" t="str">
        <f t="shared" si="14"/>
        <v/>
      </c>
      <c r="AM51" s="348" t="str">
        <f t="shared" si="15"/>
        <v/>
      </c>
      <c r="AN51" s="461" t="str">
        <f t="shared" si="16"/>
        <v/>
      </c>
    </row>
    <row r="52" spans="1:40" x14ac:dyDescent="0.25">
      <c r="A52" s="104">
        <v>48</v>
      </c>
      <c r="B52" s="84" t="str">
        <f>IF('1. Artikeldata Grund'!$E52="","",'1. Artikeldata Grund'!$E52)</f>
        <v/>
      </c>
      <c r="C52" s="219" t="str">
        <f>IF('1. Artikeldata Grund'!D52="","",'1. Artikeldata Grund'!D52)</f>
        <v/>
      </c>
      <c r="D52" s="294"/>
      <c r="E52" s="511" t="str">
        <f t="shared" si="9"/>
        <v/>
      </c>
      <c r="F52" s="497"/>
      <c r="G52" s="296"/>
      <c r="H52" s="346"/>
      <c r="I52" s="556" t="s">
        <v>29</v>
      </c>
      <c r="J52" s="289"/>
      <c r="K52" s="557" t="s">
        <v>29</v>
      </c>
      <c r="L52" s="289" t="s">
        <v>204</v>
      </c>
      <c r="M52" s="494">
        <v>910</v>
      </c>
      <c r="N52" s="527" t="str">
        <f>IF(B52="","",IF(OR(M52=200,COUNTIF(Artikelgrupper!$G$3:$G$105,'APH KIC KIA PC'!L52)),"Ja","Nej"))</f>
        <v/>
      </c>
      <c r="O52" s="347"/>
      <c r="Q52" s="350"/>
      <c r="R52" s="351"/>
      <c r="S52" s="289" t="s">
        <v>30</v>
      </c>
      <c r="T52" s="289"/>
      <c r="V52" s="352" t="str">
        <f>IF(B52="","",'3. Förpackningsdata'!K52)</f>
        <v/>
      </c>
      <c r="W52" s="302" t="str">
        <f>IF(B52="","",'3. Förpackningsdata'!L52)</f>
        <v/>
      </c>
      <c r="X52" s="537"/>
      <c r="Y52" s="467"/>
      <c r="Z52" s="485"/>
      <c r="AA52" s="81" t="str">
        <f>IF('4. Inköpsdata'!H52="SEK",'4. Inköpsdata'!J52,'4. Inköpsdata'!J52*'APH KIC KIA PC'!$Y$4)</f>
        <v/>
      </c>
      <c r="AB52" s="348" t="str">
        <f>IF('4. Inköpsdata'!H52="SEK",'4. Inköpsdata'!J52,'4. Inköpsdata'!J52*'APH KIC KIA PC'!$Y$4)</f>
        <v/>
      </c>
      <c r="AC52" s="349"/>
      <c r="AD52" s="301" t="str">
        <f>IF(B52="","",'4. Inköpsdata'!N52)</f>
        <v/>
      </c>
      <c r="AE52" s="453" t="str">
        <f>IF(B52="","",'4. Inköpsdata'!M52)</f>
        <v/>
      </c>
      <c r="AF52" s="454" t="str" cm="1">
        <f t="array" ref="AF52">IFERROR(_xlfn.IFS(AE52=25%,41,AE52=12%,42,AE52=6%,43,AE52="Momsfritt",38),"")</f>
        <v/>
      </c>
      <c r="AG52" s="454" t="str">
        <f t="shared" si="10"/>
        <v/>
      </c>
      <c r="AH52" s="301" t="str">
        <f t="shared" si="11"/>
        <v/>
      </c>
      <c r="AI52" s="301" t="str">
        <f t="shared" si="12"/>
        <v/>
      </c>
      <c r="AJ52" s="461" t="str">
        <f t="shared" si="13"/>
        <v/>
      </c>
      <c r="AK52" s="565">
        <f t="shared" si="8"/>
        <v>0</v>
      </c>
      <c r="AL52" s="348" t="str">
        <f t="shared" si="14"/>
        <v/>
      </c>
      <c r="AM52" s="348" t="str">
        <f t="shared" si="15"/>
        <v/>
      </c>
      <c r="AN52" s="461" t="str">
        <f t="shared" si="16"/>
        <v/>
      </c>
    </row>
    <row r="53" spans="1:40" x14ac:dyDescent="0.25">
      <c r="A53" s="104">
        <v>49</v>
      </c>
      <c r="B53" s="84" t="str">
        <f>IF('1. Artikeldata Grund'!$E53="","",'1. Artikeldata Grund'!$E53)</f>
        <v/>
      </c>
      <c r="C53" s="219" t="str">
        <f>IF('1. Artikeldata Grund'!D53="","",'1. Artikeldata Grund'!D53)</f>
        <v/>
      </c>
      <c r="D53" s="294"/>
      <c r="E53" s="511" t="str">
        <f t="shared" si="9"/>
        <v/>
      </c>
      <c r="F53" s="497"/>
      <c r="G53" s="296"/>
      <c r="H53" s="346"/>
      <c r="I53" s="556" t="s">
        <v>29</v>
      </c>
      <c r="J53" s="289"/>
      <c r="K53" s="557" t="s">
        <v>29</v>
      </c>
      <c r="L53" s="289" t="s">
        <v>204</v>
      </c>
      <c r="M53" s="494">
        <v>910</v>
      </c>
      <c r="N53" s="527" t="str">
        <f>IF(B53="","",IF(OR(M53=200,COUNTIF(Artikelgrupper!$G$3:$G$105,'APH KIC KIA PC'!L53)),"Ja","Nej"))</f>
        <v/>
      </c>
      <c r="O53" s="347"/>
      <c r="Q53" s="350"/>
      <c r="R53" s="351"/>
      <c r="S53" s="289" t="s">
        <v>30</v>
      </c>
      <c r="T53" s="289"/>
      <c r="V53" s="352" t="str">
        <f>IF(B53="","",'3. Förpackningsdata'!K53)</f>
        <v/>
      </c>
      <c r="W53" s="302" t="str">
        <f>IF(B53="","",'3. Förpackningsdata'!L53)</f>
        <v/>
      </c>
      <c r="X53" s="537"/>
      <c r="Y53" s="467"/>
      <c r="Z53" s="485"/>
      <c r="AA53" s="81" t="str">
        <f>IF('4. Inköpsdata'!H53="SEK",'4. Inköpsdata'!J53,'4. Inköpsdata'!J53*'APH KIC KIA PC'!$Y$4)</f>
        <v/>
      </c>
      <c r="AB53" s="348" t="str">
        <f>IF('4. Inköpsdata'!H53="SEK",'4. Inköpsdata'!J53,'4. Inköpsdata'!J53*'APH KIC KIA PC'!$Y$4)</f>
        <v/>
      </c>
      <c r="AC53" s="349"/>
      <c r="AD53" s="301" t="str">
        <f>IF(B53="","",'4. Inköpsdata'!N53)</f>
        <v/>
      </c>
      <c r="AE53" s="453" t="str">
        <f>IF(B53="","",'4. Inköpsdata'!M53)</f>
        <v/>
      </c>
      <c r="AF53" s="454" t="str" cm="1">
        <f t="array" ref="AF53">IFERROR(_xlfn.IFS(AE53=25%,41,AE53=12%,42,AE53=6%,43,AE53="Momsfritt",38),"")</f>
        <v/>
      </c>
      <c r="AG53" s="454" t="str">
        <f t="shared" si="10"/>
        <v/>
      </c>
      <c r="AH53" s="301" t="str">
        <f t="shared" si="11"/>
        <v/>
      </c>
      <c r="AI53" s="301" t="str">
        <f t="shared" si="12"/>
        <v/>
      </c>
      <c r="AJ53" s="461" t="str">
        <f t="shared" si="13"/>
        <v/>
      </c>
      <c r="AK53" s="565">
        <f t="shared" si="8"/>
        <v>0</v>
      </c>
      <c r="AL53" s="348" t="str">
        <f t="shared" si="14"/>
        <v/>
      </c>
      <c r="AM53" s="348" t="str">
        <f t="shared" si="15"/>
        <v/>
      </c>
      <c r="AN53" s="461" t="str">
        <f t="shared" si="16"/>
        <v/>
      </c>
    </row>
    <row r="54" spans="1:40" x14ac:dyDescent="0.25">
      <c r="A54" s="104">
        <v>50</v>
      </c>
      <c r="B54" s="84" t="str">
        <f>IF('1. Artikeldata Grund'!$E54="","",'1. Artikeldata Grund'!$E54)</f>
        <v/>
      </c>
      <c r="C54" s="219" t="str">
        <f>IF('1. Artikeldata Grund'!D54="","",'1. Artikeldata Grund'!D54)</f>
        <v/>
      </c>
      <c r="D54" s="294"/>
      <c r="E54" s="511" t="str">
        <f t="shared" si="9"/>
        <v/>
      </c>
      <c r="F54" s="497"/>
      <c r="G54" s="296"/>
      <c r="H54" s="346"/>
      <c r="I54" s="556" t="s">
        <v>29</v>
      </c>
      <c r="J54" s="289"/>
      <c r="K54" s="557" t="s">
        <v>29</v>
      </c>
      <c r="L54" s="289" t="s">
        <v>204</v>
      </c>
      <c r="M54" s="494">
        <v>910</v>
      </c>
      <c r="N54" s="527" t="str">
        <f>IF(B54="","",IF(OR(M54=200,COUNTIF(Artikelgrupper!$G$3:$G$105,'APH KIC KIA PC'!L54)),"Ja","Nej"))</f>
        <v/>
      </c>
      <c r="O54" s="347"/>
      <c r="Q54" s="350"/>
      <c r="R54" s="351"/>
      <c r="S54" s="289" t="s">
        <v>30</v>
      </c>
      <c r="T54" s="289"/>
      <c r="V54" s="352" t="str">
        <f>IF(B54="","",'3. Förpackningsdata'!K54)</f>
        <v/>
      </c>
      <c r="W54" s="302" t="str">
        <f>IF(B54="","",'3. Förpackningsdata'!L54)</f>
        <v/>
      </c>
      <c r="X54" s="537"/>
      <c r="Y54" s="467"/>
      <c r="Z54" s="485"/>
      <c r="AA54" s="81" t="str">
        <f>IF('4. Inköpsdata'!H54="SEK",'4. Inköpsdata'!J54,'4. Inköpsdata'!J54*'APH KIC KIA PC'!$Y$4)</f>
        <v/>
      </c>
      <c r="AB54" s="348" t="str">
        <f>IF('4. Inköpsdata'!H54="SEK",'4. Inköpsdata'!J54,'4. Inköpsdata'!J54*'APH KIC KIA PC'!$Y$4)</f>
        <v/>
      </c>
      <c r="AC54" s="349"/>
      <c r="AD54" s="301" t="str">
        <f>IF(B54="","",'4. Inköpsdata'!N54)</f>
        <v/>
      </c>
      <c r="AE54" s="453" t="str">
        <f>IF(B54="","",'4. Inköpsdata'!M54)</f>
        <v/>
      </c>
      <c r="AF54" s="454" t="str" cm="1">
        <f t="array" ref="AF54">IFERROR(_xlfn.IFS(AE54=25%,41,AE54=12%,42,AE54=6%,43,AE54="Momsfritt",38),"")</f>
        <v/>
      </c>
      <c r="AG54" s="454" t="str">
        <f t="shared" si="10"/>
        <v/>
      </c>
      <c r="AH54" s="301" t="str">
        <f t="shared" si="11"/>
        <v/>
      </c>
      <c r="AI54" s="301" t="str">
        <f t="shared" si="12"/>
        <v/>
      </c>
      <c r="AJ54" s="461" t="str">
        <f t="shared" si="13"/>
        <v/>
      </c>
      <c r="AK54" s="565">
        <f t="shared" si="8"/>
        <v>0</v>
      </c>
      <c r="AL54" s="348" t="str">
        <f t="shared" si="14"/>
        <v/>
      </c>
      <c r="AM54" s="348" t="str">
        <f t="shared" si="15"/>
        <v/>
      </c>
      <c r="AN54" s="461" t="str">
        <f t="shared" si="16"/>
        <v/>
      </c>
    </row>
    <row r="55" spans="1:40" x14ac:dyDescent="0.25">
      <c r="A55" s="104">
        <v>51</v>
      </c>
      <c r="B55" s="84" t="str">
        <f>IF('1. Artikeldata Grund'!$E55="","",'1. Artikeldata Grund'!$E55)</f>
        <v/>
      </c>
      <c r="C55" s="219" t="str">
        <f>IF('1. Artikeldata Grund'!D55="","",'1. Artikeldata Grund'!D55)</f>
        <v/>
      </c>
      <c r="D55" s="294"/>
      <c r="E55" s="511" t="str">
        <f t="shared" si="9"/>
        <v/>
      </c>
      <c r="F55" s="497"/>
      <c r="G55" s="296"/>
      <c r="H55" s="346"/>
      <c r="I55" s="556" t="s">
        <v>29</v>
      </c>
      <c r="J55" s="289"/>
      <c r="K55" s="557" t="s">
        <v>29</v>
      </c>
      <c r="L55" s="289" t="s">
        <v>204</v>
      </c>
      <c r="M55" s="494">
        <v>910</v>
      </c>
      <c r="N55" s="527" t="str">
        <f>IF(B55="","",IF(OR(M55=200,COUNTIF(Artikelgrupper!$G$3:$G$105,'APH KIC KIA PC'!L55)),"Ja","Nej"))</f>
        <v/>
      </c>
      <c r="O55" s="347"/>
      <c r="Q55" s="350"/>
      <c r="R55" s="351"/>
      <c r="S55" s="289" t="s">
        <v>30</v>
      </c>
      <c r="T55" s="289"/>
      <c r="V55" s="352" t="str">
        <f>IF(B55="","",'3. Förpackningsdata'!K55)</f>
        <v/>
      </c>
      <c r="W55" s="302" t="str">
        <f>IF(B55="","",'3. Förpackningsdata'!L55)</f>
        <v/>
      </c>
      <c r="X55" s="537"/>
      <c r="Y55" s="467"/>
      <c r="Z55" s="485"/>
      <c r="AA55" s="81" t="str">
        <f>IF('4. Inköpsdata'!H55="SEK",'4. Inköpsdata'!J55,'4. Inköpsdata'!J55*'APH KIC KIA PC'!$Y$4)</f>
        <v/>
      </c>
      <c r="AB55" s="348" t="str">
        <f>IF('4. Inköpsdata'!H55="SEK",'4. Inköpsdata'!J55,'4. Inköpsdata'!J55*'APH KIC KIA PC'!$Y$4)</f>
        <v/>
      </c>
      <c r="AC55" s="349"/>
      <c r="AD55" s="301" t="str">
        <f>IF(B55="","",'4. Inköpsdata'!N55)</f>
        <v/>
      </c>
      <c r="AE55" s="453" t="str">
        <f>IF(B55="","",'4. Inköpsdata'!M55)</f>
        <v/>
      </c>
      <c r="AF55" s="454" t="str" cm="1">
        <f t="array" ref="AF55">IFERROR(_xlfn.IFS(AE55=25%,41,AE55=12%,42,AE55=6%,43,AE55="Momsfritt",38),"")</f>
        <v/>
      </c>
      <c r="AG55" s="454" t="str">
        <f t="shared" si="10"/>
        <v/>
      </c>
      <c r="AH55" s="301" t="str">
        <f t="shared" si="11"/>
        <v/>
      </c>
      <c r="AI55" s="301" t="str">
        <f t="shared" si="12"/>
        <v/>
      </c>
      <c r="AJ55" s="461" t="str">
        <f t="shared" si="13"/>
        <v/>
      </c>
      <c r="AK55" s="565">
        <f t="shared" si="8"/>
        <v>0</v>
      </c>
      <c r="AL55" s="348" t="str">
        <f t="shared" si="14"/>
        <v/>
      </c>
      <c r="AM55" s="348" t="str">
        <f t="shared" si="15"/>
        <v/>
      </c>
      <c r="AN55" s="461" t="str">
        <f t="shared" si="16"/>
        <v/>
      </c>
    </row>
    <row r="56" spans="1:40" x14ac:dyDescent="0.25">
      <c r="A56" s="104">
        <v>52</v>
      </c>
      <c r="B56" s="84" t="str">
        <f>IF('1. Artikeldata Grund'!$E56="","",'1. Artikeldata Grund'!$E56)</f>
        <v/>
      </c>
      <c r="C56" s="219" t="str">
        <f>IF('1. Artikeldata Grund'!D56="","",'1. Artikeldata Grund'!D56)</f>
        <v/>
      </c>
      <c r="D56" s="294"/>
      <c r="E56" s="511" t="str">
        <f t="shared" si="9"/>
        <v/>
      </c>
      <c r="F56" s="497"/>
      <c r="G56" s="296"/>
      <c r="H56" s="346"/>
      <c r="I56" s="556" t="s">
        <v>29</v>
      </c>
      <c r="J56" s="289"/>
      <c r="K56" s="557" t="s">
        <v>29</v>
      </c>
      <c r="L56" s="289" t="s">
        <v>204</v>
      </c>
      <c r="M56" s="494">
        <v>910</v>
      </c>
      <c r="N56" s="527" t="str">
        <f>IF(B56="","",IF(OR(M56=200,COUNTIF(Artikelgrupper!$G$3:$G$105,'APH KIC KIA PC'!L56)),"Ja","Nej"))</f>
        <v/>
      </c>
      <c r="O56" s="347"/>
      <c r="Q56" s="350"/>
      <c r="R56" s="351"/>
      <c r="S56" s="289" t="s">
        <v>30</v>
      </c>
      <c r="T56" s="289"/>
      <c r="V56" s="352" t="str">
        <f>IF(B56="","",'3. Förpackningsdata'!K56)</f>
        <v/>
      </c>
      <c r="W56" s="302" t="str">
        <f>IF(B56="","",'3. Förpackningsdata'!L56)</f>
        <v/>
      </c>
      <c r="X56" s="537"/>
      <c r="Y56" s="467"/>
      <c r="Z56" s="485"/>
      <c r="AA56" s="81" t="str">
        <f>IF('4. Inköpsdata'!H56="SEK",'4. Inköpsdata'!J56,'4. Inköpsdata'!J56*'APH KIC KIA PC'!$Y$4)</f>
        <v/>
      </c>
      <c r="AB56" s="348" t="str">
        <f>IF('4. Inköpsdata'!H56="SEK",'4. Inköpsdata'!J56,'4. Inköpsdata'!J56*'APH KIC KIA PC'!$Y$4)</f>
        <v/>
      </c>
      <c r="AC56" s="349"/>
      <c r="AD56" s="301" t="str">
        <f>IF(B56="","",'4. Inköpsdata'!N56)</f>
        <v/>
      </c>
      <c r="AE56" s="453" t="str">
        <f>IF(B56="","",'4. Inköpsdata'!M56)</f>
        <v/>
      </c>
      <c r="AF56" s="454" t="str" cm="1">
        <f t="array" ref="AF56">IFERROR(_xlfn.IFS(AE56=25%,41,AE56=12%,42,AE56=6%,43,AE56="Momsfritt",38),"")</f>
        <v/>
      </c>
      <c r="AG56" s="454" t="str">
        <f t="shared" si="10"/>
        <v/>
      </c>
      <c r="AH56" s="301" t="str">
        <f t="shared" si="11"/>
        <v/>
      </c>
      <c r="AI56" s="301" t="str">
        <f t="shared" si="12"/>
        <v/>
      </c>
      <c r="AJ56" s="461" t="str">
        <f t="shared" si="13"/>
        <v/>
      </c>
      <c r="AK56" s="565">
        <f t="shared" si="8"/>
        <v>0</v>
      </c>
      <c r="AL56" s="348" t="str">
        <f t="shared" si="14"/>
        <v/>
      </c>
      <c r="AM56" s="348" t="str">
        <f t="shared" si="15"/>
        <v/>
      </c>
      <c r="AN56" s="461" t="str">
        <f t="shared" si="16"/>
        <v/>
      </c>
    </row>
    <row r="57" spans="1:40" x14ac:dyDescent="0.25">
      <c r="A57" s="104">
        <v>53</v>
      </c>
      <c r="B57" s="84" t="str">
        <f>IF('1. Artikeldata Grund'!$E57="","",'1. Artikeldata Grund'!$E57)</f>
        <v/>
      </c>
      <c r="C57" s="219" t="str">
        <f>IF('1. Artikeldata Grund'!D57="","",'1. Artikeldata Grund'!D57)</f>
        <v/>
      </c>
      <c r="D57" s="294"/>
      <c r="E57" s="511" t="str">
        <f t="shared" si="9"/>
        <v/>
      </c>
      <c r="F57" s="497"/>
      <c r="G57" s="296"/>
      <c r="H57" s="346"/>
      <c r="I57" s="556" t="s">
        <v>29</v>
      </c>
      <c r="J57" s="289"/>
      <c r="K57" s="557" t="s">
        <v>29</v>
      </c>
      <c r="L57" s="289" t="s">
        <v>204</v>
      </c>
      <c r="M57" s="494">
        <v>910</v>
      </c>
      <c r="N57" s="527" t="str">
        <f>IF(B57="","",IF(OR(M57=200,COUNTIF(Artikelgrupper!$G$3:$G$105,'APH KIC KIA PC'!L57)),"Ja","Nej"))</f>
        <v/>
      </c>
      <c r="O57" s="347"/>
      <c r="Q57" s="350"/>
      <c r="R57" s="351"/>
      <c r="S57" s="289" t="s">
        <v>30</v>
      </c>
      <c r="T57" s="289"/>
      <c r="V57" s="352" t="str">
        <f>IF(B57="","",'3. Förpackningsdata'!K57)</f>
        <v/>
      </c>
      <c r="W57" s="302" t="str">
        <f>IF(B57="","",'3. Förpackningsdata'!L57)</f>
        <v/>
      </c>
      <c r="X57" s="537"/>
      <c r="Y57" s="467"/>
      <c r="Z57" s="485"/>
      <c r="AA57" s="81" t="str">
        <f>IF('4. Inköpsdata'!H57="SEK",'4. Inköpsdata'!J57,'4. Inköpsdata'!J57*'APH KIC KIA PC'!$Y$4)</f>
        <v/>
      </c>
      <c r="AB57" s="348" t="str">
        <f>IF('4. Inköpsdata'!H57="SEK",'4. Inköpsdata'!J57,'4. Inköpsdata'!J57*'APH KIC KIA PC'!$Y$4)</f>
        <v/>
      </c>
      <c r="AC57" s="349"/>
      <c r="AD57" s="301" t="str">
        <f>IF(B57="","",'4. Inköpsdata'!N57)</f>
        <v/>
      </c>
      <c r="AE57" s="453" t="str">
        <f>IF(B57="","",'4. Inköpsdata'!M57)</f>
        <v/>
      </c>
      <c r="AF57" s="454" t="str" cm="1">
        <f t="array" ref="AF57">IFERROR(_xlfn.IFS(AE57=25%,41,AE57=12%,42,AE57=6%,43,AE57="Momsfritt",38),"")</f>
        <v/>
      </c>
      <c r="AG57" s="454" t="str">
        <f t="shared" si="10"/>
        <v/>
      </c>
      <c r="AH57" s="301" t="str">
        <f t="shared" si="11"/>
        <v/>
      </c>
      <c r="AI57" s="301" t="str">
        <f t="shared" si="12"/>
        <v/>
      </c>
      <c r="AJ57" s="461" t="str">
        <f t="shared" si="13"/>
        <v/>
      </c>
      <c r="AK57" s="565">
        <f t="shared" si="8"/>
        <v>0</v>
      </c>
      <c r="AL57" s="348" t="str">
        <f t="shared" si="14"/>
        <v/>
      </c>
      <c r="AM57" s="348" t="str">
        <f t="shared" si="15"/>
        <v/>
      </c>
      <c r="AN57" s="461" t="str">
        <f t="shared" si="16"/>
        <v/>
      </c>
    </row>
    <row r="58" spans="1:40" x14ac:dyDescent="0.25">
      <c r="A58" s="104">
        <v>54</v>
      </c>
      <c r="B58" s="84" t="str">
        <f>IF('1. Artikeldata Grund'!$E58="","",'1. Artikeldata Grund'!$E58)</f>
        <v/>
      </c>
      <c r="C58" s="219" t="str">
        <f>IF('1. Artikeldata Grund'!D58="","",'1. Artikeldata Grund'!D58)</f>
        <v/>
      </c>
      <c r="D58" s="294"/>
      <c r="E58" s="511" t="str">
        <f t="shared" si="9"/>
        <v/>
      </c>
      <c r="F58" s="497"/>
      <c r="G58" s="296"/>
      <c r="H58" s="346"/>
      <c r="I58" s="556" t="s">
        <v>29</v>
      </c>
      <c r="J58" s="289"/>
      <c r="K58" s="557" t="s">
        <v>29</v>
      </c>
      <c r="L58" s="289" t="s">
        <v>204</v>
      </c>
      <c r="M58" s="494">
        <v>910</v>
      </c>
      <c r="N58" s="527" t="str">
        <f>IF(B58="","",IF(OR(M58=200,COUNTIF(Artikelgrupper!$G$3:$G$105,'APH KIC KIA PC'!L58)),"Ja","Nej"))</f>
        <v/>
      </c>
      <c r="O58" s="347"/>
      <c r="Q58" s="350"/>
      <c r="R58" s="351"/>
      <c r="S58" s="289" t="s">
        <v>30</v>
      </c>
      <c r="T58" s="289"/>
      <c r="V58" s="352" t="str">
        <f>IF(B58="","",'3. Förpackningsdata'!K58)</f>
        <v/>
      </c>
      <c r="W58" s="302" t="str">
        <f>IF(B58="","",'3. Förpackningsdata'!L58)</f>
        <v/>
      </c>
      <c r="X58" s="537"/>
      <c r="Y58" s="467"/>
      <c r="Z58" s="485"/>
      <c r="AA58" s="81" t="str">
        <f>IF('4. Inköpsdata'!H58="SEK",'4. Inköpsdata'!J58,'4. Inköpsdata'!J58*'APH KIC KIA PC'!$Y$4)</f>
        <v/>
      </c>
      <c r="AB58" s="348" t="str">
        <f>IF('4. Inköpsdata'!H58="SEK",'4. Inköpsdata'!J58,'4. Inköpsdata'!J58*'APH KIC KIA PC'!$Y$4)</f>
        <v/>
      </c>
      <c r="AC58" s="349"/>
      <c r="AD58" s="301" t="str">
        <f>IF(B58="","",'4. Inköpsdata'!N58)</f>
        <v/>
      </c>
      <c r="AE58" s="453" t="str">
        <f>IF(B58="","",'4. Inköpsdata'!M58)</f>
        <v/>
      </c>
      <c r="AF58" s="454" t="str" cm="1">
        <f t="array" ref="AF58">IFERROR(_xlfn.IFS(AE58=25%,41,AE58=12%,42,AE58=6%,43,AE58="Momsfritt",38),"")</f>
        <v/>
      </c>
      <c r="AG58" s="454" t="str">
        <f t="shared" si="10"/>
        <v/>
      </c>
      <c r="AH58" s="301" t="str">
        <f t="shared" si="11"/>
        <v/>
      </c>
      <c r="AI58" s="301" t="str">
        <f t="shared" si="12"/>
        <v/>
      </c>
      <c r="AJ58" s="461" t="str">
        <f t="shared" si="13"/>
        <v/>
      </c>
      <c r="AK58" s="565">
        <f t="shared" si="8"/>
        <v>0</v>
      </c>
      <c r="AL58" s="348" t="str">
        <f t="shared" si="14"/>
        <v/>
      </c>
      <c r="AM58" s="348" t="str">
        <f t="shared" si="15"/>
        <v/>
      </c>
      <c r="AN58" s="461" t="str">
        <f t="shared" si="16"/>
        <v/>
      </c>
    </row>
    <row r="59" spans="1:40" x14ac:dyDescent="0.25">
      <c r="A59" s="104">
        <v>55</v>
      </c>
      <c r="B59" s="84" t="str">
        <f>IF('1. Artikeldata Grund'!$E59="","",'1. Artikeldata Grund'!$E59)</f>
        <v/>
      </c>
      <c r="C59" s="219" t="str">
        <f>IF('1. Artikeldata Grund'!D59="","",'1. Artikeldata Grund'!D59)</f>
        <v/>
      </c>
      <c r="D59" s="294"/>
      <c r="E59" s="511" t="str">
        <f t="shared" si="9"/>
        <v/>
      </c>
      <c r="F59" s="497"/>
      <c r="G59" s="296"/>
      <c r="H59" s="346"/>
      <c r="I59" s="556" t="s">
        <v>29</v>
      </c>
      <c r="J59" s="289"/>
      <c r="K59" s="557" t="s">
        <v>29</v>
      </c>
      <c r="L59" s="289" t="s">
        <v>204</v>
      </c>
      <c r="M59" s="494">
        <v>910</v>
      </c>
      <c r="N59" s="527" t="str">
        <f>IF(B59="","",IF(OR(M59=200,COUNTIF(Artikelgrupper!$G$3:$G$105,'APH KIC KIA PC'!L59)),"Ja","Nej"))</f>
        <v/>
      </c>
      <c r="O59" s="347"/>
      <c r="Q59" s="350"/>
      <c r="R59" s="351"/>
      <c r="S59" s="289" t="s">
        <v>30</v>
      </c>
      <c r="T59" s="289"/>
      <c r="V59" s="352" t="str">
        <f>IF(B59="","",'3. Förpackningsdata'!K59)</f>
        <v/>
      </c>
      <c r="W59" s="302" t="str">
        <f>IF(B59="","",'3. Förpackningsdata'!L59)</f>
        <v/>
      </c>
      <c r="X59" s="537"/>
      <c r="Y59" s="467"/>
      <c r="Z59" s="485"/>
      <c r="AA59" s="81" t="str">
        <f>IF('4. Inköpsdata'!H59="SEK",'4. Inköpsdata'!J59,'4. Inköpsdata'!J59*'APH KIC KIA PC'!$Y$4)</f>
        <v/>
      </c>
      <c r="AB59" s="348" t="str">
        <f>IF('4. Inköpsdata'!H59="SEK",'4. Inköpsdata'!J59,'4. Inköpsdata'!J59*'APH KIC KIA PC'!$Y$4)</f>
        <v/>
      </c>
      <c r="AC59" s="349"/>
      <c r="AD59" s="301" t="str">
        <f>IF(B59="","",'4. Inköpsdata'!N59)</f>
        <v/>
      </c>
      <c r="AE59" s="453" t="str">
        <f>IF(B59="","",'4. Inköpsdata'!M59)</f>
        <v/>
      </c>
      <c r="AF59" s="454" t="str" cm="1">
        <f t="array" ref="AF59">IFERROR(_xlfn.IFS(AE59=25%,41,AE59=12%,42,AE59=6%,43,AE59="Momsfritt",38),"")</f>
        <v/>
      </c>
      <c r="AG59" s="454" t="str">
        <f t="shared" si="10"/>
        <v/>
      </c>
      <c r="AH59" s="301" t="str">
        <f t="shared" si="11"/>
        <v/>
      </c>
      <c r="AI59" s="301" t="str">
        <f t="shared" si="12"/>
        <v/>
      </c>
      <c r="AJ59" s="461" t="str">
        <f t="shared" si="13"/>
        <v/>
      </c>
      <c r="AK59" s="565">
        <f t="shared" si="8"/>
        <v>0</v>
      </c>
      <c r="AL59" s="348" t="str">
        <f t="shared" si="14"/>
        <v/>
      </c>
      <c r="AM59" s="348" t="str">
        <f t="shared" si="15"/>
        <v/>
      </c>
      <c r="AN59" s="461" t="str">
        <f t="shared" si="16"/>
        <v/>
      </c>
    </row>
    <row r="60" spans="1:40" x14ac:dyDescent="0.25">
      <c r="A60" s="104">
        <v>56</v>
      </c>
      <c r="B60" s="84" t="str">
        <f>IF('1. Artikeldata Grund'!$E60="","",'1. Artikeldata Grund'!$E60)</f>
        <v/>
      </c>
      <c r="C60" s="219" t="str">
        <f>IF('1. Artikeldata Grund'!D60="","",'1. Artikeldata Grund'!D60)</f>
        <v/>
      </c>
      <c r="D60" s="294"/>
      <c r="E60" s="511" t="str">
        <f t="shared" si="9"/>
        <v/>
      </c>
      <c r="F60" s="497"/>
      <c r="G60" s="296"/>
      <c r="H60" s="346"/>
      <c r="I60" s="556" t="s">
        <v>29</v>
      </c>
      <c r="J60" s="289"/>
      <c r="K60" s="557" t="s">
        <v>29</v>
      </c>
      <c r="L60" s="289" t="s">
        <v>204</v>
      </c>
      <c r="M60" s="494">
        <v>910</v>
      </c>
      <c r="N60" s="527" t="str">
        <f>IF(B60="","",IF(OR(M60=200,COUNTIF(Artikelgrupper!$G$3:$G$105,'APH KIC KIA PC'!L60)),"Ja","Nej"))</f>
        <v/>
      </c>
      <c r="O60" s="347"/>
      <c r="Q60" s="350"/>
      <c r="R60" s="351"/>
      <c r="S60" s="289" t="s">
        <v>30</v>
      </c>
      <c r="T60" s="289"/>
      <c r="V60" s="352" t="str">
        <f>IF(B60="","",'3. Förpackningsdata'!K60)</f>
        <v/>
      </c>
      <c r="W60" s="302" t="str">
        <f>IF(B60="","",'3. Förpackningsdata'!L60)</f>
        <v/>
      </c>
      <c r="X60" s="537"/>
      <c r="Y60" s="467"/>
      <c r="Z60" s="485"/>
      <c r="AA60" s="81" t="str">
        <f>IF('4. Inköpsdata'!H60="SEK",'4. Inköpsdata'!J60,'4. Inköpsdata'!J60*'APH KIC KIA PC'!$Y$4)</f>
        <v/>
      </c>
      <c r="AB60" s="348" t="str">
        <f>IF('4. Inköpsdata'!H60="SEK",'4. Inköpsdata'!J60,'4. Inköpsdata'!J60*'APH KIC KIA PC'!$Y$4)</f>
        <v/>
      </c>
      <c r="AC60" s="349"/>
      <c r="AD60" s="301" t="str">
        <f>IF(B60="","",'4. Inköpsdata'!N60)</f>
        <v/>
      </c>
      <c r="AE60" s="453" t="str">
        <f>IF(B60="","",'4. Inköpsdata'!M60)</f>
        <v/>
      </c>
      <c r="AF60" s="454" t="str" cm="1">
        <f t="array" ref="AF60">IFERROR(_xlfn.IFS(AE60=25%,41,AE60=12%,42,AE60=6%,43,AE60="Momsfritt",38),"")</f>
        <v/>
      </c>
      <c r="AG60" s="454" t="str">
        <f t="shared" si="10"/>
        <v/>
      </c>
      <c r="AH60" s="301" t="str">
        <f t="shared" si="11"/>
        <v/>
      </c>
      <c r="AI60" s="301" t="str">
        <f t="shared" si="12"/>
        <v/>
      </c>
      <c r="AJ60" s="461" t="str">
        <f t="shared" si="13"/>
        <v/>
      </c>
      <c r="AK60" s="565">
        <f t="shared" si="8"/>
        <v>0</v>
      </c>
      <c r="AL60" s="348" t="str">
        <f t="shared" si="14"/>
        <v/>
      </c>
      <c r="AM60" s="348" t="str">
        <f t="shared" si="15"/>
        <v/>
      </c>
      <c r="AN60" s="461" t="str">
        <f t="shared" si="16"/>
        <v/>
      </c>
    </row>
    <row r="61" spans="1:40" x14ac:dyDescent="0.25">
      <c r="A61" s="104">
        <v>57</v>
      </c>
      <c r="B61" s="84" t="str">
        <f>IF('1. Artikeldata Grund'!$E61="","",'1. Artikeldata Grund'!$E61)</f>
        <v/>
      </c>
      <c r="C61" s="219" t="str">
        <f>IF('1. Artikeldata Grund'!D61="","",'1. Artikeldata Grund'!D61)</f>
        <v/>
      </c>
      <c r="D61" s="294"/>
      <c r="E61" s="511" t="str">
        <f t="shared" si="9"/>
        <v/>
      </c>
      <c r="F61" s="497"/>
      <c r="G61" s="296"/>
      <c r="H61" s="346"/>
      <c r="I61" s="556" t="s">
        <v>29</v>
      </c>
      <c r="J61" s="289"/>
      <c r="K61" s="557" t="s">
        <v>29</v>
      </c>
      <c r="L61" s="289" t="s">
        <v>204</v>
      </c>
      <c r="M61" s="494">
        <v>910</v>
      </c>
      <c r="N61" s="527" t="str">
        <f>IF(B61="","",IF(OR(M61=200,COUNTIF(Artikelgrupper!$G$3:$G$105,'APH KIC KIA PC'!L61)),"Ja","Nej"))</f>
        <v/>
      </c>
      <c r="O61" s="347"/>
      <c r="Q61" s="350"/>
      <c r="R61" s="351"/>
      <c r="S61" s="289" t="s">
        <v>30</v>
      </c>
      <c r="T61" s="289"/>
      <c r="V61" s="352" t="str">
        <f>IF(B61="","",'3. Förpackningsdata'!K61)</f>
        <v/>
      </c>
      <c r="W61" s="302" t="str">
        <f>IF(B61="","",'3. Förpackningsdata'!L61)</f>
        <v/>
      </c>
      <c r="X61" s="537"/>
      <c r="Y61" s="467"/>
      <c r="Z61" s="485"/>
      <c r="AA61" s="81" t="str">
        <f>IF('4. Inköpsdata'!H61="SEK",'4. Inköpsdata'!J61,'4. Inköpsdata'!J61*'APH KIC KIA PC'!$Y$4)</f>
        <v/>
      </c>
      <c r="AB61" s="348" t="str">
        <f>IF('4. Inköpsdata'!H61="SEK",'4. Inköpsdata'!J61,'4. Inköpsdata'!J61*'APH KIC KIA PC'!$Y$4)</f>
        <v/>
      </c>
      <c r="AC61" s="349"/>
      <c r="AD61" s="301" t="str">
        <f>IF(B61="","",'4. Inköpsdata'!N61)</f>
        <v/>
      </c>
      <c r="AE61" s="453" t="str">
        <f>IF(B61="","",'4. Inköpsdata'!M61)</f>
        <v/>
      </c>
      <c r="AF61" s="454" t="str" cm="1">
        <f t="array" ref="AF61">IFERROR(_xlfn.IFS(AE61=25%,41,AE61=12%,42,AE61=6%,43,AE61="Momsfritt",38),"")</f>
        <v/>
      </c>
      <c r="AG61" s="454" t="str">
        <f t="shared" si="10"/>
        <v/>
      </c>
      <c r="AH61" s="301" t="str">
        <f t="shared" si="11"/>
        <v/>
      </c>
      <c r="AI61" s="301" t="str">
        <f t="shared" si="12"/>
        <v/>
      </c>
      <c r="AJ61" s="461" t="str">
        <f t="shared" si="13"/>
        <v/>
      </c>
      <c r="AK61" s="565">
        <f t="shared" si="8"/>
        <v>0</v>
      </c>
      <c r="AL61" s="348" t="str">
        <f t="shared" si="14"/>
        <v/>
      </c>
      <c r="AM61" s="348" t="str">
        <f t="shared" si="15"/>
        <v/>
      </c>
      <c r="AN61" s="461" t="str">
        <f t="shared" si="16"/>
        <v/>
      </c>
    </row>
    <row r="62" spans="1:40" x14ac:dyDescent="0.25">
      <c r="A62" s="104">
        <v>58</v>
      </c>
      <c r="B62" s="84" t="str">
        <f>IF('1. Artikeldata Grund'!$E62="","",'1. Artikeldata Grund'!$E62)</f>
        <v/>
      </c>
      <c r="C62" s="219" t="str">
        <f>IF('1. Artikeldata Grund'!D62="","",'1. Artikeldata Grund'!D62)</f>
        <v/>
      </c>
      <c r="D62" s="294"/>
      <c r="E62" s="511" t="str">
        <f t="shared" si="9"/>
        <v/>
      </c>
      <c r="F62" s="497"/>
      <c r="G62" s="296"/>
      <c r="H62" s="346"/>
      <c r="I62" s="556" t="s">
        <v>29</v>
      </c>
      <c r="J62" s="289"/>
      <c r="K62" s="557" t="s">
        <v>29</v>
      </c>
      <c r="L62" s="289" t="s">
        <v>204</v>
      </c>
      <c r="M62" s="494">
        <v>910</v>
      </c>
      <c r="N62" s="527" t="str">
        <f>IF(B62="","",IF(OR(M62=200,COUNTIF(Artikelgrupper!$G$3:$G$105,'APH KIC KIA PC'!L62)),"Ja","Nej"))</f>
        <v/>
      </c>
      <c r="O62" s="347"/>
      <c r="Q62" s="350"/>
      <c r="R62" s="351"/>
      <c r="S62" s="289" t="s">
        <v>30</v>
      </c>
      <c r="T62" s="289"/>
      <c r="V62" s="352" t="str">
        <f>IF(B62="","",'3. Förpackningsdata'!K62)</f>
        <v/>
      </c>
      <c r="W62" s="302" t="str">
        <f>IF(B62="","",'3. Förpackningsdata'!L62)</f>
        <v/>
      </c>
      <c r="X62" s="537"/>
      <c r="Y62" s="467"/>
      <c r="Z62" s="485"/>
      <c r="AA62" s="81" t="str">
        <f>IF('4. Inköpsdata'!H62="SEK",'4. Inköpsdata'!J62,'4. Inköpsdata'!J62*'APH KIC KIA PC'!$Y$4)</f>
        <v/>
      </c>
      <c r="AB62" s="348" t="str">
        <f>IF('4. Inköpsdata'!H62="SEK",'4. Inköpsdata'!J62,'4. Inköpsdata'!J62*'APH KIC KIA PC'!$Y$4)</f>
        <v/>
      </c>
      <c r="AC62" s="349"/>
      <c r="AD62" s="301" t="str">
        <f>IF(B62="","",'4. Inköpsdata'!N62)</f>
        <v/>
      </c>
      <c r="AE62" s="453" t="str">
        <f>IF(B62="","",'4. Inköpsdata'!M62)</f>
        <v/>
      </c>
      <c r="AF62" s="454" t="str" cm="1">
        <f t="array" ref="AF62">IFERROR(_xlfn.IFS(AE62=25%,41,AE62=12%,42,AE62=6%,43,AE62="Momsfritt",38),"")</f>
        <v/>
      </c>
      <c r="AG62" s="454" t="str">
        <f t="shared" si="10"/>
        <v/>
      </c>
      <c r="AH62" s="301" t="str">
        <f t="shared" si="11"/>
        <v/>
      </c>
      <c r="AI62" s="301" t="str">
        <f t="shared" si="12"/>
        <v/>
      </c>
      <c r="AJ62" s="461" t="str">
        <f t="shared" si="13"/>
        <v/>
      </c>
      <c r="AK62" s="565">
        <f t="shared" si="8"/>
        <v>0</v>
      </c>
      <c r="AL62" s="348" t="str">
        <f t="shared" si="14"/>
        <v/>
      </c>
      <c r="AM62" s="348" t="str">
        <f t="shared" si="15"/>
        <v/>
      </c>
      <c r="AN62" s="461" t="str">
        <f t="shared" si="16"/>
        <v/>
      </c>
    </row>
    <row r="63" spans="1:40" x14ac:dyDescent="0.25">
      <c r="A63" s="104">
        <v>59</v>
      </c>
      <c r="B63" s="84" t="str">
        <f>IF('1. Artikeldata Grund'!$E63="","",'1. Artikeldata Grund'!$E63)</f>
        <v/>
      </c>
      <c r="C63" s="219" t="str">
        <f>IF('1. Artikeldata Grund'!D63="","",'1. Artikeldata Grund'!D63)</f>
        <v/>
      </c>
      <c r="D63" s="294"/>
      <c r="E63" s="511" t="str">
        <f t="shared" si="9"/>
        <v/>
      </c>
      <c r="F63" s="497"/>
      <c r="G63" s="296"/>
      <c r="H63" s="346"/>
      <c r="I63" s="556" t="s">
        <v>29</v>
      </c>
      <c r="J63" s="289"/>
      <c r="K63" s="557" t="s">
        <v>29</v>
      </c>
      <c r="L63" s="289" t="s">
        <v>204</v>
      </c>
      <c r="M63" s="494">
        <v>910</v>
      </c>
      <c r="N63" s="527" t="str">
        <f>IF(B63="","",IF(OR(M63=200,COUNTIF(Artikelgrupper!$G$3:$G$105,'APH KIC KIA PC'!L63)),"Ja","Nej"))</f>
        <v/>
      </c>
      <c r="O63" s="347"/>
      <c r="Q63" s="350"/>
      <c r="R63" s="351"/>
      <c r="S63" s="289" t="s">
        <v>30</v>
      </c>
      <c r="T63" s="289"/>
      <c r="V63" s="352" t="str">
        <f>IF(B63="","",'3. Förpackningsdata'!K63)</f>
        <v/>
      </c>
      <c r="W63" s="302" t="str">
        <f>IF(B63="","",'3. Förpackningsdata'!L63)</f>
        <v/>
      </c>
      <c r="X63" s="537"/>
      <c r="Y63" s="467"/>
      <c r="Z63" s="485"/>
      <c r="AA63" s="81" t="str">
        <f>IF('4. Inköpsdata'!H63="SEK",'4. Inköpsdata'!J63,'4. Inköpsdata'!J63*'APH KIC KIA PC'!$Y$4)</f>
        <v/>
      </c>
      <c r="AB63" s="348" t="str">
        <f>IF('4. Inköpsdata'!H63="SEK",'4. Inköpsdata'!J63,'4. Inköpsdata'!J63*'APH KIC KIA PC'!$Y$4)</f>
        <v/>
      </c>
      <c r="AC63" s="349"/>
      <c r="AD63" s="301" t="str">
        <f>IF(B63="","",'4. Inköpsdata'!N63)</f>
        <v/>
      </c>
      <c r="AE63" s="453" t="str">
        <f>IF(B63="","",'4. Inköpsdata'!M63)</f>
        <v/>
      </c>
      <c r="AF63" s="454" t="str" cm="1">
        <f t="array" ref="AF63">IFERROR(_xlfn.IFS(AE63=25%,41,AE63=12%,42,AE63=6%,43,AE63="Momsfritt",38),"")</f>
        <v/>
      </c>
      <c r="AG63" s="454" t="str">
        <f t="shared" si="10"/>
        <v/>
      </c>
      <c r="AH63" s="301" t="str">
        <f t="shared" si="11"/>
        <v/>
      </c>
      <c r="AI63" s="301" t="str">
        <f t="shared" si="12"/>
        <v/>
      </c>
      <c r="AJ63" s="461" t="str">
        <f t="shared" si="13"/>
        <v/>
      </c>
      <c r="AK63" s="565">
        <f t="shared" si="8"/>
        <v>0</v>
      </c>
      <c r="AL63" s="348" t="str">
        <f t="shared" si="14"/>
        <v/>
      </c>
      <c r="AM63" s="348" t="str">
        <f t="shared" si="15"/>
        <v/>
      </c>
      <c r="AN63" s="461" t="str">
        <f t="shared" si="16"/>
        <v/>
      </c>
    </row>
    <row r="64" spans="1:40" x14ac:dyDescent="0.25">
      <c r="A64" s="104">
        <v>60</v>
      </c>
      <c r="B64" s="84" t="str">
        <f>IF('1. Artikeldata Grund'!$E64="","",'1. Artikeldata Grund'!$E64)</f>
        <v/>
      </c>
      <c r="C64" s="219" t="str">
        <f>IF('1. Artikeldata Grund'!D64="","",'1. Artikeldata Grund'!D64)</f>
        <v/>
      </c>
      <c r="D64" s="294"/>
      <c r="E64" s="511" t="str">
        <f t="shared" si="9"/>
        <v/>
      </c>
      <c r="F64" s="497"/>
      <c r="G64" s="296"/>
      <c r="H64" s="346"/>
      <c r="I64" s="556" t="s">
        <v>29</v>
      </c>
      <c r="J64" s="289"/>
      <c r="K64" s="557" t="s">
        <v>29</v>
      </c>
      <c r="L64" s="289" t="s">
        <v>204</v>
      </c>
      <c r="M64" s="494">
        <v>910</v>
      </c>
      <c r="N64" s="527" t="str">
        <f>IF(B64="","",IF(OR(M64=200,COUNTIF(Artikelgrupper!$G$3:$G$105,'APH KIC KIA PC'!L64)),"Ja","Nej"))</f>
        <v/>
      </c>
      <c r="O64" s="347"/>
      <c r="Q64" s="350"/>
      <c r="R64" s="351"/>
      <c r="S64" s="289" t="s">
        <v>30</v>
      </c>
      <c r="T64" s="289"/>
      <c r="V64" s="352" t="str">
        <f>IF(B64="","",'3. Förpackningsdata'!K64)</f>
        <v/>
      </c>
      <c r="W64" s="302" t="str">
        <f>IF(B64="","",'3. Förpackningsdata'!L64)</f>
        <v/>
      </c>
      <c r="X64" s="537"/>
      <c r="Y64" s="467"/>
      <c r="Z64" s="485"/>
      <c r="AA64" s="81" t="str">
        <f>IF('4. Inköpsdata'!H64="SEK",'4. Inköpsdata'!J64,'4. Inköpsdata'!J64*'APH KIC KIA PC'!$Y$4)</f>
        <v/>
      </c>
      <c r="AB64" s="348" t="str">
        <f>IF('4. Inköpsdata'!H64="SEK",'4. Inköpsdata'!J64,'4. Inköpsdata'!J64*'APH KIC KIA PC'!$Y$4)</f>
        <v/>
      </c>
      <c r="AC64" s="349"/>
      <c r="AD64" s="301" t="str">
        <f>IF(B64="","",'4. Inköpsdata'!N64)</f>
        <v/>
      </c>
      <c r="AE64" s="453" t="str">
        <f>IF(B64="","",'4. Inköpsdata'!M64)</f>
        <v/>
      </c>
      <c r="AF64" s="454" t="str" cm="1">
        <f t="array" ref="AF64">IFERROR(_xlfn.IFS(AE64=25%,41,AE64=12%,42,AE64=6%,43,AE64="Momsfritt",38),"")</f>
        <v/>
      </c>
      <c r="AG64" s="454" t="str">
        <f t="shared" si="10"/>
        <v/>
      </c>
      <c r="AH64" s="301" t="str">
        <f t="shared" si="11"/>
        <v/>
      </c>
      <c r="AI64" s="301" t="str">
        <f t="shared" si="12"/>
        <v/>
      </c>
      <c r="AJ64" s="461" t="str">
        <f t="shared" si="13"/>
        <v/>
      </c>
      <c r="AK64" s="565">
        <f t="shared" si="8"/>
        <v>0</v>
      </c>
      <c r="AL64" s="348" t="str">
        <f t="shared" si="14"/>
        <v/>
      </c>
      <c r="AM64" s="348" t="str">
        <f t="shared" si="15"/>
        <v/>
      </c>
      <c r="AN64" s="461" t="str">
        <f t="shared" si="16"/>
        <v/>
      </c>
    </row>
    <row r="65" spans="1:40" x14ac:dyDescent="0.25">
      <c r="A65" s="104">
        <v>61</v>
      </c>
      <c r="B65" s="84" t="str">
        <f>IF('1. Artikeldata Grund'!$E65="","",'1. Artikeldata Grund'!$E65)</f>
        <v/>
      </c>
      <c r="C65" s="219" t="str">
        <f>IF('1. Artikeldata Grund'!D65="","",'1. Artikeldata Grund'!D65)</f>
        <v/>
      </c>
      <c r="D65" s="294"/>
      <c r="E65" s="511" t="str">
        <f t="shared" si="9"/>
        <v/>
      </c>
      <c r="F65" s="497"/>
      <c r="G65" s="296"/>
      <c r="H65" s="346"/>
      <c r="I65" s="556" t="s">
        <v>29</v>
      </c>
      <c r="J65" s="289"/>
      <c r="K65" s="557" t="s">
        <v>29</v>
      </c>
      <c r="L65" s="289" t="s">
        <v>204</v>
      </c>
      <c r="M65" s="494">
        <v>910</v>
      </c>
      <c r="N65" s="527" t="str">
        <f>IF(B65="","",IF(OR(M65=200,COUNTIF(Artikelgrupper!$G$3:$G$105,'APH KIC KIA PC'!L65)),"Ja","Nej"))</f>
        <v/>
      </c>
      <c r="O65" s="347"/>
      <c r="Q65" s="350"/>
      <c r="R65" s="351"/>
      <c r="S65" s="289" t="s">
        <v>30</v>
      </c>
      <c r="T65" s="289"/>
      <c r="V65" s="352" t="str">
        <f>IF(B65="","",'3. Förpackningsdata'!K65)</f>
        <v/>
      </c>
      <c r="W65" s="302" t="str">
        <f>IF(B65="","",'3. Förpackningsdata'!L65)</f>
        <v/>
      </c>
      <c r="X65" s="537"/>
      <c r="Y65" s="467"/>
      <c r="Z65" s="485"/>
      <c r="AA65" s="81" t="str">
        <f>IF('4. Inköpsdata'!H65="SEK",'4. Inköpsdata'!J65,'4. Inköpsdata'!J65*'APH KIC KIA PC'!$Y$4)</f>
        <v/>
      </c>
      <c r="AB65" s="348" t="str">
        <f>IF('4. Inköpsdata'!H65="SEK",'4. Inköpsdata'!J65,'4. Inköpsdata'!J65*'APH KIC KIA PC'!$Y$4)</f>
        <v/>
      </c>
      <c r="AC65" s="349"/>
      <c r="AD65" s="301" t="str">
        <f>IF(B65="","",'4. Inköpsdata'!N65)</f>
        <v/>
      </c>
      <c r="AE65" s="453" t="str">
        <f>IF(B65="","",'4. Inköpsdata'!M65)</f>
        <v/>
      </c>
      <c r="AF65" s="454" t="str" cm="1">
        <f t="array" ref="AF65">IFERROR(_xlfn.IFS(AE65=25%,41,AE65=12%,42,AE65=6%,43,AE65="Momsfritt",38),"")</f>
        <v/>
      </c>
      <c r="AG65" s="454" t="str">
        <f t="shared" si="10"/>
        <v/>
      </c>
      <c r="AH65" s="301" t="str">
        <f t="shared" si="11"/>
        <v/>
      </c>
      <c r="AI65" s="301" t="str">
        <f t="shared" si="12"/>
        <v/>
      </c>
      <c r="AJ65" s="461" t="str">
        <f t="shared" si="13"/>
        <v/>
      </c>
      <c r="AK65" s="565">
        <f t="shared" si="8"/>
        <v>0</v>
      </c>
      <c r="AL65" s="348" t="str">
        <f t="shared" si="14"/>
        <v/>
      </c>
      <c r="AM65" s="348" t="str">
        <f t="shared" si="15"/>
        <v/>
      </c>
      <c r="AN65" s="461" t="str">
        <f t="shared" si="16"/>
        <v/>
      </c>
    </row>
    <row r="66" spans="1:40" x14ac:dyDescent="0.25">
      <c r="A66" s="104">
        <v>62</v>
      </c>
      <c r="B66" s="84" t="str">
        <f>IF('1. Artikeldata Grund'!$E66="","",'1. Artikeldata Grund'!$E66)</f>
        <v/>
      </c>
      <c r="C66" s="219" t="str">
        <f>IF('1. Artikeldata Grund'!D66="","",'1. Artikeldata Grund'!D66)</f>
        <v/>
      </c>
      <c r="D66" s="294"/>
      <c r="E66" s="511" t="str">
        <f t="shared" si="9"/>
        <v/>
      </c>
      <c r="F66" s="497"/>
      <c r="G66" s="296"/>
      <c r="H66" s="346"/>
      <c r="I66" s="556" t="s">
        <v>29</v>
      </c>
      <c r="J66" s="289"/>
      <c r="K66" s="557" t="s">
        <v>29</v>
      </c>
      <c r="L66" s="289" t="s">
        <v>204</v>
      </c>
      <c r="M66" s="494">
        <v>910</v>
      </c>
      <c r="N66" s="527" t="str">
        <f>IF(B66="","",IF(OR(M66=200,COUNTIF(Artikelgrupper!$G$3:$G$105,'APH KIC KIA PC'!L66)),"Ja","Nej"))</f>
        <v/>
      </c>
      <c r="O66" s="347"/>
      <c r="Q66" s="350"/>
      <c r="R66" s="351"/>
      <c r="S66" s="289" t="s">
        <v>30</v>
      </c>
      <c r="T66" s="289"/>
      <c r="V66" s="352" t="str">
        <f>IF(B66="","",'3. Förpackningsdata'!K66)</f>
        <v/>
      </c>
      <c r="W66" s="302" t="str">
        <f>IF(B66="","",'3. Förpackningsdata'!L66)</f>
        <v/>
      </c>
      <c r="X66" s="537"/>
      <c r="Y66" s="467"/>
      <c r="Z66" s="485"/>
      <c r="AA66" s="81" t="str">
        <f>IF('4. Inköpsdata'!H66="SEK",'4. Inköpsdata'!J66,'4. Inköpsdata'!J66*'APH KIC KIA PC'!$Y$4)</f>
        <v/>
      </c>
      <c r="AB66" s="348" t="str">
        <f>IF('4. Inköpsdata'!H66="SEK",'4. Inköpsdata'!J66,'4. Inköpsdata'!J66*'APH KIC KIA PC'!$Y$4)</f>
        <v/>
      </c>
      <c r="AC66" s="349"/>
      <c r="AD66" s="301" t="str">
        <f>IF(B66="","",'4. Inköpsdata'!N66)</f>
        <v/>
      </c>
      <c r="AE66" s="453" t="str">
        <f>IF(B66="","",'4. Inköpsdata'!M66)</f>
        <v/>
      </c>
      <c r="AF66" s="454" t="str" cm="1">
        <f t="array" ref="AF66">IFERROR(_xlfn.IFS(AE66=25%,41,AE66=12%,42,AE66=6%,43,AE66="Momsfritt",38),"")</f>
        <v/>
      </c>
      <c r="AG66" s="454" t="str">
        <f t="shared" si="10"/>
        <v/>
      </c>
      <c r="AH66" s="301" t="str">
        <f t="shared" si="11"/>
        <v/>
      </c>
      <c r="AI66" s="301" t="str">
        <f t="shared" si="12"/>
        <v/>
      </c>
      <c r="AJ66" s="461" t="str">
        <f t="shared" si="13"/>
        <v/>
      </c>
      <c r="AK66" s="565">
        <f t="shared" si="8"/>
        <v>0</v>
      </c>
      <c r="AL66" s="348" t="str">
        <f t="shared" si="14"/>
        <v/>
      </c>
      <c r="AM66" s="348" t="str">
        <f t="shared" si="15"/>
        <v/>
      </c>
      <c r="AN66" s="461" t="str">
        <f t="shared" si="16"/>
        <v/>
      </c>
    </row>
    <row r="67" spans="1:40" x14ac:dyDescent="0.25">
      <c r="A67" s="104">
        <v>63</v>
      </c>
      <c r="B67" s="84" t="str">
        <f>IF('1. Artikeldata Grund'!$E67="","",'1. Artikeldata Grund'!$E67)</f>
        <v/>
      </c>
      <c r="C67" s="219" t="str">
        <f>IF('1. Artikeldata Grund'!D67="","",'1. Artikeldata Grund'!D67)</f>
        <v/>
      </c>
      <c r="D67" s="294"/>
      <c r="E67" s="511" t="str">
        <f t="shared" si="9"/>
        <v/>
      </c>
      <c r="F67" s="497"/>
      <c r="G67" s="296"/>
      <c r="H67" s="346"/>
      <c r="I67" s="556" t="s">
        <v>29</v>
      </c>
      <c r="J67" s="289"/>
      <c r="K67" s="557" t="s">
        <v>29</v>
      </c>
      <c r="L67" s="289" t="s">
        <v>204</v>
      </c>
      <c r="M67" s="494">
        <v>910</v>
      </c>
      <c r="N67" s="527" t="str">
        <f>IF(B67="","",IF(OR(M67=200,COUNTIF(Artikelgrupper!$G$3:$G$105,'APH KIC KIA PC'!L67)),"Ja","Nej"))</f>
        <v/>
      </c>
      <c r="O67" s="347"/>
      <c r="Q67" s="350"/>
      <c r="R67" s="351"/>
      <c r="S67" s="289" t="s">
        <v>30</v>
      </c>
      <c r="T67" s="289"/>
      <c r="V67" s="352" t="str">
        <f>IF(B67="","",'3. Förpackningsdata'!K67)</f>
        <v/>
      </c>
      <c r="W67" s="302" t="str">
        <f>IF(B67="","",'3. Förpackningsdata'!L67)</f>
        <v/>
      </c>
      <c r="X67" s="537"/>
      <c r="Y67" s="467"/>
      <c r="Z67" s="485"/>
      <c r="AA67" s="81" t="str">
        <f>IF('4. Inköpsdata'!H67="SEK",'4. Inköpsdata'!J67,'4. Inköpsdata'!J67*'APH KIC KIA PC'!$Y$4)</f>
        <v/>
      </c>
      <c r="AB67" s="348" t="str">
        <f>IF('4. Inköpsdata'!H67="SEK",'4. Inköpsdata'!J67,'4. Inköpsdata'!J67*'APH KIC KIA PC'!$Y$4)</f>
        <v/>
      </c>
      <c r="AC67" s="349"/>
      <c r="AD67" s="301" t="str">
        <f>IF(B67="","",'4. Inköpsdata'!N67)</f>
        <v/>
      </c>
      <c r="AE67" s="453" t="str">
        <f>IF(B67="","",'4. Inköpsdata'!M67)</f>
        <v/>
      </c>
      <c r="AF67" s="454" t="str" cm="1">
        <f t="array" ref="AF67">IFERROR(_xlfn.IFS(AE67=25%,41,AE67=12%,42,AE67=6%,43,AE67="Momsfritt",38),"")</f>
        <v/>
      </c>
      <c r="AG67" s="454" t="str">
        <f t="shared" si="10"/>
        <v/>
      </c>
      <c r="AH67" s="301" t="str">
        <f t="shared" si="11"/>
        <v/>
      </c>
      <c r="AI67" s="301" t="str">
        <f t="shared" si="12"/>
        <v/>
      </c>
      <c r="AJ67" s="461" t="str">
        <f t="shared" si="13"/>
        <v/>
      </c>
      <c r="AK67" s="565">
        <f t="shared" si="8"/>
        <v>0</v>
      </c>
      <c r="AL67" s="348" t="str">
        <f t="shared" si="14"/>
        <v/>
      </c>
      <c r="AM67" s="348" t="str">
        <f t="shared" si="15"/>
        <v/>
      </c>
      <c r="AN67" s="461" t="str">
        <f t="shared" si="16"/>
        <v/>
      </c>
    </row>
    <row r="68" spans="1:40" x14ac:dyDescent="0.25">
      <c r="A68" s="104">
        <v>64</v>
      </c>
      <c r="B68" s="84" t="str">
        <f>IF('1. Artikeldata Grund'!$E68="","",'1. Artikeldata Grund'!$E68)</f>
        <v/>
      </c>
      <c r="C68" s="219" t="str">
        <f>IF('1. Artikeldata Grund'!D68="","",'1. Artikeldata Grund'!D68)</f>
        <v/>
      </c>
      <c r="D68" s="294"/>
      <c r="E68" s="511" t="str">
        <f t="shared" si="9"/>
        <v/>
      </c>
      <c r="F68" s="497"/>
      <c r="G68" s="296"/>
      <c r="H68" s="346"/>
      <c r="I68" s="556" t="s">
        <v>29</v>
      </c>
      <c r="J68" s="289"/>
      <c r="K68" s="557" t="s">
        <v>29</v>
      </c>
      <c r="L68" s="289" t="s">
        <v>204</v>
      </c>
      <c r="M68" s="494">
        <v>910</v>
      </c>
      <c r="N68" s="527" t="str">
        <f>IF(B68="","",IF(OR(M68=200,COUNTIF(Artikelgrupper!$G$3:$G$105,'APH KIC KIA PC'!L68)),"Ja","Nej"))</f>
        <v/>
      </c>
      <c r="O68" s="347"/>
      <c r="Q68" s="350"/>
      <c r="R68" s="351"/>
      <c r="S68" s="289" t="s">
        <v>30</v>
      </c>
      <c r="T68" s="289"/>
      <c r="V68" s="352" t="str">
        <f>IF(B68="","",'3. Förpackningsdata'!K68)</f>
        <v/>
      </c>
      <c r="W68" s="302" t="str">
        <f>IF(B68="","",'3. Förpackningsdata'!L68)</f>
        <v/>
      </c>
      <c r="X68" s="537"/>
      <c r="Y68" s="467"/>
      <c r="Z68" s="485"/>
      <c r="AA68" s="81" t="str">
        <f>IF('4. Inköpsdata'!H68="SEK",'4. Inköpsdata'!J68,'4. Inköpsdata'!J68*'APH KIC KIA PC'!$Y$4)</f>
        <v/>
      </c>
      <c r="AB68" s="348" t="str">
        <f>IF('4. Inköpsdata'!H68="SEK",'4. Inköpsdata'!J68,'4. Inköpsdata'!J68*'APH KIC KIA PC'!$Y$4)</f>
        <v/>
      </c>
      <c r="AC68" s="349"/>
      <c r="AD68" s="301" t="str">
        <f>IF(B68="","",'4. Inköpsdata'!N68)</f>
        <v/>
      </c>
      <c r="AE68" s="453" t="str">
        <f>IF(B68="","",'4. Inköpsdata'!M68)</f>
        <v/>
      </c>
      <c r="AF68" s="454" t="str" cm="1">
        <f t="array" ref="AF68">IFERROR(_xlfn.IFS(AE68=25%,41,AE68=12%,42,AE68=6%,43,AE68="Momsfritt",38),"")</f>
        <v/>
      </c>
      <c r="AG68" s="454" t="str">
        <f t="shared" si="10"/>
        <v/>
      </c>
      <c r="AH68" s="301" t="str">
        <f t="shared" si="11"/>
        <v/>
      </c>
      <c r="AI68" s="301" t="str">
        <f t="shared" si="12"/>
        <v/>
      </c>
      <c r="AJ68" s="461" t="str">
        <f t="shared" si="13"/>
        <v/>
      </c>
      <c r="AK68" s="565">
        <f t="shared" si="8"/>
        <v>0</v>
      </c>
      <c r="AL68" s="348" t="str">
        <f t="shared" si="14"/>
        <v/>
      </c>
      <c r="AM68" s="348" t="str">
        <f t="shared" si="15"/>
        <v/>
      </c>
      <c r="AN68" s="461" t="str">
        <f t="shared" si="16"/>
        <v/>
      </c>
    </row>
    <row r="69" spans="1:40" x14ac:dyDescent="0.25">
      <c r="A69" s="104">
        <v>65</v>
      </c>
      <c r="B69" s="84" t="str">
        <f>IF('1. Artikeldata Grund'!$E69="","",'1. Artikeldata Grund'!$E69)</f>
        <v/>
      </c>
      <c r="C69" s="219" t="str">
        <f>IF('1. Artikeldata Grund'!D69="","",'1. Artikeldata Grund'!D69)</f>
        <v/>
      </c>
      <c r="D69" s="294"/>
      <c r="E69" s="511" t="str">
        <f t="shared" ref="E69:E100" si="17">IF(B69="","","ÅÅÅÅ-MM-DD")</f>
        <v/>
      </c>
      <c r="F69" s="497"/>
      <c r="G69" s="296"/>
      <c r="H69" s="346"/>
      <c r="I69" s="556" t="s">
        <v>29</v>
      </c>
      <c r="J69" s="289"/>
      <c r="K69" s="557" t="s">
        <v>29</v>
      </c>
      <c r="L69" s="289" t="s">
        <v>204</v>
      </c>
      <c r="M69" s="494">
        <v>910</v>
      </c>
      <c r="N69" s="527" t="str">
        <f>IF(B69="","",IF(OR(M69=200,COUNTIF(Artikelgrupper!$G$3:$G$105,'APH KIC KIA PC'!L69)),"Ja","Nej"))</f>
        <v/>
      </c>
      <c r="O69" s="347"/>
      <c r="Q69" s="350"/>
      <c r="R69" s="351"/>
      <c r="S69" s="289" t="s">
        <v>30</v>
      </c>
      <c r="T69" s="289"/>
      <c r="V69" s="352" t="str">
        <f>IF(B69="","",'3. Förpackningsdata'!K69)</f>
        <v/>
      </c>
      <c r="W69" s="302" t="str">
        <f>IF(B69="","",'3. Förpackningsdata'!L69)</f>
        <v/>
      </c>
      <c r="X69" s="537"/>
      <c r="Y69" s="467"/>
      <c r="Z69" s="485"/>
      <c r="AA69" s="81" t="str">
        <f>IF('4. Inköpsdata'!H69="SEK",'4. Inköpsdata'!J69,'4. Inköpsdata'!J69*'APH KIC KIA PC'!$Y$4)</f>
        <v/>
      </c>
      <c r="AB69" s="348" t="str">
        <f>IF('4. Inköpsdata'!H69="SEK",'4. Inköpsdata'!J69,'4. Inköpsdata'!J69*'APH KIC KIA PC'!$Y$4)</f>
        <v/>
      </c>
      <c r="AC69" s="349"/>
      <c r="AD69" s="301" t="str">
        <f>IF(B69="","",'4. Inköpsdata'!N69)</f>
        <v/>
      </c>
      <c r="AE69" s="453" t="str">
        <f>IF(B69="","",'4. Inköpsdata'!M69)</f>
        <v/>
      </c>
      <c r="AF69" s="454" t="str" cm="1">
        <f t="array" ref="AF69">IFERROR(_xlfn.IFS(AE69=25%,41,AE69=12%,42,AE69=6%,43,AE69="Momsfritt",38),"")</f>
        <v/>
      </c>
      <c r="AG69" s="454" t="str">
        <f t="shared" ref="AG69:AG100" si="18">IF(B69="","",IF(AE69="Momsfritt",1,AE69+1))</f>
        <v/>
      </c>
      <c r="AH69" s="301" t="str">
        <f t="shared" ref="AH69:AH100" si="19">IF(B69="","",AC69/AG69)</f>
        <v/>
      </c>
      <c r="AI69" s="301" t="str">
        <f t="shared" ref="AI69:AI100" si="20">IF(B69="","",AH69-AA69)</f>
        <v/>
      </c>
      <c r="AJ69" s="461" t="str">
        <f t="shared" ref="AJ69:AJ100" si="21">IF(B69="","",AI69/AH69)</f>
        <v/>
      </c>
      <c r="AK69" s="565">
        <f t="shared" si="8"/>
        <v>0</v>
      </c>
      <c r="AL69" s="348" t="str">
        <f t="shared" ref="AL69:AL100" si="22">IF(B69="","",AK69/AG69)</f>
        <v/>
      </c>
      <c r="AM69" s="348" t="str">
        <f t="shared" ref="AM69:AM100" si="23">IF(B69="","",AL69-AA69)</f>
        <v/>
      </c>
      <c r="AN69" s="461" t="str">
        <f t="shared" ref="AN69:AN100" si="24">IF(B69="","",AM69/AL69)</f>
        <v/>
      </c>
    </row>
    <row r="70" spans="1:40" x14ac:dyDescent="0.25">
      <c r="A70" s="104">
        <v>66</v>
      </c>
      <c r="B70" s="84" t="str">
        <f>IF('1. Artikeldata Grund'!$E70="","",'1. Artikeldata Grund'!$E70)</f>
        <v/>
      </c>
      <c r="C70" s="219" t="str">
        <f>IF('1. Artikeldata Grund'!D70="","",'1. Artikeldata Grund'!D70)</f>
        <v/>
      </c>
      <c r="D70" s="294"/>
      <c r="E70" s="511" t="str">
        <f t="shared" si="17"/>
        <v/>
      </c>
      <c r="F70" s="497"/>
      <c r="G70" s="296"/>
      <c r="H70" s="346"/>
      <c r="I70" s="556" t="s">
        <v>29</v>
      </c>
      <c r="J70" s="289"/>
      <c r="K70" s="557" t="s">
        <v>29</v>
      </c>
      <c r="L70" s="289" t="s">
        <v>204</v>
      </c>
      <c r="M70" s="494">
        <v>910</v>
      </c>
      <c r="N70" s="527" t="str">
        <f>IF(B70="","",IF(OR(M70=200,COUNTIF(Artikelgrupper!$G$3:$G$105,'APH KIC KIA PC'!L70)),"Ja","Nej"))</f>
        <v/>
      </c>
      <c r="O70" s="347"/>
      <c r="Q70" s="350"/>
      <c r="R70" s="351"/>
      <c r="S70" s="289" t="s">
        <v>30</v>
      </c>
      <c r="T70" s="289"/>
      <c r="V70" s="352" t="str">
        <f>IF(B70="","",'3. Förpackningsdata'!K70)</f>
        <v/>
      </c>
      <c r="W70" s="302" t="str">
        <f>IF(B70="","",'3. Förpackningsdata'!L70)</f>
        <v/>
      </c>
      <c r="X70" s="537"/>
      <c r="Y70" s="467"/>
      <c r="Z70" s="485"/>
      <c r="AA70" s="81" t="str">
        <f>IF('4. Inköpsdata'!H70="SEK",'4. Inköpsdata'!J70,'4. Inköpsdata'!J70*'APH KIC KIA PC'!$Y$4)</f>
        <v/>
      </c>
      <c r="AB70" s="348" t="str">
        <f>IF('4. Inköpsdata'!H70="SEK",'4. Inköpsdata'!J70,'4. Inköpsdata'!J70*'APH KIC KIA PC'!$Y$4)</f>
        <v/>
      </c>
      <c r="AC70" s="349"/>
      <c r="AD70" s="301" t="str">
        <f>IF(B70="","",'4. Inköpsdata'!N70)</f>
        <v/>
      </c>
      <c r="AE70" s="453" t="str">
        <f>IF(B70="","",'4. Inköpsdata'!M70)</f>
        <v/>
      </c>
      <c r="AF70" s="454" t="str" cm="1">
        <f t="array" ref="AF70">IFERROR(_xlfn.IFS(AE70=25%,41,AE70=12%,42,AE70=6%,43,AE70="Momsfritt",38),"")</f>
        <v/>
      </c>
      <c r="AG70" s="454" t="str">
        <f t="shared" si="18"/>
        <v/>
      </c>
      <c r="AH70" s="301" t="str">
        <f t="shared" si="19"/>
        <v/>
      </c>
      <c r="AI70" s="301" t="str">
        <f t="shared" si="20"/>
        <v/>
      </c>
      <c r="AJ70" s="461" t="str">
        <f t="shared" si="21"/>
        <v/>
      </c>
      <c r="AK70" s="565">
        <f t="shared" ref="AK70:AK133" si="25">AC70</f>
        <v>0</v>
      </c>
      <c r="AL70" s="348" t="str">
        <f t="shared" si="22"/>
        <v/>
      </c>
      <c r="AM70" s="348" t="str">
        <f t="shared" si="23"/>
        <v/>
      </c>
      <c r="AN70" s="461" t="str">
        <f t="shared" si="24"/>
        <v/>
      </c>
    </row>
    <row r="71" spans="1:40" x14ac:dyDescent="0.25">
      <c r="A71" s="104">
        <v>67</v>
      </c>
      <c r="B71" s="84" t="str">
        <f>IF('1. Artikeldata Grund'!$E71="","",'1. Artikeldata Grund'!$E71)</f>
        <v/>
      </c>
      <c r="C71" s="219" t="str">
        <f>IF('1. Artikeldata Grund'!D71="","",'1. Artikeldata Grund'!D71)</f>
        <v/>
      </c>
      <c r="D71" s="294"/>
      <c r="E71" s="511" t="str">
        <f t="shared" si="17"/>
        <v/>
      </c>
      <c r="F71" s="497"/>
      <c r="G71" s="296"/>
      <c r="H71" s="346"/>
      <c r="I71" s="556" t="s">
        <v>29</v>
      </c>
      <c r="J71" s="289"/>
      <c r="K71" s="557" t="s">
        <v>29</v>
      </c>
      <c r="L71" s="289" t="s">
        <v>204</v>
      </c>
      <c r="M71" s="494">
        <v>910</v>
      </c>
      <c r="N71" s="527" t="str">
        <f>IF(B71="","",IF(OR(M71=200,COUNTIF(Artikelgrupper!$G$3:$G$105,'APH KIC KIA PC'!L71)),"Ja","Nej"))</f>
        <v/>
      </c>
      <c r="O71" s="347"/>
      <c r="Q71" s="350"/>
      <c r="R71" s="351"/>
      <c r="S71" s="289" t="s">
        <v>30</v>
      </c>
      <c r="T71" s="289"/>
      <c r="V71" s="352" t="str">
        <f>IF(B71="","",'3. Förpackningsdata'!K71)</f>
        <v/>
      </c>
      <c r="W71" s="302" t="str">
        <f>IF(B71="","",'3. Förpackningsdata'!L71)</f>
        <v/>
      </c>
      <c r="X71" s="537"/>
      <c r="Y71" s="467"/>
      <c r="Z71" s="485"/>
      <c r="AA71" s="81" t="str">
        <f>IF('4. Inköpsdata'!H71="SEK",'4. Inköpsdata'!J71,'4. Inköpsdata'!J71*'APH KIC KIA PC'!$Y$4)</f>
        <v/>
      </c>
      <c r="AB71" s="348" t="str">
        <f>IF('4. Inköpsdata'!H71="SEK",'4. Inköpsdata'!J71,'4. Inköpsdata'!J71*'APH KIC KIA PC'!$Y$4)</f>
        <v/>
      </c>
      <c r="AC71" s="349"/>
      <c r="AD71" s="301" t="str">
        <f>IF(B71="","",'4. Inköpsdata'!N71)</f>
        <v/>
      </c>
      <c r="AE71" s="453" t="str">
        <f>IF(B71="","",'4. Inköpsdata'!M71)</f>
        <v/>
      </c>
      <c r="AF71" s="454" t="str" cm="1">
        <f t="array" ref="AF71">IFERROR(_xlfn.IFS(AE71=25%,41,AE71=12%,42,AE71=6%,43,AE71="Momsfritt",38),"")</f>
        <v/>
      </c>
      <c r="AG71" s="454" t="str">
        <f t="shared" si="18"/>
        <v/>
      </c>
      <c r="AH71" s="301" t="str">
        <f t="shared" si="19"/>
        <v/>
      </c>
      <c r="AI71" s="301" t="str">
        <f t="shared" si="20"/>
        <v/>
      </c>
      <c r="AJ71" s="461" t="str">
        <f t="shared" si="21"/>
        <v/>
      </c>
      <c r="AK71" s="565">
        <f t="shared" si="25"/>
        <v>0</v>
      </c>
      <c r="AL71" s="348" t="str">
        <f t="shared" si="22"/>
        <v/>
      </c>
      <c r="AM71" s="348" t="str">
        <f t="shared" si="23"/>
        <v/>
      </c>
      <c r="AN71" s="461" t="str">
        <f t="shared" si="24"/>
        <v/>
      </c>
    </row>
    <row r="72" spans="1:40" x14ac:dyDescent="0.25">
      <c r="A72" s="104">
        <v>68</v>
      </c>
      <c r="B72" s="84" t="str">
        <f>IF('1. Artikeldata Grund'!$E72="","",'1. Artikeldata Grund'!$E72)</f>
        <v/>
      </c>
      <c r="C72" s="219" t="str">
        <f>IF('1. Artikeldata Grund'!D72="","",'1. Artikeldata Grund'!D72)</f>
        <v/>
      </c>
      <c r="D72" s="294"/>
      <c r="E72" s="511" t="str">
        <f t="shared" si="17"/>
        <v/>
      </c>
      <c r="F72" s="497"/>
      <c r="G72" s="296"/>
      <c r="H72" s="346"/>
      <c r="I72" s="556" t="s">
        <v>29</v>
      </c>
      <c r="J72" s="289"/>
      <c r="K72" s="557" t="s">
        <v>29</v>
      </c>
      <c r="L72" s="289" t="s">
        <v>204</v>
      </c>
      <c r="M72" s="494">
        <v>910</v>
      </c>
      <c r="N72" s="527" t="str">
        <f>IF(B72="","",IF(OR(M72=200,COUNTIF(Artikelgrupper!$G$3:$G$105,'APH KIC KIA PC'!L72)),"Ja","Nej"))</f>
        <v/>
      </c>
      <c r="O72" s="347"/>
      <c r="Q72" s="350"/>
      <c r="R72" s="351"/>
      <c r="S72" s="289" t="s">
        <v>30</v>
      </c>
      <c r="T72" s="289"/>
      <c r="V72" s="352" t="str">
        <f>IF(B72="","",'3. Förpackningsdata'!K72)</f>
        <v/>
      </c>
      <c r="W72" s="302" t="str">
        <f>IF(B72="","",'3. Förpackningsdata'!L72)</f>
        <v/>
      </c>
      <c r="X72" s="537"/>
      <c r="Y72" s="467"/>
      <c r="Z72" s="485"/>
      <c r="AA72" s="81" t="str">
        <f>IF('4. Inköpsdata'!H72="SEK",'4. Inköpsdata'!J72,'4. Inköpsdata'!J72*'APH KIC KIA PC'!$Y$4)</f>
        <v/>
      </c>
      <c r="AB72" s="348" t="str">
        <f>IF('4. Inköpsdata'!H72="SEK",'4. Inköpsdata'!J72,'4. Inköpsdata'!J72*'APH KIC KIA PC'!$Y$4)</f>
        <v/>
      </c>
      <c r="AC72" s="349"/>
      <c r="AD72" s="301" t="str">
        <f>IF(B72="","",'4. Inköpsdata'!N72)</f>
        <v/>
      </c>
      <c r="AE72" s="453" t="str">
        <f>IF(B72="","",'4. Inköpsdata'!M72)</f>
        <v/>
      </c>
      <c r="AF72" s="454" t="str" cm="1">
        <f t="array" ref="AF72">IFERROR(_xlfn.IFS(AE72=25%,41,AE72=12%,42,AE72=6%,43,AE72="Momsfritt",38),"")</f>
        <v/>
      </c>
      <c r="AG72" s="454" t="str">
        <f t="shared" si="18"/>
        <v/>
      </c>
      <c r="AH72" s="301" t="str">
        <f t="shared" si="19"/>
        <v/>
      </c>
      <c r="AI72" s="301" t="str">
        <f t="shared" si="20"/>
        <v/>
      </c>
      <c r="AJ72" s="461" t="str">
        <f t="shared" si="21"/>
        <v/>
      </c>
      <c r="AK72" s="565">
        <f t="shared" si="25"/>
        <v>0</v>
      </c>
      <c r="AL72" s="348" t="str">
        <f t="shared" si="22"/>
        <v/>
      </c>
      <c r="AM72" s="348" t="str">
        <f t="shared" si="23"/>
        <v/>
      </c>
      <c r="AN72" s="461" t="str">
        <f t="shared" si="24"/>
        <v/>
      </c>
    </row>
    <row r="73" spans="1:40" x14ac:dyDescent="0.25">
      <c r="A73" s="104">
        <v>69</v>
      </c>
      <c r="B73" s="84" t="str">
        <f>IF('1. Artikeldata Grund'!$E73="","",'1. Artikeldata Grund'!$E73)</f>
        <v/>
      </c>
      <c r="C73" s="219" t="str">
        <f>IF('1. Artikeldata Grund'!D73="","",'1. Artikeldata Grund'!D73)</f>
        <v/>
      </c>
      <c r="D73" s="294"/>
      <c r="E73" s="511" t="str">
        <f t="shared" si="17"/>
        <v/>
      </c>
      <c r="F73" s="497"/>
      <c r="G73" s="296"/>
      <c r="H73" s="346"/>
      <c r="I73" s="556" t="s">
        <v>29</v>
      </c>
      <c r="J73" s="289"/>
      <c r="K73" s="557" t="s">
        <v>29</v>
      </c>
      <c r="L73" s="289" t="s">
        <v>204</v>
      </c>
      <c r="M73" s="494">
        <v>910</v>
      </c>
      <c r="N73" s="527" t="str">
        <f>IF(B73="","",IF(OR(M73=200,COUNTIF(Artikelgrupper!$G$3:$G$105,'APH KIC KIA PC'!L73)),"Ja","Nej"))</f>
        <v/>
      </c>
      <c r="O73" s="347"/>
      <c r="Q73" s="350"/>
      <c r="R73" s="351"/>
      <c r="S73" s="289" t="s">
        <v>30</v>
      </c>
      <c r="T73" s="289"/>
      <c r="V73" s="352" t="str">
        <f>IF(B73="","",'3. Förpackningsdata'!K73)</f>
        <v/>
      </c>
      <c r="W73" s="302" t="str">
        <f>IF(B73="","",'3. Förpackningsdata'!L73)</f>
        <v/>
      </c>
      <c r="X73" s="537"/>
      <c r="Y73" s="467"/>
      <c r="Z73" s="485"/>
      <c r="AA73" s="81" t="str">
        <f>IF('4. Inköpsdata'!H73="SEK",'4. Inköpsdata'!J73,'4. Inköpsdata'!J73*'APH KIC KIA PC'!$Y$4)</f>
        <v/>
      </c>
      <c r="AB73" s="348" t="str">
        <f>IF('4. Inköpsdata'!H73="SEK",'4. Inköpsdata'!J73,'4. Inköpsdata'!J73*'APH KIC KIA PC'!$Y$4)</f>
        <v/>
      </c>
      <c r="AC73" s="349"/>
      <c r="AD73" s="301" t="str">
        <f>IF(B73="","",'4. Inköpsdata'!N73)</f>
        <v/>
      </c>
      <c r="AE73" s="453" t="str">
        <f>IF(B73="","",'4. Inköpsdata'!M73)</f>
        <v/>
      </c>
      <c r="AF73" s="454" t="str" cm="1">
        <f t="array" ref="AF73">IFERROR(_xlfn.IFS(AE73=25%,41,AE73=12%,42,AE73=6%,43,AE73="Momsfritt",38),"")</f>
        <v/>
      </c>
      <c r="AG73" s="454" t="str">
        <f t="shared" si="18"/>
        <v/>
      </c>
      <c r="AH73" s="301" t="str">
        <f t="shared" si="19"/>
        <v/>
      </c>
      <c r="AI73" s="301" t="str">
        <f t="shared" si="20"/>
        <v/>
      </c>
      <c r="AJ73" s="461" t="str">
        <f t="shared" si="21"/>
        <v/>
      </c>
      <c r="AK73" s="565">
        <f t="shared" si="25"/>
        <v>0</v>
      </c>
      <c r="AL73" s="348" t="str">
        <f t="shared" si="22"/>
        <v/>
      </c>
      <c r="AM73" s="348" t="str">
        <f t="shared" si="23"/>
        <v/>
      </c>
      <c r="AN73" s="461" t="str">
        <f t="shared" si="24"/>
        <v/>
      </c>
    </row>
    <row r="74" spans="1:40" x14ac:dyDescent="0.25">
      <c r="A74" s="104">
        <v>70</v>
      </c>
      <c r="B74" s="84" t="str">
        <f>IF('1. Artikeldata Grund'!$E74="","",'1. Artikeldata Grund'!$E74)</f>
        <v/>
      </c>
      <c r="C74" s="219" t="str">
        <f>IF('1. Artikeldata Grund'!D74="","",'1. Artikeldata Grund'!D74)</f>
        <v/>
      </c>
      <c r="D74" s="294"/>
      <c r="E74" s="511" t="str">
        <f t="shared" si="17"/>
        <v/>
      </c>
      <c r="F74" s="497"/>
      <c r="G74" s="296"/>
      <c r="H74" s="346"/>
      <c r="I74" s="556" t="s">
        <v>29</v>
      </c>
      <c r="J74" s="289"/>
      <c r="K74" s="557" t="s">
        <v>29</v>
      </c>
      <c r="L74" s="289" t="s">
        <v>204</v>
      </c>
      <c r="M74" s="494">
        <v>910</v>
      </c>
      <c r="N74" s="527" t="str">
        <f>IF(B74="","",IF(OR(M74=200,COUNTIF(Artikelgrupper!$G$3:$G$105,'APH KIC KIA PC'!L74)),"Ja","Nej"))</f>
        <v/>
      </c>
      <c r="O74" s="347"/>
      <c r="Q74" s="350"/>
      <c r="R74" s="351"/>
      <c r="S74" s="289" t="s">
        <v>30</v>
      </c>
      <c r="T74" s="289"/>
      <c r="V74" s="352" t="str">
        <f>IF(B74="","",'3. Förpackningsdata'!K74)</f>
        <v/>
      </c>
      <c r="W74" s="302" t="str">
        <f>IF(B74="","",'3. Förpackningsdata'!L74)</f>
        <v/>
      </c>
      <c r="X74" s="537"/>
      <c r="Y74" s="467"/>
      <c r="Z74" s="485"/>
      <c r="AA74" s="81" t="str">
        <f>IF('4. Inköpsdata'!H74="SEK",'4. Inköpsdata'!J74,'4. Inköpsdata'!J74*'APH KIC KIA PC'!$Y$4)</f>
        <v/>
      </c>
      <c r="AB74" s="348" t="str">
        <f>IF('4. Inköpsdata'!H74="SEK",'4. Inköpsdata'!J74,'4. Inköpsdata'!J74*'APH KIC KIA PC'!$Y$4)</f>
        <v/>
      </c>
      <c r="AC74" s="349"/>
      <c r="AD74" s="301" t="str">
        <f>IF(B74="","",'4. Inköpsdata'!N74)</f>
        <v/>
      </c>
      <c r="AE74" s="453" t="str">
        <f>IF(B74="","",'4. Inköpsdata'!M74)</f>
        <v/>
      </c>
      <c r="AF74" s="454" t="str" cm="1">
        <f t="array" ref="AF74">IFERROR(_xlfn.IFS(AE74=25%,41,AE74=12%,42,AE74=6%,43,AE74="Momsfritt",38),"")</f>
        <v/>
      </c>
      <c r="AG74" s="454" t="str">
        <f t="shared" si="18"/>
        <v/>
      </c>
      <c r="AH74" s="301" t="str">
        <f t="shared" si="19"/>
        <v/>
      </c>
      <c r="AI74" s="301" t="str">
        <f t="shared" si="20"/>
        <v/>
      </c>
      <c r="AJ74" s="461" t="str">
        <f t="shared" si="21"/>
        <v/>
      </c>
      <c r="AK74" s="565">
        <f t="shared" si="25"/>
        <v>0</v>
      </c>
      <c r="AL74" s="348" t="str">
        <f t="shared" si="22"/>
        <v/>
      </c>
      <c r="AM74" s="348" t="str">
        <f t="shared" si="23"/>
        <v/>
      </c>
      <c r="AN74" s="461" t="str">
        <f t="shared" si="24"/>
        <v/>
      </c>
    </row>
    <row r="75" spans="1:40" x14ac:dyDescent="0.25">
      <c r="A75" s="104">
        <v>71</v>
      </c>
      <c r="B75" s="84" t="str">
        <f>IF('1. Artikeldata Grund'!$E75="","",'1. Artikeldata Grund'!$E75)</f>
        <v/>
      </c>
      <c r="C75" s="219" t="str">
        <f>IF('1. Artikeldata Grund'!D75="","",'1. Artikeldata Grund'!D75)</f>
        <v/>
      </c>
      <c r="D75" s="294"/>
      <c r="E75" s="511" t="str">
        <f t="shared" si="17"/>
        <v/>
      </c>
      <c r="F75" s="497"/>
      <c r="G75" s="296"/>
      <c r="H75" s="346"/>
      <c r="I75" s="556" t="s">
        <v>29</v>
      </c>
      <c r="J75" s="289"/>
      <c r="K75" s="557" t="s">
        <v>29</v>
      </c>
      <c r="L75" s="289" t="s">
        <v>204</v>
      </c>
      <c r="M75" s="494">
        <v>910</v>
      </c>
      <c r="N75" s="527" t="str">
        <f>IF(B75="","",IF(OR(M75=200,COUNTIF(Artikelgrupper!$G$3:$G$105,'APH KIC KIA PC'!L75)),"Ja","Nej"))</f>
        <v/>
      </c>
      <c r="O75" s="347"/>
      <c r="Q75" s="350"/>
      <c r="R75" s="351"/>
      <c r="S75" s="289" t="s">
        <v>30</v>
      </c>
      <c r="T75" s="289"/>
      <c r="V75" s="352" t="str">
        <f>IF(B75="","",'3. Förpackningsdata'!K75)</f>
        <v/>
      </c>
      <c r="W75" s="302" t="str">
        <f>IF(B75="","",'3. Förpackningsdata'!L75)</f>
        <v/>
      </c>
      <c r="X75" s="537"/>
      <c r="Y75" s="467"/>
      <c r="Z75" s="485"/>
      <c r="AA75" s="81" t="str">
        <f>IF('4. Inköpsdata'!H75="SEK",'4. Inköpsdata'!J75,'4. Inköpsdata'!J75*'APH KIC KIA PC'!$Y$4)</f>
        <v/>
      </c>
      <c r="AB75" s="348" t="str">
        <f>IF('4. Inköpsdata'!H75="SEK",'4. Inköpsdata'!J75,'4. Inköpsdata'!J75*'APH KIC KIA PC'!$Y$4)</f>
        <v/>
      </c>
      <c r="AC75" s="349"/>
      <c r="AD75" s="301" t="str">
        <f>IF(B75="","",'4. Inköpsdata'!N75)</f>
        <v/>
      </c>
      <c r="AE75" s="453" t="str">
        <f>IF(B75="","",'4. Inköpsdata'!M75)</f>
        <v/>
      </c>
      <c r="AF75" s="454" t="str" cm="1">
        <f t="array" ref="AF75">IFERROR(_xlfn.IFS(AE75=25%,41,AE75=12%,42,AE75=6%,43,AE75="Momsfritt",38),"")</f>
        <v/>
      </c>
      <c r="AG75" s="454" t="str">
        <f t="shared" si="18"/>
        <v/>
      </c>
      <c r="AH75" s="301" t="str">
        <f t="shared" si="19"/>
        <v/>
      </c>
      <c r="AI75" s="301" t="str">
        <f t="shared" si="20"/>
        <v/>
      </c>
      <c r="AJ75" s="461" t="str">
        <f t="shared" si="21"/>
        <v/>
      </c>
      <c r="AK75" s="565">
        <f t="shared" si="25"/>
        <v>0</v>
      </c>
      <c r="AL75" s="348" t="str">
        <f t="shared" si="22"/>
        <v/>
      </c>
      <c r="AM75" s="348" t="str">
        <f t="shared" si="23"/>
        <v/>
      </c>
      <c r="AN75" s="461" t="str">
        <f t="shared" si="24"/>
        <v/>
      </c>
    </row>
    <row r="76" spans="1:40" x14ac:dyDescent="0.25">
      <c r="A76" s="104">
        <v>72</v>
      </c>
      <c r="B76" s="84" t="str">
        <f>IF('1. Artikeldata Grund'!$E76="","",'1. Artikeldata Grund'!$E76)</f>
        <v/>
      </c>
      <c r="C76" s="219" t="str">
        <f>IF('1. Artikeldata Grund'!D76="","",'1. Artikeldata Grund'!D76)</f>
        <v/>
      </c>
      <c r="D76" s="294"/>
      <c r="E76" s="511" t="str">
        <f t="shared" si="17"/>
        <v/>
      </c>
      <c r="F76" s="497"/>
      <c r="G76" s="296"/>
      <c r="H76" s="346"/>
      <c r="I76" s="556" t="s">
        <v>29</v>
      </c>
      <c r="J76" s="289"/>
      <c r="K76" s="557" t="s">
        <v>29</v>
      </c>
      <c r="L76" s="289" t="s">
        <v>204</v>
      </c>
      <c r="M76" s="494">
        <v>910</v>
      </c>
      <c r="N76" s="527" t="str">
        <f>IF(B76="","",IF(OR(M76=200,COUNTIF(Artikelgrupper!$G$3:$G$105,'APH KIC KIA PC'!L76)),"Ja","Nej"))</f>
        <v/>
      </c>
      <c r="O76" s="347"/>
      <c r="Q76" s="350"/>
      <c r="R76" s="351"/>
      <c r="S76" s="289" t="s">
        <v>30</v>
      </c>
      <c r="T76" s="289"/>
      <c r="V76" s="352" t="str">
        <f>IF(B76="","",'3. Förpackningsdata'!K76)</f>
        <v/>
      </c>
      <c r="W76" s="302" t="str">
        <f>IF(B76="","",'3. Förpackningsdata'!L76)</f>
        <v/>
      </c>
      <c r="X76" s="537"/>
      <c r="Y76" s="467"/>
      <c r="Z76" s="485"/>
      <c r="AA76" s="81" t="str">
        <f>IF('4. Inköpsdata'!H76="SEK",'4. Inköpsdata'!J76,'4. Inköpsdata'!J76*'APH KIC KIA PC'!$Y$4)</f>
        <v/>
      </c>
      <c r="AB76" s="348" t="str">
        <f>IF('4. Inköpsdata'!H76="SEK",'4. Inköpsdata'!J76,'4. Inköpsdata'!J76*'APH KIC KIA PC'!$Y$4)</f>
        <v/>
      </c>
      <c r="AC76" s="349"/>
      <c r="AD76" s="301" t="str">
        <f>IF(B76="","",'4. Inköpsdata'!N76)</f>
        <v/>
      </c>
      <c r="AE76" s="453" t="str">
        <f>IF(B76="","",'4. Inköpsdata'!M76)</f>
        <v/>
      </c>
      <c r="AF76" s="454" t="str" cm="1">
        <f t="array" ref="AF76">IFERROR(_xlfn.IFS(AE76=25%,41,AE76=12%,42,AE76=6%,43,AE76="Momsfritt",38),"")</f>
        <v/>
      </c>
      <c r="AG76" s="454" t="str">
        <f t="shared" si="18"/>
        <v/>
      </c>
      <c r="AH76" s="301" t="str">
        <f t="shared" si="19"/>
        <v/>
      </c>
      <c r="AI76" s="301" t="str">
        <f t="shared" si="20"/>
        <v/>
      </c>
      <c r="AJ76" s="461" t="str">
        <f t="shared" si="21"/>
        <v/>
      </c>
      <c r="AK76" s="565">
        <f t="shared" si="25"/>
        <v>0</v>
      </c>
      <c r="AL76" s="348" t="str">
        <f t="shared" si="22"/>
        <v/>
      </c>
      <c r="AM76" s="348" t="str">
        <f t="shared" si="23"/>
        <v/>
      </c>
      <c r="AN76" s="461" t="str">
        <f t="shared" si="24"/>
        <v/>
      </c>
    </row>
    <row r="77" spans="1:40" x14ac:dyDescent="0.25">
      <c r="A77" s="104">
        <v>73</v>
      </c>
      <c r="B77" s="84" t="str">
        <f>IF('1. Artikeldata Grund'!$E77="","",'1. Artikeldata Grund'!$E77)</f>
        <v/>
      </c>
      <c r="C77" s="219" t="str">
        <f>IF('1. Artikeldata Grund'!D77="","",'1. Artikeldata Grund'!D77)</f>
        <v/>
      </c>
      <c r="D77" s="294"/>
      <c r="E77" s="511" t="str">
        <f t="shared" si="17"/>
        <v/>
      </c>
      <c r="F77" s="497"/>
      <c r="G77" s="296"/>
      <c r="H77" s="346"/>
      <c r="I77" s="556" t="s">
        <v>29</v>
      </c>
      <c r="J77" s="289"/>
      <c r="K77" s="557" t="s">
        <v>29</v>
      </c>
      <c r="L77" s="289" t="s">
        <v>204</v>
      </c>
      <c r="M77" s="494">
        <v>910</v>
      </c>
      <c r="N77" s="527" t="str">
        <f>IF(B77="","",IF(OR(M77=200,COUNTIF(Artikelgrupper!$G$3:$G$105,'APH KIC KIA PC'!L77)),"Ja","Nej"))</f>
        <v/>
      </c>
      <c r="O77" s="347"/>
      <c r="Q77" s="350"/>
      <c r="R77" s="351"/>
      <c r="S77" s="289" t="s">
        <v>30</v>
      </c>
      <c r="T77" s="289"/>
      <c r="V77" s="352" t="str">
        <f>IF(B77="","",'3. Förpackningsdata'!K77)</f>
        <v/>
      </c>
      <c r="W77" s="302" t="str">
        <f>IF(B77="","",'3. Förpackningsdata'!L77)</f>
        <v/>
      </c>
      <c r="X77" s="537"/>
      <c r="Y77" s="467"/>
      <c r="Z77" s="485"/>
      <c r="AA77" s="81" t="str">
        <f>IF('4. Inköpsdata'!H77="SEK",'4. Inköpsdata'!J77,'4. Inköpsdata'!J77*'APH KIC KIA PC'!$Y$4)</f>
        <v/>
      </c>
      <c r="AB77" s="348" t="str">
        <f>IF('4. Inköpsdata'!H77="SEK",'4. Inköpsdata'!J77,'4. Inköpsdata'!J77*'APH KIC KIA PC'!$Y$4)</f>
        <v/>
      </c>
      <c r="AC77" s="349"/>
      <c r="AD77" s="301" t="str">
        <f>IF(B77="","",'4. Inköpsdata'!N77)</f>
        <v/>
      </c>
      <c r="AE77" s="453" t="str">
        <f>IF(B77="","",'4. Inköpsdata'!M77)</f>
        <v/>
      </c>
      <c r="AF77" s="454" t="str" cm="1">
        <f t="array" ref="AF77">IFERROR(_xlfn.IFS(AE77=25%,41,AE77=12%,42,AE77=6%,43,AE77="Momsfritt",38),"")</f>
        <v/>
      </c>
      <c r="AG77" s="454" t="str">
        <f t="shared" si="18"/>
        <v/>
      </c>
      <c r="AH77" s="301" t="str">
        <f t="shared" si="19"/>
        <v/>
      </c>
      <c r="AI77" s="301" t="str">
        <f t="shared" si="20"/>
        <v/>
      </c>
      <c r="AJ77" s="461" t="str">
        <f t="shared" si="21"/>
        <v/>
      </c>
      <c r="AK77" s="565">
        <f t="shared" si="25"/>
        <v>0</v>
      </c>
      <c r="AL77" s="348" t="str">
        <f t="shared" si="22"/>
        <v/>
      </c>
      <c r="AM77" s="348" t="str">
        <f t="shared" si="23"/>
        <v/>
      </c>
      <c r="AN77" s="461" t="str">
        <f t="shared" si="24"/>
        <v/>
      </c>
    </row>
    <row r="78" spans="1:40" x14ac:dyDescent="0.25">
      <c r="A78" s="104">
        <v>74</v>
      </c>
      <c r="B78" s="84" t="str">
        <f>IF('1. Artikeldata Grund'!$E78="","",'1. Artikeldata Grund'!$E78)</f>
        <v/>
      </c>
      <c r="C78" s="219" t="str">
        <f>IF('1. Artikeldata Grund'!D78="","",'1. Artikeldata Grund'!D78)</f>
        <v/>
      </c>
      <c r="D78" s="294"/>
      <c r="E78" s="511" t="str">
        <f t="shared" si="17"/>
        <v/>
      </c>
      <c r="F78" s="497"/>
      <c r="G78" s="296"/>
      <c r="H78" s="346"/>
      <c r="I78" s="556" t="s">
        <v>29</v>
      </c>
      <c r="J78" s="289"/>
      <c r="K78" s="557" t="s">
        <v>29</v>
      </c>
      <c r="L78" s="289" t="s">
        <v>204</v>
      </c>
      <c r="M78" s="494">
        <v>910</v>
      </c>
      <c r="N78" s="527" t="str">
        <f>IF(B78="","",IF(OR(M78=200,COUNTIF(Artikelgrupper!$G$3:$G$105,'APH KIC KIA PC'!L78)),"Ja","Nej"))</f>
        <v/>
      </c>
      <c r="O78" s="347"/>
      <c r="Q78" s="350"/>
      <c r="R78" s="351"/>
      <c r="S78" s="289" t="s">
        <v>30</v>
      </c>
      <c r="T78" s="289"/>
      <c r="V78" s="352" t="str">
        <f>IF(B78="","",'3. Förpackningsdata'!K78)</f>
        <v/>
      </c>
      <c r="W78" s="302" t="str">
        <f>IF(B78="","",'3. Förpackningsdata'!L78)</f>
        <v/>
      </c>
      <c r="X78" s="537"/>
      <c r="Y78" s="467"/>
      <c r="Z78" s="485"/>
      <c r="AA78" s="81" t="str">
        <f>IF('4. Inköpsdata'!H78="SEK",'4. Inköpsdata'!J78,'4. Inköpsdata'!J78*'APH KIC KIA PC'!$Y$4)</f>
        <v/>
      </c>
      <c r="AB78" s="348" t="str">
        <f>IF('4. Inköpsdata'!H78="SEK",'4. Inköpsdata'!J78,'4. Inköpsdata'!J78*'APH KIC KIA PC'!$Y$4)</f>
        <v/>
      </c>
      <c r="AC78" s="349"/>
      <c r="AD78" s="301" t="str">
        <f>IF(B78="","",'4. Inköpsdata'!N78)</f>
        <v/>
      </c>
      <c r="AE78" s="453" t="str">
        <f>IF(B78="","",'4. Inköpsdata'!M78)</f>
        <v/>
      </c>
      <c r="AF78" s="454" t="str" cm="1">
        <f t="array" ref="AF78">IFERROR(_xlfn.IFS(AE78=25%,41,AE78=12%,42,AE78=6%,43,AE78="Momsfritt",38),"")</f>
        <v/>
      </c>
      <c r="AG78" s="454" t="str">
        <f t="shared" si="18"/>
        <v/>
      </c>
      <c r="AH78" s="301" t="str">
        <f t="shared" si="19"/>
        <v/>
      </c>
      <c r="AI78" s="301" t="str">
        <f t="shared" si="20"/>
        <v/>
      </c>
      <c r="AJ78" s="461" t="str">
        <f t="shared" si="21"/>
        <v/>
      </c>
      <c r="AK78" s="565">
        <f t="shared" si="25"/>
        <v>0</v>
      </c>
      <c r="AL78" s="348" t="str">
        <f t="shared" si="22"/>
        <v/>
      </c>
      <c r="AM78" s="348" t="str">
        <f t="shared" si="23"/>
        <v/>
      </c>
      <c r="AN78" s="461" t="str">
        <f t="shared" si="24"/>
        <v/>
      </c>
    </row>
    <row r="79" spans="1:40" x14ac:dyDescent="0.25">
      <c r="A79" s="104">
        <v>75</v>
      </c>
      <c r="B79" s="84" t="str">
        <f>IF('1. Artikeldata Grund'!$E79="","",'1. Artikeldata Grund'!$E79)</f>
        <v/>
      </c>
      <c r="C79" s="219" t="str">
        <f>IF('1. Artikeldata Grund'!D79="","",'1. Artikeldata Grund'!D79)</f>
        <v/>
      </c>
      <c r="D79" s="294"/>
      <c r="E79" s="511" t="str">
        <f t="shared" si="17"/>
        <v/>
      </c>
      <c r="F79" s="497"/>
      <c r="G79" s="296"/>
      <c r="H79" s="346"/>
      <c r="I79" s="556" t="s">
        <v>29</v>
      </c>
      <c r="J79" s="289"/>
      <c r="K79" s="557" t="s">
        <v>29</v>
      </c>
      <c r="L79" s="289" t="s">
        <v>204</v>
      </c>
      <c r="M79" s="494">
        <v>910</v>
      </c>
      <c r="N79" s="527" t="str">
        <f>IF(B79="","",IF(OR(M79=200,COUNTIF(Artikelgrupper!$G$3:$G$105,'APH KIC KIA PC'!L79)),"Ja","Nej"))</f>
        <v/>
      </c>
      <c r="O79" s="347"/>
      <c r="Q79" s="350"/>
      <c r="R79" s="351"/>
      <c r="S79" s="289" t="s">
        <v>30</v>
      </c>
      <c r="T79" s="289"/>
      <c r="V79" s="352" t="str">
        <f>IF(B79="","",'3. Förpackningsdata'!K79)</f>
        <v/>
      </c>
      <c r="W79" s="302" t="str">
        <f>IF(B79="","",'3. Förpackningsdata'!L79)</f>
        <v/>
      </c>
      <c r="X79" s="537"/>
      <c r="Y79" s="467"/>
      <c r="Z79" s="485"/>
      <c r="AA79" s="81" t="str">
        <f>IF('4. Inköpsdata'!H79="SEK",'4. Inköpsdata'!J79,'4. Inköpsdata'!J79*'APH KIC KIA PC'!$Y$4)</f>
        <v/>
      </c>
      <c r="AB79" s="348" t="str">
        <f>IF('4. Inköpsdata'!H79="SEK",'4. Inköpsdata'!J79,'4. Inköpsdata'!J79*'APH KIC KIA PC'!$Y$4)</f>
        <v/>
      </c>
      <c r="AC79" s="349"/>
      <c r="AD79" s="301" t="str">
        <f>IF(B79="","",'4. Inköpsdata'!N79)</f>
        <v/>
      </c>
      <c r="AE79" s="453" t="str">
        <f>IF(B79="","",'4. Inköpsdata'!M79)</f>
        <v/>
      </c>
      <c r="AF79" s="454" t="str" cm="1">
        <f t="array" ref="AF79">IFERROR(_xlfn.IFS(AE79=25%,41,AE79=12%,42,AE79=6%,43,AE79="Momsfritt",38),"")</f>
        <v/>
      </c>
      <c r="AG79" s="454" t="str">
        <f t="shared" si="18"/>
        <v/>
      </c>
      <c r="AH79" s="301" t="str">
        <f t="shared" si="19"/>
        <v/>
      </c>
      <c r="AI79" s="301" t="str">
        <f t="shared" si="20"/>
        <v/>
      </c>
      <c r="AJ79" s="461" t="str">
        <f t="shared" si="21"/>
        <v/>
      </c>
      <c r="AK79" s="565">
        <f t="shared" si="25"/>
        <v>0</v>
      </c>
      <c r="AL79" s="348" t="str">
        <f t="shared" si="22"/>
        <v/>
      </c>
      <c r="AM79" s="348" t="str">
        <f t="shared" si="23"/>
        <v/>
      </c>
      <c r="AN79" s="461" t="str">
        <f t="shared" si="24"/>
        <v/>
      </c>
    </row>
    <row r="80" spans="1:40" x14ac:dyDescent="0.25">
      <c r="A80" s="104">
        <v>76</v>
      </c>
      <c r="B80" s="84" t="str">
        <f>IF('1. Artikeldata Grund'!$E80="","",'1. Artikeldata Grund'!$E80)</f>
        <v/>
      </c>
      <c r="C80" s="219" t="str">
        <f>IF('1. Artikeldata Grund'!D80="","",'1. Artikeldata Grund'!D80)</f>
        <v/>
      </c>
      <c r="D80" s="294"/>
      <c r="E80" s="511" t="str">
        <f t="shared" si="17"/>
        <v/>
      </c>
      <c r="F80" s="497"/>
      <c r="G80" s="296"/>
      <c r="H80" s="346"/>
      <c r="I80" s="556" t="s">
        <v>29</v>
      </c>
      <c r="J80" s="289"/>
      <c r="K80" s="557" t="s">
        <v>29</v>
      </c>
      <c r="L80" s="289" t="s">
        <v>204</v>
      </c>
      <c r="M80" s="494">
        <v>910</v>
      </c>
      <c r="N80" s="527" t="str">
        <f>IF(B80="","",IF(OR(M80=200,COUNTIF(Artikelgrupper!$G$3:$G$105,'APH KIC KIA PC'!L80)),"Ja","Nej"))</f>
        <v/>
      </c>
      <c r="O80" s="347"/>
      <c r="Q80" s="350"/>
      <c r="R80" s="351"/>
      <c r="S80" s="289" t="s">
        <v>30</v>
      </c>
      <c r="T80" s="289"/>
      <c r="V80" s="352" t="str">
        <f>IF(B80="","",'3. Förpackningsdata'!K80)</f>
        <v/>
      </c>
      <c r="W80" s="302" t="str">
        <f>IF(B80="","",'3. Förpackningsdata'!L80)</f>
        <v/>
      </c>
      <c r="X80" s="537"/>
      <c r="Y80" s="467"/>
      <c r="Z80" s="485"/>
      <c r="AA80" s="81" t="str">
        <f>IF('4. Inköpsdata'!H80="SEK",'4. Inköpsdata'!J80,'4. Inköpsdata'!J80*'APH KIC KIA PC'!$Y$4)</f>
        <v/>
      </c>
      <c r="AB80" s="348" t="str">
        <f>IF('4. Inköpsdata'!H80="SEK",'4. Inköpsdata'!J80,'4. Inköpsdata'!J80*'APH KIC KIA PC'!$Y$4)</f>
        <v/>
      </c>
      <c r="AC80" s="349"/>
      <c r="AD80" s="301" t="str">
        <f>IF(B80="","",'4. Inköpsdata'!N80)</f>
        <v/>
      </c>
      <c r="AE80" s="453" t="str">
        <f>IF(B80="","",'4. Inköpsdata'!M80)</f>
        <v/>
      </c>
      <c r="AF80" s="454" t="str" cm="1">
        <f t="array" ref="AF80">IFERROR(_xlfn.IFS(AE80=25%,41,AE80=12%,42,AE80=6%,43,AE80="Momsfritt",38),"")</f>
        <v/>
      </c>
      <c r="AG80" s="454" t="str">
        <f t="shared" si="18"/>
        <v/>
      </c>
      <c r="AH80" s="301" t="str">
        <f t="shared" si="19"/>
        <v/>
      </c>
      <c r="AI80" s="301" t="str">
        <f t="shared" si="20"/>
        <v/>
      </c>
      <c r="AJ80" s="461" t="str">
        <f t="shared" si="21"/>
        <v/>
      </c>
      <c r="AK80" s="565">
        <f t="shared" si="25"/>
        <v>0</v>
      </c>
      <c r="AL80" s="348" t="str">
        <f t="shared" si="22"/>
        <v/>
      </c>
      <c r="AM80" s="348" t="str">
        <f t="shared" si="23"/>
        <v/>
      </c>
      <c r="AN80" s="461" t="str">
        <f t="shared" si="24"/>
        <v/>
      </c>
    </row>
    <row r="81" spans="1:40" x14ac:dyDescent="0.25">
      <c r="A81" s="104">
        <v>77</v>
      </c>
      <c r="B81" s="84" t="str">
        <f>IF('1. Artikeldata Grund'!$E81="","",'1. Artikeldata Grund'!$E81)</f>
        <v/>
      </c>
      <c r="C81" s="219" t="str">
        <f>IF('1. Artikeldata Grund'!D81="","",'1. Artikeldata Grund'!D81)</f>
        <v/>
      </c>
      <c r="D81" s="294"/>
      <c r="E81" s="511" t="str">
        <f t="shared" si="17"/>
        <v/>
      </c>
      <c r="F81" s="497"/>
      <c r="G81" s="296"/>
      <c r="H81" s="346"/>
      <c r="I81" s="556" t="s">
        <v>29</v>
      </c>
      <c r="J81" s="289"/>
      <c r="K81" s="557" t="s">
        <v>29</v>
      </c>
      <c r="L81" s="289" t="s">
        <v>204</v>
      </c>
      <c r="M81" s="494">
        <v>910</v>
      </c>
      <c r="N81" s="527" t="str">
        <f>IF(B81="","",IF(OR(M81=200,COUNTIF(Artikelgrupper!$G$3:$G$105,'APH KIC KIA PC'!L81)),"Ja","Nej"))</f>
        <v/>
      </c>
      <c r="O81" s="347"/>
      <c r="Q81" s="350"/>
      <c r="R81" s="351"/>
      <c r="S81" s="289" t="s">
        <v>30</v>
      </c>
      <c r="T81" s="289"/>
      <c r="V81" s="352" t="str">
        <f>IF(B81="","",'3. Förpackningsdata'!K81)</f>
        <v/>
      </c>
      <c r="W81" s="302" t="str">
        <f>IF(B81="","",'3. Förpackningsdata'!L81)</f>
        <v/>
      </c>
      <c r="X81" s="537"/>
      <c r="Y81" s="467"/>
      <c r="Z81" s="485"/>
      <c r="AA81" s="81" t="str">
        <f>IF('4. Inköpsdata'!H81="SEK",'4. Inköpsdata'!J81,'4. Inköpsdata'!J81*'APH KIC KIA PC'!$Y$4)</f>
        <v/>
      </c>
      <c r="AB81" s="348" t="str">
        <f>IF('4. Inköpsdata'!H81="SEK",'4. Inköpsdata'!J81,'4. Inköpsdata'!J81*'APH KIC KIA PC'!$Y$4)</f>
        <v/>
      </c>
      <c r="AC81" s="349"/>
      <c r="AD81" s="301" t="str">
        <f>IF(B81="","",'4. Inköpsdata'!N81)</f>
        <v/>
      </c>
      <c r="AE81" s="453" t="str">
        <f>IF(B81="","",'4. Inköpsdata'!M81)</f>
        <v/>
      </c>
      <c r="AF81" s="454" t="str" cm="1">
        <f t="array" ref="AF81">IFERROR(_xlfn.IFS(AE81=25%,41,AE81=12%,42,AE81=6%,43,AE81="Momsfritt",38),"")</f>
        <v/>
      </c>
      <c r="AG81" s="454" t="str">
        <f t="shared" si="18"/>
        <v/>
      </c>
      <c r="AH81" s="301" t="str">
        <f t="shared" si="19"/>
        <v/>
      </c>
      <c r="AI81" s="301" t="str">
        <f t="shared" si="20"/>
        <v/>
      </c>
      <c r="AJ81" s="461" t="str">
        <f t="shared" si="21"/>
        <v/>
      </c>
      <c r="AK81" s="565">
        <f t="shared" si="25"/>
        <v>0</v>
      </c>
      <c r="AL81" s="348" t="str">
        <f t="shared" si="22"/>
        <v/>
      </c>
      <c r="AM81" s="348" t="str">
        <f t="shared" si="23"/>
        <v/>
      </c>
      <c r="AN81" s="461" t="str">
        <f t="shared" si="24"/>
        <v/>
      </c>
    </row>
    <row r="82" spans="1:40" x14ac:dyDescent="0.25">
      <c r="A82" s="104">
        <v>78</v>
      </c>
      <c r="B82" s="84" t="str">
        <f>IF('1. Artikeldata Grund'!$E82="","",'1. Artikeldata Grund'!$E82)</f>
        <v/>
      </c>
      <c r="C82" s="219" t="str">
        <f>IF('1. Artikeldata Grund'!D82="","",'1. Artikeldata Grund'!D82)</f>
        <v/>
      </c>
      <c r="D82" s="294"/>
      <c r="E82" s="511" t="str">
        <f t="shared" si="17"/>
        <v/>
      </c>
      <c r="F82" s="497"/>
      <c r="G82" s="296"/>
      <c r="H82" s="346"/>
      <c r="I82" s="556" t="s">
        <v>29</v>
      </c>
      <c r="J82" s="289"/>
      <c r="K82" s="557" t="s">
        <v>29</v>
      </c>
      <c r="L82" s="289" t="s">
        <v>204</v>
      </c>
      <c r="M82" s="494">
        <v>910</v>
      </c>
      <c r="N82" s="527" t="str">
        <f>IF(B82="","",IF(OR(M82=200,COUNTIF(Artikelgrupper!$G$3:$G$105,'APH KIC KIA PC'!L82)),"Ja","Nej"))</f>
        <v/>
      </c>
      <c r="O82" s="347"/>
      <c r="Q82" s="350"/>
      <c r="R82" s="351"/>
      <c r="S82" s="289" t="s">
        <v>30</v>
      </c>
      <c r="T82" s="289"/>
      <c r="V82" s="352" t="str">
        <f>IF(B82="","",'3. Förpackningsdata'!K82)</f>
        <v/>
      </c>
      <c r="W82" s="302" t="str">
        <f>IF(B82="","",'3. Förpackningsdata'!L82)</f>
        <v/>
      </c>
      <c r="X82" s="537"/>
      <c r="Y82" s="467"/>
      <c r="Z82" s="485"/>
      <c r="AA82" s="81" t="str">
        <f>IF('4. Inköpsdata'!H82="SEK",'4. Inköpsdata'!J82,'4. Inköpsdata'!J82*'APH KIC KIA PC'!$Y$4)</f>
        <v/>
      </c>
      <c r="AB82" s="348" t="str">
        <f>IF('4. Inköpsdata'!H82="SEK",'4. Inköpsdata'!J82,'4. Inköpsdata'!J82*'APH KIC KIA PC'!$Y$4)</f>
        <v/>
      </c>
      <c r="AC82" s="349"/>
      <c r="AD82" s="301" t="str">
        <f>IF(B82="","",'4. Inköpsdata'!N82)</f>
        <v/>
      </c>
      <c r="AE82" s="453" t="str">
        <f>IF(B82="","",'4. Inköpsdata'!M82)</f>
        <v/>
      </c>
      <c r="AF82" s="454" t="str" cm="1">
        <f t="array" ref="AF82">IFERROR(_xlfn.IFS(AE82=25%,41,AE82=12%,42,AE82=6%,43,AE82="Momsfritt",38),"")</f>
        <v/>
      </c>
      <c r="AG82" s="454" t="str">
        <f t="shared" si="18"/>
        <v/>
      </c>
      <c r="AH82" s="301" t="str">
        <f t="shared" si="19"/>
        <v/>
      </c>
      <c r="AI82" s="301" t="str">
        <f t="shared" si="20"/>
        <v/>
      </c>
      <c r="AJ82" s="461" t="str">
        <f t="shared" si="21"/>
        <v/>
      </c>
      <c r="AK82" s="565">
        <f t="shared" si="25"/>
        <v>0</v>
      </c>
      <c r="AL82" s="348" t="str">
        <f t="shared" si="22"/>
        <v/>
      </c>
      <c r="AM82" s="348" t="str">
        <f t="shared" si="23"/>
        <v/>
      </c>
      <c r="AN82" s="461" t="str">
        <f t="shared" si="24"/>
        <v/>
      </c>
    </row>
    <row r="83" spans="1:40" x14ac:dyDescent="0.25">
      <c r="A83" s="104">
        <v>79</v>
      </c>
      <c r="B83" s="84" t="str">
        <f>IF('1. Artikeldata Grund'!$E83="","",'1. Artikeldata Grund'!$E83)</f>
        <v/>
      </c>
      <c r="C83" s="219" t="str">
        <f>IF('1. Artikeldata Grund'!D83="","",'1. Artikeldata Grund'!D83)</f>
        <v/>
      </c>
      <c r="D83" s="294"/>
      <c r="E83" s="511" t="str">
        <f t="shared" si="17"/>
        <v/>
      </c>
      <c r="F83" s="497"/>
      <c r="G83" s="296"/>
      <c r="H83" s="346"/>
      <c r="I83" s="556" t="s">
        <v>29</v>
      </c>
      <c r="J83" s="289"/>
      <c r="K83" s="557" t="s">
        <v>29</v>
      </c>
      <c r="L83" s="289" t="s">
        <v>204</v>
      </c>
      <c r="M83" s="494">
        <v>910</v>
      </c>
      <c r="N83" s="527" t="str">
        <f>IF(B83="","",IF(OR(M83=200,COUNTIF(Artikelgrupper!$G$3:$G$105,'APH KIC KIA PC'!L83)),"Ja","Nej"))</f>
        <v/>
      </c>
      <c r="O83" s="347"/>
      <c r="Q83" s="350"/>
      <c r="R83" s="351"/>
      <c r="S83" s="289" t="s">
        <v>30</v>
      </c>
      <c r="T83" s="289"/>
      <c r="V83" s="352" t="str">
        <f>IF(B83="","",'3. Förpackningsdata'!K83)</f>
        <v/>
      </c>
      <c r="W83" s="302" t="str">
        <f>IF(B83="","",'3. Förpackningsdata'!L83)</f>
        <v/>
      </c>
      <c r="X83" s="537"/>
      <c r="Y83" s="467"/>
      <c r="Z83" s="485"/>
      <c r="AA83" s="81" t="str">
        <f>IF('4. Inköpsdata'!H83="SEK",'4. Inköpsdata'!J83,'4. Inköpsdata'!J83*'APH KIC KIA PC'!$Y$4)</f>
        <v/>
      </c>
      <c r="AB83" s="348" t="str">
        <f>IF('4. Inköpsdata'!H83="SEK",'4. Inköpsdata'!J83,'4. Inköpsdata'!J83*'APH KIC KIA PC'!$Y$4)</f>
        <v/>
      </c>
      <c r="AC83" s="349"/>
      <c r="AD83" s="301" t="str">
        <f>IF(B83="","",'4. Inköpsdata'!N83)</f>
        <v/>
      </c>
      <c r="AE83" s="453" t="str">
        <f>IF(B83="","",'4. Inköpsdata'!M83)</f>
        <v/>
      </c>
      <c r="AF83" s="454" t="str" cm="1">
        <f t="array" ref="AF83">IFERROR(_xlfn.IFS(AE83=25%,41,AE83=12%,42,AE83=6%,43,AE83="Momsfritt",38),"")</f>
        <v/>
      </c>
      <c r="AG83" s="454" t="str">
        <f t="shared" si="18"/>
        <v/>
      </c>
      <c r="AH83" s="301" t="str">
        <f t="shared" si="19"/>
        <v/>
      </c>
      <c r="AI83" s="301" t="str">
        <f t="shared" si="20"/>
        <v/>
      </c>
      <c r="AJ83" s="461" t="str">
        <f t="shared" si="21"/>
        <v/>
      </c>
      <c r="AK83" s="565">
        <f t="shared" si="25"/>
        <v>0</v>
      </c>
      <c r="AL83" s="348" t="str">
        <f t="shared" si="22"/>
        <v/>
      </c>
      <c r="AM83" s="348" t="str">
        <f t="shared" si="23"/>
        <v/>
      </c>
      <c r="AN83" s="461" t="str">
        <f t="shared" si="24"/>
        <v/>
      </c>
    </row>
    <row r="84" spans="1:40" x14ac:dyDescent="0.25">
      <c r="A84" s="104">
        <v>80</v>
      </c>
      <c r="B84" s="84" t="str">
        <f>IF('1. Artikeldata Grund'!$E84="","",'1. Artikeldata Grund'!$E84)</f>
        <v/>
      </c>
      <c r="C84" s="219" t="str">
        <f>IF('1. Artikeldata Grund'!D84="","",'1. Artikeldata Grund'!D84)</f>
        <v/>
      </c>
      <c r="D84" s="294"/>
      <c r="E84" s="511" t="str">
        <f t="shared" si="17"/>
        <v/>
      </c>
      <c r="F84" s="497"/>
      <c r="G84" s="296"/>
      <c r="H84" s="346"/>
      <c r="I84" s="556" t="s">
        <v>29</v>
      </c>
      <c r="J84" s="289"/>
      <c r="K84" s="557" t="s">
        <v>29</v>
      </c>
      <c r="L84" s="289" t="s">
        <v>204</v>
      </c>
      <c r="M84" s="494">
        <v>910</v>
      </c>
      <c r="N84" s="527" t="str">
        <f>IF(B84="","",IF(OR(M84=200,COUNTIF(Artikelgrupper!$G$3:$G$105,'APH KIC KIA PC'!L84)),"Ja","Nej"))</f>
        <v/>
      </c>
      <c r="O84" s="347"/>
      <c r="Q84" s="350"/>
      <c r="R84" s="351"/>
      <c r="S84" s="289" t="s">
        <v>30</v>
      </c>
      <c r="T84" s="289"/>
      <c r="V84" s="352" t="str">
        <f>IF(B84="","",'3. Förpackningsdata'!K84)</f>
        <v/>
      </c>
      <c r="W84" s="302" t="str">
        <f>IF(B84="","",'3. Förpackningsdata'!L84)</f>
        <v/>
      </c>
      <c r="X84" s="537"/>
      <c r="Y84" s="467"/>
      <c r="Z84" s="485"/>
      <c r="AA84" s="81" t="str">
        <f>IF('4. Inköpsdata'!H84="SEK",'4. Inköpsdata'!J84,'4. Inköpsdata'!J84*'APH KIC KIA PC'!$Y$4)</f>
        <v/>
      </c>
      <c r="AB84" s="348" t="str">
        <f>IF('4. Inköpsdata'!H84="SEK",'4. Inköpsdata'!J84,'4. Inköpsdata'!J84*'APH KIC KIA PC'!$Y$4)</f>
        <v/>
      </c>
      <c r="AC84" s="349"/>
      <c r="AD84" s="301" t="str">
        <f>IF(B84="","",'4. Inköpsdata'!N84)</f>
        <v/>
      </c>
      <c r="AE84" s="453" t="str">
        <f>IF(B84="","",'4. Inköpsdata'!M84)</f>
        <v/>
      </c>
      <c r="AF84" s="454" t="str" cm="1">
        <f t="array" ref="AF84">IFERROR(_xlfn.IFS(AE84=25%,41,AE84=12%,42,AE84=6%,43,AE84="Momsfritt",38),"")</f>
        <v/>
      </c>
      <c r="AG84" s="454" t="str">
        <f t="shared" si="18"/>
        <v/>
      </c>
      <c r="AH84" s="301" t="str">
        <f t="shared" si="19"/>
        <v/>
      </c>
      <c r="AI84" s="301" t="str">
        <f t="shared" si="20"/>
        <v/>
      </c>
      <c r="AJ84" s="461" t="str">
        <f t="shared" si="21"/>
        <v/>
      </c>
      <c r="AK84" s="565">
        <f t="shared" si="25"/>
        <v>0</v>
      </c>
      <c r="AL84" s="348" t="str">
        <f t="shared" si="22"/>
        <v/>
      </c>
      <c r="AM84" s="348" t="str">
        <f t="shared" si="23"/>
        <v/>
      </c>
      <c r="AN84" s="461" t="str">
        <f t="shared" si="24"/>
        <v/>
      </c>
    </row>
    <row r="85" spans="1:40" x14ac:dyDescent="0.25">
      <c r="A85" s="104">
        <v>81</v>
      </c>
      <c r="B85" s="84" t="str">
        <f>IF('1. Artikeldata Grund'!$E85="","",'1. Artikeldata Grund'!$E85)</f>
        <v/>
      </c>
      <c r="C85" s="219" t="str">
        <f>IF('1. Artikeldata Grund'!D85="","",'1. Artikeldata Grund'!D85)</f>
        <v/>
      </c>
      <c r="D85" s="294"/>
      <c r="E85" s="511" t="str">
        <f t="shared" si="17"/>
        <v/>
      </c>
      <c r="F85" s="497"/>
      <c r="G85" s="296"/>
      <c r="H85" s="346"/>
      <c r="I85" s="556" t="s">
        <v>29</v>
      </c>
      <c r="J85" s="289"/>
      <c r="K85" s="557" t="s">
        <v>29</v>
      </c>
      <c r="L85" s="289" t="s">
        <v>204</v>
      </c>
      <c r="M85" s="494">
        <v>910</v>
      </c>
      <c r="N85" s="527" t="str">
        <f>IF(B85="","",IF(OR(M85=200,COUNTIF(Artikelgrupper!$G$3:$G$105,'APH KIC KIA PC'!L85)),"Ja","Nej"))</f>
        <v/>
      </c>
      <c r="O85" s="347"/>
      <c r="Q85" s="350"/>
      <c r="R85" s="351"/>
      <c r="S85" s="289" t="s">
        <v>30</v>
      </c>
      <c r="T85" s="289"/>
      <c r="V85" s="352" t="str">
        <f>IF(B85="","",'3. Förpackningsdata'!K85)</f>
        <v/>
      </c>
      <c r="W85" s="302" t="str">
        <f>IF(B85="","",'3. Förpackningsdata'!L85)</f>
        <v/>
      </c>
      <c r="X85" s="537"/>
      <c r="Y85" s="467"/>
      <c r="Z85" s="485"/>
      <c r="AA85" s="81" t="str">
        <f>IF('4. Inköpsdata'!H85="SEK",'4. Inköpsdata'!J85,'4. Inköpsdata'!J85*'APH KIC KIA PC'!$Y$4)</f>
        <v/>
      </c>
      <c r="AB85" s="348" t="str">
        <f>IF('4. Inköpsdata'!H85="SEK",'4. Inköpsdata'!J85,'4. Inköpsdata'!J85*'APH KIC KIA PC'!$Y$4)</f>
        <v/>
      </c>
      <c r="AC85" s="349"/>
      <c r="AD85" s="301" t="str">
        <f>IF(B85="","",'4. Inköpsdata'!N85)</f>
        <v/>
      </c>
      <c r="AE85" s="453" t="str">
        <f>IF(B85="","",'4. Inköpsdata'!M85)</f>
        <v/>
      </c>
      <c r="AF85" s="454" t="str" cm="1">
        <f t="array" ref="AF85">IFERROR(_xlfn.IFS(AE85=25%,41,AE85=12%,42,AE85=6%,43,AE85="Momsfritt",38),"")</f>
        <v/>
      </c>
      <c r="AG85" s="454" t="str">
        <f t="shared" si="18"/>
        <v/>
      </c>
      <c r="AH85" s="301" t="str">
        <f t="shared" si="19"/>
        <v/>
      </c>
      <c r="AI85" s="301" t="str">
        <f t="shared" si="20"/>
        <v/>
      </c>
      <c r="AJ85" s="461" t="str">
        <f t="shared" si="21"/>
        <v/>
      </c>
      <c r="AK85" s="565">
        <f t="shared" si="25"/>
        <v>0</v>
      </c>
      <c r="AL85" s="348" t="str">
        <f t="shared" si="22"/>
        <v/>
      </c>
      <c r="AM85" s="348" t="str">
        <f t="shared" si="23"/>
        <v/>
      </c>
      <c r="AN85" s="461" t="str">
        <f t="shared" si="24"/>
        <v/>
      </c>
    </row>
    <row r="86" spans="1:40" x14ac:dyDescent="0.25">
      <c r="A86" s="104">
        <v>82</v>
      </c>
      <c r="B86" s="84" t="str">
        <f>IF('1. Artikeldata Grund'!$E86="","",'1. Artikeldata Grund'!$E86)</f>
        <v/>
      </c>
      <c r="C86" s="219" t="str">
        <f>IF('1. Artikeldata Grund'!D86="","",'1. Artikeldata Grund'!D86)</f>
        <v/>
      </c>
      <c r="D86" s="294"/>
      <c r="E86" s="511" t="str">
        <f t="shared" si="17"/>
        <v/>
      </c>
      <c r="F86" s="497"/>
      <c r="G86" s="296"/>
      <c r="H86" s="346"/>
      <c r="I86" s="556" t="s">
        <v>29</v>
      </c>
      <c r="J86" s="289"/>
      <c r="K86" s="557" t="s">
        <v>29</v>
      </c>
      <c r="L86" s="289" t="s">
        <v>204</v>
      </c>
      <c r="M86" s="494">
        <v>910</v>
      </c>
      <c r="N86" s="527" t="str">
        <f>IF(B86="","",IF(OR(M86=200,COUNTIF(Artikelgrupper!$G$3:$G$105,'APH KIC KIA PC'!L86)),"Ja","Nej"))</f>
        <v/>
      </c>
      <c r="O86" s="347"/>
      <c r="Q86" s="350"/>
      <c r="R86" s="351"/>
      <c r="S86" s="289" t="s">
        <v>30</v>
      </c>
      <c r="T86" s="289"/>
      <c r="V86" s="352" t="str">
        <f>IF(B86="","",'3. Förpackningsdata'!K86)</f>
        <v/>
      </c>
      <c r="W86" s="302" t="str">
        <f>IF(B86="","",'3. Förpackningsdata'!L86)</f>
        <v/>
      </c>
      <c r="X86" s="537"/>
      <c r="Y86" s="467"/>
      <c r="Z86" s="485"/>
      <c r="AA86" s="81" t="str">
        <f>IF('4. Inköpsdata'!H86="SEK",'4. Inköpsdata'!J86,'4. Inköpsdata'!J86*'APH KIC KIA PC'!$Y$4)</f>
        <v/>
      </c>
      <c r="AB86" s="348" t="str">
        <f>IF('4. Inköpsdata'!H86="SEK",'4. Inköpsdata'!J86,'4. Inköpsdata'!J86*'APH KIC KIA PC'!$Y$4)</f>
        <v/>
      </c>
      <c r="AC86" s="349"/>
      <c r="AD86" s="301" t="str">
        <f>IF(B86="","",'4. Inköpsdata'!N86)</f>
        <v/>
      </c>
      <c r="AE86" s="453" t="str">
        <f>IF(B86="","",'4. Inköpsdata'!M86)</f>
        <v/>
      </c>
      <c r="AF86" s="454" t="str" cm="1">
        <f t="array" ref="AF86">IFERROR(_xlfn.IFS(AE86=25%,41,AE86=12%,42,AE86=6%,43,AE86="Momsfritt",38),"")</f>
        <v/>
      </c>
      <c r="AG86" s="454" t="str">
        <f t="shared" si="18"/>
        <v/>
      </c>
      <c r="AH86" s="301" t="str">
        <f t="shared" si="19"/>
        <v/>
      </c>
      <c r="AI86" s="301" t="str">
        <f t="shared" si="20"/>
        <v/>
      </c>
      <c r="AJ86" s="461" t="str">
        <f t="shared" si="21"/>
        <v/>
      </c>
      <c r="AK86" s="565">
        <f t="shared" si="25"/>
        <v>0</v>
      </c>
      <c r="AL86" s="348" t="str">
        <f t="shared" si="22"/>
        <v/>
      </c>
      <c r="AM86" s="348" t="str">
        <f t="shared" si="23"/>
        <v/>
      </c>
      <c r="AN86" s="461" t="str">
        <f t="shared" si="24"/>
        <v/>
      </c>
    </row>
    <row r="87" spans="1:40" x14ac:dyDescent="0.25">
      <c r="A87" s="104">
        <v>83</v>
      </c>
      <c r="B87" s="84" t="str">
        <f>IF('1. Artikeldata Grund'!$E87="","",'1. Artikeldata Grund'!$E87)</f>
        <v/>
      </c>
      <c r="C87" s="219" t="str">
        <f>IF('1. Artikeldata Grund'!D87="","",'1. Artikeldata Grund'!D87)</f>
        <v/>
      </c>
      <c r="D87" s="294"/>
      <c r="E87" s="511" t="str">
        <f t="shared" si="17"/>
        <v/>
      </c>
      <c r="F87" s="497"/>
      <c r="G87" s="296"/>
      <c r="H87" s="346"/>
      <c r="I87" s="556" t="s">
        <v>29</v>
      </c>
      <c r="J87" s="289"/>
      <c r="K87" s="557" t="s">
        <v>29</v>
      </c>
      <c r="L87" s="289" t="s">
        <v>204</v>
      </c>
      <c r="M87" s="494">
        <v>910</v>
      </c>
      <c r="N87" s="527" t="str">
        <f>IF(B87="","",IF(OR(M87=200,COUNTIF(Artikelgrupper!$G$3:$G$105,'APH KIC KIA PC'!L87)),"Ja","Nej"))</f>
        <v/>
      </c>
      <c r="O87" s="347"/>
      <c r="Q87" s="350"/>
      <c r="R87" s="351"/>
      <c r="S87" s="289" t="s">
        <v>30</v>
      </c>
      <c r="T87" s="289"/>
      <c r="V87" s="352" t="str">
        <f>IF(B87="","",'3. Förpackningsdata'!K87)</f>
        <v/>
      </c>
      <c r="W87" s="302" t="str">
        <f>IF(B87="","",'3. Förpackningsdata'!L87)</f>
        <v/>
      </c>
      <c r="X87" s="537"/>
      <c r="Y87" s="467"/>
      <c r="Z87" s="485"/>
      <c r="AA87" s="81" t="str">
        <f>IF('4. Inköpsdata'!H87="SEK",'4. Inköpsdata'!J87,'4. Inköpsdata'!J87*'APH KIC KIA PC'!$Y$4)</f>
        <v/>
      </c>
      <c r="AB87" s="348" t="str">
        <f>IF('4. Inköpsdata'!H87="SEK",'4. Inköpsdata'!J87,'4. Inköpsdata'!J87*'APH KIC KIA PC'!$Y$4)</f>
        <v/>
      </c>
      <c r="AC87" s="349"/>
      <c r="AD87" s="301" t="str">
        <f>IF(B87="","",'4. Inköpsdata'!N87)</f>
        <v/>
      </c>
      <c r="AE87" s="453" t="str">
        <f>IF(B87="","",'4. Inköpsdata'!M87)</f>
        <v/>
      </c>
      <c r="AF87" s="454" t="str" cm="1">
        <f t="array" ref="AF87">IFERROR(_xlfn.IFS(AE87=25%,41,AE87=12%,42,AE87=6%,43,AE87="Momsfritt",38),"")</f>
        <v/>
      </c>
      <c r="AG87" s="454" t="str">
        <f t="shared" si="18"/>
        <v/>
      </c>
      <c r="AH87" s="301" t="str">
        <f t="shared" si="19"/>
        <v/>
      </c>
      <c r="AI87" s="301" t="str">
        <f t="shared" si="20"/>
        <v/>
      </c>
      <c r="AJ87" s="461" t="str">
        <f t="shared" si="21"/>
        <v/>
      </c>
      <c r="AK87" s="565">
        <f t="shared" si="25"/>
        <v>0</v>
      </c>
      <c r="AL87" s="348" t="str">
        <f t="shared" si="22"/>
        <v/>
      </c>
      <c r="AM87" s="348" t="str">
        <f t="shared" si="23"/>
        <v/>
      </c>
      <c r="AN87" s="461" t="str">
        <f t="shared" si="24"/>
        <v/>
      </c>
    </row>
    <row r="88" spans="1:40" x14ac:dyDescent="0.25">
      <c r="A88" s="104">
        <v>84</v>
      </c>
      <c r="B88" s="84" t="str">
        <f>IF('1. Artikeldata Grund'!$E88="","",'1. Artikeldata Grund'!$E88)</f>
        <v/>
      </c>
      <c r="C88" s="219" t="str">
        <f>IF('1. Artikeldata Grund'!D88="","",'1. Artikeldata Grund'!D88)</f>
        <v/>
      </c>
      <c r="D88" s="294"/>
      <c r="E88" s="511" t="str">
        <f t="shared" si="17"/>
        <v/>
      </c>
      <c r="F88" s="497"/>
      <c r="G88" s="296"/>
      <c r="H88" s="346"/>
      <c r="I88" s="556" t="s">
        <v>29</v>
      </c>
      <c r="J88" s="289"/>
      <c r="K88" s="557" t="s">
        <v>29</v>
      </c>
      <c r="L88" s="289" t="s">
        <v>204</v>
      </c>
      <c r="M88" s="494">
        <v>910</v>
      </c>
      <c r="N88" s="527" t="str">
        <f>IF(B88="","",IF(OR(M88=200,COUNTIF(Artikelgrupper!$G$3:$G$105,'APH KIC KIA PC'!L88)),"Ja","Nej"))</f>
        <v/>
      </c>
      <c r="O88" s="347"/>
      <c r="Q88" s="350"/>
      <c r="R88" s="351"/>
      <c r="S88" s="289" t="s">
        <v>30</v>
      </c>
      <c r="T88" s="289"/>
      <c r="V88" s="352" t="str">
        <f>IF(B88="","",'3. Förpackningsdata'!K88)</f>
        <v/>
      </c>
      <c r="W88" s="302" t="str">
        <f>IF(B88="","",'3. Förpackningsdata'!L88)</f>
        <v/>
      </c>
      <c r="X88" s="537"/>
      <c r="Y88" s="467"/>
      <c r="Z88" s="485"/>
      <c r="AA88" s="81" t="str">
        <f>IF('4. Inköpsdata'!H88="SEK",'4. Inköpsdata'!J88,'4. Inköpsdata'!J88*'APH KIC KIA PC'!$Y$4)</f>
        <v/>
      </c>
      <c r="AB88" s="348" t="str">
        <f>IF('4. Inköpsdata'!H88="SEK",'4. Inköpsdata'!J88,'4. Inköpsdata'!J88*'APH KIC KIA PC'!$Y$4)</f>
        <v/>
      </c>
      <c r="AC88" s="349"/>
      <c r="AD88" s="301" t="str">
        <f>IF(B88="","",'4. Inköpsdata'!N88)</f>
        <v/>
      </c>
      <c r="AE88" s="453" t="str">
        <f>IF(B88="","",'4. Inköpsdata'!M88)</f>
        <v/>
      </c>
      <c r="AF88" s="454" t="str" cm="1">
        <f t="array" ref="AF88">IFERROR(_xlfn.IFS(AE88=25%,41,AE88=12%,42,AE88=6%,43,AE88="Momsfritt",38),"")</f>
        <v/>
      </c>
      <c r="AG88" s="454" t="str">
        <f t="shared" si="18"/>
        <v/>
      </c>
      <c r="AH88" s="301" t="str">
        <f t="shared" si="19"/>
        <v/>
      </c>
      <c r="AI88" s="301" t="str">
        <f t="shared" si="20"/>
        <v/>
      </c>
      <c r="AJ88" s="461" t="str">
        <f t="shared" si="21"/>
        <v/>
      </c>
      <c r="AK88" s="565">
        <f t="shared" si="25"/>
        <v>0</v>
      </c>
      <c r="AL88" s="348" t="str">
        <f t="shared" si="22"/>
        <v/>
      </c>
      <c r="AM88" s="348" t="str">
        <f t="shared" si="23"/>
        <v/>
      </c>
      <c r="AN88" s="461" t="str">
        <f t="shared" si="24"/>
        <v/>
      </c>
    </row>
    <row r="89" spans="1:40" x14ac:dyDescent="0.25">
      <c r="A89" s="104">
        <v>85</v>
      </c>
      <c r="B89" s="84" t="str">
        <f>IF('1. Artikeldata Grund'!$E89="","",'1. Artikeldata Grund'!$E89)</f>
        <v/>
      </c>
      <c r="C89" s="219" t="str">
        <f>IF('1. Artikeldata Grund'!D89="","",'1. Artikeldata Grund'!D89)</f>
        <v/>
      </c>
      <c r="D89" s="294"/>
      <c r="E89" s="511" t="str">
        <f t="shared" si="17"/>
        <v/>
      </c>
      <c r="F89" s="497"/>
      <c r="G89" s="296"/>
      <c r="H89" s="346"/>
      <c r="I89" s="556" t="s">
        <v>29</v>
      </c>
      <c r="J89" s="289"/>
      <c r="K89" s="557" t="s">
        <v>29</v>
      </c>
      <c r="L89" s="289" t="s">
        <v>204</v>
      </c>
      <c r="M89" s="494">
        <v>910</v>
      </c>
      <c r="N89" s="527" t="str">
        <f>IF(B89="","",IF(OR(M89=200,COUNTIF(Artikelgrupper!$G$3:$G$105,'APH KIC KIA PC'!L89)),"Ja","Nej"))</f>
        <v/>
      </c>
      <c r="O89" s="347"/>
      <c r="Q89" s="350"/>
      <c r="R89" s="351"/>
      <c r="S89" s="289" t="s">
        <v>30</v>
      </c>
      <c r="T89" s="289"/>
      <c r="V89" s="352" t="str">
        <f>IF(B89="","",'3. Förpackningsdata'!K89)</f>
        <v/>
      </c>
      <c r="W89" s="302" t="str">
        <f>IF(B89="","",'3. Förpackningsdata'!L89)</f>
        <v/>
      </c>
      <c r="X89" s="537"/>
      <c r="Y89" s="467"/>
      <c r="Z89" s="485"/>
      <c r="AA89" s="81" t="str">
        <f>IF('4. Inköpsdata'!H89="SEK",'4. Inköpsdata'!J89,'4. Inköpsdata'!J89*'APH KIC KIA PC'!$Y$4)</f>
        <v/>
      </c>
      <c r="AB89" s="348" t="str">
        <f>IF('4. Inköpsdata'!H89="SEK",'4. Inköpsdata'!J89,'4. Inköpsdata'!J89*'APH KIC KIA PC'!$Y$4)</f>
        <v/>
      </c>
      <c r="AC89" s="349"/>
      <c r="AD89" s="301" t="str">
        <f>IF(B89="","",'4. Inköpsdata'!N89)</f>
        <v/>
      </c>
      <c r="AE89" s="453" t="str">
        <f>IF(B89="","",'4. Inköpsdata'!M89)</f>
        <v/>
      </c>
      <c r="AF89" s="454" t="str" cm="1">
        <f t="array" ref="AF89">IFERROR(_xlfn.IFS(AE89=25%,41,AE89=12%,42,AE89=6%,43,AE89="Momsfritt",38),"")</f>
        <v/>
      </c>
      <c r="AG89" s="454" t="str">
        <f t="shared" si="18"/>
        <v/>
      </c>
      <c r="AH89" s="301" t="str">
        <f t="shared" si="19"/>
        <v/>
      </c>
      <c r="AI89" s="301" t="str">
        <f t="shared" si="20"/>
        <v/>
      </c>
      <c r="AJ89" s="461" t="str">
        <f t="shared" si="21"/>
        <v/>
      </c>
      <c r="AK89" s="565">
        <f t="shared" si="25"/>
        <v>0</v>
      </c>
      <c r="AL89" s="348" t="str">
        <f t="shared" si="22"/>
        <v/>
      </c>
      <c r="AM89" s="348" t="str">
        <f t="shared" si="23"/>
        <v/>
      </c>
      <c r="AN89" s="461" t="str">
        <f t="shared" si="24"/>
        <v/>
      </c>
    </row>
    <row r="90" spans="1:40" x14ac:dyDescent="0.25">
      <c r="A90" s="104">
        <v>86</v>
      </c>
      <c r="B90" s="84" t="str">
        <f>IF('1. Artikeldata Grund'!$E90="","",'1. Artikeldata Grund'!$E90)</f>
        <v/>
      </c>
      <c r="C90" s="219" t="str">
        <f>IF('1. Artikeldata Grund'!D90="","",'1. Artikeldata Grund'!D90)</f>
        <v/>
      </c>
      <c r="D90" s="294"/>
      <c r="E90" s="511" t="str">
        <f t="shared" si="17"/>
        <v/>
      </c>
      <c r="F90" s="497"/>
      <c r="G90" s="296"/>
      <c r="H90" s="346"/>
      <c r="I90" s="556" t="s">
        <v>29</v>
      </c>
      <c r="J90" s="289"/>
      <c r="K90" s="557" t="s">
        <v>29</v>
      </c>
      <c r="L90" s="289" t="s">
        <v>204</v>
      </c>
      <c r="M90" s="494">
        <v>910</v>
      </c>
      <c r="N90" s="527" t="str">
        <f>IF(B90="","",IF(OR(M90=200,COUNTIF(Artikelgrupper!$G$3:$G$105,'APH KIC KIA PC'!L90)),"Ja","Nej"))</f>
        <v/>
      </c>
      <c r="O90" s="347"/>
      <c r="Q90" s="350"/>
      <c r="R90" s="351"/>
      <c r="S90" s="289" t="s">
        <v>30</v>
      </c>
      <c r="T90" s="289"/>
      <c r="V90" s="352" t="str">
        <f>IF(B90="","",'3. Förpackningsdata'!K90)</f>
        <v/>
      </c>
      <c r="W90" s="302" t="str">
        <f>IF(B90="","",'3. Förpackningsdata'!L90)</f>
        <v/>
      </c>
      <c r="X90" s="537"/>
      <c r="Y90" s="467"/>
      <c r="Z90" s="485"/>
      <c r="AA90" s="81" t="str">
        <f>IF('4. Inköpsdata'!H90="SEK",'4. Inköpsdata'!J90,'4. Inköpsdata'!J90*'APH KIC KIA PC'!$Y$4)</f>
        <v/>
      </c>
      <c r="AB90" s="348" t="str">
        <f>IF('4. Inköpsdata'!H90="SEK",'4. Inköpsdata'!J90,'4. Inköpsdata'!J90*'APH KIC KIA PC'!$Y$4)</f>
        <v/>
      </c>
      <c r="AC90" s="349"/>
      <c r="AD90" s="301" t="str">
        <f>IF(B90="","",'4. Inköpsdata'!N90)</f>
        <v/>
      </c>
      <c r="AE90" s="453" t="str">
        <f>IF(B90="","",'4. Inköpsdata'!M90)</f>
        <v/>
      </c>
      <c r="AF90" s="454" t="str" cm="1">
        <f t="array" ref="AF90">IFERROR(_xlfn.IFS(AE90=25%,41,AE90=12%,42,AE90=6%,43,AE90="Momsfritt",38),"")</f>
        <v/>
      </c>
      <c r="AG90" s="454" t="str">
        <f t="shared" si="18"/>
        <v/>
      </c>
      <c r="AH90" s="301" t="str">
        <f t="shared" si="19"/>
        <v/>
      </c>
      <c r="AI90" s="301" t="str">
        <f t="shared" si="20"/>
        <v/>
      </c>
      <c r="AJ90" s="461" t="str">
        <f t="shared" si="21"/>
        <v/>
      </c>
      <c r="AK90" s="565">
        <f t="shared" si="25"/>
        <v>0</v>
      </c>
      <c r="AL90" s="348" t="str">
        <f t="shared" si="22"/>
        <v/>
      </c>
      <c r="AM90" s="348" t="str">
        <f t="shared" si="23"/>
        <v/>
      </c>
      <c r="AN90" s="461" t="str">
        <f t="shared" si="24"/>
        <v/>
      </c>
    </row>
    <row r="91" spans="1:40" x14ac:dyDescent="0.25">
      <c r="A91" s="104">
        <v>87</v>
      </c>
      <c r="B91" s="84" t="str">
        <f>IF('1. Artikeldata Grund'!$E91="","",'1. Artikeldata Grund'!$E91)</f>
        <v/>
      </c>
      <c r="C91" s="219" t="str">
        <f>IF('1. Artikeldata Grund'!D91="","",'1. Artikeldata Grund'!D91)</f>
        <v/>
      </c>
      <c r="D91" s="294"/>
      <c r="E91" s="511" t="str">
        <f t="shared" si="17"/>
        <v/>
      </c>
      <c r="F91" s="497"/>
      <c r="G91" s="296"/>
      <c r="H91" s="346"/>
      <c r="I91" s="556" t="s">
        <v>29</v>
      </c>
      <c r="J91" s="289"/>
      <c r="K91" s="557" t="s">
        <v>29</v>
      </c>
      <c r="L91" s="289" t="s">
        <v>204</v>
      </c>
      <c r="M91" s="494">
        <v>910</v>
      </c>
      <c r="N91" s="527" t="str">
        <f>IF(B91="","",IF(OR(M91=200,COUNTIF(Artikelgrupper!$G$3:$G$105,'APH KIC KIA PC'!L91)),"Ja","Nej"))</f>
        <v/>
      </c>
      <c r="O91" s="347"/>
      <c r="Q91" s="350"/>
      <c r="R91" s="351"/>
      <c r="S91" s="289" t="s">
        <v>30</v>
      </c>
      <c r="T91" s="289"/>
      <c r="V91" s="352" t="str">
        <f>IF(B91="","",'3. Förpackningsdata'!K91)</f>
        <v/>
      </c>
      <c r="W91" s="302" t="str">
        <f>IF(B91="","",'3. Förpackningsdata'!L91)</f>
        <v/>
      </c>
      <c r="X91" s="537"/>
      <c r="Y91" s="467"/>
      <c r="Z91" s="485"/>
      <c r="AA91" s="81" t="str">
        <f>IF('4. Inköpsdata'!H91="SEK",'4. Inköpsdata'!J91,'4. Inköpsdata'!J91*'APH KIC KIA PC'!$Y$4)</f>
        <v/>
      </c>
      <c r="AB91" s="348" t="str">
        <f>IF('4. Inköpsdata'!H91="SEK",'4. Inköpsdata'!J91,'4. Inköpsdata'!J91*'APH KIC KIA PC'!$Y$4)</f>
        <v/>
      </c>
      <c r="AC91" s="349"/>
      <c r="AD91" s="301" t="str">
        <f>IF(B91="","",'4. Inköpsdata'!N91)</f>
        <v/>
      </c>
      <c r="AE91" s="453" t="str">
        <f>IF(B91="","",'4. Inköpsdata'!M91)</f>
        <v/>
      </c>
      <c r="AF91" s="454" t="str" cm="1">
        <f t="array" ref="AF91">IFERROR(_xlfn.IFS(AE91=25%,41,AE91=12%,42,AE91=6%,43,AE91="Momsfritt",38),"")</f>
        <v/>
      </c>
      <c r="AG91" s="454" t="str">
        <f t="shared" si="18"/>
        <v/>
      </c>
      <c r="AH91" s="301" t="str">
        <f t="shared" si="19"/>
        <v/>
      </c>
      <c r="AI91" s="301" t="str">
        <f t="shared" si="20"/>
        <v/>
      </c>
      <c r="AJ91" s="461" t="str">
        <f t="shared" si="21"/>
        <v/>
      </c>
      <c r="AK91" s="565">
        <f t="shared" si="25"/>
        <v>0</v>
      </c>
      <c r="AL91" s="348" t="str">
        <f t="shared" si="22"/>
        <v/>
      </c>
      <c r="AM91" s="348" t="str">
        <f t="shared" si="23"/>
        <v/>
      </c>
      <c r="AN91" s="461" t="str">
        <f t="shared" si="24"/>
        <v/>
      </c>
    </row>
    <row r="92" spans="1:40" x14ac:dyDescent="0.25">
      <c r="A92" s="104">
        <v>88</v>
      </c>
      <c r="B92" s="84" t="str">
        <f>IF('1. Artikeldata Grund'!$E92="","",'1. Artikeldata Grund'!$E92)</f>
        <v/>
      </c>
      <c r="C92" s="219" t="str">
        <f>IF('1. Artikeldata Grund'!D92="","",'1. Artikeldata Grund'!D92)</f>
        <v/>
      </c>
      <c r="D92" s="294"/>
      <c r="E92" s="511" t="str">
        <f t="shared" si="17"/>
        <v/>
      </c>
      <c r="F92" s="497"/>
      <c r="G92" s="296"/>
      <c r="H92" s="346"/>
      <c r="I92" s="556" t="s">
        <v>29</v>
      </c>
      <c r="J92" s="289"/>
      <c r="K92" s="557" t="s">
        <v>29</v>
      </c>
      <c r="L92" s="289" t="s">
        <v>204</v>
      </c>
      <c r="M92" s="494">
        <v>910</v>
      </c>
      <c r="N92" s="527" t="str">
        <f>IF(B92="","",IF(OR(M92=200,COUNTIF(Artikelgrupper!$G$3:$G$105,'APH KIC KIA PC'!L92)),"Ja","Nej"))</f>
        <v/>
      </c>
      <c r="O92" s="347"/>
      <c r="Q92" s="350"/>
      <c r="R92" s="351"/>
      <c r="S92" s="289" t="s">
        <v>30</v>
      </c>
      <c r="T92" s="289"/>
      <c r="V92" s="352" t="str">
        <f>IF(B92="","",'3. Förpackningsdata'!K92)</f>
        <v/>
      </c>
      <c r="W92" s="302" t="str">
        <f>IF(B92="","",'3. Förpackningsdata'!L92)</f>
        <v/>
      </c>
      <c r="X92" s="537"/>
      <c r="Y92" s="467"/>
      <c r="Z92" s="485"/>
      <c r="AA92" s="81" t="str">
        <f>IF('4. Inköpsdata'!H92="SEK",'4. Inköpsdata'!J92,'4. Inköpsdata'!J92*'APH KIC KIA PC'!$Y$4)</f>
        <v/>
      </c>
      <c r="AB92" s="348" t="str">
        <f>IF('4. Inköpsdata'!H92="SEK",'4. Inköpsdata'!J92,'4. Inköpsdata'!J92*'APH KIC KIA PC'!$Y$4)</f>
        <v/>
      </c>
      <c r="AC92" s="349"/>
      <c r="AD92" s="301" t="str">
        <f>IF(B92="","",'4. Inköpsdata'!N92)</f>
        <v/>
      </c>
      <c r="AE92" s="453" t="str">
        <f>IF(B92="","",'4. Inköpsdata'!M92)</f>
        <v/>
      </c>
      <c r="AF92" s="454" t="str" cm="1">
        <f t="array" ref="AF92">IFERROR(_xlfn.IFS(AE92=25%,41,AE92=12%,42,AE92=6%,43,AE92="Momsfritt",38),"")</f>
        <v/>
      </c>
      <c r="AG92" s="454" t="str">
        <f t="shared" si="18"/>
        <v/>
      </c>
      <c r="AH92" s="301" t="str">
        <f t="shared" si="19"/>
        <v/>
      </c>
      <c r="AI92" s="301" t="str">
        <f t="shared" si="20"/>
        <v/>
      </c>
      <c r="AJ92" s="461" t="str">
        <f t="shared" si="21"/>
        <v/>
      </c>
      <c r="AK92" s="565">
        <f t="shared" si="25"/>
        <v>0</v>
      </c>
      <c r="AL92" s="348" t="str">
        <f t="shared" si="22"/>
        <v/>
      </c>
      <c r="AM92" s="348" t="str">
        <f t="shared" si="23"/>
        <v/>
      </c>
      <c r="AN92" s="461" t="str">
        <f t="shared" si="24"/>
        <v/>
      </c>
    </row>
    <row r="93" spans="1:40" x14ac:dyDescent="0.25">
      <c r="A93" s="104">
        <v>89</v>
      </c>
      <c r="B93" s="84" t="str">
        <f>IF('1. Artikeldata Grund'!$E93="","",'1. Artikeldata Grund'!$E93)</f>
        <v/>
      </c>
      <c r="C93" s="219" t="str">
        <f>IF('1. Artikeldata Grund'!D93="","",'1. Artikeldata Grund'!D93)</f>
        <v/>
      </c>
      <c r="D93" s="294"/>
      <c r="E93" s="511" t="str">
        <f t="shared" si="17"/>
        <v/>
      </c>
      <c r="F93" s="497"/>
      <c r="G93" s="296"/>
      <c r="H93" s="346"/>
      <c r="I93" s="556" t="s">
        <v>29</v>
      </c>
      <c r="J93" s="289"/>
      <c r="K93" s="557" t="s">
        <v>29</v>
      </c>
      <c r="L93" s="289" t="s">
        <v>204</v>
      </c>
      <c r="M93" s="494">
        <v>910</v>
      </c>
      <c r="N93" s="527" t="str">
        <f>IF(B93="","",IF(OR(M93=200,COUNTIF(Artikelgrupper!$G$3:$G$105,'APH KIC KIA PC'!L93)),"Ja","Nej"))</f>
        <v/>
      </c>
      <c r="O93" s="347"/>
      <c r="Q93" s="350"/>
      <c r="R93" s="351"/>
      <c r="S93" s="289" t="s">
        <v>30</v>
      </c>
      <c r="T93" s="289"/>
      <c r="V93" s="352" t="str">
        <f>IF(B93="","",'3. Förpackningsdata'!K93)</f>
        <v/>
      </c>
      <c r="W93" s="302" t="str">
        <f>IF(B93="","",'3. Förpackningsdata'!L93)</f>
        <v/>
      </c>
      <c r="X93" s="537"/>
      <c r="Y93" s="467"/>
      <c r="Z93" s="485"/>
      <c r="AA93" s="81" t="str">
        <f>IF('4. Inköpsdata'!H93="SEK",'4. Inköpsdata'!J93,'4. Inköpsdata'!J93*'APH KIC KIA PC'!$Y$4)</f>
        <v/>
      </c>
      <c r="AB93" s="348" t="str">
        <f>IF('4. Inköpsdata'!H93="SEK",'4. Inköpsdata'!J93,'4. Inköpsdata'!J93*'APH KIC KIA PC'!$Y$4)</f>
        <v/>
      </c>
      <c r="AC93" s="349"/>
      <c r="AD93" s="301" t="str">
        <f>IF(B93="","",'4. Inköpsdata'!N93)</f>
        <v/>
      </c>
      <c r="AE93" s="453" t="str">
        <f>IF(B93="","",'4. Inköpsdata'!M93)</f>
        <v/>
      </c>
      <c r="AF93" s="454" t="str" cm="1">
        <f t="array" ref="AF93">IFERROR(_xlfn.IFS(AE93=25%,41,AE93=12%,42,AE93=6%,43,AE93="Momsfritt",38),"")</f>
        <v/>
      </c>
      <c r="AG93" s="454" t="str">
        <f t="shared" si="18"/>
        <v/>
      </c>
      <c r="AH93" s="301" t="str">
        <f t="shared" si="19"/>
        <v/>
      </c>
      <c r="AI93" s="301" t="str">
        <f t="shared" si="20"/>
        <v/>
      </c>
      <c r="AJ93" s="461" t="str">
        <f t="shared" si="21"/>
        <v/>
      </c>
      <c r="AK93" s="565">
        <f t="shared" si="25"/>
        <v>0</v>
      </c>
      <c r="AL93" s="348" t="str">
        <f t="shared" si="22"/>
        <v/>
      </c>
      <c r="AM93" s="348" t="str">
        <f t="shared" si="23"/>
        <v/>
      </c>
      <c r="AN93" s="461" t="str">
        <f t="shared" si="24"/>
        <v/>
      </c>
    </row>
    <row r="94" spans="1:40" x14ac:dyDescent="0.25">
      <c r="A94" s="104">
        <v>90</v>
      </c>
      <c r="B94" s="84" t="str">
        <f>IF('1. Artikeldata Grund'!$E94="","",'1. Artikeldata Grund'!$E94)</f>
        <v/>
      </c>
      <c r="C94" s="219" t="str">
        <f>IF('1. Artikeldata Grund'!D94="","",'1. Artikeldata Grund'!D94)</f>
        <v/>
      </c>
      <c r="D94" s="294"/>
      <c r="E94" s="511" t="str">
        <f t="shared" si="17"/>
        <v/>
      </c>
      <c r="F94" s="497"/>
      <c r="G94" s="296"/>
      <c r="H94" s="346"/>
      <c r="I94" s="556" t="s">
        <v>29</v>
      </c>
      <c r="J94" s="289"/>
      <c r="K94" s="557" t="s">
        <v>29</v>
      </c>
      <c r="L94" s="289" t="s">
        <v>204</v>
      </c>
      <c r="M94" s="494">
        <v>910</v>
      </c>
      <c r="N94" s="527" t="str">
        <f>IF(B94="","",IF(OR(M94=200,COUNTIF(Artikelgrupper!$G$3:$G$105,'APH KIC KIA PC'!L94)),"Ja","Nej"))</f>
        <v/>
      </c>
      <c r="O94" s="347"/>
      <c r="Q94" s="350"/>
      <c r="R94" s="351"/>
      <c r="S94" s="289" t="s">
        <v>30</v>
      </c>
      <c r="T94" s="289"/>
      <c r="V94" s="352" t="str">
        <f>IF(B94="","",'3. Förpackningsdata'!K94)</f>
        <v/>
      </c>
      <c r="W94" s="302" t="str">
        <f>IF(B94="","",'3. Förpackningsdata'!L94)</f>
        <v/>
      </c>
      <c r="X94" s="537"/>
      <c r="Y94" s="467"/>
      <c r="Z94" s="485"/>
      <c r="AA94" s="81" t="str">
        <f>IF('4. Inköpsdata'!H94="SEK",'4. Inköpsdata'!J94,'4. Inköpsdata'!J94*'APH KIC KIA PC'!$Y$4)</f>
        <v/>
      </c>
      <c r="AB94" s="348" t="str">
        <f>IF('4. Inköpsdata'!H94="SEK",'4. Inköpsdata'!J94,'4. Inköpsdata'!J94*'APH KIC KIA PC'!$Y$4)</f>
        <v/>
      </c>
      <c r="AC94" s="349"/>
      <c r="AD94" s="301" t="str">
        <f>IF(B94="","",'4. Inköpsdata'!N94)</f>
        <v/>
      </c>
      <c r="AE94" s="453" t="str">
        <f>IF(B94="","",'4. Inköpsdata'!M94)</f>
        <v/>
      </c>
      <c r="AF94" s="454" t="str" cm="1">
        <f t="array" ref="AF94">IFERROR(_xlfn.IFS(AE94=25%,41,AE94=12%,42,AE94=6%,43,AE94="Momsfritt",38),"")</f>
        <v/>
      </c>
      <c r="AG94" s="454" t="str">
        <f t="shared" si="18"/>
        <v/>
      </c>
      <c r="AH94" s="301" t="str">
        <f t="shared" si="19"/>
        <v/>
      </c>
      <c r="AI94" s="301" t="str">
        <f t="shared" si="20"/>
        <v/>
      </c>
      <c r="AJ94" s="461" t="str">
        <f t="shared" si="21"/>
        <v/>
      </c>
      <c r="AK94" s="565">
        <f t="shared" si="25"/>
        <v>0</v>
      </c>
      <c r="AL94" s="348" t="str">
        <f t="shared" si="22"/>
        <v/>
      </c>
      <c r="AM94" s="348" t="str">
        <f t="shared" si="23"/>
        <v/>
      </c>
      <c r="AN94" s="461" t="str">
        <f t="shared" si="24"/>
        <v/>
      </c>
    </row>
    <row r="95" spans="1:40" x14ac:dyDescent="0.25">
      <c r="A95" s="104">
        <v>91</v>
      </c>
      <c r="B95" s="84" t="str">
        <f>IF('1. Artikeldata Grund'!$E95="","",'1. Artikeldata Grund'!$E95)</f>
        <v/>
      </c>
      <c r="C95" s="219" t="str">
        <f>IF('1. Artikeldata Grund'!D95="","",'1. Artikeldata Grund'!D95)</f>
        <v/>
      </c>
      <c r="D95" s="294"/>
      <c r="E95" s="511" t="str">
        <f t="shared" si="17"/>
        <v/>
      </c>
      <c r="F95" s="497"/>
      <c r="G95" s="296"/>
      <c r="H95" s="346"/>
      <c r="I95" s="556" t="s">
        <v>29</v>
      </c>
      <c r="J95" s="289"/>
      <c r="K95" s="557" t="s">
        <v>29</v>
      </c>
      <c r="L95" s="289" t="s">
        <v>204</v>
      </c>
      <c r="M95" s="494">
        <v>910</v>
      </c>
      <c r="N95" s="527" t="str">
        <f>IF(B95="","",IF(OR(M95=200,COUNTIF(Artikelgrupper!$G$3:$G$105,'APH KIC KIA PC'!L95)),"Ja","Nej"))</f>
        <v/>
      </c>
      <c r="O95" s="347"/>
      <c r="Q95" s="350"/>
      <c r="R95" s="351"/>
      <c r="S95" s="289" t="s">
        <v>30</v>
      </c>
      <c r="T95" s="289"/>
      <c r="V95" s="352" t="str">
        <f>IF(B95="","",'3. Förpackningsdata'!K95)</f>
        <v/>
      </c>
      <c r="W95" s="302" t="str">
        <f>IF(B95="","",'3. Förpackningsdata'!L95)</f>
        <v/>
      </c>
      <c r="X95" s="537"/>
      <c r="Y95" s="467"/>
      <c r="Z95" s="485"/>
      <c r="AA95" s="81" t="str">
        <f>IF('4. Inköpsdata'!H95="SEK",'4. Inköpsdata'!J95,'4. Inköpsdata'!J95*'APH KIC KIA PC'!$Y$4)</f>
        <v/>
      </c>
      <c r="AB95" s="348" t="str">
        <f>IF('4. Inköpsdata'!H95="SEK",'4. Inköpsdata'!J95,'4. Inköpsdata'!J95*'APH KIC KIA PC'!$Y$4)</f>
        <v/>
      </c>
      <c r="AC95" s="349"/>
      <c r="AD95" s="301" t="str">
        <f>IF(B95="","",'4. Inköpsdata'!N95)</f>
        <v/>
      </c>
      <c r="AE95" s="453" t="str">
        <f>IF(B95="","",'4. Inköpsdata'!M95)</f>
        <v/>
      </c>
      <c r="AF95" s="454" t="str" cm="1">
        <f t="array" ref="AF95">IFERROR(_xlfn.IFS(AE95=25%,41,AE95=12%,42,AE95=6%,43,AE95="Momsfritt",38),"")</f>
        <v/>
      </c>
      <c r="AG95" s="454" t="str">
        <f t="shared" si="18"/>
        <v/>
      </c>
      <c r="AH95" s="301" t="str">
        <f t="shared" si="19"/>
        <v/>
      </c>
      <c r="AI95" s="301" t="str">
        <f t="shared" si="20"/>
        <v/>
      </c>
      <c r="AJ95" s="461" t="str">
        <f t="shared" si="21"/>
        <v/>
      </c>
      <c r="AK95" s="565">
        <f t="shared" si="25"/>
        <v>0</v>
      </c>
      <c r="AL95" s="348" t="str">
        <f t="shared" si="22"/>
        <v/>
      </c>
      <c r="AM95" s="348" t="str">
        <f t="shared" si="23"/>
        <v/>
      </c>
      <c r="AN95" s="461" t="str">
        <f t="shared" si="24"/>
        <v/>
      </c>
    </row>
    <row r="96" spans="1:40" x14ac:dyDescent="0.25">
      <c r="A96" s="104">
        <v>92</v>
      </c>
      <c r="B96" s="84" t="str">
        <f>IF('1. Artikeldata Grund'!$E96="","",'1. Artikeldata Grund'!$E96)</f>
        <v/>
      </c>
      <c r="C96" s="219" t="str">
        <f>IF('1. Artikeldata Grund'!D96="","",'1. Artikeldata Grund'!D96)</f>
        <v/>
      </c>
      <c r="D96" s="294"/>
      <c r="E96" s="511" t="str">
        <f t="shared" si="17"/>
        <v/>
      </c>
      <c r="F96" s="497"/>
      <c r="G96" s="296"/>
      <c r="H96" s="346"/>
      <c r="I96" s="556" t="s">
        <v>29</v>
      </c>
      <c r="J96" s="289"/>
      <c r="K96" s="557" t="s">
        <v>29</v>
      </c>
      <c r="L96" s="289" t="s">
        <v>204</v>
      </c>
      <c r="M96" s="494">
        <v>910</v>
      </c>
      <c r="N96" s="527" t="str">
        <f>IF(B96="","",IF(OR(M96=200,COUNTIF(Artikelgrupper!$G$3:$G$105,'APH KIC KIA PC'!L96)),"Ja","Nej"))</f>
        <v/>
      </c>
      <c r="O96" s="347"/>
      <c r="Q96" s="350"/>
      <c r="R96" s="351"/>
      <c r="S96" s="289" t="s">
        <v>30</v>
      </c>
      <c r="T96" s="289"/>
      <c r="V96" s="352" t="str">
        <f>IF(B96="","",'3. Förpackningsdata'!K96)</f>
        <v/>
      </c>
      <c r="W96" s="302" t="str">
        <f>IF(B96="","",'3. Förpackningsdata'!L96)</f>
        <v/>
      </c>
      <c r="X96" s="537"/>
      <c r="Y96" s="467"/>
      <c r="Z96" s="485"/>
      <c r="AA96" s="81" t="str">
        <f>IF('4. Inköpsdata'!H96="SEK",'4. Inköpsdata'!J96,'4. Inköpsdata'!J96*'APH KIC KIA PC'!$Y$4)</f>
        <v/>
      </c>
      <c r="AB96" s="348" t="str">
        <f>IF('4. Inköpsdata'!H96="SEK",'4. Inköpsdata'!J96,'4. Inköpsdata'!J96*'APH KIC KIA PC'!$Y$4)</f>
        <v/>
      </c>
      <c r="AC96" s="349"/>
      <c r="AD96" s="301" t="str">
        <f>IF(B96="","",'4. Inköpsdata'!N96)</f>
        <v/>
      </c>
      <c r="AE96" s="453" t="str">
        <f>IF(B96="","",'4. Inköpsdata'!M96)</f>
        <v/>
      </c>
      <c r="AF96" s="454" t="str" cm="1">
        <f t="array" ref="AF96">IFERROR(_xlfn.IFS(AE96=25%,41,AE96=12%,42,AE96=6%,43,AE96="Momsfritt",38),"")</f>
        <v/>
      </c>
      <c r="AG96" s="454" t="str">
        <f t="shared" si="18"/>
        <v/>
      </c>
      <c r="AH96" s="301" t="str">
        <f t="shared" si="19"/>
        <v/>
      </c>
      <c r="AI96" s="301" t="str">
        <f t="shared" si="20"/>
        <v/>
      </c>
      <c r="AJ96" s="461" t="str">
        <f t="shared" si="21"/>
        <v/>
      </c>
      <c r="AK96" s="565">
        <f t="shared" si="25"/>
        <v>0</v>
      </c>
      <c r="AL96" s="348" t="str">
        <f t="shared" si="22"/>
        <v/>
      </c>
      <c r="AM96" s="348" t="str">
        <f t="shared" si="23"/>
        <v/>
      </c>
      <c r="AN96" s="461" t="str">
        <f t="shared" si="24"/>
        <v/>
      </c>
    </row>
    <row r="97" spans="1:40" x14ac:dyDescent="0.25">
      <c r="A97" s="104">
        <v>93</v>
      </c>
      <c r="B97" s="84" t="str">
        <f>IF('1. Artikeldata Grund'!$E97="","",'1. Artikeldata Grund'!$E97)</f>
        <v/>
      </c>
      <c r="C97" s="219" t="str">
        <f>IF('1. Artikeldata Grund'!D97="","",'1. Artikeldata Grund'!D97)</f>
        <v/>
      </c>
      <c r="D97" s="294"/>
      <c r="E97" s="511" t="str">
        <f t="shared" si="17"/>
        <v/>
      </c>
      <c r="F97" s="497"/>
      <c r="G97" s="296"/>
      <c r="H97" s="346"/>
      <c r="I97" s="556" t="s">
        <v>29</v>
      </c>
      <c r="J97" s="289"/>
      <c r="K97" s="557" t="s">
        <v>29</v>
      </c>
      <c r="L97" s="289" t="s">
        <v>204</v>
      </c>
      <c r="M97" s="494">
        <v>910</v>
      </c>
      <c r="N97" s="527" t="str">
        <f>IF(B97="","",IF(OR(M97=200,COUNTIF(Artikelgrupper!$G$3:$G$105,'APH KIC KIA PC'!L97)),"Ja","Nej"))</f>
        <v/>
      </c>
      <c r="O97" s="347"/>
      <c r="Q97" s="350"/>
      <c r="R97" s="351"/>
      <c r="S97" s="289" t="s">
        <v>30</v>
      </c>
      <c r="T97" s="289"/>
      <c r="V97" s="352" t="str">
        <f>IF(B97="","",'3. Förpackningsdata'!K97)</f>
        <v/>
      </c>
      <c r="W97" s="302" t="str">
        <f>IF(B97="","",'3. Förpackningsdata'!L97)</f>
        <v/>
      </c>
      <c r="X97" s="537"/>
      <c r="Y97" s="467"/>
      <c r="Z97" s="485"/>
      <c r="AA97" s="81" t="str">
        <f>IF('4. Inköpsdata'!H97="SEK",'4. Inköpsdata'!J97,'4. Inköpsdata'!J97*'APH KIC KIA PC'!$Y$4)</f>
        <v/>
      </c>
      <c r="AB97" s="348" t="str">
        <f>IF('4. Inköpsdata'!H97="SEK",'4. Inköpsdata'!J97,'4. Inköpsdata'!J97*'APH KIC KIA PC'!$Y$4)</f>
        <v/>
      </c>
      <c r="AC97" s="349"/>
      <c r="AD97" s="301" t="str">
        <f>IF(B97="","",'4. Inköpsdata'!N97)</f>
        <v/>
      </c>
      <c r="AE97" s="453" t="str">
        <f>IF(B97="","",'4. Inköpsdata'!M97)</f>
        <v/>
      </c>
      <c r="AF97" s="454" t="str" cm="1">
        <f t="array" ref="AF97">IFERROR(_xlfn.IFS(AE97=25%,41,AE97=12%,42,AE97=6%,43,AE97="Momsfritt",38),"")</f>
        <v/>
      </c>
      <c r="AG97" s="454" t="str">
        <f t="shared" si="18"/>
        <v/>
      </c>
      <c r="AH97" s="301" t="str">
        <f t="shared" si="19"/>
        <v/>
      </c>
      <c r="AI97" s="301" t="str">
        <f t="shared" si="20"/>
        <v/>
      </c>
      <c r="AJ97" s="461" t="str">
        <f t="shared" si="21"/>
        <v/>
      </c>
      <c r="AK97" s="565">
        <f t="shared" si="25"/>
        <v>0</v>
      </c>
      <c r="AL97" s="348" t="str">
        <f t="shared" si="22"/>
        <v/>
      </c>
      <c r="AM97" s="348" t="str">
        <f t="shared" si="23"/>
        <v/>
      </c>
      <c r="AN97" s="461" t="str">
        <f t="shared" si="24"/>
        <v/>
      </c>
    </row>
    <row r="98" spans="1:40" x14ac:dyDescent="0.25">
      <c r="A98" s="104">
        <v>94</v>
      </c>
      <c r="B98" s="84" t="str">
        <f>IF('1. Artikeldata Grund'!$E98="","",'1. Artikeldata Grund'!$E98)</f>
        <v/>
      </c>
      <c r="C98" s="219" t="str">
        <f>IF('1. Artikeldata Grund'!D98="","",'1. Artikeldata Grund'!D98)</f>
        <v/>
      </c>
      <c r="D98" s="294"/>
      <c r="E98" s="511" t="str">
        <f t="shared" si="17"/>
        <v/>
      </c>
      <c r="F98" s="497"/>
      <c r="G98" s="296"/>
      <c r="H98" s="346"/>
      <c r="I98" s="556" t="s">
        <v>29</v>
      </c>
      <c r="J98" s="289"/>
      <c r="K98" s="557" t="s">
        <v>29</v>
      </c>
      <c r="L98" s="289" t="s">
        <v>204</v>
      </c>
      <c r="M98" s="494">
        <v>910</v>
      </c>
      <c r="N98" s="527" t="str">
        <f>IF(B98="","",IF(OR(M98=200,COUNTIF(Artikelgrupper!$G$3:$G$105,'APH KIC KIA PC'!L98)),"Ja","Nej"))</f>
        <v/>
      </c>
      <c r="O98" s="347"/>
      <c r="Q98" s="350"/>
      <c r="R98" s="351"/>
      <c r="S98" s="289" t="s">
        <v>30</v>
      </c>
      <c r="T98" s="289"/>
      <c r="V98" s="352" t="str">
        <f>IF(B98="","",'3. Förpackningsdata'!K98)</f>
        <v/>
      </c>
      <c r="W98" s="302" t="str">
        <f>IF(B98="","",'3. Förpackningsdata'!L98)</f>
        <v/>
      </c>
      <c r="X98" s="537"/>
      <c r="Y98" s="467"/>
      <c r="Z98" s="485"/>
      <c r="AA98" s="81" t="str">
        <f>IF('4. Inköpsdata'!H98="SEK",'4. Inköpsdata'!J98,'4. Inköpsdata'!J98*'APH KIC KIA PC'!$Y$4)</f>
        <v/>
      </c>
      <c r="AB98" s="348" t="str">
        <f>IF('4. Inköpsdata'!H98="SEK",'4. Inköpsdata'!J98,'4. Inköpsdata'!J98*'APH KIC KIA PC'!$Y$4)</f>
        <v/>
      </c>
      <c r="AC98" s="349"/>
      <c r="AD98" s="301" t="str">
        <f>IF(B98="","",'4. Inköpsdata'!N98)</f>
        <v/>
      </c>
      <c r="AE98" s="453" t="str">
        <f>IF(B98="","",'4. Inköpsdata'!M98)</f>
        <v/>
      </c>
      <c r="AF98" s="454" t="str" cm="1">
        <f t="array" ref="AF98">IFERROR(_xlfn.IFS(AE98=25%,41,AE98=12%,42,AE98=6%,43,AE98="Momsfritt",38),"")</f>
        <v/>
      </c>
      <c r="AG98" s="454" t="str">
        <f t="shared" si="18"/>
        <v/>
      </c>
      <c r="AH98" s="301" t="str">
        <f t="shared" si="19"/>
        <v/>
      </c>
      <c r="AI98" s="301" t="str">
        <f t="shared" si="20"/>
        <v/>
      </c>
      <c r="AJ98" s="461" t="str">
        <f t="shared" si="21"/>
        <v/>
      </c>
      <c r="AK98" s="565">
        <f t="shared" si="25"/>
        <v>0</v>
      </c>
      <c r="AL98" s="348" t="str">
        <f t="shared" si="22"/>
        <v/>
      </c>
      <c r="AM98" s="348" t="str">
        <f t="shared" si="23"/>
        <v/>
      </c>
      <c r="AN98" s="461" t="str">
        <f t="shared" si="24"/>
        <v/>
      </c>
    </row>
    <row r="99" spans="1:40" x14ac:dyDescent="0.25">
      <c r="A99" s="104">
        <v>95</v>
      </c>
      <c r="B99" s="84" t="str">
        <f>IF('1. Artikeldata Grund'!$E99="","",'1. Artikeldata Grund'!$E99)</f>
        <v/>
      </c>
      <c r="C99" s="219" t="str">
        <f>IF('1. Artikeldata Grund'!D99="","",'1. Artikeldata Grund'!D99)</f>
        <v/>
      </c>
      <c r="D99" s="294"/>
      <c r="E99" s="511" t="str">
        <f t="shared" si="17"/>
        <v/>
      </c>
      <c r="F99" s="497"/>
      <c r="G99" s="296"/>
      <c r="H99" s="346"/>
      <c r="I99" s="556" t="s">
        <v>29</v>
      </c>
      <c r="J99" s="289"/>
      <c r="K99" s="557" t="s">
        <v>29</v>
      </c>
      <c r="L99" s="289" t="s">
        <v>204</v>
      </c>
      <c r="M99" s="494">
        <v>910</v>
      </c>
      <c r="N99" s="527" t="str">
        <f>IF(B99="","",IF(OR(M99=200,COUNTIF(Artikelgrupper!$G$3:$G$105,'APH KIC KIA PC'!L99)),"Ja","Nej"))</f>
        <v/>
      </c>
      <c r="O99" s="347"/>
      <c r="Q99" s="350"/>
      <c r="R99" s="351"/>
      <c r="S99" s="289" t="s">
        <v>30</v>
      </c>
      <c r="T99" s="289"/>
      <c r="V99" s="352" t="str">
        <f>IF(B99="","",'3. Förpackningsdata'!K99)</f>
        <v/>
      </c>
      <c r="W99" s="302" t="str">
        <f>IF(B99="","",'3. Förpackningsdata'!L99)</f>
        <v/>
      </c>
      <c r="X99" s="537"/>
      <c r="Y99" s="467"/>
      <c r="Z99" s="485"/>
      <c r="AA99" s="81" t="str">
        <f>IF('4. Inköpsdata'!H99="SEK",'4. Inköpsdata'!J99,'4. Inköpsdata'!J99*'APH KIC KIA PC'!$Y$4)</f>
        <v/>
      </c>
      <c r="AB99" s="348" t="str">
        <f>IF('4. Inköpsdata'!H99="SEK",'4. Inköpsdata'!J99,'4. Inköpsdata'!J99*'APH KIC KIA PC'!$Y$4)</f>
        <v/>
      </c>
      <c r="AC99" s="349"/>
      <c r="AD99" s="301" t="str">
        <f>IF(B99="","",'4. Inköpsdata'!N99)</f>
        <v/>
      </c>
      <c r="AE99" s="453" t="str">
        <f>IF(B99="","",'4. Inköpsdata'!M99)</f>
        <v/>
      </c>
      <c r="AF99" s="454" t="str" cm="1">
        <f t="array" ref="AF99">IFERROR(_xlfn.IFS(AE99=25%,41,AE99=12%,42,AE99=6%,43,AE99="Momsfritt",38),"")</f>
        <v/>
      </c>
      <c r="AG99" s="454" t="str">
        <f t="shared" si="18"/>
        <v/>
      </c>
      <c r="AH99" s="301" t="str">
        <f t="shared" si="19"/>
        <v/>
      </c>
      <c r="AI99" s="301" t="str">
        <f t="shared" si="20"/>
        <v/>
      </c>
      <c r="AJ99" s="461" t="str">
        <f t="shared" si="21"/>
        <v/>
      </c>
      <c r="AK99" s="565">
        <f t="shared" si="25"/>
        <v>0</v>
      </c>
      <c r="AL99" s="348" t="str">
        <f t="shared" si="22"/>
        <v/>
      </c>
      <c r="AM99" s="348" t="str">
        <f t="shared" si="23"/>
        <v/>
      </c>
      <c r="AN99" s="461" t="str">
        <f t="shared" si="24"/>
        <v/>
      </c>
    </row>
    <row r="100" spans="1:40" x14ac:dyDescent="0.25">
      <c r="A100" s="104">
        <v>96</v>
      </c>
      <c r="B100" s="84" t="str">
        <f>IF('1. Artikeldata Grund'!$E100="","",'1. Artikeldata Grund'!$E100)</f>
        <v/>
      </c>
      <c r="C100" s="219" t="str">
        <f>IF('1. Artikeldata Grund'!D100="","",'1. Artikeldata Grund'!D100)</f>
        <v/>
      </c>
      <c r="D100" s="294"/>
      <c r="E100" s="511" t="str">
        <f t="shared" si="17"/>
        <v/>
      </c>
      <c r="F100" s="497"/>
      <c r="G100" s="296"/>
      <c r="H100" s="346"/>
      <c r="I100" s="556" t="s">
        <v>29</v>
      </c>
      <c r="J100" s="289"/>
      <c r="K100" s="557" t="s">
        <v>29</v>
      </c>
      <c r="L100" s="289" t="s">
        <v>204</v>
      </c>
      <c r="M100" s="494">
        <v>910</v>
      </c>
      <c r="N100" s="527" t="str">
        <f>IF(B100="","",IF(OR(M100=200,COUNTIF(Artikelgrupper!$G$3:$G$105,'APH KIC KIA PC'!L100)),"Ja","Nej"))</f>
        <v/>
      </c>
      <c r="O100" s="347"/>
      <c r="Q100" s="350"/>
      <c r="R100" s="351"/>
      <c r="S100" s="289" t="s">
        <v>30</v>
      </c>
      <c r="T100" s="289"/>
      <c r="V100" s="352" t="str">
        <f>IF(B100="","",'3. Förpackningsdata'!K100)</f>
        <v/>
      </c>
      <c r="W100" s="302" t="str">
        <f>IF(B100="","",'3. Förpackningsdata'!L100)</f>
        <v/>
      </c>
      <c r="X100" s="537"/>
      <c r="Y100" s="467"/>
      <c r="Z100" s="485"/>
      <c r="AA100" s="81" t="str">
        <f>IF('4. Inköpsdata'!H100="SEK",'4. Inköpsdata'!J100,'4. Inköpsdata'!J100*'APH KIC KIA PC'!$Y$4)</f>
        <v/>
      </c>
      <c r="AB100" s="348" t="str">
        <f>IF('4. Inköpsdata'!H100="SEK",'4. Inköpsdata'!J100,'4. Inköpsdata'!J100*'APH KIC KIA PC'!$Y$4)</f>
        <v/>
      </c>
      <c r="AC100" s="349"/>
      <c r="AD100" s="301" t="str">
        <f>IF(B100="","",'4. Inköpsdata'!N100)</f>
        <v/>
      </c>
      <c r="AE100" s="453" t="str">
        <f>IF(B100="","",'4. Inköpsdata'!M100)</f>
        <v/>
      </c>
      <c r="AF100" s="454" t="str" cm="1">
        <f t="array" ref="AF100">IFERROR(_xlfn.IFS(AE100=25%,41,AE100=12%,42,AE100=6%,43,AE100="Momsfritt",38),"")</f>
        <v/>
      </c>
      <c r="AG100" s="454" t="str">
        <f t="shared" si="18"/>
        <v/>
      </c>
      <c r="AH100" s="301" t="str">
        <f t="shared" si="19"/>
        <v/>
      </c>
      <c r="AI100" s="301" t="str">
        <f t="shared" si="20"/>
        <v/>
      </c>
      <c r="AJ100" s="461" t="str">
        <f t="shared" si="21"/>
        <v/>
      </c>
      <c r="AK100" s="565">
        <f t="shared" si="25"/>
        <v>0</v>
      </c>
      <c r="AL100" s="348" t="str">
        <f t="shared" si="22"/>
        <v/>
      </c>
      <c r="AM100" s="348" t="str">
        <f t="shared" si="23"/>
        <v/>
      </c>
      <c r="AN100" s="461" t="str">
        <f t="shared" si="24"/>
        <v/>
      </c>
    </row>
    <row r="101" spans="1:40" x14ac:dyDescent="0.25">
      <c r="A101" s="104">
        <v>97</v>
      </c>
      <c r="B101" s="84" t="str">
        <f>IF('1. Artikeldata Grund'!$E101="","",'1. Artikeldata Grund'!$E101)</f>
        <v/>
      </c>
      <c r="C101" s="219" t="str">
        <f>IF('1. Artikeldata Grund'!D101="","",'1. Artikeldata Grund'!D101)</f>
        <v/>
      </c>
      <c r="D101" s="294"/>
      <c r="E101" s="511" t="str">
        <f t="shared" ref="E101:E132" si="26">IF(B101="","","ÅÅÅÅ-MM-DD")</f>
        <v/>
      </c>
      <c r="F101" s="497"/>
      <c r="G101" s="296"/>
      <c r="H101" s="346"/>
      <c r="I101" s="556" t="s">
        <v>29</v>
      </c>
      <c r="J101" s="289"/>
      <c r="K101" s="557" t="s">
        <v>29</v>
      </c>
      <c r="L101" s="289" t="s">
        <v>204</v>
      </c>
      <c r="M101" s="494">
        <v>910</v>
      </c>
      <c r="N101" s="527" t="str">
        <f>IF(B101="","",IF(OR(M101=200,COUNTIF(Artikelgrupper!$G$3:$G$105,'APH KIC KIA PC'!L101)),"Ja","Nej"))</f>
        <v/>
      </c>
      <c r="O101" s="347"/>
      <c r="Q101" s="350"/>
      <c r="R101" s="351"/>
      <c r="S101" s="289" t="s">
        <v>30</v>
      </c>
      <c r="T101" s="289"/>
      <c r="V101" s="352" t="str">
        <f>IF(B101="","",'3. Förpackningsdata'!K101)</f>
        <v/>
      </c>
      <c r="W101" s="302" t="str">
        <f>IF(B101="","",'3. Förpackningsdata'!L101)</f>
        <v/>
      </c>
      <c r="X101" s="537"/>
      <c r="Y101" s="467"/>
      <c r="Z101" s="485"/>
      <c r="AA101" s="81" t="str">
        <f>IF('4. Inköpsdata'!H101="SEK",'4. Inköpsdata'!J101,'4. Inköpsdata'!J101*'APH KIC KIA PC'!$Y$4)</f>
        <v/>
      </c>
      <c r="AB101" s="348" t="str">
        <f>IF('4. Inköpsdata'!H101="SEK",'4. Inköpsdata'!J101,'4. Inköpsdata'!J101*'APH KIC KIA PC'!$Y$4)</f>
        <v/>
      </c>
      <c r="AC101" s="349"/>
      <c r="AD101" s="301" t="str">
        <f>IF(B101="","",'4. Inköpsdata'!N101)</f>
        <v/>
      </c>
      <c r="AE101" s="453" t="str">
        <f>IF(B101="","",'4. Inköpsdata'!M101)</f>
        <v/>
      </c>
      <c r="AF101" s="454" t="str" cm="1">
        <f t="array" ref="AF101">IFERROR(_xlfn.IFS(AE101=25%,41,AE101=12%,42,AE101=6%,43,AE101="Momsfritt",38),"")</f>
        <v/>
      </c>
      <c r="AG101" s="454" t="str">
        <f t="shared" ref="AG101:AG132" si="27">IF(B101="","",IF(AE101="Momsfritt",1,AE101+1))</f>
        <v/>
      </c>
      <c r="AH101" s="301" t="str">
        <f t="shared" ref="AH101:AH132" si="28">IF(B101="","",AC101/AG101)</f>
        <v/>
      </c>
      <c r="AI101" s="301" t="str">
        <f t="shared" ref="AI101:AI132" si="29">IF(B101="","",AH101-AA101)</f>
        <v/>
      </c>
      <c r="AJ101" s="461" t="str">
        <f t="shared" ref="AJ101:AJ132" si="30">IF(B101="","",AI101/AH101)</f>
        <v/>
      </c>
      <c r="AK101" s="565">
        <f t="shared" si="25"/>
        <v>0</v>
      </c>
      <c r="AL101" s="348" t="str">
        <f t="shared" ref="AL101:AL132" si="31">IF(B101="","",AK101/AG101)</f>
        <v/>
      </c>
      <c r="AM101" s="348" t="str">
        <f t="shared" ref="AM101:AM132" si="32">IF(B101="","",AL101-AA101)</f>
        <v/>
      </c>
      <c r="AN101" s="461" t="str">
        <f t="shared" ref="AN101:AN132" si="33">IF(B101="","",AM101/AL101)</f>
        <v/>
      </c>
    </row>
    <row r="102" spans="1:40" x14ac:dyDescent="0.25">
      <c r="A102" s="104">
        <v>98</v>
      </c>
      <c r="B102" s="84" t="str">
        <f>IF('1. Artikeldata Grund'!$E102="","",'1. Artikeldata Grund'!$E102)</f>
        <v/>
      </c>
      <c r="C102" s="219" t="str">
        <f>IF('1. Artikeldata Grund'!D102="","",'1. Artikeldata Grund'!D102)</f>
        <v/>
      </c>
      <c r="D102" s="294"/>
      <c r="E102" s="511" t="str">
        <f t="shared" si="26"/>
        <v/>
      </c>
      <c r="F102" s="497"/>
      <c r="G102" s="296"/>
      <c r="H102" s="346"/>
      <c r="I102" s="556" t="s">
        <v>29</v>
      </c>
      <c r="J102" s="289"/>
      <c r="K102" s="557" t="s">
        <v>29</v>
      </c>
      <c r="L102" s="289" t="s">
        <v>204</v>
      </c>
      <c r="M102" s="494">
        <v>910</v>
      </c>
      <c r="N102" s="527" t="str">
        <f>IF(B102="","",IF(OR(M102=200,COUNTIF(Artikelgrupper!$G$3:$G$105,'APH KIC KIA PC'!L102)),"Ja","Nej"))</f>
        <v/>
      </c>
      <c r="O102" s="347"/>
      <c r="Q102" s="350"/>
      <c r="R102" s="351"/>
      <c r="S102" s="289" t="s">
        <v>30</v>
      </c>
      <c r="T102" s="289"/>
      <c r="V102" s="352" t="str">
        <f>IF(B102="","",'3. Förpackningsdata'!K102)</f>
        <v/>
      </c>
      <c r="W102" s="302" t="str">
        <f>IF(B102="","",'3. Förpackningsdata'!L102)</f>
        <v/>
      </c>
      <c r="X102" s="537"/>
      <c r="Y102" s="467"/>
      <c r="Z102" s="485"/>
      <c r="AA102" s="81" t="str">
        <f>IF('4. Inköpsdata'!H102="SEK",'4. Inköpsdata'!J102,'4. Inköpsdata'!J102*'APH KIC KIA PC'!$Y$4)</f>
        <v/>
      </c>
      <c r="AB102" s="348" t="str">
        <f>IF('4. Inköpsdata'!H102="SEK",'4. Inköpsdata'!J102,'4. Inköpsdata'!J102*'APH KIC KIA PC'!$Y$4)</f>
        <v/>
      </c>
      <c r="AC102" s="349"/>
      <c r="AD102" s="301" t="str">
        <f>IF(B102="","",'4. Inköpsdata'!N102)</f>
        <v/>
      </c>
      <c r="AE102" s="453" t="str">
        <f>IF(B102="","",'4. Inköpsdata'!M102)</f>
        <v/>
      </c>
      <c r="AF102" s="454" t="str" cm="1">
        <f t="array" ref="AF102">IFERROR(_xlfn.IFS(AE102=25%,41,AE102=12%,42,AE102=6%,43,AE102="Momsfritt",38),"")</f>
        <v/>
      </c>
      <c r="AG102" s="454" t="str">
        <f t="shared" si="27"/>
        <v/>
      </c>
      <c r="AH102" s="301" t="str">
        <f t="shared" si="28"/>
        <v/>
      </c>
      <c r="AI102" s="301" t="str">
        <f t="shared" si="29"/>
        <v/>
      </c>
      <c r="AJ102" s="461" t="str">
        <f t="shared" si="30"/>
        <v/>
      </c>
      <c r="AK102" s="565">
        <f t="shared" si="25"/>
        <v>0</v>
      </c>
      <c r="AL102" s="348" t="str">
        <f t="shared" si="31"/>
        <v/>
      </c>
      <c r="AM102" s="348" t="str">
        <f t="shared" si="32"/>
        <v/>
      </c>
      <c r="AN102" s="461" t="str">
        <f t="shared" si="33"/>
        <v/>
      </c>
    </row>
    <row r="103" spans="1:40" x14ac:dyDescent="0.25">
      <c r="A103" s="104">
        <v>99</v>
      </c>
      <c r="B103" s="84" t="str">
        <f>IF('1. Artikeldata Grund'!$E103="","",'1. Artikeldata Grund'!$E103)</f>
        <v/>
      </c>
      <c r="C103" s="219" t="str">
        <f>IF('1. Artikeldata Grund'!D103="","",'1. Artikeldata Grund'!D103)</f>
        <v/>
      </c>
      <c r="D103" s="294"/>
      <c r="E103" s="511" t="str">
        <f t="shared" si="26"/>
        <v/>
      </c>
      <c r="F103" s="497"/>
      <c r="G103" s="296"/>
      <c r="H103" s="346"/>
      <c r="I103" s="556" t="s">
        <v>29</v>
      </c>
      <c r="J103" s="289"/>
      <c r="K103" s="557" t="s">
        <v>29</v>
      </c>
      <c r="L103" s="289" t="s">
        <v>204</v>
      </c>
      <c r="M103" s="494">
        <v>910</v>
      </c>
      <c r="N103" s="527" t="str">
        <f>IF(B103="","",IF(OR(M103=200,COUNTIF(Artikelgrupper!$G$3:$G$105,'APH KIC KIA PC'!L103)),"Ja","Nej"))</f>
        <v/>
      </c>
      <c r="O103" s="347"/>
      <c r="Q103" s="350"/>
      <c r="R103" s="351"/>
      <c r="S103" s="289" t="s">
        <v>30</v>
      </c>
      <c r="T103" s="289"/>
      <c r="V103" s="352" t="str">
        <f>IF(B103="","",'3. Förpackningsdata'!K103)</f>
        <v/>
      </c>
      <c r="W103" s="302" t="str">
        <f>IF(B103="","",'3. Förpackningsdata'!L103)</f>
        <v/>
      </c>
      <c r="X103" s="537"/>
      <c r="Y103" s="467"/>
      <c r="Z103" s="485"/>
      <c r="AA103" s="81" t="str">
        <f>IF('4. Inköpsdata'!H103="SEK",'4. Inköpsdata'!J103,'4. Inköpsdata'!J103*'APH KIC KIA PC'!$Y$4)</f>
        <v/>
      </c>
      <c r="AB103" s="348" t="str">
        <f>IF('4. Inköpsdata'!H103="SEK",'4. Inköpsdata'!J103,'4. Inköpsdata'!J103*'APH KIC KIA PC'!$Y$4)</f>
        <v/>
      </c>
      <c r="AC103" s="349"/>
      <c r="AD103" s="301" t="str">
        <f>IF(B103="","",'4. Inköpsdata'!N103)</f>
        <v/>
      </c>
      <c r="AE103" s="453" t="str">
        <f>IF(B103="","",'4. Inköpsdata'!M103)</f>
        <v/>
      </c>
      <c r="AF103" s="454" t="str" cm="1">
        <f t="array" ref="AF103">IFERROR(_xlfn.IFS(AE103=25%,41,AE103=12%,42,AE103=6%,43,AE103="Momsfritt",38),"")</f>
        <v/>
      </c>
      <c r="AG103" s="454" t="str">
        <f t="shared" si="27"/>
        <v/>
      </c>
      <c r="AH103" s="301" t="str">
        <f t="shared" si="28"/>
        <v/>
      </c>
      <c r="AI103" s="301" t="str">
        <f t="shared" si="29"/>
        <v/>
      </c>
      <c r="AJ103" s="461" t="str">
        <f t="shared" si="30"/>
        <v/>
      </c>
      <c r="AK103" s="565">
        <f t="shared" si="25"/>
        <v>0</v>
      </c>
      <c r="AL103" s="348" t="str">
        <f t="shared" si="31"/>
        <v/>
      </c>
      <c r="AM103" s="348" t="str">
        <f t="shared" si="32"/>
        <v/>
      </c>
      <c r="AN103" s="461" t="str">
        <f t="shared" si="33"/>
        <v/>
      </c>
    </row>
    <row r="104" spans="1:40" x14ac:dyDescent="0.25">
      <c r="A104" s="104">
        <v>100</v>
      </c>
      <c r="B104" s="84" t="str">
        <f>IF('1. Artikeldata Grund'!$E104="","",'1. Artikeldata Grund'!$E104)</f>
        <v/>
      </c>
      <c r="C104" s="219" t="str">
        <f>IF('1. Artikeldata Grund'!D104="","",'1. Artikeldata Grund'!D104)</f>
        <v/>
      </c>
      <c r="D104" s="294"/>
      <c r="E104" s="511" t="str">
        <f t="shared" si="26"/>
        <v/>
      </c>
      <c r="F104" s="497"/>
      <c r="G104" s="296"/>
      <c r="H104" s="346"/>
      <c r="I104" s="556" t="s">
        <v>29</v>
      </c>
      <c r="J104" s="289"/>
      <c r="K104" s="557" t="s">
        <v>29</v>
      </c>
      <c r="L104" s="289" t="s">
        <v>204</v>
      </c>
      <c r="M104" s="494">
        <v>910</v>
      </c>
      <c r="N104" s="527" t="str">
        <f>IF(B104="","",IF(OR(M104=200,COUNTIF(Artikelgrupper!$G$3:$G$105,'APH KIC KIA PC'!L104)),"Ja","Nej"))</f>
        <v/>
      </c>
      <c r="O104" s="347"/>
      <c r="Q104" s="350"/>
      <c r="R104" s="351"/>
      <c r="S104" s="289" t="s">
        <v>30</v>
      </c>
      <c r="T104" s="289"/>
      <c r="V104" s="352" t="str">
        <f>IF(B104="","",'3. Förpackningsdata'!K104)</f>
        <v/>
      </c>
      <c r="W104" s="302" t="str">
        <f>IF(B104="","",'3. Förpackningsdata'!L104)</f>
        <v/>
      </c>
      <c r="X104" s="537"/>
      <c r="Y104" s="467"/>
      <c r="Z104" s="485"/>
      <c r="AA104" s="81" t="str">
        <f>IF('4. Inköpsdata'!H104="SEK",'4. Inköpsdata'!J104,'4. Inköpsdata'!J104*'APH KIC KIA PC'!$Y$4)</f>
        <v/>
      </c>
      <c r="AB104" s="348" t="str">
        <f>IF('4. Inköpsdata'!H104="SEK",'4. Inköpsdata'!J104,'4. Inköpsdata'!J104*'APH KIC KIA PC'!$Y$4)</f>
        <v/>
      </c>
      <c r="AC104" s="349"/>
      <c r="AD104" s="301" t="str">
        <f>IF(B104="","",'4. Inköpsdata'!N104)</f>
        <v/>
      </c>
      <c r="AE104" s="453" t="str">
        <f>IF(B104="","",'4. Inköpsdata'!M104)</f>
        <v/>
      </c>
      <c r="AF104" s="454" t="str" cm="1">
        <f t="array" ref="AF104">IFERROR(_xlfn.IFS(AE104=25%,41,AE104=12%,42,AE104=6%,43,AE104="Momsfritt",38),"")</f>
        <v/>
      </c>
      <c r="AG104" s="454" t="str">
        <f t="shared" si="27"/>
        <v/>
      </c>
      <c r="AH104" s="301" t="str">
        <f t="shared" si="28"/>
        <v/>
      </c>
      <c r="AI104" s="301" t="str">
        <f t="shared" si="29"/>
        <v/>
      </c>
      <c r="AJ104" s="461" t="str">
        <f t="shared" si="30"/>
        <v/>
      </c>
      <c r="AK104" s="565">
        <f t="shared" si="25"/>
        <v>0</v>
      </c>
      <c r="AL104" s="348" t="str">
        <f t="shared" si="31"/>
        <v/>
      </c>
      <c r="AM104" s="348" t="str">
        <f t="shared" si="32"/>
        <v/>
      </c>
      <c r="AN104" s="461" t="str">
        <f t="shared" si="33"/>
        <v/>
      </c>
    </row>
    <row r="105" spans="1:40" x14ac:dyDescent="0.25">
      <c r="A105" s="104">
        <v>101</v>
      </c>
      <c r="B105" s="84" t="str">
        <f>IF('1. Artikeldata Grund'!$E105="","",'1. Artikeldata Grund'!$E105)</f>
        <v/>
      </c>
      <c r="C105" s="219" t="str">
        <f>IF('1. Artikeldata Grund'!D105="","",'1. Artikeldata Grund'!D105)</f>
        <v/>
      </c>
      <c r="D105" s="294"/>
      <c r="E105" s="511" t="str">
        <f t="shared" si="26"/>
        <v/>
      </c>
      <c r="F105" s="497"/>
      <c r="G105" s="296"/>
      <c r="H105" s="346"/>
      <c r="I105" s="556" t="s">
        <v>29</v>
      </c>
      <c r="J105" s="289"/>
      <c r="K105" s="557" t="s">
        <v>29</v>
      </c>
      <c r="L105" s="289" t="s">
        <v>204</v>
      </c>
      <c r="M105" s="494">
        <v>910</v>
      </c>
      <c r="N105" s="527" t="str">
        <f>IF(B105="","",IF(OR(M105=200,COUNTIF(Artikelgrupper!$G$3:$G$105,'APH KIC KIA PC'!L105)),"Ja","Nej"))</f>
        <v/>
      </c>
      <c r="O105" s="347"/>
      <c r="Q105" s="350"/>
      <c r="R105" s="351"/>
      <c r="S105" s="289" t="s">
        <v>30</v>
      </c>
      <c r="T105" s="289"/>
      <c r="V105" s="352" t="str">
        <f>IF(B105="","",'3. Förpackningsdata'!K105)</f>
        <v/>
      </c>
      <c r="W105" s="302" t="str">
        <f>IF(B105="","",'3. Förpackningsdata'!L105)</f>
        <v/>
      </c>
      <c r="X105" s="537"/>
      <c r="Y105" s="467"/>
      <c r="Z105" s="485"/>
      <c r="AA105" s="81" t="str">
        <f>IF('4. Inköpsdata'!H105="SEK",'4. Inköpsdata'!J105,'4. Inköpsdata'!J105*'APH KIC KIA PC'!$Y$4)</f>
        <v/>
      </c>
      <c r="AB105" s="348" t="str">
        <f>IF('4. Inköpsdata'!H105="SEK",'4. Inköpsdata'!J105,'4. Inköpsdata'!J105*'APH KIC KIA PC'!$Y$4)</f>
        <v/>
      </c>
      <c r="AC105" s="349"/>
      <c r="AD105" s="301" t="str">
        <f>IF(B105="","",'4. Inköpsdata'!N105)</f>
        <v/>
      </c>
      <c r="AE105" s="453" t="str">
        <f>IF(B105="","",'4. Inköpsdata'!M105)</f>
        <v/>
      </c>
      <c r="AF105" s="454" t="str" cm="1">
        <f t="array" ref="AF105">IFERROR(_xlfn.IFS(AE105=25%,41,AE105=12%,42,AE105=6%,43,AE105="Momsfritt",38),"")</f>
        <v/>
      </c>
      <c r="AG105" s="454" t="str">
        <f t="shared" si="27"/>
        <v/>
      </c>
      <c r="AH105" s="301" t="str">
        <f t="shared" si="28"/>
        <v/>
      </c>
      <c r="AI105" s="301" t="str">
        <f t="shared" si="29"/>
        <v/>
      </c>
      <c r="AJ105" s="461" t="str">
        <f t="shared" si="30"/>
        <v/>
      </c>
      <c r="AK105" s="565">
        <f t="shared" si="25"/>
        <v>0</v>
      </c>
      <c r="AL105" s="348" t="str">
        <f t="shared" si="31"/>
        <v/>
      </c>
      <c r="AM105" s="348" t="str">
        <f t="shared" si="32"/>
        <v/>
      </c>
      <c r="AN105" s="461" t="str">
        <f t="shared" si="33"/>
        <v/>
      </c>
    </row>
    <row r="106" spans="1:40" x14ac:dyDescent="0.25">
      <c r="A106" s="104">
        <v>102</v>
      </c>
      <c r="B106" s="84" t="str">
        <f>IF('1. Artikeldata Grund'!$E106="","",'1. Artikeldata Grund'!$E106)</f>
        <v/>
      </c>
      <c r="C106" s="219" t="str">
        <f>IF('1. Artikeldata Grund'!D106="","",'1. Artikeldata Grund'!D106)</f>
        <v/>
      </c>
      <c r="D106" s="294"/>
      <c r="E106" s="511" t="str">
        <f t="shared" si="26"/>
        <v/>
      </c>
      <c r="F106" s="497"/>
      <c r="G106" s="296"/>
      <c r="H106" s="346"/>
      <c r="I106" s="556" t="s">
        <v>29</v>
      </c>
      <c r="J106" s="289"/>
      <c r="K106" s="557" t="s">
        <v>29</v>
      </c>
      <c r="L106" s="289" t="s">
        <v>204</v>
      </c>
      <c r="M106" s="494">
        <v>910</v>
      </c>
      <c r="N106" s="527" t="str">
        <f>IF(B106="","",IF(OR(M106=200,COUNTIF(Artikelgrupper!$G$3:$G$105,'APH KIC KIA PC'!L106)),"Ja","Nej"))</f>
        <v/>
      </c>
      <c r="O106" s="347"/>
      <c r="Q106" s="350"/>
      <c r="R106" s="351"/>
      <c r="S106" s="289" t="s">
        <v>30</v>
      </c>
      <c r="T106" s="289"/>
      <c r="V106" s="352" t="str">
        <f>IF(B106="","",'3. Förpackningsdata'!K106)</f>
        <v/>
      </c>
      <c r="W106" s="302" t="str">
        <f>IF(B106="","",'3. Förpackningsdata'!L106)</f>
        <v/>
      </c>
      <c r="X106" s="537"/>
      <c r="Y106" s="467"/>
      <c r="Z106" s="485"/>
      <c r="AA106" s="81" t="str">
        <f>IF('4. Inköpsdata'!H106="SEK",'4. Inköpsdata'!J106,'4. Inköpsdata'!J106*'APH KIC KIA PC'!$Y$4)</f>
        <v/>
      </c>
      <c r="AB106" s="348" t="str">
        <f>IF('4. Inköpsdata'!H106="SEK",'4. Inköpsdata'!J106,'4. Inköpsdata'!J106*'APH KIC KIA PC'!$Y$4)</f>
        <v/>
      </c>
      <c r="AC106" s="349"/>
      <c r="AD106" s="301" t="str">
        <f>IF(B106="","",'4. Inköpsdata'!N106)</f>
        <v/>
      </c>
      <c r="AE106" s="453" t="str">
        <f>IF(B106="","",'4. Inköpsdata'!M106)</f>
        <v/>
      </c>
      <c r="AF106" s="454" t="str" cm="1">
        <f t="array" ref="AF106">IFERROR(_xlfn.IFS(AE106=25%,41,AE106=12%,42,AE106=6%,43,AE106="Momsfritt",38),"")</f>
        <v/>
      </c>
      <c r="AG106" s="454" t="str">
        <f t="shared" si="27"/>
        <v/>
      </c>
      <c r="AH106" s="301" t="str">
        <f t="shared" si="28"/>
        <v/>
      </c>
      <c r="AI106" s="301" t="str">
        <f t="shared" si="29"/>
        <v/>
      </c>
      <c r="AJ106" s="461" t="str">
        <f t="shared" si="30"/>
        <v/>
      </c>
      <c r="AK106" s="565">
        <f t="shared" si="25"/>
        <v>0</v>
      </c>
      <c r="AL106" s="348" t="str">
        <f t="shared" si="31"/>
        <v/>
      </c>
      <c r="AM106" s="348" t="str">
        <f t="shared" si="32"/>
        <v/>
      </c>
      <c r="AN106" s="461" t="str">
        <f t="shared" si="33"/>
        <v/>
      </c>
    </row>
    <row r="107" spans="1:40" x14ac:dyDescent="0.25">
      <c r="A107" s="104">
        <v>103</v>
      </c>
      <c r="B107" s="84" t="str">
        <f>IF('1. Artikeldata Grund'!$E107="","",'1. Artikeldata Grund'!$E107)</f>
        <v/>
      </c>
      <c r="C107" s="219" t="str">
        <f>IF('1. Artikeldata Grund'!D107="","",'1. Artikeldata Grund'!D107)</f>
        <v/>
      </c>
      <c r="D107" s="294"/>
      <c r="E107" s="511" t="str">
        <f t="shared" si="26"/>
        <v/>
      </c>
      <c r="F107" s="497"/>
      <c r="G107" s="296"/>
      <c r="H107" s="346"/>
      <c r="I107" s="556" t="s">
        <v>29</v>
      </c>
      <c r="J107" s="289"/>
      <c r="K107" s="557" t="s">
        <v>29</v>
      </c>
      <c r="L107" s="289" t="s">
        <v>204</v>
      </c>
      <c r="M107" s="494">
        <v>910</v>
      </c>
      <c r="N107" s="527" t="str">
        <f>IF(B107="","",IF(OR(M107=200,COUNTIF(Artikelgrupper!$G$3:$G$105,'APH KIC KIA PC'!L107)),"Ja","Nej"))</f>
        <v/>
      </c>
      <c r="O107" s="347"/>
      <c r="Q107" s="350"/>
      <c r="R107" s="351"/>
      <c r="S107" s="289" t="s">
        <v>30</v>
      </c>
      <c r="T107" s="289"/>
      <c r="V107" s="352" t="str">
        <f>IF(B107="","",'3. Förpackningsdata'!K107)</f>
        <v/>
      </c>
      <c r="W107" s="302" t="str">
        <f>IF(B107="","",'3. Förpackningsdata'!L107)</f>
        <v/>
      </c>
      <c r="X107" s="537"/>
      <c r="Y107" s="467"/>
      <c r="Z107" s="485"/>
      <c r="AA107" s="81" t="str">
        <f>IF('4. Inköpsdata'!H107="SEK",'4. Inköpsdata'!J107,'4. Inköpsdata'!J107*'APH KIC KIA PC'!$Y$4)</f>
        <v/>
      </c>
      <c r="AB107" s="348" t="str">
        <f>IF('4. Inköpsdata'!H107="SEK",'4. Inköpsdata'!J107,'4. Inköpsdata'!J107*'APH KIC KIA PC'!$Y$4)</f>
        <v/>
      </c>
      <c r="AC107" s="349"/>
      <c r="AD107" s="301" t="str">
        <f>IF(B107="","",'4. Inköpsdata'!N107)</f>
        <v/>
      </c>
      <c r="AE107" s="453" t="str">
        <f>IF(B107="","",'4. Inköpsdata'!M107)</f>
        <v/>
      </c>
      <c r="AF107" s="454" t="str" cm="1">
        <f t="array" ref="AF107">IFERROR(_xlfn.IFS(AE107=25%,41,AE107=12%,42,AE107=6%,43,AE107="Momsfritt",38),"")</f>
        <v/>
      </c>
      <c r="AG107" s="454" t="str">
        <f t="shared" si="27"/>
        <v/>
      </c>
      <c r="AH107" s="301" t="str">
        <f t="shared" si="28"/>
        <v/>
      </c>
      <c r="AI107" s="301" t="str">
        <f t="shared" si="29"/>
        <v/>
      </c>
      <c r="AJ107" s="461" t="str">
        <f t="shared" si="30"/>
        <v/>
      </c>
      <c r="AK107" s="565">
        <f t="shared" si="25"/>
        <v>0</v>
      </c>
      <c r="AL107" s="348" t="str">
        <f t="shared" si="31"/>
        <v/>
      </c>
      <c r="AM107" s="348" t="str">
        <f t="shared" si="32"/>
        <v/>
      </c>
      <c r="AN107" s="461" t="str">
        <f t="shared" si="33"/>
        <v/>
      </c>
    </row>
    <row r="108" spans="1:40" x14ac:dyDescent="0.25">
      <c r="A108" s="104">
        <v>104</v>
      </c>
      <c r="B108" s="84" t="str">
        <f>IF('1. Artikeldata Grund'!$E108="","",'1. Artikeldata Grund'!$E108)</f>
        <v/>
      </c>
      <c r="C108" s="219" t="str">
        <f>IF('1. Artikeldata Grund'!D108="","",'1. Artikeldata Grund'!D108)</f>
        <v/>
      </c>
      <c r="D108" s="294"/>
      <c r="E108" s="511" t="str">
        <f t="shared" si="26"/>
        <v/>
      </c>
      <c r="F108" s="497"/>
      <c r="G108" s="296"/>
      <c r="H108" s="346"/>
      <c r="I108" s="556" t="s">
        <v>29</v>
      </c>
      <c r="J108" s="289"/>
      <c r="K108" s="557" t="s">
        <v>29</v>
      </c>
      <c r="L108" s="289" t="s">
        <v>204</v>
      </c>
      <c r="M108" s="494">
        <v>910</v>
      </c>
      <c r="N108" s="527" t="str">
        <f>IF(B108="","",IF(OR(M108=200,COUNTIF(Artikelgrupper!$G$3:$G$105,'APH KIC KIA PC'!L108)),"Ja","Nej"))</f>
        <v/>
      </c>
      <c r="O108" s="347"/>
      <c r="Q108" s="350"/>
      <c r="R108" s="351"/>
      <c r="S108" s="289" t="s">
        <v>30</v>
      </c>
      <c r="T108" s="289"/>
      <c r="V108" s="352" t="str">
        <f>IF(B108="","",'3. Förpackningsdata'!K108)</f>
        <v/>
      </c>
      <c r="W108" s="302" t="str">
        <f>IF(B108="","",'3. Förpackningsdata'!L108)</f>
        <v/>
      </c>
      <c r="X108" s="537"/>
      <c r="Y108" s="467"/>
      <c r="Z108" s="485"/>
      <c r="AA108" s="81" t="str">
        <f>IF('4. Inköpsdata'!H108="SEK",'4. Inköpsdata'!J108,'4. Inköpsdata'!J108*'APH KIC KIA PC'!$Y$4)</f>
        <v/>
      </c>
      <c r="AB108" s="348" t="str">
        <f>IF('4. Inköpsdata'!H108="SEK",'4. Inköpsdata'!J108,'4. Inköpsdata'!J108*'APH KIC KIA PC'!$Y$4)</f>
        <v/>
      </c>
      <c r="AC108" s="349"/>
      <c r="AD108" s="301" t="str">
        <f>IF(B108="","",'4. Inköpsdata'!N108)</f>
        <v/>
      </c>
      <c r="AE108" s="453" t="str">
        <f>IF(B108="","",'4. Inköpsdata'!M108)</f>
        <v/>
      </c>
      <c r="AF108" s="454" t="str" cm="1">
        <f t="array" ref="AF108">IFERROR(_xlfn.IFS(AE108=25%,41,AE108=12%,42,AE108=6%,43,AE108="Momsfritt",38),"")</f>
        <v/>
      </c>
      <c r="AG108" s="454" t="str">
        <f t="shared" si="27"/>
        <v/>
      </c>
      <c r="AH108" s="301" t="str">
        <f t="shared" si="28"/>
        <v/>
      </c>
      <c r="AI108" s="301" t="str">
        <f t="shared" si="29"/>
        <v/>
      </c>
      <c r="AJ108" s="461" t="str">
        <f t="shared" si="30"/>
        <v/>
      </c>
      <c r="AK108" s="565">
        <f t="shared" si="25"/>
        <v>0</v>
      </c>
      <c r="AL108" s="348" t="str">
        <f t="shared" si="31"/>
        <v/>
      </c>
      <c r="AM108" s="348" t="str">
        <f t="shared" si="32"/>
        <v/>
      </c>
      <c r="AN108" s="461" t="str">
        <f t="shared" si="33"/>
        <v/>
      </c>
    </row>
    <row r="109" spans="1:40" x14ac:dyDescent="0.25">
      <c r="A109" s="104">
        <v>105</v>
      </c>
      <c r="B109" s="84" t="str">
        <f>IF('1. Artikeldata Grund'!$E109="","",'1. Artikeldata Grund'!$E109)</f>
        <v/>
      </c>
      <c r="C109" s="219" t="str">
        <f>IF('1. Artikeldata Grund'!D109="","",'1. Artikeldata Grund'!D109)</f>
        <v/>
      </c>
      <c r="D109" s="294"/>
      <c r="E109" s="511" t="str">
        <f t="shared" si="26"/>
        <v/>
      </c>
      <c r="F109" s="497"/>
      <c r="G109" s="296"/>
      <c r="H109" s="346"/>
      <c r="I109" s="556" t="s">
        <v>29</v>
      </c>
      <c r="J109" s="289"/>
      <c r="K109" s="557" t="s">
        <v>29</v>
      </c>
      <c r="L109" s="289" t="s">
        <v>204</v>
      </c>
      <c r="M109" s="494">
        <v>910</v>
      </c>
      <c r="N109" s="527" t="str">
        <f>IF(B109="","",IF(OR(M109=200,COUNTIF(Artikelgrupper!$G$3:$G$105,'APH KIC KIA PC'!L109)),"Ja","Nej"))</f>
        <v/>
      </c>
      <c r="O109" s="347"/>
      <c r="Q109" s="350"/>
      <c r="R109" s="351"/>
      <c r="S109" s="289" t="s">
        <v>30</v>
      </c>
      <c r="T109" s="289"/>
      <c r="V109" s="352" t="str">
        <f>IF(B109="","",'3. Förpackningsdata'!K109)</f>
        <v/>
      </c>
      <c r="W109" s="302" t="str">
        <f>IF(B109="","",'3. Förpackningsdata'!L109)</f>
        <v/>
      </c>
      <c r="X109" s="537"/>
      <c r="Y109" s="467"/>
      <c r="Z109" s="485"/>
      <c r="AA109" s="81" t="str">
        <f>IF('4. Inköpsdata'!H109="SEK",'4. Inköpsdata'!J109,'4. Inköpsdata'!J109*'APH KIC KIA PC'!$Y$4)</f>
        <v/>
      </c>
      <c r="AB109" s="348" t="str">
        <f>IF('4. Inköpsdata'!H109="SEK",'4. Inköpsdata'!J109,'4. Inköpsdata'!J109*'APH KIC KIA PC'!$Y$4)</f>
        <v/>
      </c>
      <c r="AC109" s="349"/>
      <c r="AD109" s="301" t="str">
        <f>IF(B109="","",'4. Inköpsdata'!N109)</f>
        <v/>
      </c>
      <c r="AE109" s="453" t="str">
        <f>IF(B109="","",'4. Inköpsdata'!M109)</f>
        <v/>
      </c>
      <c r="AF109" s="454" t="str" cm="1">
        <f t="array" ref="AF109">IFERROR(_xlfn.IFS(AE109=25%,41,AE109=12%,42,AE109=6%,43,AE109="Momsfritt",38),"")</f>
        <v/>
      </c>
      <c r="AG109" s="454" t="str">
        <f t="shared" si="27"/>
        <v/>
      </c>
      <c r="AH109" s="301" t="str">
        <f t="shared" si="28"/>
        <v/>
      </c>
      <c r="AI109" s="301" t="str">
        <f t="shared" si="29"/>
        <v/>
      </c>
      <c r="AJ109" s="461" t="str">
        <f t="shared" si="30"/>
        <v/>
      </c>
      <c r="AK109" s="565">
        <f t="shared" si="25"/>
        <v>0</v>
      </c>
      <c r="AL109" s="348" t="str">
        <f t="shared" si="31"/>
        <v/>
      </c>
      <c r="AM109" s="348" t="str">
        <f t="shared" si="32"/>
        <v/>
      </c>
      <c r="AN109" s="461" t="str">
        <f t="shared" si="33"/>
        <v/>
      </c>
    </row>
    <row r="110" spans="1:40" x14ac:dyDescent="0.25">
      <c r="A110" s="104">
        <v>106</v>
      </c>
      <c r="B110" s="84" t="str">
        <f>IF('1. Artikeldata Grund'!$E110="","",'1. Artikeldata Grund'!$E110)</f>
        <v/>
      </c>
      <c r="C110" s="219" t="str">
        <f>IF('1. Artikeldata Grund'!D110="","",'1. Artikeldata Grund'!D110)</f>
        <v/>
      </c>
      <c r="D110" s="294"/>
      <c r="E110" s="511" t="str">
        <f t="shared" si="26"/>
        <v/>
      </c>
      <c r="F110" s="497"/>
      <c r="G110" s="296"/>
      <c r="H110" s="346"/>
      <c r="I110" s="556" t="s">
        <v>29</v>
      </c>
      <c r="J110" s="289"/>
      <c r="K110" s="557" t="s">
        <v>29</v>
      </c>
      <c r="L110" s="289" t="s">
        <v>204</v>
      </c>
      <c r="M110" s="494">
        <v>910</v>
      </c>
      <c r="N110" s="527" t="str">
        <f>IF(B110="","",IF(OR(M110=200,COUNTIF(Artikelgrupper!$G$3:$G$105,'APH KIC KIA PC'!L110)),"Ja","Nej"))</f>
        <v/>
      </c>
      <c r="O110" s="347"/>
      <c r="Q110" s="350"/>
      <c r="R110" s="351"/>
      <c r="S110" s="289" t="s">
        <v>30</v>
      </c>
      <c r="T110" s="289"/>
      <c r="V110" s="352" t="str">
        <f>IF(B110="","",'3. Förpackningsdata'!K110)</f>
        <v/>
      </c>
      <c r="W110" s="302" t="str">
        <f>IF(B110="","",'3. Förpackningsdata'!L110)</f>
        <v/>
      </c>
      <c r="X110" s="537"/>
      <c r="Y110" s="467"/>
      <c r="Z110" s="485"/>
      <c r="AA110" s="81" t="str">
        <f>IF('4. Inköpsdata'!H110="SEK",'4. Inköpsdata'!J110,'4. Inköpsdata'!J110*'APH KIC KIA PC'!$Y$4)</f>
        <v/>
      </c>
      <c r="AB110" s="348" t="str">
        <f>IF('4. Inköpsdata'!H110="SEK",'4. Inköpsdata'!J110,'4. Inköpsdata'!J110*'APH KIC KIA PC'!$Y$4)</f>
        <v/>
      </c>
      <c r="AC110" s="349"/>
      <c r="AD110" s="301" t="str">
        <f>IF(B110="","",'4. Inköpsdata'!N110)</f>
        <v/>
      </c>
      <c r="AE110" s="453" t="str">
        <f>IF(B110="","",'4. Inköpsdata'!M110)</f>
        <v/>
      </c>
      <c r="AF110" s="454" t="str" cm="1">
        <f t="array" ref="AF110">IFERROR(_xlfn.IFS(AE110=25%,41,AE110=12%,42,AE110=6%,43,AE110="Momsfritt",38),"")</f>
        <v/>
      </c>
      <c r="AG110" s="454" t="str">
        <f t="shared" si="27"/>
        <v/>
      </c>
      <c r="AH110" s="301" t="str">
        <f t="shared" si="28"/>
        <v/>
      </c>
      <c r="AI110" s="301" t="str">
        <f t="shared" si="29"/>
        <v/>
      </c>
      <c r="AJ110" s="461" t="str">
        <f t="shared" si="30"/>
        <v/>
      </c>
      <c r="AK110" s="565">
        <f t="shared" si="25"/>
        <v>0</v>
      </c>
      <c r="AL110" s="348" t="str">
        <f t="shared" si="31"/>
        <v/>
      </c>
      <c r="AM110" s="348" t="str">
        <f t="shared" si="32"/>
        <v/>
      </c>
      <c r="AN110" s="461" t="str">
        <f t="shared" si="33"/>
        <v/>
      </c>
    </row>
    <row r="111" spans="1:40" x14ac:dyDescent="0.25">
      <c r="A111" s="104">
        <v>107</v>
      </c>
      <c r="B111" s="84" t="str">
        <f>IF('1. Artikeldata Grund'!$E111="","",'1. Artikeldata Grund'!$E111)</f>
        <v/>
      </c>
      <c r="C111" s="219" t="str">
        <f>IF('1. Artikeldata Grund'!D111="","",'1. Artikeldata Grund'!D111)</f>
        <v/>
      </c>
      <c r="D111" s="294"/>
      <c r="E111" s="511" t="str">
        <f t="shared" si="26"/>
        <v/>
      </c>
      <c r="F111" s="497"/>
      <c r="G111" s="296"/>
      <c r="H111" s="346"/>
      <c r="I111" s="556" t="s">
        <v>29</v>
      </c>
      <c r="J111" s="289"/>
      <c r="K111" s="557" t="s">
        <v>29</v>
      </c>
      <c r="L111" s="289" t="s">
        <v>204</v>
      </c>
      <c r="M111" s="494">
        <v>910</v>
      </c>
      <c r="N111" s="527" t="str">
        <f>IF(B111="","",IF(OR(M111=200,COUNTIF(Artikelgrupper!$G$3:$G$105,'APH KIC KIA PC'!L111)),"Ja","Nej"))</f>
        <v/>
      </c>
      <c r="O111" s="347"/>
      <c r="Q111" s="350"/>
      <c r="R111" s="351"/>
      <c r="S111" s="289" t="s">
        <v>30</v>
      </c>
      <c r="T111" s="289"/>
      <c r="V111" s="352" t="str">
        <f>IF(B111="","",'3. Förpackningsdata'!K111)</f>
        <v/>
      </c>
      <c r="W111" s="302" t="str">
        <f>IF(B111="","",'3. Förpackningsdata'!L111)</f>
        <v/>
      </c>
      <c r="X111" s="537"/>
      <c r="Y111" s="467"/>
      <c r="Z111" s="485"/>
      <c r="AA111" s="81" t="str">
        <f>IF('4. Inköpsdata'!H111="SEK",'4. Inköpsdata'!J111,'4. Inköpsdata'!J111*'APH KIC KIA PC'!$Y$4)</f>
        <v/>
      </c>
      <c r="AB111" s="348" t="str">
        <f>IF('4. Inköpsdata'!H111="SEK",'4. Inköpsdata'!J111,'4. Inköpsdata'!J111*'APH KIC KIA PC'!$Y$4)</f>
        <v/>
      </c>
      <c r="AC111" s="349"/>
      <c r="AD111" s="301" t="str">
        <f>IF(B111="","",'4. Inköpsdata'!N111)</f>
        <v/>
      </c>
      <c r="AE111" s="453" t="str">
        <f>IF(B111="","",'4. Inköpsdata'!M111)</f>
        <v/>
      </c>
      <c r="AF111" s="454" t="str" cm="1">
        <f t="array" ref="AF111">IFERROR(_xlfn.IFS(AE111=25%,41,AE111=12%,42,AE111=6%,43,AE111="Momsfritt",38),"")</f>
        <v/>
      </c>
      <c r="AG111" s="454" t="str">
        <f t="shared" si="27"/>
        <v/>
      </c>
      <c r="AH111" s="301" t="str">
        <f t="shared" si="28"/>
        <v/>
      </c>
      <c r="AI111" s="301" t="str">
        <f t="shared" si="29"/>
        <v/>
      </c>
      <c r="AJ111" s="461" t="str">
        <f t="shared" si="30"/>
        <v/>
      </c>
      <c r="AK111" s="565">
        <f t="shared" si="25"/>
        <v>0</v>
      </c>
      <c r="AL111" s="348" t="str">
        <f t="shared" si="31"/>
        <v/>
      </c>
      <c r="AM111" s="348" t="str">
        <f t="shared" si="32"/>
        <v/>
      </c>
      <c r="AN111" s="461" t="str">
        <f t="shared" si="33"/>
        <v/>
      </c>
    </row>
    <row r="112" spans="1:40" x14ac:dyDescent="0.25">
      <c r="A112" s="104">
        <v>108</v>
      </c>
      <c r="B112" s="84" t="str">
        <f>IF('1. Artikeldata Grund'!$E112="","",'1. Artikeldata Grund'!$E112)</f>
        <v/>
      </c>
      <c r="C112" s="219" t="str">
        <f>IF('1. Artikeldata Grund'!D112="","",'1. Artikeldata Grund'!D112)</f>
        <v/>
      </c>
      <c r="D112" s="294"/>
      <c r="E112" s="511" t="str">
        <f t="shared" si="26"/>
        <v/>
      </c>
      <c r="F112" s="497"/>
      <c r="G112" s="296"/>
      <c r="H112" s="346"/>
      <c r="I112" s="556" t="s">
        <v>29</v>
      </c>
      <c r="J112" s="289"/>
      <c r="K112" s="557" t="s">
        <v>29</v>
      </c>
      <c r="L112" s="289" t="s">
        <v>204</v>
      </c>
      <c r="M112" s="494">
        <v>910</v>
      </c>
      <c r="N112" s="527" t="str">
        <f>IF(B112="","",IF(OR(M112=200,COUNTIF(Artikelgrupper!$G$3:$G$105,'APH KIC KIA PC'!L112)),"Ja","Nej"))</f>
        <v/>
      </c>
      <c r="O112" s="347"/>
      <c r="Q112" s="350"/>
      <c r="R112" s="351"/>
      <c r="S112" s="289" t="s">
        <v>30</v>
      </c>
      <c r="T112" s="289"/>
      <c r="V112" s="352" t="str">
        <f>IF(B112="","",'3. Förpackningsdata'!K112)</f>
        <v/>
      </c>
      <c r="W112" s="302" t="str">
        <f>IF(B112="","",'3. Förpackningsdata'!L112)</f>
        <v/>
      </c>
      <c r="X112" s="537"/>
      <c r="Y112" s="467"/>
      <c r="Z112" s="485"/>
      <c r="AA112" s="81" t="str">
        <f>IF('4. Inköpsdata'!H112="SEK",'4. Inköpsdata'!J112,'4. Inköpsdata'!J112*'APH KIC KIA PC'!$Y$4)</f>
        <v/>
      </c>
      <c r="AB112" s="348" t="str">
        <f>IF('4. Inköpsdata'!H112="SEK",'4. Inköpsdata'!J112,'4. Inköpsdata'!J112*'APH KIC KIA PC'!$Y$4)</f>
        <v/>
      </c>
      <c r="AC112" s="349"/>
      <c r="AD112" s="301" t="str">
        <f>IF(B112="","",'4. Inköpsdata'!N112)</f>
        <v/>
      </c>
      <c r="AE112" s="453" t="str">
        <f>IF(B112="","",'4. Inköpsdata'!M112)</f>
        <v/>
      </c>
      <c r="AF112" s="454" t="str" cm="1">
        <f t="array" ref="AF112">IFERROR(_xlfn.IFS(AE112=25%,41,AE112=12%,42,AE112=6%,43,AE112="Momsfritt",38),"")</f>
        <v/>
      </c>
      <c r="AG112" s="454" t="str">
        <f t="shared" si="27"/>
        <v/>
      </c>
      <c r="AH112" s="301" t="str">
        <f t="shared" si="28"/>
        <v/>
      </c>
      <c r="AI112" s="301" t="str">
        <f t="shared" si="29"/>
        <v/>
      </c>
      <c r="AJ112" s="461" t="str">
        <f t="shared" si="30"/>
        <v/>
      </c>
      <c r="AK112" s="565">
        <f t="shared" si="25"/>
        <v>0</v>
      </c>
      <c r="AL112" s="348" t="str">
        <f t="shared" si="31"/>
        <v/>
      </c>
      <c r="AM112" s="348" t="str">
        <f t="shared" si="32"/>
        <v/>
      </c>
      <c r="AN112" s="461" t="str">
        <f t="shared" si="33"/>
        <v/>
      </c>
    </row>
    <row r="113" spans="1:40" x14ac:dyDescent="0.25">
      <c r="A113" s="104">
        <v>109</v>
      </c>
      <c r="B113" s="84" t="str">
        <f>IF('1. Artikeldata Grund'!$E113="","",'1. Artikeldata Grund'!$E113)</f>
        <v/>
      </c>
      <c r="C113" s="219" t="str">
        <f>IF('1. Artikeldata Grund'!D113="","",'1. Artikeldata Grund'!D113)</f>
        <v/>
      </c>
      <c r="D113" s="294"/>
      <c r="E113" s="511" t="str">
        <f t="shared" si="26"/>
        <v/>
      </c>
      <c r="F113" s="497"/>
      <c r="G113" s="296"/>
      <c r="H113" s="346"/>
      <c r="I113" s="556" t="s">
        <v>29</v>
      </c>
      <c r="J113" s="289"/>
      <c r="K113" s="557" t="s">
        <v>29</v>
      </c>
      <c r="L113" s="289" t="s">
        <v>204</v>
      </c>
      <c r="M113" s="494">
        <v>910</v>
      </c>
      <c r="N113" s="527" t="str">
        <f>IF(B113="","",IF(OR(M113=200,COUNTIF(Artikelgrupper!$G$3:$G$105,'APH KIC KIA PC'!L113)),"Ja","Nej"))</f>
        <v/>
      </c>
      <c r="O113" s="347"/>
      <c r="Q113" s="350"/>
      <c r="R113" s="351"/>
      <c r="S113" s="289" t="s">
        <v>30</v>
      </c>
      <c r="T113" s="289"/>
      <c r="V113" s="352" t="str">
        <f>IF(B113="","",'3. Förpackningsdata'!K113)</f>
        <v/>
      </c>
      <c r="W113" s="302" t="str">
        <f>IF(B113="","",'3. Förpackningsdata'!L113)</f>
        <v/>
      </c>
      <c r="X113" s="537"/>
      <c r="Y113" s="467"/>
      <c r="Z113" s="485"/>
      <c r="AA113" s="81" t="str">
        <f>IF('4. Inköpsdata'!H113="SEK",'4. Inköpsdata'!J113,'4. Inköpsdata'!J113*'APH KIC KIA PC'!$Y$4)</f>
        <v/>
      </c>
      <c r="AB113" s="348" t="str">
        <f>IF('4. Inköpsdata'!H113="SEK",'4. Inköpsdata'!J113,'4. Inköpsdata'!J113*'APH KIC KIA PC'!$Y$4)</f>
        <v/>
      </c>
      <c r="AC113" s="349"/>
      <c r="AD113" s="301" t="str">
        <f>IF(B113="","",'4. Inköpsdata'!N113)</f>
        <v/>
      </c>
      <c r="AE113" s="453" t="str">
        <f>IF(B113="","",'4. Inköpsdata'!M113)</f>
        <v/>
      </c>
      <c r="AF113" s="454" t="str" cm="1">
        <f t="array" ref="AF113">IFERROR(_xlfn.IFS(AE113=25%,41,AE113=12%,42,AE113=6%,43,AE113="Momsfritt",38),"")</f>
        <v/>
      </c>
      <c r="AG113" s="454" t="str">
        <f t="shared" si="27"/>
        <v/>
      </c>
      <c r="AH113" s="301" t="str">
        <f t="shared" si="28"/>
        <v/>
      </c>
      <c r="AI113" s="301" t="str">
        <f t="shared" si="29"/>
        <v/>
      </c>
      <c r="AJ113" s="461" t="str">
        <f t="shared" si="30"/>
        <v/>
      </c>
      <c r="AK113" s="565">
        <f t="shared" si="25"/>
        <v>0</v>
      </c>
      <c r="AL113" s="348" t="str">
        <f t="shared" si="31"/>
        <v/>
      </c>
      <c r="AM113" s="348" t="str">
        <f t="shared" si="32"/>
        <v/>
      </c>
      <c r="AN113" s="461" t="str">
        <f t="shared" si="33"/>
        <v/>
      </c>
    </row>
    <row r="114" spans="1:40" x14ac:dyDescent="0.25">
      <c r="A114" s="104">
        <v>110</v>
      </c>
      <c r="B114" s="84" t="str">
        <f>IF('1. Artikeldata Grund'!$E114="","",'1. Artikeldata Grund'!$E114)</f>
        <v/>
      </c>
      <c r="C114" s="219" t="str">
        <f>IF('1. Artikeldata Grund'!D114="","",'1. Artikeldata Grund'!D114)</f>
        <v/>
      </c>
      <c r="D114" s="294"/>
      <c r="E114" s="511" t="str">
        <f t="shared" si="26"/>
        <v/>
      </c>
      <c r="F114" s="497"/>
      <c r="G114" s="296"/>
      <c r="H114" s="346"/>
      <c r="I114" s="556" t="s">
        <v>29</v>
      </c>
      <c r="J114" s="289"/>
      <c r="K114" s="557" t="s">
        <v>29</v>
      </c>
      <c r="L114" s="289" t="s">
        <v>204</v>
      </c>
      <c r="M114" s="494">
        <v>910</v>
      </c>
      <c r="N114" s="527" t="str">
        <f>IF(B114="","",IF(OR(M114=200,COUNTIF(Artikelgrupper!$G$3:$G$105,'APH KIC KIA PC'!L114)),"Ja","Nej"))</f>
        <v/>
      </c>
      <c r="O114" s="347"/>
      <c r="Q114" s="350"/>
      <c r="R114" s="351"/>
      <c r="S114" s="289" t="s">
        <v>30</v>
      </c>
      <c r="T114" s="289"/>
      <c r="V114" s="352" t="str">
        <f>IF(B114="","",'3. Förpackningsdata'!K114)</f>
        <v/>
      </c>
      <c r="W114" s="302" t="str">
        <f>IF(B114="","",'3. Förpackningsdata'!L114)</f>
        <v/>
      </c>
      <c r="X114" s="537"/>
      <c r="Y114" s="467"/>
      <c r="Z114" s="485"/>
      <c r="AA114" s="81" t="str">
        <f>IF('4. Inköpsdata'!H114="SEK",'4. Inköpsdata'!J114,'4. Inköpsdata'!J114*'APH KIC KIA PC'!$Y$4)</f>
        <v/>
      </c>
      <c r="AB114" s="348" t="str">
        <f>IF('4. Inköpsdata'!H114="SEK",'4. Inköpsdata'!J114,'4. Inköpsdata'!J114*'APH KIC KIA PC'!$Y$4)</f>
        <v/>
      </c>
      <c r="AC114" s="349"/>
      <c r="AD114" s="301" t="str">
        <f>IF(B114="","",'4. Inköpsdata'!N114)</f>
        <v/>
      </c>
      <c r="AE114" s="453" t="str">
        <f>IF(B114="","",'4. Inköpsdata'!M114)</f>
        <v/>
      </c>
      <c r="AF114" s="454" t="str" cm="1">
        <f t="array" ref="AF114">IFERROR(_xlfn.IFS(AE114=25%,41,AE114=12%,42,AE114=6%,43,AE114="Momsfritt",38),"")</f>
        <v/>
      </c>
      <c r="AG114" s="454" t="str">
        <f t="shared" si="27"/>
        <v/>
      </c>
      <c r="AH114" s="301" t="str">
        <f t="shared" si="28"/>
        <v/>
      </c>
      <c r="AI114" s="301" t="str">
        <f t="shared" si="29"/>
        <v/>
      </c>
      <c r="AJ114" s="461" t="str">
        <f t="shared" si="30"/>
        <v/>
      </c>
      <c r="AK114" s="565">
        <f t="shared" si="25"/>
        <v>0</v>
      </c>
      <c r="AL114" s="348" t="str">
        <f t="shared" si="31"/>
        <v/>
      </c>
      <c r="AM114" s="348" t="str">
        <f t="shared" si="32"/>
        <v/>
      </c>
      <c r="AN114" s="461" t="str">
        <f t="shared" si="33"/>
        <v/>
      </c>
    </row>
    <row r="115" spans="1:40" x14ac:dyDescent="0.25">
      <c r="A115" s="104">
        <v>111</v>
      </c>
      <c r="B115" s="84" t="str">
        <f>IF('1. Artikeldata Grund'!$E115="","",'1. Artikeldata Grund'!$E115)</f>
        <v/>
      </c>
      <c r="C115" s="219" t="str">
        <f>IF('1. Artikeldata Grund'!D115="","",'1. Artikeldata Grund'!D115)</f>
        <v/>
      </c>
      <c r="D115" s="294"/>
      <c r="E115" s="511" t="str">
        <f t="shared" si="26"/>
        <v/>
      </c>
      <c r="F115" s="497"/>
      <c r="G115" s="296"/>
      <c r="H115" s="346"/>
      <c r="I115" s="556" t="s">
        <v>29</v>
      </c>
      <c r="J115" s="289"/>
      <c r="K115" s="557" t="s">
        <v>29</v>
      </c>
      <c r="L115" s="289" t="s">
        <v>204</v>
      </c>
      <c r="M115" s="494">
        <v>910</v>
      </c>
      <c r="N115" s="527" t="str">
        <f>IF(B115="","",IF(OR(M115=200,COUNTIF(Artikelgrupper!$G$3:$G$105,'APH KIC KIA PC'!L115)),"Ja","Nej"))</f>
        <v/>
      </c>
      <c r="O115" s="347"/>
      <c r="Q115" s="350"/>
      <c r="R115" s="351"/>
      <c r="S115" s="289" t="s">
        <v>30</v>
      </c>
      <c r="T115" s="289"/>
      <c r="V115" s="352" t="str">
        <f>IF(B115="","",'3. Förpackningsdata'!K115)</f>
        <v/>
      </c>
      <c r="W115" s="302" t="str">
        <f>IF(B115="","",'3. Förpackningsdata'!L115)</f>
        <v/>
      </c>
      <c r="X115" s="537"/>
      <c r="Y115" s="467"/>
      <c r="Z115" s="485"/>
      <c r="AA115" s="81" t="str">
        <f>IF('4. Inköpsdata'!H115="SEK",'4. Inköpsdata'!J115,'4. Inköpsdata'!J115*'APH KIC KIA PC'!$Y$4)</f>
        <v/>
      </c>
      <c r="AB115" s="348" t="str">
        <f>IF('4. Inköpsdata'!H115="SEK",'4. Inköpsdata'!J115,'4. Inköpsdata'!J115*'APH KIC KIA PC'!$Y$4)</f>
        <v/>
      </c>
      <c r="AC115" s="349"/>
      <c r="AD115" s="301" t="str">
        <f>IF(B115="","",'4. Inköpsdata'!N115)</f>
        <v/>
      </c>
      <c r="AE115" s="453" t="str">
        <f>IF(B115="","",'4. Inköpsdata'!M115)</f>
        <v/>
      </c>
      <c r="AF115" s="454" t="str" cm="1">
        <f t="array" ref="AF115">IFERROR(_xlfn.IFS(AE115=25%,41,AE115=12%,42,AE115=6%,43,AE115="Momsfritt",38),"")</f>
        <v/>
      </c>
      <c r="AG115" s="454" t="str">
        <f t="shared" si="27"/>
        <v/>
      </c>
      <c r="AH115" s="301" t="str">
        <f t="shared" si="28"/>
        <v/>
      </c>
      <c r="AI115" s="301" t="str">
        <f t="shared" si="29"/>
        <v/>
      </c>
      <c r="AJ115" s="461" t="str">
        <f t="shared" si="30"/>
        <v/>
      </c>
      <c r="AK115" s="565">
        <f t="shared" si="25"/>
        <v>0</v>
      </c>
      <c r="AL115" s="348" t="str">
        <f t="shared" si="31"/>
        <v/>
      </c>
      <c r="AM115" s="348" t="str">
        <f t="shared" si="32"/>
        <v/>
      </c>
      <c r="AN115" s="461" t="str">
        <f t="shared" si="33"/>
        <v/>
      </c>
    </row>
    <row r="116" spans="1:40" x14ac:dyDescent="0.25">
      <c r="A116" s="104">
        <v>112</v>
      </c>
      <c r="B116" s="84" t="str">
        <f>IF('1. Artikeldata Grund'!$E116="","",'1. Artikeldata Grund'!$E116)</f>
        <v/>
      </c>
      <c r="C116" s="219" t="str">
        <f>IF('1. Artikeldata Grund'!D116="","",'1. Artikeldata Grund'!D116)</f>
        <v/>
      </c>
      <c r="D116" s="294"/>
      <c r="E116" s="511" t="str">
        <f t="shared" si="26"/>
        <v/>
      </c>
      <c r="F116" s="497"/>
      <c r="G116" s="296"/>
      <c r="H116" s="346"/>
      <c r="I116" s="556" t="s">
        <v>29</v>
      </c>
      <c r="J116" s="289"/>
      <c r="K116" s="557" t="s">
        <v>29</v>
      </c>
      <c r="L116" s="289" t="s">
        <v>204</v>
      </c>
      <c r="M116" s="494">
        <v>910</v>
      </c>
      <c r="N116" s="527" t="str">
        <f>IF(B116="","",IF(OR(M116=200,COUNTIF(Artikelgrupper!$G$3:$G$105,'APH KIC KIA PC'!L116)),"Ja","Nej"))</f>
        <v/>
      </c>
      <c r="O116" s="347"/>
      <c r="Q116" s="350"/>
      <c r="R116" s="351"/>
      <c r="S116" s="289" t="s">
        <v>30</v>
      </c>
      <c r="T116" s="289"/>
      <c r="V116" s="352" t="str">
        <f>IF(B116="","",'3. Förpackningsdata'!K116)</f>
        <v/>
      </c>
      <c r="W116" s="302" t="str">
        <f>IF(B116="","",'3. Förpackningsdata'!L116)</f>
        <v/>
      </c>
      <c r="X116" s="537"/>
      <c r="Y116" s="467"/>
      <c r="Z116" s="485"/>
      <c r="AA116" s="81" t="str">
        <f>IF('4. Inköpsdata'!H116="SEK",'4. Inköpsdata'!J116,'4. Inköpsdata'!J116*'APH KIC KIA PC'!$Y$4)</f>
        <v/>
      </c>
      <c r="AB116" s="348" t="str">
        <f>IF('4. Inköpsdata'!H116="SEK",'4. Inköpsdata'!J116,'4. Inköpsdata'!J116*'APH KIC KIA PC'!$Y$4)</f>
        <v/>
      </c>
      <c r="AC116" s="349"/>
      <c r="AD116" s="301" t="str">
        <f>IF(B116="","",'4. Inköpsdata'!N116)</f>
        <v/>
      </c>
      <c r="AE116" s="453" t="str">
        <f>IF(B116="","",'4. Inköpsdata'!M116)</f>
        <v/>
      </c>
      <c r="AF116" s="454" t="str" cm="1">
        <f t="array" ref="AF116">IFERROR(_xlfn.IFS(AE116=25%,41,AE116=12%,42,AE116=6%,43,AE116="Momsfritt",38),"")</f>
        <v/>
      </c>
      <c r="AG116" s="454" t="str">
        <f t="shared" si="27"/>
        <v/>
      </c>
      <c r="AH116" s="301" t="str">
        <f t="shared" si="28"/>
        <v/>
      </c>
      <c r="AI116" s="301" t="str">
        <f t="shared" si="29"/>
        <v/>
      </c>
      <c r="AJ116" s="461" t="str">
        <f t="shared" si="30"/>
        <v/>
      </c>
      <c r="AK116" s="565">
        <f t="shared" si="25"/>
        <v>0</v>
      </c>
      <c r="AL116" s="348" t="str">
        <f t="shared" si="31"/>
        <v/>
      </c>
      <c r="AM116" s="348" t="str">
        <f t="shared" si="32"/>
        <v/>
      </c>
      <c r="AN116" s="461" t="str">
        <f t="shared" si="33"/>
        <v/>
      </c>
    </row>
    <row r="117" spans="1:40" x14ac:dyDescent="0.25">
      <c r="A117" s="104">
        <v>113</v>
      </c>
      <c r="B117" s="84" t="str">
        <f>IF('1. Artikeldata Grund'!$E117="","",'1. Artikeldata Grund'!$E117)</f>
        <v/>
      </c>
      <c r="C117" s="219" t="str">
        <f>IF('1. Artikeldata Grund'!D117="","",'1. Artikeldata Grund'!D117)</f>
        <v/>
      </c>
      <c r="D117" s="294"/>
      <c r="E117" s="511" t="str">
        <f t="shared" si="26"/>
        <v/>
      </c>
      <c r="F117" s="497"/>
      <c r="G117" s="296"/>
      <c r="H117" s="346"/>
      <c r="I117" s="556" t="s">
        <v>29</v>
      </c>
      <c r="J117" s="289"/>
      <c r="K117" s="557" t="s">
        <v>29</v>
      </c>
      <c r="L117" s="289" t="s">
        <v>204</v>
      </c>
      <c r="M117" s="494">
        <v>910</v>
      </c>
      <c r="N117" s="527" t="str">
        <f>IF(B117="","",IF(OR(M117=200,COUNTIF(Artikelgrupper!$G$3:$G$105,'APH KIC KIA PC'!L117)),"Ja","Nej"))</f>
        <v/>
      </c>
      <c r="O117" s="347"/>
      <c r="Q117" s="350"/>
      <c r="R117" s="351"/>
      <c r="S117" s="289" t="s">
        <v>30</v>
      </c>
      <c r="T117" s="289"/>
      <c r="V117" s="352" t="str">
        <f>IF(B117="","",'3. Förpackningsdata'!K117)</f>
        <v/>
      </c>
      <c r="W117" s="302" t="str">
        <f>IF(B117="","",'3. Förpackningsdata'!L117)</f>
        <v/>
      </c>
      <c r="X117" s="537"/>
      <c r="Y117" s="467"/>
      <c r="Z117" s="485"/>
      <c r="AA117" s="81" t="str">
        <f>IF('4. Inköpsdata'!H117="SEK",'4. Inköpsdata'!J117,'4. Inköpsdata'!J117*'APH KIC KIA PC'!$Y$4)</f>
        <v/>
      </c>
      <c r="AB117" s="348" t="str">
        <f>IF('4. Inköpsdata'!H117="SEK",'4. Inköpsdata'!J117,'4. Inköpsdata'!J117*'APH KIC KIA PC'!$Y$4)</f>
        <v/>
      </c>
      <c r="AC117" s="349"/>
      <c r="AD117" s="301" t="str">
        <f>IF(B117="","",'4. Inköpsdata'!N117)</f>
        <v/>
      </c>
      <c r="AE117" s="453" t="str">
        <f>IF(B117="","",'4. Inköpsdata'!M117)</f>
        <v/>
      </c>
      <c r="AF117" s="454" t="str" cm="1">
        <f t="array" ref="AF117">IFERROR(_xlfn.IFS(AE117=25%,41,AE117=12%,42,AE117=6%,43,AE117="Momsfritt",38),"")</f>
        <v/>
      </c>
      <c r="AG117" s="454" t="str">
        <f t="shared" si="27"/>
        <v/>
      </c>
      <c r="AH117" s="301" t="str">
        <f t="shared" si="28"/>
        <v/>
      </c>
      <c r="AI117" s="301" t="str">
        <f t="shared" si="29"/>
        <v/>
      </c>
      <c r="AJ117" s="461" t="str">
        <f t="shared" si="30"/>
        <v/>
      </c>
      <c r="AK117" s="565">
        <f t="shared" si="25"/>
        <v>0</v>
      </c>
      <c r="AL117" s="348" t="str">
        <f t="shared" si="31"/>
        <v/>
      </c>
      <c r="AM117" s="348" t="str">
        <f t="shared" si="32"/>
        <v/>
      </c>
      <c r="AN117" s="461" t="str">
        <f t="shared" si="33"/>
        <v/>
      </c>
    </row>
    <row r="118" spans="1:40" x14ac:dyDescent="0.25">
      <c r="A118" s="104">
        <v>114</v>
      </c>
      <c r="B118" s="84" t="str">
        <f>IF('1. Artikeldata Grund'!$E118="","",'1. Artikeldata Grund'!$E118)</f>
        <v/>
      </c>
      <c r="C118" s="219" t="str">
        <f>IF('1. Artikeldata Grund'!D118="","",'1. Artikeldata Grund'!D118)</f>
        <v/>
      </c>
      <c r="D118" s="294"/>
      <c r="E118" s="511" t="str">
        <f t="shared" si="26"/>
        <v/>
      </c>
      <c r="F118" s="497"/>
      <c r="G118" s="296"/>
      <c r="H118" s="346"/>
      <c r="I118" s="556" t="s">
        <v>29</v>
      </c>
      <c r="J118" s="289"/>
      <c r="K118" s="557" t="s">
        <v>29</v>
      </c>
      <c r="L118" s="289" t="s">
        <v>204</v>
      </c>
      <c r="M118" s="494">
        <v>910</v>
      </c>
      <c r="N118" s="527" t="str">
        <f>IF(B118="","",IF(OR(M118=200,COUNTIF(Artikelgrupper!$G$3:$G$105,'APH KIC KIA PC'!L118)),"Ja","Nej"))</f>
        <v/>
      </c>
      <c r="O118" s="347"/>
      <c r="Q118" s="350"/>
      <c r="R118" s="351"/>
      <c r="S118" s="289" t="s">
        <v>30</v>
      </c>
      <c r="T118" s="289"/>
      <c r="V118" s="352" t="str">
        <f>IF(B118="","",'3. Förpackningsdata'!K118)</f>
        <v/>
      </c>
      <c r="W118" s="302" t="str">
        <f>IF(B118="","",'3. Förpackningsdata'!L118)</f>
        <v/>
      </c>
      <c r="X118" s="537"/>
      <c r="Y118" s="467"/>
      <c r="Z118" s="485"/>
      <c r="AA118" s="81" t="str">
        <f>IF('4. Inköpsdata'!H118="SEK",'4. Inköpsdata'!J118,'4. Inköpsdata'!J118*'APH KIC KIA PC'!$Y$4)</f>
        <v/>
      </c>
      <c r="AB118" s="348" t="str">
        <f>IF('4. Inköpsdata'!H118="SEK",'4. Inköpsdata'!J118,'4. Inköpsdata'!J118*'APH KIC KIA PC'!$Y$4)</f>
        <v/>
      </c>
      <c r="AC118" s="349"/>
      <c r="AD118" s="301" t="str">
        <f>IF(B118="","",'4. Inköpsdata'!N118)</f>
        <v/>
      </c>
      <c r="AE118" s="453" t="str">
        <f>IF(B118="","",'4. Inköpsdata'!M118)</f>
        <v/>
      </c>
      <c r="AF118" s="454" t="str" cm="1">
        <f t="array" ref="AF118">IFERROR(_xlfn.IFS(AE118=25%,41,AE118=12%,42,AE118=6%,43,AE118="Momsfritt",38),"")</f>
        <v/>
      </c>
      <c r="AG118" s="454" t="str">
        <f t="shared" si="27"/>
        <v/>
      </c>
      <c r="AH118" s="301" t="str">
        <f t="shared" si="28"/>
        <v/>
      </c>
      <c r="AI118" s="301" t="str">
        <f t="shared" si="29"/>
        <v/>
      </c>
      <c r="AJ118" s="461" t="str">
        <f t="shared" si="30"/>
        <v/>
      </c>
      <c r="AK118" s="565">
        <f t="shared" si="25"/>
        <v>0</v>
      </c>
      <c r="AL118" s="348" t="str">
        <f t="shared" si="31"/>
        <v/>
      </c>
      <c r="AM118" s="348" t="str">
        <f t="shared" si="32"/>
        <v/>
      </c>
      <c r="AN118" s="461" t="str">
        <f t="shared" si="33"/>
        <v/>
      </c>
    </row>
    <row r="119" spans="1:40" x14ac:dyDescent="0.25">
      <c r="A119" s="104">
        <v>115</v>
      </c>
      <c r="B119" s="84" t="str">
        <f>IF('1. Artikeldata Grund'!$E119="","",'1. Artikeldata Grund'!$E119)</f>
        <v/>
      </c>
      <c r="C119" s="219" t="str">
        <f>IF('1. Artikeldata Grund'!D119="","",'1. Artikeldata Grund'!D119)</f>
        <v/>
      </c>
      <c r="D119" s="294"/>
      <c r="E119" s="511" t="str">
        <f t="shared" si="26"/>
        <v/>
      </c>
      <c r="F119" s="497"/>
      <c r="G119" s="296"/>
      <c r="H119" s="346"/>
      <c r="I119" s="556" t="s">
        <v>29</v>
      </c>
      <c r="J119" s="289"/>
      <c r="K119" s="557" t="s">
        <v>29</v>
      </c>
      <c r="L119" s="289" t="s">
        <v>204</v>
      </c>
      <c r="M119" s="494">
        <v>910</v>
      </c>
      <c r="N119" s="527" t="str">
        <f>IF(B119="","",IF(OR(M119=200,COUNTIF(Artikelgrupper!$G$3:$G$105,'APH KIC KIA PC'!L119)),"Ja","Nej"))</f>
        <v/>
      </c>
      <c r="O119" s="347"/>
      <c r="Q119" s="350"/>
      <c r="R119" s="351"/>
      <c r="S119" s="289" t="s">
        <v>30</v>
      </c>
      <c r="T119" s="289"/>
      <c r="V119" s="352" t="str">
        <f>IF(B119="","",'3. Förpackningsdata'!K119)</f>
        <v/>
      </c>
      <c r="W119" s="302" t="str">
        <f>IF(B119="","",'3. Förpackningsdata'!L119)</f>
        <v/>
      </c>
      <c r="X119" s="537"/>
      <c r="Y119" s="467"/>
      <c r="Z119" s="485"/>
      <c r="AA119" s="81" t="str">
        <f>IF('4. Inköpsdata'!H119="SEK",'4. Inköpsdata'!J119,'4. Inköpsdata'!J119*'APH KIC KIA PC'!$Y$4)</f>
        <v/>
      </c>
      <c r="AB119" s="348" t="str">
        <f>IF('4. Inköpsdata'!H119="SEK",'4. Inköpsdata'!J119,'4. Inköpsdata'!J119*'APH KIC KIA PC'!$Y$4)</f>
        <v/>
      </c>
      <c r="AC119" s="349"/>
      <c r="AD119" s="301" t="str">
        <f>IF(B119="","",'4. Inköpsdata'!N119)</f>
        <v/>
      </c>
      <c r="AE119" s="453" t="str">
        <f>IF(B119="","",'4. Inköpsdata'!M119)</f>
        <v/>
      </c>
      <c r="AF119" s="454" t="str" cm="1">
        <f t="array" ref="AF119">IFERROR(_xlfn.IFS(AE119=25%,41,AE119=12%,42,AE119=6%,43,AE119="Momsfritt",38),"")</f>
        <v/>
      </c>
      <c r="AG119" s="454" t="str">
        <f t="shared" si="27"/>
        <v/>
      </c>
      <c r="AH119" s="301" t="str">
        <f t="shared" si="28"/>
        <v/>
      </c>
      <c r="AI119" s="301" t="str">
        <f t="shared" si="29"/>
        <v/>
      </c>
      <c r="AJ119" s="461" t="str">
        <f t="shared" si="30"/>
        <v/>
      </c>
      <c r="AK119" s="565">
        <f t="shared" si="25"/>
        <v>0</v>
      </c>
      <c r="AL119" s="348" t="str">
        <f t="shared" si="31"/>
        <v/>
      </c>
      <c r="AM119" s="348" t="str">
        <f t="shared" si="32"/>
        <v/>
      </c>
      <c r="AN119" s="461" t="str">
        <f t="shared" si="33"/>
        <v/>
      </c>
    </row>
    <row r="120" spans="1:40" x14ac:dyDescent="0.25">
      <c r="A120" s="104">
        <v>116</v>
      </c>
      <c r="B120" s="84" t="str">
        <f>IF('1. Artikeldata Grund'!$E120="","",'1. Artikeldata Grund'!$E120)</f>
        <v/>
      </c>
      <c r="C120" s="219" t="str">
        <f>IF('1. Artikeldata Grund'!D120="","",'1. Artikeldata Grund'!D120)</f>
        <v/>
      </c>
      <c r="D120" s="294"/>
      <c r="E120" s="511" t="str">
        <f t="shared" si="26"/>
        <v/>
      </c>
      <c r="F120" s="497"/>
      <c r="G120" s="296"/>
      <c r="H120" s="346"/>
      <c r="I120" s="556" t="s">
        <v>29</v>
      </c>
      <c r="J120" s="289"/>
      <c r="K120" s="557" t="s">
        <v>29</v>
      </c>
      <c r="L120" s="289" t="s">
        <v>204</v>
      </c>
      <c r="M120" s="494">
        <v>910</v>
      </c>
      <c r="N120" s="527" t="str">
        <f>IF(B120="","",IF(OR(M120=200,COUNTIF(Artikelgrupper!$G$3:$G$105,'APH KIC KIA PC'!L120)),"Ja","Nej"))</f>
        <v/>
      </c>
      <c r="O120" s="347"/>
      <c r="Q120" s="350"/>
      <c r="R120" s="351"/>
      <c r="S120" s="289" t="s">
        <v>30</v>
      </c>
      <c r="T120" s="289"/>
      <c r="V120" s="352" t="str">
        <f>IF(B120="","",'3. Förpackningsdata'!K120)</f>
        <v/>
      </c>
      <c r="W120" s="302" t="str">
        <f>IF(B120="","",'3. Förpackningsdata'!L120)</f>
        <v/>
      </c>
      <c r="X120" s="537"/>
      <c r="Y120" s="467"/>
      <c r="Z120" s="485"/>
      <c r="AA120" s="81" t="str">
        <f>IF('4. Inköpsdata'!H120="SEK",'4. Inköpsdata'!J120,'4. Inköpsdata'!J120*'APH KIC KIA PC'!$Y$4)</f>
        <v/>
      </c>
      <c r="AB120" s="348" t="str">
        <f>IF('4. Inköpsdata'!H120="SEK",'4. Inköpsdata'!J120,'4. Inköpsdata'!J120*'APH KIC KIA PC'!$Y$4)</f>
        <v/>
      </c>
      <c r="AC120" s="349"/>
      <c r="AD120" s="301" t="str">
        <f>IF(B120="","",'4. Inköpsdata'!N120)</f>
        <v/>
      </c>
      <c r="AE120" s="453" t="str">
        <f>IF(B120="","",'4. Inköpsdata'!M120)</f>
        <v/>
      </c>
      <c r="AF120" s="454" t="str" cm="1">
        <f t="array" ref="AF120">IFERROR(_xlfn.IFS(AE120=25%,41,AE120=12%,42,AE120=6%,43,AE120="Momsfritt",38),"")</f>
        <v/>
      </c>
      <c r="AG120" s="454" t="str">
        <f t="shared" si="27"/>
        <v/>
      </c>
      <c r="AH120" s="301" t="str">
        <f t="shared" si="28"/>
        <v/>
      </c>
      <c r="AI120" s="301" t="str">
        <f t="shared" si="29"/>
        <v/>
      </c>
      <c r="AJ120" s="461" t="str">
        <f t="shared" si="30"/>
        <v/>
      </c>
      <c r="AK120" s="565">
        <f t="shared" si="25"/>
        <v>0</v>
      </c>
      <c r="AL120" s="348" t="str">
        <f t="shared" si="31"/>
        <v/>
      </c>
      <c r="AM120" s="348" t="str">
        <f t="shared" si="32"/>
        <v/>
      </c>
      <c r="AN120" s="461" t="str">
        <f t="shared" si="33"/>
        <v/>
      </c>
    </row>
    <row r="121" spans="1:40" x14ac:dyDescent="0.25">
      <c r="A121" s="104">
        <v>117</v>
      </c>
      <c r="B121" s="84" t="str">
        <f>IF('1. Artikeldata Grund'!$E121="","",'1. Artikeldata Grund'!$E121)</f>
        <v/>
      </c>
      <c r="C121" s="219" t="str">
        <f>IF('1. Artikeldata Grund'!D121="","",'1. Artikeldata Grund'!D121)</f>
        <v/>
      </c>
      <c r="D121" s="294"/>
      <c r="E121" s="511" t="str">
        <f t="shared" si="26"/>
        <v/>
      </c>
      <c r="F121" s="497"/>
      <c r="G121" s="296"/>
      <c r="H121" s="346"/>
      <c r="I121" s="556" t="s">
        <v>29</v>
      </c>
      <c r="J121" s="289"/>
      <c r="K121" s="557" t="s">
        <v>29</v>
      </c>
      <c r="L121" s="289" t="s">
        <v>204</v>
      </c>
      <c r="M121" s="494">
        <v>910</v>
      </c>
      <c r="N121" s="527" t="str">
        <f>IF(B121="","",IF(OR(M121=200,COUNTIF(Artikelgrupper!$G$3:$G$105,'APH KIC KIA PC'!L121)),"Ja","Nej"))</f>
        <v/>
      </c>
      <c r="O121" s="347"/>
      <c r="Q121" s="350"/>
      <c r="R121" s="351"/>
      <c r="S121" s="289" t="s">
        <v>30</v>
      </c>
      <c r="T121" s="289"/>
      <c r="V121" s="352" t="str">
        <f>IF(B121="","",'3. Förpackningsdata'!K121)</f>
        <v/>
      </c>
      <c r="W121" s="302" t="str">
        <f>IF(B121="","",'3. Förpackningsdata'!L121)</f>
        <v/>
      </c>
      <c r="X121" s="537"/>
      <c r="Y121" s="467"/>
      <c r="Z121" s="485"/>
      <c r="AA121" s="81" t="str">
        <f>IF('4. Inköpsdata'!H121="SEK",'4. Inköpsdata'!J121,'4. Inköpsdata'!J121*'APH KIC KIA PC'!$Y$4)</f>
        <v/>
      </c>
      <c r="AB121" s="348" t="str">
        <f>IF('4. Inköpsdata'!H121="SEK",'4. Inköpsdata'!J121,'4. Inköpsdata'!J121*'APH KIC KIA PC'!$Y$4)</f>
        <v/>
      </c>
      <c r="AC121" s="349"/>
      <c r="AD121" s="301" t="str">
        <f>IF(B121="","",'4. Inköpsdata'!N121)</f>
        <v/>
      </c>
      <c r="AE121" s="453" t="str">
        <f>IF(B121="","",'4. Inköpsdata'!M121)</f>
        <v/>
      </c>
      <c r="AF121" s="454" t="str" cm="1">
        <f t="array" ref="AF121">IFERROR(_xlfn.IFS(AE121=25%,41,AE121=12%,42,AE121=6%,43,AE121="Momsfritt",38),"")</f>
        <v/>
      </c>
      <c r="AG121" s="454" t="str">
        <f t="shared" si="27"/>
        <v/>
      </c>
      <c r="AH121" s="301" t="str">
        <f t="shared" si="28"/>
        <v/>
      </c>
      <c r="AI121" s="301" t="str">
        <f t="shared" si="29"/>
        <v/>
      </c>
      <c r="AJ121" s="461" t="str">
        <f t="shared" si="30"/>
        <v/>
      </c>
      <c r="AK121" s="565">
        <f t="shared" si="25"/>
        <v>0</v>
      </c>
      <c r="AL121" s="348" t="str">
        <f t="shared" si="31"/>
        <v/>
      </c>
      <c r="AM121" s="348" t="str">
        <f t="shared" si="32"/>
        <v/>
      </c>
      <c r="AN121" s="461" t="str">
        <f t="shared" si="33"/>
        <v/>
      </c>
    </row>
    <row r="122" spans="1:40" x14ac:dyDescent="0.25">
      <c r="A122" s="104">
        <v>118</v>
      </c>
      <c r="B122" s="84" t="str">
        <f>IF('1. Artikeldata Grund'!$E122="","",'1. Artikeldata Grund'!$E122)</f>
        <v/>
      </c>
      <c r="C122" s="219" t="str">
        <f>IF('1. Artikeldata Grund'!D122="","",'1. Artikeldata Grund'!D122)</f>
        <v/>
      </c>
      <c r="D122" s="294"/>
      <c r="E122" s="511" t="str">
        <f t="shared" si="26"/>
        <v/>
      </c>
      <c r="F122" s="497"/>
      <c r="G122" s="296"/>
      <c r="H122" s="346"/>
      <c r="I122" s="556" t="s">
        <v>29</v>
      </c>
      <c r="J122" s="289"/>
      <c r="K122" s="557" t="s">
        <v>29</v>
      </c>
      <c r="L122" s="289" t="s">
        <v>204</v>
      </c>
      <c r="M122" s="494">
        <v>910</v>
      </c>
      <c r="N122" s="527" t="str">
        <f>IF(B122="","",IF(OR(M122=200,COUNTIF(Artikelgrupper!$G$3:$G$105,'APH KIC KIA PC'!L122)),"Ja","Nej"))</f>
        <v/>
      </c>
      <c r="O122" s="347"/>
      <c r="Q122" s="350"/>
      <c r="R122" s="351"/>
      <c r="S122" s="289" t="s">
        <v>30</v>
      </c>
      <c r="T122" s="289"/>
      <c r="V122" s="352" t="str">
        <f>IF(B122="","",'3. Förpackningsdata'!K122)</f>
        <v/>
      </c>
      <c r="W122" s="302" t="str">
        <f>IF(B122="","",'3. Förpackningsdata'!L122)</f>
        <v/>
      </c>
      <c r="X122" s="537"/>
      <c r="Y122" s="467"/>
      <c r="Z122" s="485"/>
      <c r="AA122" s="81" t="str">
        <f>IF('4. Inköpsdata'!H122="SEK",'4. Inköpsdata'!J122,'4. Inköpsdata'!J122*'APH KIC KIA PC'!$Y$4)</f>
        <v/>
      </c>
      <c r="AB122" s="348" t="str">
        <f>IF('4. Inköpsdata'!H122="SEK",'4. Inköpsdata'!J122,'4. Inköpsdata'!J122*'APH KIC KIA PC'!$Y$4)</f>
        <v/>
      </c>
      <c r="AC122" s="349"/>
      <c r="AD122" s="301" t="str">
        <f>IF(B122="","",'4. Inköpsdata'!N122)</f>
        <v/>
      </c>
      <c r="AE122" s="453" t="str">
        <f>IF(B122="","",'4. Inköpsdata'!M122)</f>
        <v/>
      </c>
      <c r="AF122" s="454" t="str" cm="1">
        <f t="array" ref="AF122">IFERROR(_xlfn.IFS(AE122=25%,41,AE122=12%,42,AE122=6%,43,AE122="Momsfritt",38),"")</f>
        <v/>
      </c>
      <c r="AG122" s="454" t="str">
        <f t="shared" si="27"/>
        <v/>
      </c>
      <c r="AH122" s="301" t="str">
        <f t="shared" si="28"/>
        <v/>
      </c>
      <c r="AI122" s="301" t="str">
        <f t="shared" si="29"/>
        <v/>
      </c>
      <c r="AJ122" s="461" t="str">
        <f t="shared" si="30"/>
        <v/>
      </c>
      <c r="AK122" s="565">
        <f t="shared" si="25"/>
        <v>0</v>
      </c>
      <c r="AL122" s="348" t="str">
        <f t="shared" si="31"/>
        <v/>
      </c>
      <c r="AM122" s="348" t="str">
        <f t="shared" si="32"/>
        <v/>
      </c>
      <c r="AN122" s="461" t="str">
        <f t="shared" si="33"/>
        <v/>
      </c>
    </row>
    <row r="123" spans="1:40" x14ac:dyDescent="0.25">
      <c r="A123" s="104">
        <v>119</v>
      </c>
      <c r="B123" s="84" t="str">
        <f>IF('1. Artikeldata Grund'!$E123="","",'1. Artikeldata Grund'!$E123)</f>
        <v/>
      </c>
      <c r="C123" s="219" t="str">
        <f>IF('1. Artikeldata Grund'!D123="","",'1. Artikeldata Grund'!D123)</f>
        <v/>
      </c>
      <c r="D123" s="294"/>
      <c r="E123" s="511" t="str">
        <f t="shared" si="26"/>
        <v/>
      </c>
      <c r="F123" s="497"/>
      <c r="G123" s="296"/>
      <c r="H123" s="346"/>
      <c r="I123" s="556" t="s">
        <v>29</v>
      </c>
      <c r="J123" s="289"/>
      <c r="K123" s="557" t="s">
        <v>29</v>
      </c>
      <c r="L123" s="289" t="s">
        <v>204</v>
      </c>
      <c r="M123" s="494">
        <v>910</v>
      </c>
      <c r="N123" s="527" t="str">
        <f>IF(B123="","",IF(OR(M123=200,COUNTIF(Artikelgrupper!$G$3:$G$105,'APH KIC KIA PC'!L123)),"Ja","Nej"))</f>
        <v/>
      </c>
      <c r="O123" s="347"/>
      <c r="Q123" s="350"/>
      <c r="R123" s="351"/>
      <c r="S123" s="289" t="s">
        <v>30</v>
      </c>
      <c r="T123" s="289"/>
      <c r="V123" s="352" t="str">
        <f>IF(B123="","",'3. Förpackningsdata'!K123)</f>
        <v/>
      </c>
      <c r="W123" s="302" t="str">
        <f>IF(B123="","",'3. Förpackningsdata'!L123)</f>
        <v/>
      </c>
      <c r="X123" s="537"/>
      <c r="Y123" s="467"/>
      <c r="Z123" s="485"/>
      <c r="AA123" s="81" t="str">
        <f>IF('4. Inköpsdata'!H123="SEK",'4. Inköpsdata'!J123,'4. Inköpsdata'!J123*'APH KIC KIA PC'!$Y$4)</f>
        <v/>
      </c>
      <c r="AB123" s="348" t="str">
        <f>IF('4. Inköpsdata'!H123="SEK",'4. Inköpsdata'!J123,'4. Inköpsdata'!J123*'APH KIC KIA PC'!$Y$4)</f>
        <v/>
      </c>
      <c r="AC123" s="349"/>
      <c r="AD123" s="301" t="str">
        <f>IF(B123="","",'4. Inköpsdata'!N123)</f>
        <v/>
      </c>
      <c r="AE123" s="453" t="str">
        <f>IF(B123="","",'4. Inköpsdata'!M123)</f>
        <v/>
      </c>
      <c r="AF123" s="454" t="str" cm="1">
        <f t="array" ref="AF123">IFERROR(_xlfn.IFS(AE123=25%,41,AE123=12%,42,AE123=6%,43,AE123="Momsfritt",38),"")</f>
        <v/>
      </c>
      <c r="AG123" s="454" t="str">
        <f t="shared" si="27"/>
        <v/>
      </c>
      <c r="AH123" s="301" t="str">
        <f t="shared" si="28"/>
        <v/>
      </c>
      <c r="AI123" s="301" t="str">
        <f t="shared" si="29"/>
        <v/>
      </c>
      <c r="AJ123" s="461" t="str">
        <f t="shared" si="30"/>
        <v/>
      </c>
      <c r="AK123" s="565">
        <f t="shared" si="25"/>
        <v>0</v>
      </c>
      <c r="AL123" s="348" t="str">
        <f t="shared" si="31"/>
        <v/>
      </c>
      <c r="AM123" s="348" t="str">
        <f t="shared" si="32"/>
        <v/>
      </c>
      <c r="AN123" s="461" t="str">
        <f t="shared" si="33"/>
        <v/>
      </c>
    </row>
    <row r="124" spans="1:40" x14ac:dyDescent="0.25">
      <c r="A124" s="104">
        <v>120</v>
      </c>
      <c r="B124" s="84" t="str">
        <f>IF('1. Artikeldata Grund'!$E124="","",'1. Artikeldata Grund'!$E124)</f>
        <v/>
      </c>
      <c r="C124" s="219" t="str">
        <f>IF('1. Artikeldata Grund'!D124="","",'1. Artikeldata Grund'!D124)</f>
        <v/>
      </c>
      <c r="D124" s="294"/>
      <c r="E124" s="511" t="str">
        <f t="shared" si="26"/>
        <v/>
      </c>
      <c r="F124" s="497"/>
      <c r="G124" s="296"/>
      <c r="H124" s="346"/>
      <c r="I124" s="556" t="s">
        <v>29</v>
      </c>
      <c r="J124" s="289"/>
      <c r="K124" s="557" t="s">
        <v>29</v>
      </c>
      <c r="L124" s="289" t="s">
        <v>204</v>
      </c>
      <c r="M124" s="494">
        <v>910</v>
      </c>
      <c r="N124" s="527" t="str">
        <f>IF(B124="","",IF(OR(M124=200,COUNTIF(Artikelgrupper!$G$3:$G$105,'APH KIC KIA PC'!L124)),"Ja","Nej"))</f>
        <v/>
      </c>
      <c r="O124" s="347"/>
      <c r="Q124" s="350"/>
      <c r="R124" s="351"/>
      <c r="S124" s="289" t="s">
        <v>30</v>
      </c>
      <c r="T124" s="289"/>
      <c r="V124" s="352" t="str">
        <f>IF(B124="","",'3. Förpackningsdata'!K124)</f>
        <v/>
      </c>
      <c r="W124" s="302" t="str">
        <f>IF(B124="","",'3. Förpackningsdata'!L124)</f>
        <v/>
      </c>
      <c r="X124" s="537"/>
      <c r="Y124" s="467"/>
      <c r="Z124" s="485"/>
      <c r="AA124" s="81" t="str">
        <f>IF('4. Inköpsdata'!H124="SEK",'4. Inköpsdata'!J124,'4. Inköpsdata'!J124*'APH KIC KIA PC'!$Y$4)</f>
        <v/>
      </c>
      <c r="AB124" s="348" t="str">
        <f>IF('4. Inköpsdata'!H124="SEK",'4. Inköpsdata'!J124,'4. Inköpsdata'!J124*'APH KIC KIA PC'!$Y$4)</f>
        <v/>
      </c>
      <c r="AC124" s="349"/>
      <c r="AD124" s="301" t="str">
        <f>IF(B124="","",'4. Inköpsdata'!N124)</f>
        <v/>
      </c>
      <c r="AE124" s="453" t="str">
        <f>IF(B124="","",'4. Inköpsdata'!M124)</f>
        <v/>
      </c>
      <c r="AF124" s="454" t="str" cm="1">
        <f t="array" ref="AF124">IFERROR(_xlfn.IFS(AE124=25%,41,AE124=12%,42,AE124=6%,43,AE124="Momsfritt",38),"")</f>
        <v/>
      </c>
      <c r="AG124" s="454" t="str">
        <f t="shared" si="27"/>
        <v/>
      </c>
      <c r="AH124" s="301" t="str">
        <f t="shared" si="28"/>
        <v/>
      </c>
      <c r="AI124" s="301" t="str">
        <f t="shared" si="29"/>
        <v/>
      </c>
      <c r="AJ124" s="461" t="str">
        <f t="shared" si="30"/>
        <v/>
      </c>
      <c r="AK124" s="565">
        <f t="shared" si="25"/>
        <v>0</v>
      </c>
      <c r="AL124" s="348" t="str">
        <f t="shared" si="31"/>
        <v/>
      </c>
      <c r="AM124" s="348" t="str">
        <f t="shared" si="32"/>
        <v/>
      </c>
      <c r="AN124" s="461" t="str">
        <f t="shared" si="33"/>
        <v/>
      </c>
    </row>
    <row r="125" spans="1:40" x14ac:dyDescent="0.25">
      <c r="A125" s="104">
        <v>121</v>
      </c>
      <c r="B125" s="84" t="str">
        <f>IF('1. Artikeldata Grund'!$E125="","",'1. Artikeldata Grund'!$E125)</f>
        <v/>
      </c>
      <c r="C125" s="219" t="str">
        <f>IF('1. Artikeldata Grund'!D125="","",'1. Artikeldata Grund'!D125)</f>
        <v/>
      </c>
      <c r="D125" s="294"/>
      <c r="E125" s="511" t="str">
        <f t="shared" si="26"/>
        <v/>
      </c>
      <c r="F125" s="497"/>
      <c r="G125" s="296"/>
      <c r="H125" s="346"/>
      <c r="I125" s="556" t="s">
        <v>29</v>
      </c>
      <c r="J125" s="289"/>
      <c r="K125" s="557" t="s">
        <v>29</v>
      </c>
      <c r="L125" s="289" t="s">
        <v>204</v>
      </c>
      <c r="M125" s="494">
        <v>910</v>
      </c>
      <c r="N125" s="527" t="str">
        <f>IF(B125="","",IF(OR(M125=200,COUNTIF(Artikelgrupper!$G$3:$G$105,'APH KIC KIA PC'!L125)),"Ja","Nej"))</f>
        <v/>
      </c>
      <c r="O125" s="347"/>
      <c r="Q125" s="350"/>
      <c r="R125" s="351"/>
      <c r="S125" s="289" t="s">
        <v>30</v>
      </c>
      <c r="T125" s="289"/>
      <c r="V125" s="352" t="str">
        <f>IF(B125="","",'3. Förpackningsdata'!K125)</f>
        <v/>
      </c>
      <c r="W125" s="302" t="str">
        <f>IF(B125="","",'3. Förpackningsdata'!L125)</f>
        <v/>
      </c>
      <c r="X125" s="537"/>
      <c r="Y125" s="467"/>
      <c r="Z125" s="485"/>
      <c r="AA125" s="81" t="str">
        <f>IF('4. Inköpsdata'!H125="SEK",'4. Inköpsdata'!J125,'4. Inköpsdata'!J125*'APH KIC KIA PC'!$Y$4)</f>
        <v/>
      </c>
      <c r="AB125" s="348" t="str">
        <f>IF('4. Inköpsdata'!H125="SEK",'4. Inköpsdata'!J125,'4. Inköpsdata'!J125*'APH KIC KIA PC'!$Y$4)</f>
        <v/>
      </c>
      <c r="AC125" s="349"/>
      <c r="AD125" s="301" t="str">
        <f>IF(B125="","",'4. Inköpsdata'!N125)</f>
        <v/>
      </c>
      <c r="AE125" s="453" t="str">
        <f>IF(B125="","",'4. Inköpsdata'!M125)</f>
        <v/>
      </c>
      <c r="AF125" s="454" t="str" cm="1">
        <f t="array" ref="AF125">IFERROR(_xlfn.IFS(AE125=25%,41,AE125=12%,42,AE125=6%,43,AE125="Momsfritt",38),"")</f>
        <v/>
      </c>
      <c r="AG125" s="454" t="str">
        <f t="shared" si="27"/>
        <v/>
      </c>
      <c r="AH125" s="301" t="str">
        <f t="shared" si="28"/>
        <v/>
      </c>
      <c r="AI125" s="301" t="str">
        <f t="shared" si="29"/>
        <v/>
      </c>
      <c r="AJ125" s="461" t="str">
        <f t="shared" si="30"/>
        <v/>
      </c>
      <c r="AK125" s="565">
        <f t="shared" si="25"/>
        <v>0</v>
      </c>
      <c r="AL125" s="348" t="str">
        <f t="shared" si="31"/>
        <v/>
      </c>
      <c r="AM125" s="348" t="str">
        <f t="shared" si="32"/>
        <v/>
      </c>
      <c r="AN125" s="461" t="str">
        <f t="shared" si="33"/>
        <v/>
      </c>
    </row>
    <row r="126" spans="1:40" x14ac:dyDescent="0.25">
      <c r="A126" s="104">
        <v>122</v>
      </c>
      <c r="B126" s="84" t="str">
        <f>IF('1. Artikeldata Grund'!$E126="","",'1. Artikeldata Grund'!$E126)</f>
        <v/>
      </c>
      <c r="C126" s="219" t="str">
        <f>IF('1. Artikeldata Grund'!D126="","",'1. Artikeldata Grund'!D126)</f>
        <v/>
      </c>
      <c r="D126" s="294"/>
      <c r="E126" s="511" t="str">
        <f t="shared" si="26"/>
        <v/>
      </c>
      <c r="F126" s="497"/>
      <c r="G126" s="296"/>
      <c r="H126" s="346"/>
      <c r="I126" s="556" t="s">
        <v>29</v>
      </c>
      <c r="J126" s="289"/>
      <c r="K126" s="557" t="s">
        <v>29</v>
      </c>
      <c r="L126" s="289" t="s">
        <v>204</v>
      </c>
      <c r="M126" s="494">
        <v>910</v>
      </c>
      <c r="N126" s="527" t="str">
        <f>IF(B126="","",IF(OR(M126=200,COUNTIF(Artikelgrupper!$G$3:$G$105,'APH KIC KIA PC'!L126)),"Ja","Nej"))</f>
        <v/>
      </c>
      <c r="O126" s="347"/>
      <c r="Q126" s="350"/>
      <c r="R126" s="351"/>
      <c r="S126" s="289" t="s">
        <v>30</v>
      </c>
      <c r="T126" s="289"/>
      <c r="V126" s="352" t="str">
        <f>IF(B126="","",'3. Förpackningsdata'!K126)</f>
        <v/>
      </c>
      <c r="W126" s="302" t="str">
        <f>IF(B126="","",'3. Förpackningsdata'!L126)</f>
        <v/>
      </c>
      <c r="X126" s="537"/>
      <c r="Y126" s="467"/>
      <c r="Z126" s="485"/>
      <c r="AA126" s="81" t="str">
        <f>IF('4. Inköpsdata'!H126="SEK",'4. Inköpsdata'!J126,'4. Inköpsdata'!J126*'APH KIC KIA PC'!$Y$4)</f>
        <v/>
      </c>
      <c r="AB126" s="348" t="str">
        <f>IF('4. Inköpsdata'!H126="SEK",'4. Inköpsdata'!J126,'4. Inköpsdata'!J126*'APH KIC KIA PC'!$Y$4)</f>
        <v/>
      </c>
      <c r="AC126" s="349"/>
      <c r="AD126" s="301" t="str">
        <f>IF(B126="","",'4. Inköpsdata'!N126)</f>
        <v/>
      </c>
      <c r="AE126" s="453" t="str">
        <f>IF(B126="","",'4. Inköpsdata'!M126)</f>
        <v/>
      </c>
      <c r="AF126" s="454" t="str" cm="1">
        <f t="array" ref="AF126">IFERROR(_xlfn.IFS(AE126=25%,41,AE126=12%,42,AE126=6%,43,AE126="Momsfritt",38),"")</f>
        <v/>
      </c>
      <c r="AG126" s="454" t="str">
        <f t="shared" si="27"/>
        <v/>
      </c>
      <c r="AH126" s="301" t="str">
        <f t="shared" si="28"/>
        <v/>
      </c>
      <c r="AI126" s="301" t="str">
        <f t="shared" si="29"/>
        <v/>
      </c>
      <c r="AJ126" s="461" t="str">
        <f t="shared" si="30"/>
        <v/>
      </c>
      <c r="AK126" s="565">
        <f t="shared" si="25"/>
        <v>0</v>
      </c>
      <c r="AL126" s="348" t="str">
        <f t="shared" si="31"/>
        <v/>
      </c>
      <c r="AM126" s="348" t="str">
        <f t="shared" si="32"/>
        <v/>
      </c>
      <c r="AN126" s="461" t="str">
        <f t="shared" si="33"/>
        <v/>
      </c>
    </row>
    <row r="127" spans="1:40" x14ac:dyDescent="0.25">
      <c r="A127" s="104">
        <v>123</v>
      </c>
      <c r="B127" s="84" t="str">
        <f>IF('1. Artikeldata Grund'!$E127="","",'1. Artikeldata Grund'!$E127)</f>
        <v/>
      </c>
      <c r="C127" s="219" t="str">
        <f>IF('1. Artikeldata Grund'!D127="","",'1. Artikeldata Grund'!D127)</f>
        <v/>
      </c>
      <c r="D127" s="294"/>
      <c r="E127" s="511" t="str">
        <f t="shared" si="26"/>
        <v/>
      </c>
      <c r="F127" s="497"/>
      <c r="G127" s="296"/>
      <c r="H127" s="346"/>
      <c r="I127" s="556" t="s">
        <v>29</v>
      </c>
      <c r="J127" s="289"/>
      <c r="K127" s="557" t="s">
        <v>29</v>
      </c>
      <c r="L127" s="289" t="s">
        <v>204</v>
      </c>
      <c r="M127" s="494">
        <v>910</v>
      </c>
      <c r="N127" s="527" t="str">
        <f>IF(B127="","",IF(OR(M127=200,COUNTIF(Artikelgrupper!$G$3:$G$105,'APH KIC KIA PC'!L127)),"Ja","Nej"))</f>
        <v/>
      </c>
      <c r="O127" s="347"/>
      <c r="Q127" s="350"/>
      <c r="R127" s="351"/>
      <c r="S127" s="289" t="s">
        <v>30</v>
      </c>
      <c r="T127" s="289"/>
      <c r="V127" s="352" t="str">
        <f>IF(B127="","",'3. Förpackningsdata'!K127)</f>
        <v/>
      </c>
      <c r="W127" s="302" t="str">
        <f>IF(B127="","",'3. Förpackningsdata'!L127)</f>
        <v/>
      </c>
      <c r="X127" s="537"/>
      <c r="Y127" s="467"/>
      <c r="Z127" s="485"/>
      <c r="AA127" s="81" t="str">
        <f>IF('4. Inköpsdata'!H127="SEK",'4. Inköpsdata'!J127,'4. Inköpsdata'!J127*'APH KIC KIA PC'!$Y$4)</f>
        <v/>
      </c>
      <c r="AB127" s="348" t="str">
        <f>IF('4. Inköpsdata'!H127="SEK",'4. Inköpsdata'!J127,'4. Inköpsdata'!J127*'APH KIC KIA PC'!$Y$4)</f>
        <v/>
      </c>
      <c r="AC127" s="349"/>
      <c r="AD127" s="301" t="str">
        <f>IF(B127="","",'4. Inköpsdata'!N127)</f>
        <v/>
      </c>
      <c r="AE127" s="453" t="str">
        <f>IF(B127="","",'4. Inköpsdata'!M127)</f>
        <v/>
      </c>
      <c r="AF127" s="454" t="str" cm="1">
        <f t="array" ref="AF127">IFERROR(_xlfn.IFS(AE127=25%,41,AE127=12%,42,AE127=6%,43,AE127="Momsfritt",38),"")</f>
        <v/>
      </c>
      <c r="AG127" s="454" t="str">
        <f t="shared" si="27"/>
        <v/>
      </c>
      <c r="AH127" s="301" t="str">
        <f t="shared" si="28"/>
        <v/>
      </c>
      <c r="AI127" s="301" t="str">
        <f t="shared" si="29"/>
        <v/>
      </c>
      <c r="AJ127" s="461" t="str">
        <f t="shared" si="30"/>
        <v/>
      </c>
      <c r="AK127" s="565">
        <f t="shared" si="25"/>
        <v>0</v>
      </c>
      <c r="AL127" s="348" t="str">
        <f t="shared" si="31"/>
        <v/>
      </c>
      <c r="AM127" s="348" t="str">
        <f t="shared" si="32"/>
        <v/>
      </c>
      <c r="AN127" s="461" t="str">
        <f t="shared" si="33"/>
        <v/>
      </c>
    </row>
    <row r="128" spans="1:40" x14ac:dyDescent="0.25">
      <c r="A128" s="104">
        <v>124</v>
      </c>
      <c r="B128" s="84" t="str">
        <f>IF('1. Artikeldata Grund'!$E128="","",'1. Artikeldata Grund'!$E128)</f>
        <v/>
      </c>
      <c r="C128" s="219" t="str">
        <f>IF('1. Artikeldata Grund'!D128="","",'1. Artikeldata Grund'!D128)</f>
        <v/>
      </c>
      <c r="D128" s="294"/>
      <c r="E128" s="511" t="str">
        <f t="shared" si="26"/>
        <v/>
      </c>
      <c r="F128" s="497"/>
      <c r="G128" s="296"/>
      <c r="H128" s="346"/>
      <c r="I128" s="556" t="s">
        <v>29</v>
      </c>
      <c r="J128" s="289"/>
      <c r="K128" s="557" t="s">
        <v>29</v>
      </c>
      <c r="L128" s="289" t="s">
        <v>204</v>
      </c>
      <c r="M128" s="494">
        <v>910</v>
      </c>
      <c r="N128" s="527" t="str">
        <f>IF(B128="","",IF(OR(M128=200,COUNTIF(Artikelgrupper!$G$3:$G$105,'APH KIC KIA PC'!L128)),"Ja","Nej"))</f>
        <v/>
      </c>
      <c r="O128" s="347"/>
      <c r="Q128" s="350"/>
      <c r="R128" s="351"/>
      <c r="S128" s="289" t="s">
        <v>30</v>
      </c>
      <c r="T128" s="289"/>
      <c r="V128" s="352" t="str">
        <f>IF(B128="","",'3. Förpackningsdata'!K128)</f>
        <v/>
      </c>
      <c r="W128" s="302" t="str">
        <f>IF(B128="","",'3. Förpackningsdata'!L128)</f>
        <v/>
      </c>
      <c r="X128" s="537"/>
      <c r="Y128" s="467"/>
      <c r="Z128" s="485"/>
      <c r="AA128" s="81" t="str">
        <f>IF('4. Inköpsdata'!H128="SEK",'4. Inköpsdata'!J128,'4. Inköpsdata'!J128*'APH KIC KIA PC'!$Y$4)</f>
        <v/>
      </c>
      <c r="AB128" s="348" t="str">
        <f>IF('4. Inköpsdata'!H128="SEK",'4. Inköpsdata'!J128,'4. Inköpsdata'!J128*'APH KIC KIA PC'!$Y$4)</f>
        <v/>
      </c>
      <c r="AC128" s="349"/>
      <c r="AD128" s="301" t="str">
        <f>IF(B128="","",'4. Inköpsdata'!N128)</f>
        <v/>
      </c>
      <c r="AE128" s="453" t="str">
        <f>IF(B128="","",'4. Inköpsdata'!M128)</f>
        <v/>
      </c>
      <c r="AF128" s="454" t="str" cm="1">
        <f t="array" ref="AF128">IFERROR(_xlfn.IFS(AE128=25%,41,AE128=12%,42,AE128=6%,43,AE128="Momsfritt",38),"")</f>
        <v/>
      </c>
      <c r="AG128" s="454" t="str">
        <f t="shared" si="27"/>
        <v/>
      </c>
      <c r="AH128" s="301" t="str">
        <f t="shared" si="28"/>
        <v/>
      </c>
      <c r="AI128" s="301" t="str">
        <f t="shared" si="29"/>
        <v/>
      </c>
      <c r="AJ128" s="461" t="str">
        <f t="shared" si="30"/>
        <v/>
      </c>
      <c r="AK128" s="565">
        <f t="shared" si="25"/>
        <v>0</v>
      </c>
      <c r="AL128" s="348" t="str">
        <f t="shared" si="31"/>
        <v/>
      </c>
      <c r="AM128" s="348" t="str">
        <f t="shared" si="32"/>
        <v/>
      </c>
      <c r="AN128" s="461" t="str">
        <f t="shared" si="33"/>
        <v/>
      </c>
    </row>
    <row r="129" spans="1:40" x14ac:dyDescent="0.25">
      <c r="A129" s="104">
        <v>125</v>
      </c>
      <c r="B129" s="84" t="str">
        <f>IF('1. Artikeldata Grund'!$E129="","",'1. Artikeldata Grund'!$E129)</f>
        <v/>
      </c>
      <c r="C129" s="219" t="str">
        <f>IF('1. Artikeldata Grund'!D129="","",'1. Artikeldata Grund'!D129)</f>
        <v/>
      </c>
      <c r="D129" s="294"/>
      <c r="E129" s="511" t="str">
        <f t="shared" si="26"/>
        <v/>
      </c>
      <c r="F129" s="497"/>
      <c r="G129" s="296"/>
      <c r="H129" s="346"/>
      <c r="I129" s="556" t="s">
        <v>29</v>
      </c>
      <c r="J129" s="289"/>
      <c r="K129" s="557" t="s">
        <v>29</v>
      </c>
      <c r="L129" s="289" t="s">
        <v>204</v>
      </c>
      <c r="M129" s="494">
        <v>910</v>
      </c>
      <c r="N129" s="527" t="str">
        <f>IF(B129="","",IF(OR(M129=200,COUNTIF(Artikelgrupper!$G$3:$G$105,'APH KIC KIA PC'!L129)),"Ja","Nej"))</f>
        <v/>
      </c>
      <c r="O129" s="347"/>
      <c r="Q129" s="350"/>
      <c r="R129" s="351"/>
      <c r="S129" s="289" t="s">
        <v>30</v>
      </c>
      <c r="T129" s="289"/>
      <c r="V129" s="352" t="str">
        <f>IF(B129="","",'3. Förpackningsdata'!K129)</f>
        <v/>
      </c>
      <c r="W129" s="302" t="str">
        <f>IF(B129="","",'3. Förpackningsdata'!L129)</f>
        <v/>
      </c>
      <c r="X129" s="537"/>
      <c r="Y129" s="467"/>
      <c r="Z129" s="485"/>
      <c r="AA129" s="81" t="str">
        <f>IF('4. Inköpsdata'!H129="SEK",'4. Inköpsdata'!J129,'4. Inköpsdata'!J129*'APH KIC KIA PC'!$Y$4)</f>
        <v/>
      </c>
      <c r="AB129" s="348" t="str">
        <f>IF('4. Inköpsdata'!H129="SEK",'4. Inköpsdata'!J129,'4. Inköpsdata'!J129*'APH KIC KIA PC'!$Y$4)</f>
        <v/>
      </c>
      <c r="AC129" s="349"/>
      <c r="AD129" s="301" t="str">
        <f>IF(B129="","",'4. Inköpsdata'!N129)</f>
        <v/>
      </c>
      <c r="AE129" s="453" t="str">
        <f>IF(B129="","",'4. Inköpsdata'!M129)</f>
        <v/>
      </c>
      <c r="AF129" s="454" t="str" cm="1">
        <f t="array" ref="AF129">IFERROR(_xlfn.IFS(AE129=25%,41,AE129=12%,42,AE129=6%,43,AE129="Momsfritt",38),"")</f>
        <v/>
      </c>
      <c r="AG129" s="454" t="str">
        <f t="shared" si="27"/>
        <v/>
      </c>
      <c r="AH129" s="301" t="str">
        <f t="shared" si="28"/>
        <v/>
      </c>
      <c r="AI129" s="301" t="str">
        <f t="shared" si="29"/>
        <v/>
      </c>
      <c r="AJ129" s="461" t="str">
        <f t="shared" si="30"/>
        <v/>
      </c>
      <c r="AK129" s="565">
        <f t="shared" si="25"/>
        <v>0</v>
      </c>
      <c r="AL129" s="348" t="str">
        <f t="shared" si="31"/>
        <v/>
      </c>
      <c r="AM129" s="348" t="str">
        <f t="shared" si="32"/>
        <v/>
      </c>
      <c r="AN129" s="461" t="str">
        <f t="shared" si="33"/>
        <v/>
      </c>
    </row>
    <row r="130" spans="1:40" x14ac:dyDescent="0.25">
      <c r="A130" s="104">
        <v>126</v>
      </c>
      <c r="B130" s="84" t="str">
        <f>IF('1. Artikeldata Grund'!$E130="","",'1. Artikeldata Grund'!$E130)</f>
        <v/>
      </c>
      <c r="C130" s="219" t="str">
        <f>IF('1. Artikeldata Grund'!D130="","",'1. Artikeldata Grund'!D130)</f>
        <v/>
      </c>
      <c r="D130" s="294"/>
      <c r="E130" s="511" t="str">
        <f t="shared" si="26"/>
        <v/>
      </c>
      <c r="F130" s="497"/>
      <c r="G130" s="296"/>
      <c r="H130" s="346"/>
      <c r="I130" s="556" t="s">
        <v>29</v>
      </c>
      <c r="J130" s="289"/>
      <c r="K130" s="557" t="s">
        <v>29</v>
      </c>
      <c r="L130" s="289" t="s">
        <v>204</v>
      </c>
      <c r="M130" s="494">
        <v>910</v>
      </c>
      <c r="N130" s="527" t="str">
        <f>IF(B130="","",IF(OR(M130=200,COUNTIF(Artikelgrupper!$G$3:$G$105,'APH KIC KIA PC'!L130)),"Ja","Nej"))</f>
        <v/>
      </c>
      <c r="O130" s="347"/>
      <c r="Q130" s="350"/>
      <c r="R130" s="351"/>
      <c r="S130" s="289" t="s">
        <v>30</v>
      </c>
      <c r="T130" s="289"/>
      <c r="V130" s="352" t="str">
        <f>IF(B130="","",'3. Förpackningsdata'!K130)</f>
        <v/>
      </c>
      <c r="W130" s="302" t="str">
        <f>IF(B130="","",'3. Förpackningsdata'!L130)</f>
        <v/>
      </c>
      <c r="X130" s="537"/>
      <c r="Y130" s="467"/>
      <c r="Z130" s="485"/>
      <c r="AA130" s="81" t="str">
        <f>IF('4. Inköpsdata'!H130="SEK",'4. Inköpsdata'!J130,'4. Inköpsdata'!J130*'APH KIC KIA PC'!$Y$4)</f>
        <v/>
      </c>
      <c r="AB130" s="348" t="str">
        <f>IF('4. Inköpsdata'!H130="SEK",'4. Inköpsdata'!J130,'4. Inköpsdata'!J130*'APH KIC KIA PC'!$Y$4)</f>
        <v/>
      </c>
      <c r="AC130" s="349"/>
      <c r="AD130" s="301" t="str">
        <f>IF(B130="","",'4. Inköpsdata'!N130)</f>
        <v/>
      </c>
      <c r="AE130" s="453" t="str">
        <f>IF(B130="","",'4. Inköpsdata'!M130)</f>
        <v/>
      </c>
      <c r="AF130" s="454" t="str" cm="1">
        <f t="array" ref="AF130">IFERROR(_xlfn.IFS(AE130=25%,41,AE130=12%,42,AE130=6%,43,AE130="Momsfritt",38),"")</f>
        <v/>
      </c>
      <c r="AG130" s="454" t="str">
        <f t="shared" si="27"/>
        <v/>
      </c>
      <c r="AH130" s="301" t="str">
        <f t="shared" si="28"/>
        <v/>
      </c>
      <c r="AI130" s="301" t="str">
        <f t="shared" si="29"/>
        <v/>
      </c>
      <c r="AJ130" s="461" t="str">
        <f t="shared" si="30"/>
        <v/>
      </c>
      <c r="AK130" s="565">
        <f t="shared" si="25"/>
        <v>0</v>
      </c>
      <c r="AL130" s="348" t="str">
        <f t="shared" si="31"/>
        <v/>
      </c>
      <c r="AM130" s="348" t="str">
        <f t="shared" si="32"/>
        <v/>
      </c>
      <c r="AN130" s="461" t="str">
        <f t="shared" si="33"/>
        <v/>
      </c>
    </row>
    <row r="131" spans="1:40" x14ac:dyDescent="0.25">
      <c r="A131" s="104">
        <v>127</v>
      </c>
      <c r="B131" s="84" t="str">
        <f>IF('1. Artikeldata Grund'!$E131="","",'1. Artikeldata Grund'!$E131)</f>
        <v/>
      </c>
      <c r="C131" s="219" t="str">
        <f>IF('1. Artikeldata Grund'!D131="","",'1. Artikeldata Grund'!D131)</f>
        <v/>
      </c>
      <c r="D131" s="294"/>
      <c r="E131" s="511" t="str">
        <f t="shared" si="26"/>
        <v/>
      </c>
      <c r="F131" s="497"/>
      <c r="G131" s="296"/>
      <c r="H131" s="346"/>
      <c r="I131" s="556" t="s">
        <v>29</v>
      </c>
      <c r="J131" s="289"/>
      <c r="K131" s="557" t="s">
        <v>29</v>
      </c>
      <c r="L131" s="289" t="s">
        <v>204</v>
      </c>
      <c r="M131" s="494">
        <v>910</v>
      </c>
      <c r="N131" s="527" t="str">
        <f>IF(B131="","",IF(OR(M131=200,COUNTIF(Artikelgrupper!$G$3:$G$105,'APH KIC KIA PC'!L131)),"Ja","Nej"))</f>
        <v/>
      </c>
      <c r="O131" s="347"/>
      <c r="Q131" s="350"/>
      <c r="R131" s="351"/>
      <c r="S131" s="289" t="s">
        <v>30</v>
      </c>
      <c r="T131" s="289"/>
      <c r="V131" s="352" t="str">
        <f>IF(B131="","",'3. Förpackningsdata'!K131)</f>
        <v/>
      </c>
      <c r="W131" s="302" t="str">
        <f>IF(B131="","",'3. Förpackningsdata'!L131)</f>
        <v/>
      </c>
      <c r="X131" s="537"/>
      <c r="Y131" s="467"/>
      <c r="Z131" s="485"/>
      <c r="AA131" s="81" t="str">
        <f>IF('4. Inköpsdata'!H131="SEK",'4. Inköpsdata'!J131,'4. Inköpsdata'!J131*'APH KIC KIA PC'!$Y$4)</f>
        <v/>
      </c>
      <c r="AB131" s="348" t="str">
        <f>IF('4. Inköpsdata'!H131="SEK",'4. Inköpsdata'!J131,'4. Inköpsdata'!J131*'APH KIC KIA PC'!$Y$4)</f>
        <v/>
      </c>
      <c r="AC131" s="349"/>
      <c r="AD131" s="301" t="str">
        <f>IF(B131="","",'4. Inköpsdata'!N131)</f>
        <v/>
      </c>
      <c r="AE131" s="453" t="str">
        <f>IF(B131="","",'4. Inköpsdata'!M131)</f>
        <v/>
      </c>
      <c r="AF131" s="454" t="str" cm="1">
        <f t="array" ref="AF131">IFERROR(_xlfn.IFS(AE131=25%,41,AE131=12%,42,AE131=6%,43,AE131="Momsfritt",38),"")</f>
        <v/>
      </c>
      <c r="AG131" s="454" t="str">
        <f t="shared" si="27"/>
        <v/>
      </c>
      <c r="AH131" s="301" t="str">
        <f t="shared" si="28"/>
        <v/>
      </c>
      <c r="AI131" s="301" t="str">
        <f t="shared" si="29"/>
        <v/>
      </c>
      <c r="AJ131" s="461" t="str">
        <f t="shared" si="30"/>
        <v/>
      </c>
      <c r="AK131" s="565">
        <f t="shared" si="25"/>
        <v>0</v>
      </c>
      <c r="AL131" s="348" t="str">
        <f t="shared" si="31"/>
        <v/>
      </c>
      <c r="AM131" s="348" t="str">
        <f t="shared" si="32"/>
        <v/>
      </c>
      <c r="AN131" s="461" t="str">
        <f t="shared" si="33"/>
        <v/>
      </c>
    </row>
    <row r="132" spans="1:40" x14ac:dyDescent="0.25">
      <c r="A132" s="104">
        <v>128</v>
      </c>
      <c r="B132" s="84" t="str">
        <f>IF('1. Artikeldata Grund'!$E132="","",'1. Artikeldata Grund'!$E132)</f>
        <v/>
      </c>
      <c r="C132" s="219" t="str">
        <f>IF('1. Artikeldata Grund'!D132="","",'1. Artikeldata Grund'!D132)</f>
        <v/>
      </c>
      <c r="D132" s="294"/>
      <c r="E132" s="511" t="str">
        <f t="shared" si="26"/>
        <v/>
      </c>
      <c r="F132" s="497"/>
      <c r="G132" s="296"/>
      <c r="H132" s="346"/>
      <c r="I132" s="556" t="s">
        <v>29</v>
      </c>
      <c r="J132" s="289"/>
      <c r="K132" s="557" t="s">
        <v>29</v>
      </c>
      <c r="L132" s="289" t="s">
        <v>204</v>
      </c>
      <c r="M132" s="494">
        <v>910</v>
      </c>
      <c r="N132" s="527" t="str">
        <f>IF(B132="","",IF(OR(M132=200,COUNTIF(Artikelgrupper!$G$3:$G$105,'APH KIC KIA PC'!L132)),"Ja","Nej"))</f>
        <v/>
      </c>
      <c r="O132" s="347"/>
      <c r="Q132" s="350"/>
      <c r="R132" s="351"/>
      <c r="S132" s="289" t="s">
        <v>30</v>
      </c>
      <c r="T132" s="289"/>
      <c r="V132" s="352" t="str">
        <f>IF(B132="","",'3. Förpackningsdata'!K132)</f>
        <v/>
      </c>
      <c r="W132" s="302" t="str">
        <f>IF(B132="","",'3. Förpackningsdata'!L132)</f>
        <v/>
      </c>
      <c r="X132" s="537"/>
      <c r="Y132" s="467"/>
      <c r="Z132" s="485"/>
      <c r="AA132" s="81" t="str">
        <f>IF('4. Inköpsdata'!H132="SEK",'4. Inköpsdata'!J132,'4. Inköpsdata'!J132*'APH KIC KIA PC'!$Y$4)</f>
        <v/>
      </c>
      <c r="AB132" s="348" t="str">
        <f>IF('4. Inköpsdata'!H132="SEK",'4. Inköpsdata'!J132,'4. Inköpsdata'!J132*'APH KIC KIA PC'!$Y$4)</f>
        <v/>
      </c>
      <c r="AC132" s="349"/>
      <c r="AD132" s="301" t="str">
        <f>IF(B132="","",'4. Inköpsdata'!N132)</f>
        <v/>
      </c>
      <c r="AE132" s="453" t="str">
        <f>IF(B132="","",'4. Inköpsdata'!M132)</f>
        <v/>
      </c>
      <c r="AF132" s="454" t="str" cm="1">
        <f t="array" ref="AF132">IFERROR(_xlfn.IFS(AE132=25%,41,AE132=12%,42,AE132=6%,43,AE132="Momsfritt",38),"")</f>
        <v/>
      </c>
      <c r="AG132" s="454" t="str">
        <f t="shared" si="27"/>
        <v/>
      </c>
      <c r="AH132" s="301" t="str">
        <f t="shared" si="28"/>
        <v/>
      </c>
      <c r="AI132" s="301" t="str">
        <f t="shared" si="29"/>
        <v/>
      </c>
      <c r="AJ132" s="461" t="str">
        <f t="shared" si="30"/>
        <v/>
      </c>
      <c r="AK132" s="565">
        <f t="shared" si="25"/>
        <v>0</v>
      </c>
      <c r="AL132" s="348" t="str">
        <f t="shared" si="31"/>
        <v/>
      </c>
      <c r="AM132" s="348" t="str">
        <f t="shared" si="32"/>
        <v/>
      </c>
      <c r="AN132" s="461" t="str">
        <f t="shared" si="33"/>
        <v/>
      </c>
    </row>
    <row r="133" spans="1:40" x14ac:dyDescent="0.25">
      <c r="A133" s="104">
        <v>129</v>
      </c>
      <c r="B133" s="84" t="str">
        <f>IF('1. Artikeldata Grund'!$E133="","",'1. Artikeldata Grund'!$E133)</f>
        <v/>
      </c>
      <c r="C133" s="219" t="str">
        <f>IF('1. Artikeldata Grund'!D133="","",'1. Artikeldata Grund'!D133)</f>
        <v/>
      </c>
      <c r="D133" s="294"/>
      <c r="E133" s="511" t="str">
        <f t="shared" ref="E133:E164" si="34">IF(B133="","","ÅÅÅÅ-MM-DD")</f>
        <v/>
      </c>
      <c r="F133" s="497"/>
      <c r="G133" s="296"/>
      <c r="H133" s="346"/>
      <c r="I133" s="556" t="s">
        <v>29</v>
      </c>
      <c r="J133" s="289"/>
      <c r="K133" s="557" t="s">
        <v>29</v>
      </c>
      <c r="L133" s="289" t="s">
        <v>204</v>
      </c>
      <c r="M133" s="494">
        <v>910</v>
      </c>
      <c r="N133" s="527" t="str">
        <f>IF(B133="","",IF(OR(M133=200,COUNTIF(Artikelgrupper!$G$3:$G$105,'APH KIC KIA PC'!L133)),"Ja","Nej"))</f>
        <v/>
      </c>
      <c r="O133" s="347"/>
      <c r="Q133" s="350"/>
      <c r="R133" s="351"/>
      <c r="S133" s="289" t="s">
        <v>30</v>
      </c>
      <c r="T133" s="289"/>
      <c r="V133" s="352" t="str">
        <f>IF(B133="","",'3. Förpackningsdata'!K133)</f>
        <v/>
      </c>
      <c r="W133" s="302" t="str">
        <f>IF(B133="","",'3. Förpackningsdata'!L133)</f>
        <v/>
      </c>
      <c r="X133" s="537"/>
      <c r="Y133" s="467"/>
      <c r="Z133" s="485"/>
      <c r="AA133" s="81" t="str">
        <f>IF('4. Inköpsdata'!H133="SEK",'4. Inköpsdata'!J133,'4. Inköpsdata'!J133*'APH KIC KIA PC'!$Y$4)</f>
        <v/>
      </c>
      <c r="AB133" s="348" t="str">
        <f>IF('4. Inköpsdata'!H133="SEK",'4. Inköpsdata'!J133,'4. Inköpsdata'!J133*'APH KIC KIA PC'!$Y$4)</f>
        <v/>
      </c>
      <c r="AC133" s="349"/>
      <c r="AD133" s="301" t="str">
        <f>IF(B133="","",'4. Inköpsdata'!N133)</f>
        <v/>
      </c>
      <c r="AE133" s="453" t="str">
        <f>IF(B133="","",'4. Inköpsdata'!M133)</f>
        <v/>
      </c>
      <c r="AF133" s="454" t="str" cm="1">
        <f t="array" ref="AF133">IFERROR(_xlfn.IFS(AE133=25%,41,AE133=12%,42,AE133=6%,43,AE133="Momsfritt",38),"")</f>
        <v/>
      </c>
      <c r="AG133" s="454" t="str">
        <f t="shared" ref="AG133:AG164" si="35">IF(B133="","",IF(AE133="Momsfritt",1,AE133+1))</f>
        <v/>
      </c>
      <c r="AH133" s="301" t="str">
        <f t="shared" ref="AH133:AH164" si="36">IF(B133="","",AC133/AG133)</f>
        <v/>
      </c>
      <c r="AI133" s="301" t="str">
        <f t="shared" ref="AI133:AI164" si="37">IF(B133="","",AH133-AA133)</f>
        <v/>
      </c>
      <c r="AJ133" s="461" t="str">
        <f t="shared" ref="AJ133:AJ164" si="38">IF(B133="","",AI133/AH133)</f>
        <v/>
      </c>
      <c r="AK133" s="565">
        <f t="shared" si="25"/>
        <v>0</v>
      </c>
      <c r="AL133" s="348" t="str">
        <f t="shared" ref="AL133:AL164" si="39">IF(B133="","",AK133/AG133)</f>
        <v/>
      </c>
      <c r="AM133" s="348" t="str">
        <f t="shared" ref="AM133:AM164" si="40">IF(B133="","",AL133-AA133)</f>
        <v/>
      </c>
      <c r="AN133" s="461" t="str">
        <f t="shared" ref="AN133:AN164" si="41">IF(B133="","",AM133/AL133)</f>
        <v/>
      </c>
    </row>
    <row r="134" spans="1:40" x14ac:dyDescent="0.25">
      <c r="A134" s="104">
        <v>130</v>
      </c>
      <c r="B134" s="84" t="str">
        <f>IF('1. Artikeldata Grund'!$E134="","",'1. Artikeldata Grund'!$E134)</f>
        <v/>
      </c>
      <c r="C134" s="219" t="str">
        <f>IF('1. Artikeldata Grund'!D134="","",'1. Artikeldata Grund'!D134)</f>
        <v/>
      </c>
      <c r="D134" s="294"/>
      <c r="E134" s="511" t="str">
        <f t="shared" si="34"/>
        <v/>
      </c>
      <c r="F134" s="497"/>
      <c r="G134" s="296"/>
      <c r="H134" s="346"/>
      <c r="I134" s="556" t="s">
        <v>29</v>
      </c>
      <c r="J134" s="289"/>
      <c r="K134" s="557" t="s">
        <v>29</v>
      </c>
      <c r="L134" s="289" t="s">
        <v>204</v>
      </c>
      <c r="M134" s="494">
        <v>910</v>
      </c>
      <c r="N134" s="527" t="str">
        <f>IF(B134="","",IF(OR(M134=200,COUNTIF(Artikelgrupper!$G$3:$G$105,'APH KIC KIA PC'!L134)),"Ja","Nej"))</f>
        <v/>
      </c>
      <c r="O134" s="347"/>
      <c r="Q134" s="350"/>
      <c r="R134" s="351"/>
      <c r="S134" s="289" t="s">
        <v>30</v>
      </c>
      <c r="T134" s="289"/>
      <c r="V134" s="352" t="str">
        <f>IF(B134="","",'3. Förpackningsdata'!K134)</f>
        <v/>
      </c>
      <c r="W134" s="302" t="str">
        <f>IF(B134="","",'3. Förpackningsdata'!L134)</f>
        <v/>
      </c>
      <c r="X134" s="537"/>
      <c r="Y134" s="467"/>
      <c r="Z134" s="485"/>
      <c r="AA134" s="81" t="str">
        <f>IF('4. Inköpsdata'!H134="SEK",'4. Inköpsdata'!J134,'4. Inköpsdata'!J134*'APH KIC KIA PC'!$Y$4)</f>
        <v/>
      </c>
      <c r="AB134" s="348" t="str">
        <f>IF('4. Inköpsdata'!H134="SEK",'4. Inköpsdata'!J134,'4. Inköpsdata'!J134*'APH KIC KIA PC'!$Y$4)</f>
        <v/>
      </c>
      <c r="AC134" s="349"/>
      <c r="AD134" s="301" t="str">
        <f>IF(B134="","",'4. Inköpsdata'!N134)</f>
        <v/>
      </c>
      <c r="AE134" s="453" t="str">
        <f>IF(B134="","",'4. Inköpsdata'!M134)</f>
        <v/>
      </c>
      <c r="AF134" s="454" t="str" cm="1">
        <f t="array" ref="AF134">IFERROR(_xlfn.IFS(AE134=25%,41,AE134=12%,42,AE134=6%,43,AE134="Momsfritt",38),"")</f>
        <v/>
      </c>
      <c r="AG134" s="454" t="str">
        <f t="shared" si="35"/>
        <v/>
      </c>
      <c r="AH134" s="301" t="str">
        <f t="shared" si="36"/>
        <v/>
      </c>
      <c r="AI134" s="301" t="str">
        <f t="shared" si="37"/>
        <v/>
      </c>
      <c r="AJ134" s="461" t="str">
        <f t="shared" si="38"/>
        <v/>
      </c>
      <c r="AK134" s="565">
        <f t="shared" ref="AK134:AK197" si="42">AC134</f>
        <v>0</v>
      </c>
      <c r="AL134" s="348" t="str">
        <f t="shared" si="39"/>
        <v/>
      </c>
      <c r="AM134" s="348" t="str">
        <f t="shared" si="40"/>
        <v/>
      </c>
      <c r="AN134" s="461" t="str">
        <f t="shared" si="41"/>
        <v/>
      </c>
    </row>
    <row r="135" spans="1:40" x14ac:dyDescent="0.25">
      <c r="A135" s="104">
        <v>131</v>
      </c>
      <c r="B135" s="84" t="str">
        <f>IF('1. Artikeldata Grund'!$E135="","",'1. Artikeldata Grund'!$E135)</f>
        <v/>
      </c>
      <c r="C135" s="219" t="str">
        <f>IF('1. Artikeldata Grund'!D135="","",'1. Artikeldata Grund'!D135)</f>
        <v/>
      </c>
      <c r="D135" s="294"/>
      <c r="E135" s="511" t="str">
        <f t="shared" si="34"/>
        <v/>
      </c>
      <c r="F135" s="497"/>
      <c r="G135" s="296"/>
      <c r="H135" s="346"/>
      <c r="I135" s="556" t="s">
        <v>29</v>
      </c>
      <c r="J135" s="289"/>
      <c r="K135" s="557" t="s">
        <v>29</v>
      </c>
      <c r="L135" s="289" t="s">
        <v>204</v>
      </c>
      <c r="M135" s="494">
        <v>910</v>
      </c>
      <c r="N135" s="527" t="str">
        <f>IF(B135="","",IF(OR(M135=200,COUNTIF(Artikelgrupper!$G$3:$G$105,'APH KIC KIA PC'!L135)),"Ja","Nej"))</f>
        <v/>
      </c>
      <c r="O135" s="347"/>
      <c r="Q135" s="350"/>
      <c r="R135" s="351"/>
      <c r="S135" s="289" t="s">
        <v>30</v>
      </c>
      <c r="T135" s="289"/>
      <c r="V135" s="352" t="str">
        <f>IF(B135="","",'3. Förpackningsdata'!K135)</f>
        <v/>
      </c>
      <c r="W135" s="302" t="str">
        <f>IF(B135="","",'3. Förpackningsdata'!L135)</f>
        <v/>
      </c>
      <c r="X135" s="537"/>
      <c r="Y135" s="467"/>
      <c r="Z135" s="485"/>
      <c r="AA135" s="81" t="str">
        <f>IF('4. Inköpsdata'!H135="SEK",'4. Inköpsdata'!J135,'4. Inköpsdata'!J135*'APH KIC KIA PC'!$Y$4)</f>
        <v/>
      </c>
      <c r="AB135" s="348" t="str">
        <f>IF('4. Inköpsdata'!H135="SEK",'4. Inköpsdata'!J135,'4. Inköpsdata'!J135*'APH KIC KIA PC'!$Y$4)</f>
        <v/>
      </c>
      <c r="AC135" s="349"/>
      <c r="AD135" s="301" t="str">
        <f>IF(B135="","",'4. Inköpsdata'!N135)</f>
        <v/>
      </c>
      <c r="AE135" s="453" t="str">
        <f>IF(B135="","",'4. Inköpsdata'!M135)</f>
        <v/>
      </c>
      <c r="AF135" s="454" t="str" cm="1">
        <f t="array" ref="AF135">IFERROR(_xlfn.IFS(AE135=25%,41,AE135=12%,42,AE135=6%,43,AE135="Momsfritt",38),"")</f>
        <v/>
      </c>
      <c r="AG135" s="454" t="str">
        <f t="shared" si="35"/>
        <v/>
      </c>
      <c r="AH135" s="301" t="str">
        <f t="shared" si="36"/>
        <v/>
      </c>
      <c r="AI135" s="301" t="str">
        <f t="shared" si="37"/>
        <v/>
      </c>
      <c r="AJ135" s="461" t="str">
        <f t="shared" si="38"/>
        <v/>
      </c>
      <c r="AK135" s="565">
        <f t="shared" si="42"/>
        <v>0</v>
      </c>
      <c r="AL135" s="348" t="str">
        <f t="shared" si="39"/>
        <v/>
      </c>
      <c r="AM135" s="348" t="str">
        <f t="shared" si="40"/>
        <v/>
      </c>
      <c r="AN135" s="461" t="str">
        <f t="shared" si="41"/>
        <v/>
      </c>
    </row>
    <row r="136" spans="1:40" x14ac:dyDescent="0.25">
      <c r="A136" s="104">
        <v>132</v>
      </c>
      <c r="B136" s="84" t="str">
        <f>IF('1. Artikeldata Grund'!$E136="","",'1. Artikeldata Grund'!$E136)</f>
        <v/>
      </c>
      <c r="C136" s="219" t="str">
        <f>IF('1. Artikeldata Grund'!D136="","",'1. Artikeldata Grund'!D136)</f>
        <v/>
      </c>
      <c r="D136" s="294"/>
      <c r="E136" s="511" t="str">
        <f t="shared" si="34"/>
        <v/>
      </c>
      <c r="F136" s="497"/>
      <c r="G136" s="296"/>
      <c r="H136" s="346"/>
      <c r="I136" s="556" t="s">
        <v>29</v>
      </c>
      <c r="J136" s="289"/>
      <c r="K136" s="557" t="s">
        <v>29</v>
      </c>
      <c r="L136" s="289" t="s">
        <v>204</v>
      </c>
      <c r="M136" s="494">
        <v>910</v>
      </c>
      <c r="N136" s="527" t="str">
        <f>IF(B136="","",IF(OR(M136=200,COUNTIF(Artikelgrupper!$G$3:$G$105,'APH KIC KIA PC'!L136)),"Ja","Nej"))</f>
        <v/>
      </c>
      <c r="O136" s="347"/>
      <c r="Q136" s="350"/>
      <c r="R136" s="351"/>
      <c r="S136" s="289" t="s">
        <v>30</v>
      </c>
      <c r="T136" s="289"/>
      <c r="V136" s="352" t="str">
        <f>IF(B136="","",'3. Förpackningsdata'!K136)</f>
        <v/>
      </c>
      <c r="W136" s="302" t="str">
        <f>IF(B136="","",'3. Förpackningsdata'!L136)</f>
        <v/>
      </c>
      <c r="X136" s="537"/>
      <c r="Y136" s="467"/>
      <c r="Z136" s="485"/>
      <c r="AA136" s="81" t="str">
        <f>IF('4. Inköpsdata'!H136="SEK",'4. Inköpsdata'!J136,'4. Inköpsdata'!J136*'APH KIC KIA PC'!$Y$4)</f>
        <v/>
      </c>
      <c r="AB136" s="348" t="str">
        <f>IF('4. Inköpsdata'!H136="SEK",'4. Inköpsdata'!J136,'4. Inköpsdata'!J136*'APH KIC KIA PC'!$Y$4)</f>
        <v/>
      </c>
      <c r="AC136" s="349"/>
      <c r="AD136" s="301" t="str">
        <f>IF(B136="","",'4. Inköpsdata'!N136)</f>
        <v/>
      </c>
      <c r="AE136" s="453" t="str">
        <f>IF(B136="","",'4. Inköpsdata'!M136)</f>
        <v/>
      </c>
      <c r="AF136" s="454" t="str" cm="1">
        <f t="array" ref="AF136">IFERROR(_xlfn.IFS(AE136=25%,41,AE136=12%,42,AE136=6%,43,AE136="Momsfritt",38),"")</f>
        <v/>
      </c>
      <c r="AG136" s="454" t="str">
        <f t="shared" si="35"/>
        <v/>
      </c>
      <c r="AH136" s="301" t="str">
        <f t="shared" si="36"/>
        <v/>
      </c>
      <c r="AI136" s="301" t="str">
        <f t="shared" si="37"/>
        <v/>
      </c>
      <c r="AJ136" s="461" t="str">
        <f t="shared" si="38"/>
        <v/>
      </c>
      <c r="AK136" s="565">
        <f t="shared" si="42"/>
        <v>0</v>
      </c>
      <c r="AL136" s="348" t="str">
        <f t="shared" si="39"/>
        <v/>
      </c>
      <c r="AM136" s="348" t="str">
        <f t="shared" si="40"/>
        <v/>
      </c>
      <c r="AN136" s="461" t="str">
        <f t="shared" si="41"/>
        <v/>
      </c>
    </row>
    <row r="137" spans="1:40" x14ac:dyDescent="0.25">
      <c r="A137" s="104">
        <v>133</v>
      </c>
      <c r="B137" s="84" t="str">
        <f>IF('1. Artikeldata Grund'!$E137="","",'1. Artikeldata Grund'!$E137)</f>
        <v/>
      </c>
      <c r="C137" s="219" t="str">
        <f>IF('1. Artikeldata Grund'!D137="","",'1. Artikeldata Grund'!D137)</f>
        <v/>
      </c>
      <c r="D137" s="294"/>
      <c r="E137" s="511" t="str">
        <f t="shared" si="34"/>
        <v/>
      </c>
      <c r="F137" s="497"/>
      <c r="G137" s="296"/>
      <c r="H137" s="346"/>
      <c r="I137" s="556" t="s">
        <v>29</v>
      </c>
      <c r="J137" s="289"/>
      <c r="K137" s="557" t="s">
        <v>29</v>
      </c>
      <c r="L137" s="289" t="s">
        <v>204</v>
      </c>
      <c r="M137" s="494">
        <v>910</v>
      </c>
      <c r="N137" s="527" t="str">
        <f>IF(B137="","",IF(OR(M137=200,COUNTIF(Artikelgrupper!$G$3:$G$105,'APH KIC KIA PC'!L137)),"Ja","Nej"))</f>
        <v/>
      </c>
      <c r="O137" s="347"/>
      <c r="Q137" s="350"/>
      <c r="R137" s="351"/>
      <c r="S137" s="289" t="s">
        <v>30</v>
      </c>
      <c r="T137" s="289"/>
      <c r="V137" s="352" t="str">
        <f>IF(B137="","",'3. Förpackningsdata'!K137)</f>
        <v/>
      </c>
      <c r="W137" s="302" t="str">
        <f>IF(B137="","",'3. Förpackningsdata'!L137)</f>
        <v/>
      </c>
      <c r="X137" s="537"/>
      <c r="Y137" s="467"/>
      <c r="Z137" s="485"/>
      <c r="AA137" s="81" t="str">
        <f>IF('4. Inköpsdata'!H137="SEK",'4. Inköpsdata'!J137,'4. Inköpsdata'!J137*'APH KIC KIA PC'!$Y$4)</f>
        <v/>
      </c>
      <c r="AB137" s="348" t="str">
        <f>IF('4. Inköpsdata'!H137="SEK",'4. Inköpsdata'!J137,'4. Inköpsdata'!J137*'APH KIC KIA PC'!$Y$4)</f>
        <v/>
      </c>
      <c r="AC137" s="349"/>
      <c r="AD137" s="301" t="str">
        <f>IF(B137="","",'4. Inköpsdata'!N137)</f>
        <v/>
      </c>
      <c r="AE137" s="453" t="str">
        <f>IF(B137="","",'4. Inköpsdata'!M137)</f>
        <v/>
      </c>
      <c r="AF137" s="454" t="str" cm="1">
        <f t="array" ref="AF137">IFERROR(_xlfn.IFS(AE137=25%,41,AE137=12%,42,AE137=6%,43,AE137="Momsfritt",38),"")</f>
        <v/>
      </c>
      <c r="AG137" s="454" t="str">
        <f t="shared" si="35"/>
        <v/>
      </c>
      <c r="AH137" s="301" t="str">
        <f t="shared" si="36"/>
        <v/>
      </c>
      <c r="AI137" s="301" t="str">
        <f t="shared" si="37"/>
        <v/>
      </c>
      <c r="AJ137" s="461" t="str">
        <f t="shared" si="38"/>
        <v/>
      </c>
      <c r="AK137" s="565">
        <f t="shared" si="42"/>
        <v>0</v>
      </c>
      <c r="AL137" s="348" t="str">
        <f t="shared" si="39"/>
        <v/>
      </c>
      <c r="AM137" s="348" t="str">
        <f t="shared" si="40"/>
        <v/>
      </c>
      <c r="AN137" s="461" t="str">
        <f t="shared" si="41"/>
        <v/>
      </c>
    </row>
    <row r="138" spans="1:40" x14ac:dyDescent="0.25">
      <c r="A138" s="104">
        <v>134</v>
      </c>
      <c r="B138" s="84" t="str">
        <f>IF('1. Artikeldata Grund'!$E138="","",'1. Artikeldata Grund'!$E138)</f>
        <v/>
      </c>
      <c r="C138" s="219" t="str">
        <f>IF('1. Artikeldata Grund'!D138="","",'1. Artikeldata Grund'!D138)</f>
        <v/>
      </c>
      <c r="D138" s="294"/>
      <c r="E138" s="511" t="str">
        <f t="shared" si="34"/>
        <v/>
      </c>
      <c r="F138" s="497"/>
      <c r="G138" s="296"/>
      <c r="H138" s="346"/>
      <c r="I138" s="556" t="s">
        <v>29</v>
      </c>
      <c r="J138" s="289"/>
      <c r="K138" s="557" t="s">
        <v>29</v>
      </c>
      <c r="L138" s="289" t="s">
        <v>204</v>
      </c>
      <c r="M138" s="494">
        <v>910</v>
      </c>
      <c r="N138" s="527" t="str">
        <f>IF(B138="","",IF(OR(M138=200,COUNTIF(Artikelgrupper!$G$3:$G$105,'APH KIC KIA PC'!L138)),"Ja","Nej"))</f>
        <v/>
      </c>
      <c r="O138" s="347"/>
      <c r="Q138" s="350"/>
      <c r="R138" s="351"/>
      <c r="S138" s="289" t="s">
        <v>30</v>
      </c>
      <c r="T138" s="289"/>
      <c r="V138" s="352" t="str">
        <f>IF(B138="","",'3. Förpackningsdata'!K138)</f>
        <v/>
      </c>
      <c r="W138" s="302" t="str">
        <f>IF(B138="","",'3. Förpackningsdata'!L138)</f>
        <v/>
      </c>
      <c r="X138" s="537"/>
      <c r="Y138" s="467"/>
      <c r="Z138" s="485"/>
      <c r="AA138" s="81" t="str">
        <f>IF('4. Inköpsdata'!H138="SEK",'4. Inköpsdata'!J138,'4. Inköpsdata'!J138*'APH KIC KIA PC'!$Y$4)</f>
        <v/>
      </c>
      <c r="AB138" s="348" t="str">
        <f>IF('4. Inköpsdata'!H138="SEK",'4. Inköpsdata'!J138,'4. Inköpsdata'!J138*'APH KIC KIA PC'!$Y$4)</f>
        <v/>
      </c>
      <c r="AC138" s="349"/>
      <c r="AD138" s="301" t="str">
        <f>IF(B138="","",'4. Inköpsdata'!N138)</f>
        <v/>
      </c>
      <c r="AE138" s="453" t="str">
        <f>IF(B138="","",'4. Inköpsdata'!M138)</f>
        <v/>
      </c>
      <c r="AF138" s="454" t="str" cm="1">
        <f t="array" ref="AF138">IFERROR(_xlfn.IFS(AE138=25%,41,AE138=12%,42,AE138=6%,43,AE138="Momsfritt",38),"")</f>
        <v/>
      </c>
      <c r="AG138" s="454" t="str">
        <f t="shared" si="35"/>
        <v/>
      </c>
      <c r="AH138" s="301" t="str">
        <f t="shared" si="36"/>
        <v/>
      </c>
      <c r="AI138" s="301" t="str">
        <f t="shared" si="37"/>
        <v/>
      </c>
      <c r="AJ138" s="461" t="str">
        <f t="shared" si="38"/>
        <v/>
      </c>
      <c r="AK138" s="565">
        <f t="shared" si="42"/>
        <v>0</v>
      </c>
      <c r="AL138" s="348" t="str">
        <f t="shared" si="39"/>
        <v/>
      </c>
      <c r="AM138" s="348" t="str">
        <f t="shared" si="40"/>
        <v/>
      </c>
      <c r="AN138" s="461" t="str">
        <f t="shared" si="41"/>
        <v/>
      </c>
    </row>
    <row r="139" spans="1:40" x14ac:dyDescent="0.25">
      <c r="A139" s="104">
        <v>135</v>
      </c>
      <c r="B139" s="84" t="str">
        <f>IF('1. Artikeldata Grund'!$E139="","",'1. Artikeldata Grund'!$E139)</f>
        <v/>
      </c>
      <c r="C139" s="219" t="str">
        <f>IF('1. Artikeldata Grund'!D139="","",'1. Artikeldata Grund'!D139)</f>
        <v/>
      </c>
      <c r="D139" s="294"/>
      <c r="E139" s="511" t="str">
        <f t="shared" si="34"/>
        <v/>
      </c>
      <c r="F139" s="497"/>
      <c r="G139" s="296"/>
      <c r="H139" s="346"/>
      <c r="I139" s="556" t="s">
        <v>29</v>
      </c>
      <c r="J139" s="289"/>
      <c r="K139" s="557" t="s">
        <v>29</v>
      </c>
      <c r="L139" s="289" t="s">
        <v>204</v>
      </c>
      <c r="M139" s="494">
        <v>910</v>
      </c>
      <c r="N139" s="527" t="str">
        <f>IF(B139="","",IF(OR(M139=200,COUNTIF(Artikelgrupper!$G$3:$G$105,'APH KIC KIA PC'!L139)),"Ja","Nej"))</f>
        <v/>
      </c>
      <c r="O139" s="347"/>
      <c r="Q139" s="350"/>
      <c r="R139" s="351"/>
      <c r="S139" s="289" t="s">
        <v>30</v>
      </c>
      <c r="T139" s="289"/>
      <c r="V139" s="352" t="str">
        <f>IF(B139="","",'3. Förpackningsdata'!K139)</f>
        <v/>
      </c>
      <c r="W139" s="302" t="str">
        <f>IF(B139="","",'3. Förpackningsdata'!L139)</f>
        <v/>
      </c>
      <c r="X139" s="537"/>
      <c r="Y139" s="467"/>
      <c r="Z139" s="485"/>
      <c r="AA139" s="81" t="str">
        <f>IF('4. Inköpsdata'!H139="SEK",'4. Inköpsdata'!J139,'4. Inköpsdata'!J139*'APH KIC KIA PC'!$Y$4)</f>
        <v/>
      </c>
      <c r="AB139" s="348" t="str">
        <f>IF('4. Inköpsdata'!H139="SEK",'4. Inköpsdata'!J139,'4. Inköpsdata'!J139*'APH KIC KIA PC'!$Y$4)</f>
        <v/>
      </c>
      <c r="AC139" s="349"/>
      <c r="AD139" s="301" t="str">
        <f>IF(B139="","",'4. Inköpsdata'!N139)</f>
        <v/>
      </c>
      <c r="AE139" s="453" t="str">
        <f>IF(B139="","",'4. Inköpsdata'!M139)</f>
        <v/>
      </c>
      <c r="AF139" s="454" t="str" cm="1">
        <f t="array" ref="AF139">IFERROR(_xlfn.IFS(AE139=25%,41,AE139=12%,42,AE139=6%,43,AE139="Momsfritt",38),"")</f>
        <v/>
      </c>
      <c r="AG139" s="454" t="str">
        <f t="shared" si="35"/>
        <v/>
      </c>
      <c r="AH139" s="301" t="str">
        <f t="shared" si="36"/>
        <v/>
      </c>
      <c r="AI139" s="301" t="str">
        <f t="shared" si="37"/>
        <v/>
      </c>
      <c r="AJ139" s="461" t="str">
        <f t="shared" si="38"/>
        <v/>
      </c>
      <c r="AK139" s="565">
        <f t="shared" si="42"/>
        <v>0</v>
      </c>
      <c r="AL139" s="348" t="str">
        <f t="shared" si="39"/>
        <v/>
      </c>
      <c r="AM139" s="348" t="str">
        <f t="shared" si="40"/>
        <v/>
      </c>
      <c r="AN139" s="461" t="str">
        <f t="shared" si="41"/>
        <v/>
      </c>
    </row>
    <row r="140" spans="1:40" x14ac:dyDescent="0.25">
      <c r="A140" s="104">
        <v>136</v>
      </c>
      <c r="B140" s="84" t="str">
        <f>IF('1. Artikeldata Grund'!$E140="","",'1. Artikeldata Grund'!$E140)</f>
        <v/>
      </c>
      <c r="C140" s="219" t="str">
        <f>IF('1. Artikeldata Grund'!D140="","",'1. Artikeldata Grund'!D140)</f>
        <v/>
      </c>
      <c r="D140" s="294"/>
      <c r="E140" s="511" t="str">
        <f t="shared" si="34"/>
        <v/>
      </c>
      <c r="F140" s="497"/>
      <c r="G140" s="296"/>
      <c r="H140" s="346"/>
      <c r="I140" s="556" t="s">
        <v>29</v>
      </c>
      <c r="J140" s="289"/>
      <c r="K140" s="557" t="s">
        <v>29</v>
      </c>
      <c r="L140" s="289" t="s">
        <v>204</v>
      </c>
      <c r="M140" s="494">
        <v>910</v>
      </c>
      <c r="N140" s="527" t="str">
        <f>IF(B140="","",IF(OR(M140=200,COUNTIF(Artikelgrupper!$G$3:$G$105,'APH KIC KIA PC'!L140)),"Ja","Nej"))</f>
        <v/>
      </c>
      <c r="O140" s="347"/>
      <c r="Q140" s="350"/>
      <c r="R140" s="351"/>
      <c r="S140" s="289" t="s">
        <v>30</v>
      </c>
      <c r="T140" s="289"/>
      <c r="V140" s="352" t="str">
        <f>IF(B140="","",'3. Förpackningsdata'!K140)</f>
        <v/>
      </c>
      <c r="W140" s="302" t="str">
        <f>IF(B140="","",'3. Förpackningsdata'!L140)</f>
        <v/>
      </c>
      <c r="X140" s="537"/>
      <c r="Y140" s="467"/>
      <c r="Z140" s="485"/>
      <c r="AA140" s="81" t="str">
        <f>IF('4. Inköpsdata'!H140="SEK",'4. Inköpsdata'!J140,'4. Inköpsdata'!J140*'APH KIC KIA PC'!$Y$4)</f>
        <v/>
      </c>
      <c r="AB140" s="348" t="str">
        <f>IF('4. Inköpsdata'!H140="SEK",'4. Inköpsdata'!J140,'4. Inköpsdata'!J140*'APH KIC KIA PC'!$Y$4)</f>
        <v/>
      </c>
      <c r="AC140" s="349"/>
      <c r="AD140" s="301" t="str">
        <f>IF(B140="","",'4. Inköpsdata'!N140)</f>
        <v/>
      </c>
      <c r="AE140" s="453" t="str">
        <f>IF(B140="","",'4. Inköpsdata'!M140)</f>
        <v/>
      </c>
      <c r="AF140" s="454" t="str" cm="1">
        <f t="array" ref="AF140">IFERROR(_xlfn.IFS(AE140=25%,41,AE140=12%,42,AE140=6%,43,AE140="Momsfritt",38),"")</f>
        <v/>
      </c>
      <c r="AG140" s="454" t="str">
        <f t="shared" si="35"/>
        <v/>
      </c>
      <c r="AH140" s="301" t="str">
        <f t="shared" si="36"/>
        <v/>
      </c>
      <c r="AI140" s="301" t="str">
        <f t="shared" si="37"/>
        <v/>
      </c>
      <c r="AJ140" s="461" t="str">
        <f t="shared" si="38"/>
        <v/>
      </c>
      <c r="AK140" s="565">
        <f t="shared" si="42"/>
        <v>0</v>
      </c>
      <c r="AL140" s="348" t="str">
        <f t="shared" si="39"/>
        <v/>
      </c>
      <c r="AM140" s="348" t="str">
        <f t="shared" si="40"/>
        <v/>
      </c>
      <c r="AN140" s="461" t="str">
        <f t="shared" si="41"/>
        <v/>
      </c>
    </row>
    <row r="141" spans="1:40" x14ac:dyDescent="0.25">
      <c r="A141" s="104">
        <v>137</v>
      </c>
      <c r="B141" s="84" t="str">
        <f>IF('1. Artikeldata Grund'!$E141="","",'1. Artikeldata Grund'!$E141)</f>
        <v/>
      </c>
      <c r="C141" s="219" t="str">
        <f>IF('1. Artikeldata Grund'!D141="","",'1. Artikeldata Grund'!D141)</f>
        <v/>
      </c>
      <c r="D141" s="294"/>
      <c r="E141" s="511" t="str">
        <f t="shared" si="34"/>
        <v/>
      </c>
      <c r="F141" s="497"/>
      <c r="G141" s="296"/>
      <c r="H141" s="346"/>
      <c r="I141" s="556" t="s">
        <v>29</v>
      </c>
      <c r="J141" s="289"/>
      <c r="K141" s="557" t="s">
        <v>29</v>
      </c>
      <c r="L141" s="289" t="s">
        <v>204</v>
      </c>
      <c r="M141" s="494">
        <v>910</v>
      </c>
      <c r="N141" s="527" t="str">
        <f>IF(B141="","",IF(OR(M141=200,COUNTIF(Artikelgrupper!$G$3:$G$105,'APH KIC KIA PC'!L141)),"Ja","Nej"))</f>
        <v/>
      </c>
      <c r="O141" s="347"/>
      <c r="Q141" s="350"/>
      <c r="R141" s="351"/>
      <c r="S141" s="289" t="s">
        <v>30</v>
      </c>
      <c r="T141" s="289"/>
      <c r="V141" s="352" t="str">
        <f>IF(B141="","",'3. Förpackningsdata'!K141)</f>
        <v/>
      </c>
      <c r="W141" s="302" t="str">
        <f>IF(B141="","",'3. Förpackningsdata'!L141)</f>
        <v/>
      </c>
      <c r="X141" s="537"/>
      <c r="Y141" s="467"/>
      <c r="Z141" s="485"/>
      <c r="AA141" s="81" t="str">
        <f>IF('4. Inköpsdata'!H141="SEK",'4. Inköpsdata'!J141,'4. Inköpsdata'!J141*'APH KIC KIA PC'!$Y$4)</f>
        <v/>
      </c>
      <c r="AB141" s="348" t="str">
        <f>IF('4. Inköpsdata'!H141="SEK",'4. Inköpsdata'!J141,'4. Inköpsdata'!J141*'APH KIC KIA PC'!$Y$4)</f>
        <v/>
      </c>
      <c r="AC141" s="349"/>
      <c r="AD141" s="301" t="str">
        <f>IF(B141="","",'4. Inköpsdata'!N141)</f>
        <v/>
      </c>
      <c r="AE141" s="453" t="str">
        <f>IF(B141="","",'4. Inköpsdata'!M141)</f>
        <v/>
      </c>
      <c r="AF141" s="454" t="str" cm="1">
        <f t="array" ref="AF141">IFERROR(_xlfn.IFS(AE141=25%,41,AE141=12%,42,AE141=6%,43,AE141="Momsfritt",38),"")</f>
        <v/>
      </c>
      <c r="AG141" s="454" t="str">
        <f t="shared" si="35"/>
        <v/>
      </c>
      <c r="AH141" s="301" t="str">
        <f t="shared" si="36"/>
        <v/>
      </c>
      <c r="AI141" s="301" t="str">
        <f t="shared" si="37"/>
        <v/>
      </c>
      <c r="AJ141" s="461" t="str">
        <f t="shared" si="38"/>
        <v/>
      </c>
      <c r="AK141" s="565">
        <f t="shared" si="42"/>
        <v>0</v>
      </c>
      <c r="AL141" s="348" t="str">
        <f t="shared" si="39"/>
        <v/>
      </c>
      <c r="AM141" s="348" t="str">
        <f t="shared" si="40"/>
        <v/>
      </c>
      <c r="AN141" s="461" t="str">
        <f t="shared" si="41"/>
        <v/>
      </c>
    </row>
    <row r="142" spans="1:40" x14ac:dyDescent="0.25">
      <c r="A142" s="104">
        <v>138</v>
      </c>
      <c r="B142" s="84" t="str">
        <f>IF('1. Artikeldata Grund'!$E142="","",'1. Artikeldata Grund'!$E142)</f>
        <v/>
      </c>
      <c r="C142" s="219" t="str">
        <f>IF('1. Artikeldata Grund'!D142="","",'1. Artikeldata Grund'!D142)</f>
        <v/>
      </c>
      <c r="D142" s="294"/>
      <c r="E142" s="511" t="str">
        <f t="shared" si="34"/>
        <v/>
      </c>
      <c r="F142" s="497"/>
      <c r="G142" s="296"/>
      <c r="H142" s="346"/>
      <c r="I142" s="556" t="s">
        <v>29</v>
      </c>
      <c r="J142" s="289"/>
      <c r="K142" s="557" t="s">
        <v>29</v>
      </c>
      <c r="L142" s="289" t="s">
        <v>204</v>
      </c>
      <c r="M142" s="494">
        <v>910</v>
      </c>
      <c r="N142" s="527" t="str">
        <f>IF(B142="","",IF(OR(M142=200,COUNTIF(Artikelgrupper!$G$3:$G$105,'APH KIC KIA PC'!L142)),"Ja","Nej"))</f>
        <v/>
      </c>
      <c r="O142" s="347"/>
      <c r="Q142" s="350"/>
      <c r="R142" s="351"/>
      <c r="S142" s="289" t="s">
        <v>30</v>
      </c>
      <c r="T142" s="289"/>
      <c r="V142" s="352" t="str">
        <f>IF(B142="","",'3. Förpackningsdata'!K142)</f>
        <v/>
      </c>
      <c r="W142" s="302" t="str">
        <f>IF(B142="","",'3. Förpackningsdata'!L142)</f>
        <v/>
      </c>
      <c r="X142" s="537"/>
      <c r="Y142" s="467"/>
      <c r="Z142" s="485"/>
      <c r="AA142" s="81" t="str">
        <f>IF('4. Inköpsdata'!H142="SEK",'4. Inköpsdata'!J142,'4. Inköpsdata'!J142*'APH KIC KIA PC'!$Y$4)</f>
        <v/>
      </c>
      <c r="AB142" s="348" t="str">
        <f>IF('4. Inköpsdata'!H142="SEK",'4. Inköpsdata'!J142,'4. Inköpsdata'!J142*'APH KIC KIA PC'!$Y$4)</f>
        <v/>
      </c>
      <c r="AC142" s="349"/>
      <c r="AD142" s="301" t="str">
        <f>IF(B142="","",'4. Inköpsdata'!N142)</f>
        <v/>
      </c>
      <c r="AE142" s="453" t="str">
        <f>IF(B142="","",'4. Inköpsdata'!M142)</f>
        <v/>
      </c>
      <c r="AF142" s="454" t="str" cm="1">
        <f t="array" ref="AF142">IFERROR(_xlfn.IFS(AE142=25%,41,AE142=12%,42,AE142=6%,43,AE142="Momsfritt",38),"")</f>
        <v/>
      </c>
      <c r="AG142" s="454" t="str">
        <f t="shared" si="35"/>
        <v/>
      </c>
      <c r="AH142" s="301" t="str">
        <f t="shared" si="36"/>
        <v/>
      </c>
      <c r="AI142" s="301" t="str">
        <f t="shared" si="37"/>
        <v/>
      </c>
      <c r="AJ142" s="461" t="str">
        <f t="shared" si="38"/>
        <v/>
      </c>
      <c r="AK142" s="565">
        <f t="shared" si="42"/>
        <v>0</v>
      </c>
      <c r="AL142" s="348" t="str">
        <f t="shared" si="39"/>
        <v/>
      </c>
      <c r="AM142" s="348" t="str">
        <f t="shared" si="40"/>
        <v/>
      </c>
      <c r="AN142" s="461" t="str">
        <f t="shared" si="41"/>
        <v/>
      </c>
    </row>
    <row r="143" spans="1:40" x14ac:dyDescent="0.25">
      <c r="A143" s="104">
        <v>139</v>
      </c>
      <c r="B143" s="84" t="str">
        <f>IF('1. Artikeldata Grund'!$E143="","",'1. Artikeldata Grund'!$E143)</f>
        <v/>
      </c>
      <c r="C143" s="219" t="str">
        <f>IF('1. Artikeldata Grund'!D143="","",'1. Artikeldata Grund'!D143)</f>
        <v/>
      </c>
      <c r="D143" s="294"/>
      <c r="E143" s="511" t="str">
        <f t="shared" si="34"/>
        <v/>
      </c>
      <c r="F143" s="497"/>
      <c r="G143" s="296"/>
      <c r="H143" s="346"/>
      <c r="I143" s="556" t="s">
        <v>29</v>
      </c>
      <c r="J143" s="289"/>
      <c r="K143" s="557" t="s">
        <v>29</v>
      </c>
      <c r="L143" s="289" t="s">
        <v>204</v>
      </c>
      <c r="M143" s="494">
        <v>910</v>
      </c>
      <c r="N143" s="527" t="str">
        <f>IF(B143="","",IF(OR(M143=200,COUNTIF(Artikelgrupper!$G$3:$G$105,'APH KIC KIA PC'!L143)),"Ja","Nej"))</f>
        <v/>
      </c>
      <c r="O143" s="347"/>
      <c r="Q143" s="350"/>
      <c r="R143" s="351"/>
      <c r="S143" s="289" t="s">
        <v>30</v>
      </c>
      <c r="T143" s="289"/>
      <c r="V143" s="352" t="str">
        <f>IF(B143="","",'3. Förpackningsdata'!K143)</f>
        <v/>
      </c>
      <c r="W143" s="302" t="str">
        <f>IF(B143="","",'3. Förpackningsdata'!L143)</f>
        <v/>
      </c>
      <c r="X143" s="537"/>
      <c r="Y143" s="467"/>
      <c r="Z143" s="485"/>
      <c r="AA143" s="81" t="str">
        <f>IF('4. Inköpsdata'!H143="SEK",'4. Inköpsdata'!J143,'4. Inköpsdata'!J143*'APH KIC KIA PC'!$Y$4)</f>
        <v/>
      </c>
      <c r="AB143" s="348" t="str">
        <f>IF('4. Inköpsdata'!H143="SEK",'4. Inköpsdata'!J143,'4. Inköpsdata'!J143*'APH KIC KIA PC'!$Y$4)</f>
        <v/>
      </c>
      <c r="AC143" s="349"/>
      <c r="AD143" s="301" t="str">
        <f>IF(B143="","",'4. Inköpsdata'!N143)</f>
        <v/>
      </c>
      <c r="AE143" s="453" t="str">
        <f>IF(B143="","",'4. Inköpsdata'!M143)</f>
        <v/>
      </c>
      <c r="AF143" s="454" t="str" cm="1">
        <f t="array" ref="AF143">IFERROR(_xlfn.IFS(AE143=25%,41,AE143=12%,42,AE143=6%,43,AE143="Momsfritt",38),"")</f>
        <v/>
      </c>
      <c r="AG143" s="454" t="str">
        <f t="shared" si="35"/>
        <v/>
      </c>
      <c r="AH143" s="301" t="str">
        <f t="shared" si="36"/>
        <v/>
      </c>
      <c r="AI143" s="301" t="str">
        <f t="shared" si="37"/>
        <v/>
      </c>
      <c r="AJ143" s="461" t="str">
        <f t="shared" si="38"/>
        <v/>
      </c>
      <c r="AK143" s="565">
        <f t="shared" si="42"/>
        <v>0</v>
      </c>
      <c r="AL143" s="348" t="str">
        <f t="shared" si="39"/>
        <v/>
      </c>
      <c r="AM143" s="348" t="str">
        <f t="shared" si="40"/>
        <v/>
      </c>
      <c r="AN143" s="461" t="str">
        <f t="shared" si="41"/>
        <v/>
      </c>
    </row>
    <row r="144" spans="1:40" x14ac:dyDescent="0.25">
      <c r="A144" s="104">
        <v>140</v>
      </c>
      <c r="B144" s="84" t="str">
        <f>IF('1. Artikeldata Grund'!$E144="","",'1. Artikeldata Grund'!$E144)</f>
        <v/>
      </c>
      <c r="C144" s="219" t="str">
        <f>IF('1. Artikeldata Grund'!D144="","",'1. Artikeldata Grund'!D144)</f>
        <v/>
      </c>
      <c r="D144" s="294"/>
      <c r="E144" s="511" t="str">
        <f t="shared" si="34"/>
        <v/>
      </c>
      <c r="F144" s="497"/>
      <c r="G144" s="296"/>
      <c r="H144" s="346"/>
      <c r="I144" s="556" t="s">
        <v>29</v>
      </c>
      <c r="J144" s="289"/>
      <c r="K144" s="557" t="s">
        <v>29</v>
      </c>
      <c r="L144" s="289" t="s">
        <v>204</v>
      </c>
      <c r="M144" s="494">
        <v>910</v>
      </c>
      <c r="N144" s="527" t="str">
        <f>IF(B144="","",IF(OR(M144=200,COUNTIF(Artikelgrupper!$G$3:$G$105,'APH KIC KIA PC'!L144)),"Ja","Nej"))</f>
        <v/>
      </c>
      <c r="O144" s="347"/>
      <c r="Q144" s="350"/>
      <c r="R144" s="351"/>
      <c r="S144" s="289" t="s">
        <v>30</v>
      </c>
      <c r="T144" s="289"/>
      <c r="V144" s="352" t="str">
        <f>IF(B144="","",'3. Förpackningsdata'!K144)</f>
        <v/>
      </c>
      <c r="W144" s="302" t="str">
        <f>IF(B144="","",'3. Förpackningsdata'!L144)</f>
        <v/>
      </c>
      <c r="X144" s="537"/>
      <c r="Y144" s="467"/>
      <c r="Z144" s="485"/>
      <c r="AA144" s="81" t="str">
        <f>IF('4. Inköpsdata'!H144="SEK",'4. Inköpsdata'!J144,'4. Inköpsdata'!J144*'APH KIC KIA PC'!$Y$4)</f>
        <v/>
      </c>
      <c r="AB144" s="348" t="str">
        <f>IF('4. Inköpsdata'!H144="SEK",'4. Inköpsdata'!J144,'4. Inköpsdata'!J144*'APH KIC KIA PC'!$Y$4)</f>
        <v/>
      </c>
      <c r="AC144" s="349"/>
      <c r="AD144" s="301" t="str">
        <f>IF(B144="","",'4. Inköpsdata'!N144)</f>
        <v/>
      </c>
      <c r="AE144" s="453" t="str">
        <f>IF(B144="","",'4. Inköpsdata'!M144)</f>
        <v/>
      </c>
      <c r="AF144" s="454" t="str" cm="1">
        <f t="array" ref="AF144">IFERROR(_xlfn.IFS(AE144=25%,41,AE144=12%,42,AE144=6%,43,AE144="Momsfritt",38),"")</f>
        <v/>
      </c>
      <c r="AG144" s="454" t="str">
        <f t="shared" si="35"/>
        <v/>
      </c>
      <c r="AH144" s="301" t="str">
        <f t="shared" si="36"/>
        <v/>
      </c>
      <c r="AI144" s="301" t="str">
        <f t="shared" si="37"/>
        <v/>
      </c>
      <c r="AJ144" s="461" t="str">
        <f t="shared" si="38"/>
        <v/>
      </c>
      <c r="AK144" s="565">
        <f t="shared" si="42"/>
        <v>0</v>
      </c>
      <c r="AL144" s="348" t="str">
        <f t="shared" si="39"/>
        <v/>
      </c>
      <c r="AM144" s="348" t="str">
        <f t="shared" si="40"/>
        <v/>
      </c>
      <c r="AN144" s="461" t="str">
        <f t="shared" si="41"/>
        <v/>
      </c>
    </row>
    <row r="145" spans="1:40" x14ac:dyDescent="0.25">
      <c r="A145" s="104">
        <v>141</v>
      </c>
      <c r="B145" s="84" t="str">
        <f>IF('1. Artikeldata Grund'!$E145="","",'1. Artikeldata Grund'!$E145)</f>
        <v/>
      </c>
      <c r="C145" s="219" t="str">
        <f>IF('1. Artikeldata Grund'!D145="","",'1. Artikeldata Grund'!D145)</f>
        <v/>
      </c>
      <c r="D145" s="294"/>
      <c r="E145" s="511" t="str">
        <f t="shared" si="34"/>
        <v/>
      </c>
      <c r="F145" s="497"/>
      <c r="G145" s="296"/>
      <c r="H145" s="346"/>
      <c r="I145" s="556" t="s">
        <v>29</v>
      </c>
      <c r="J145" s="289"/>
      <c r="K145" s="557" t="s">
        <v>29</v>
      </c>
      <c r="L145" s="289" t="s">
        <v>204</v>
      </c>
      <c r="M145" s="494">
        <v>910</v>
      </c>
      <c r="N145" s="527" t="str">
        <f>IF(B145="","",IF(OR(M145=200,COUNTIF(Artikelgrupper!$G$3:$G$105,'APH KIC KIA PC'!L145)),"Ja","Nej"))</f>
        <v/>
      </c>
      <c r="O145" s="347"/>
      <c r="Q145" s="350"/>
      <c r="R145" s="351"/>
      <c r="S145" s="289" t="s">
        <v>30</v>
      </c>
      <c r="T145" s="289"/>
      <c r="V145" s="352" t="str">
        <f>IF(B145="","",'3. Förpackningsdata'!K145)</f>
        <v/>
      </c>
      <c r="W145" s="302" t="str">
        <f>IF(B145="","",'3. Förpackningsdata'!L145)</f>
        <v/>
      </c>
      <c r="X145" s="537"/>
      <c r="Y145" s="467"/>
      <c r="Z145" s="485"/>
      <c r="AA145" s="81" t="str">
        <f>IF('4. Inköpsdata'!H145="SEK",'4. Inköpsdata'!J145,'4. Inköpsdata'!J145*'APH KIC KIA PC'!$Y$4)</f>
        <v/>
      </c>
      <c r="AB145" s="348" t="str">
        <f>IF('4. Inköpsdata'!H145="SEK",'4. Inköpsdata'!J145,'4. Inköpsdata'!J145*'APH KIC KIA PC'!$Y$4)</f>
        <v/>
      </c>
      <c r="AC145" s="349"/>
      <c r="AD145" s="301" t="str">
        <f>IF(B145="","",'4. Inköpsdata'!N145)</f>
        <v/>
      </c>
      <c r="AE145" s="453" t="str">
        <f>IF(B145="","",'4. Inköpsdata'!M145)</f>
        <v/>
      </c>
      <c r="AF145" s="454" t="str" cm="1">
        <f t="array" ref="AF145">IFERROR(_xlfn.IFS(AE145=25%,41,AE145=12%,42,AE145=6%,43,AE145="Momsfritt",38),"")</f>
        <v/>
      </c>
      <c r="AG145" s="454" t="str">
        <f t="shared" si="35"/>
        <v/>
      </c>
      <c r="AH145" s="301" t="str">
        <f t="shared" si="36"/>
        <v/>
      </c>
      <c r="AI145" s="301" t="str">
        <f t="shared" si="37"/>
        <v/>
      </c>
      <c r="AJ145" s="461" t="str">
        <f t="shared" si="38"/>
        <v/>
      </c>
      <c r="AK145" s="565">
        <f t="shared" si="42"/>
        <v>0</v>
      </c>
      <c r="AL145" s="348" t="str">
        <f t="shared" si="39"/>
        <v/>
      </c>
      <c r="AM145" s="348" t="str">
        <f t="shared" si="40"/>
        <v/>
      </c>
      <c r="AN145" s="461" t="str">
        <f t="shared" si="41"/>
        <v/>
      </c>
    </row>
    <row r="146" spans="1:40" x14ac:dyDescent="0.25">
      <c r="A146" s="104">
        <v>142</v>
      </c>
      <c r="B146" s="84" t="str">
        <f>IF('1. Artikeldata Grund'!$E146="","",'1. Artikeldata Grund'!$E146)</f>
        <v/>
      </c>
      <c r="C146" s="219" t="str">
        <f>IF('1. Artikeldata Grund'!D146="","",'1. Artikeldata Grund'!D146)</f>
        <v/>
      </c>
      <c r="D146" s="294"/>
      <c r="E146" s="511" t="str">
        <f t="shared" si="34"/>
        <v/>
      </c>
      <c r="F146" s="497"/>
      <c r="G146" s="296"/>
      <c r="H146" s="346"/>
      <c r="I146" s="556" t="s">
        <v>29</v>
      </c>
      <c r="J146" s="289"/>
      <c r="K146" s="557" t="s">
        <v>29</v>
      </c>
      <c r="L146" s="289" t="s">
        <v>204</v>
      </c>
      <c r="M146" s="494">
        <v>910</v>
      </c>
      <c r="N146" s="527" t="str">
        <f>IF(B146="","",IF(OR(M146=200,COUNTIF(Artikelgrupper!$G$3:$G$105,'APH KIC KIA PC'!L146)),"Ja","Nej"))</f>
        <v/>
      </c>
      <c r="O146" s="347"/>
      <c r="Q146" s="350"/>
      <c r="R146" s="351"/>
      <c r="S146" s="289" t="s">
        <v>30</v>
      </c>
      <c r="T146" s="289"/>
      <c r="V146" s="352" t="str">
        <f>IF(B146="","",'3. Förpackningsdata'!K146)</f>
        <v/>
      </c>
      <c r="W146" s="302" t="str">
        <f>IF(B146="","",'3. Förpackningsdata'!L146)</f>
        <v/>
      </c>
      <c r="X146" s="537"/>
      <c r="Y146" s="467"/>
      <c r="Z146" s="485"/>
      <c r="AA146" s="81" t="str">
        <f>IF('4. Inköpsdata'!H146="SEK",'4. Inköpsdata'!J146,'4. Inköpsdata'!J146*'APH KIC KIA PC'!$Y$4)</f>
        <v/>
      </c>
      <c r="AB146" s="348" t="str">
        <f>IF('4. Inköpsdata'!H146="SEK",'4. Inköpsdata'!J146,'4. Inköpsdata'!J146*'APH KIC KIA PC'!$Y$4)</f>
        <v/>
      </c>
      <c r="AC146" s="349"/>
      <c r="AD146" s="301" t="str">
        <f>IF(B146="","",'4. Inköpsdata'!N146)</f>
        <v/>
      </c>
      <c r="AE146" s="453" t="str">
        <f>IF(B146="","",'4. Inköpsdata'!M146)</f>
        <v/>
      </c>
      <c r="AF146" s="454" t="str" cm="1">
        <f t="array" ref="AF146">IFERROR(_xlfn.IFS(AE146=25%,41,AE146=12%,42,AE146=6%,43,AE146="Momsfritt",38),"")</f>
        <v/>
      </c>
      <c r="AG146" s="454" t="str">
        <f t="shared" si="35"/>
        <v/>
      </c>
      <c r="AH146" s="301" t="str">
        <f t="shared" si="36"/>
        <v/>
      </c>
      <c r="AI146" s="301" t="str">
        <f t="shared" si="37"/>
        <v/>
      </c>
      <c r="AJ146" s="461" t="str">
        <f t="shared" si="38"/>
        <v/>
      </c>
      <c r="AK146" s="565">
        <f t="shared" si="42"/>
        <v>0</v>
      </c>
      <c r="AL146" s="348" t="str">
        <f t="shared" si="39"/>
        <v/>
      </c>
      <c r="AM146" s="348" t="str">
        <f t="shared" si="40"/>
        <v/>
      </c>
      <c r="AN146" s="461" t="str">
        <f t="shared" si="41"/>
        <v/>
      </c>
    </row>
    <row r="147" spans="1:40" x14ac:dyDescent="0.25">
      <c r="A147" s="104">
        <v>143</v>
      </c>
      <c r="B147" s="84" t="str">
        <f>IF('1. Artikeldata Grund'!$E147="","",'1. Artikeldata Grund'!$E147)</f>
        <v/>
      </c>
      <c r="C147" s="219" t="str">
        <f>IF('1. Artikeldata Grund'!D147="","",'1. Artikeldata Grund'!D147)</f>
        <v/>
      </c>
      <c r="D147" s="294"/>
      <c r="E147" s="511" t="str">
        <f t="shared" si="34"/>
        <v/>
      </c>
      <c r="F147" s="497"/>
      <c r="G147" s="296"/>
      <c r="H147" s="346"/>
      <c r="I147" s="556" t="s">
        <v>29</v>
      </c>
      <c r="J147" s="289"/>
      <c r="K147" s="557" t="s">
        <v>29</v>
      </c>
      <c r="L147" s="289" t="s">
        <v>204</v>
      </c>
      <c r="M147" s="494">
        <v>910</v>
      </c>
      <c r="N147" s="527" t="str">
        <f>IF(B147="","",IF(OR(M147=200,COUNTIF(Artikelgrupper!$G$3:$G$105,'APH KIC KIA PC'!L147)),"Ja","Nej"))</f>
        <v/>
      </c>
      <c r="O147" s="347"/>
      <c r="Q147" s="350"/>
      <c r="R147" s="351"/>
      <c r="S147" s="289" t="s">
        <v>30</v>
      </c>
      <c r="T147" s="289"/>
      <c r="V147" s="352" t="str">
        <f>IF(B147="","",'3. Förpackningsdata'!K147)</f>
        <v/>
      </c>
      <c r="W147" s="302" t="str">
        <f>IF(B147="","",'3. Förpackningsdata'!L147)</f>
        <v/>
      </c>
      <c r="X147" s="537"/>
      <c r="Y147" s="467"/>
      <c r="Z147" s="485"/>
      <c r="AA147" s="81" t="str">
        <f>IF('4. Inköpsdata'!H147="SEK",'4. Inköpsdata'!J147,'4. Inköpsdata'!J147*'APH KIC KIA PC'!$Y$4)</f>
        <v/>
      </c>
      <c r="AB147" s="348" t="str">
        <f>IF('4. Inköpsdata'!H147="SEK",'4. Inköpsdata'!J147,'4. Inköpsdata'!J147*'APH KIC KIA PC'!$Y$4)</f>
        <v/>
      </c>
      <c r="AC147" s="349"/>
      <c r="AD147" s="301" t="str">
        <f>IF(B147="","",'4. Inköpsdata'!N147)</f>
        <v/>
      </c>
      <c r="AE147" s="453" t="str">
        <f>IF(B147="","",'4. Inköpsdata'!M147)</f>
        <v/>
      </c>
      <c r="AF147" s="454" t="str" cm="1">
        <f t="array" ref="AF147">IFERROR(_xlfn.IFS(AE147=25%,41,AE147=12%,42,AE147=6%,43,AE147="Momsfritt",38),"")</f>
        <v/>
      </c>
      <c r="AG147" s="454" t="str">
        <f t="shared" si="35"/>
        <v/>
      </c>
      <c r="AH147" s="301" t="str">
        <f t="shared" si="36"/>
        <v/>
      </c>
      <c r="AI147" s="301" t="str">
        <f t="shared" si="37"/>
        <v/>
      </c>
      <c r="AJ147" s="461" t="str">
        <f t="shared" si="38"/>
        <v/>
      </c>
      <c r="AK147" s="565">
        <f t="shared" si="42"/>
        <v>0</v>
      </c>
      <c r="AL147" s="348" t="str">
        <f t="shared" si="39"/>
        <v/>
      </c>
      <c r="AM147" s="348" t="str">
        <f t="shared" si="40"/>
        <v/>
      </c>
      <c r="AN147" s="461" t="str">
        <f t="shared" si="41"/>
        <v/>
      </c>
    </row>
    <row r="148" spans="1:40" x14ac:dyDescent="0.25">
      <c r="A148" s="104">
        <v>144</v>
      </c>
      <c r="B148" s="84" t="str">
        <f>IF('1. Artikeldata Grund'!$E148="","",'1. Artikeldata Grund'!$E148)</f>
        <v/>
      </c>
      <c r="C148" s="219" t="str">
        <f>IF('1. Artikeldata Grund'!D148="","",'1. Artikeldata Grund'!D148)</f>
        <v/>
      </c>
      <c r="D148" s="294"/>
      <c r="E148" s="511" t="str">
        <f t="shared" si="34"/>
        <v/>
      </c>
      <c r="F148" s="497"/>
      <c r="G148" s="296"/>
      <c r="H148" s="346"/>
      <c r="I148" s="556" t="s">
        <v>29</v>
      </c>
      <c r="J148" s="289"/>
      <c r="K148" s="557" t="s">
        <v>29</v>
      </c>
      <c r="L148" s="289" t="s">
        <v>204</v>
      </c>
      <c r="M148" s="494">
        <v>910</v>
      </c>
      <c r="N148" s="527" t="str">
        <f>IF(B148="","",IF(OR(M148=200,COUNTIF(Artikelgrupper!$G$3:$G$105,'APH KIC KIA PC'!L148)),"Ja","Nej"))</f>
        <v/>
      </c>
      <c r="O148" s="347"/>
      <c r="Q148" s="350"/>
      <c r="R148" s="351"/>
      <c r="S148" s="289" t="s">
        <v>30</v>
      </c>
      <c r="T148" s="289"/>
      <c r="V148" s="352" t="str">
        <f>IF(B148="","",'3. Förpackningsdata'!K148)</f>
        <v/>
      </c>
      <c r="W148" s="302" t="str">
        <f>IF(B148="","",'3. Förpackningsdata'!L148)</f>
        <v/>
      </c>
      <c r="X148" s="537"/>
      <c r="Y148" s="467"/>
      <c r="Z148" s="485"/>
      <c r="AA148" s="81" t="str">
        <f>IF('4. Inköpsdata'!H148="SEK",'4. Inköpsdata'!J148,'4. Inköpsdata'!J148*'APH KIC KIA PC'!$Y$4)</f>
        <v/>
      </c>
      <c r="AB148" s="348" t="str">
        <f>IF('4. Inköpsdata'!H148="SEK",'4. Inköpsdata'!J148,'4. Inköpsdata'!J148*'APH KIC KIA PC'!$Y$4)</f>
        <v/>
      </c>
      <c r="AC148" s="349"/>
      <c r="AD148" s="301" t="str">
        <f>IF(B148="","",'4. Inköpsdata'!N148)</f>
        <v/>
      </c>
      <c r="AE148" s="453" t="str">
        <f>IF(B148="","",'4. Inköpsdata'!M148)</f>
        <v/>
      </c>
      <c r="AF148" s="454" t="str" cm="1">
        <f t="array" ref="AF148">IFERROR(_xlfn.IFS(AE148=25%,41,AE148=12%,42,AE148=6%,43,AE148="Momsfritt",38),"")</f>
        <v/>
      </c>
      <c r="AG148" s="454" t="str">
        <f t="shared" si="35"/>
        <v/>
      </c>
      <c r="AH148" s="301" t="str">
        <f t="shared" si="36"/>
        <v/>
      </c>
      <c r="AI148" s="301" t="str">
        <f t="shared" si="37"/>
        <v/>
      </c>
      <c r="AJ148" s="461" t="str">
        <f t="shared" si="38"/>
        <v/>
      </c>
      <c r="AK148" s="565">
        <f t="shared" si="42"/>
        <v>0</v>
      </c>
      <c r="AL148" s="348" t="str">
        <f t="shared" si="39"/>
        <v/>
      </c>
      <c r="AM148" s="348" t="str">
        <f t="shared" si="40"/>
        <v/>
      </c>
      <c r="AN148" s="461" t="str">
        <f t="shared" si="41"/>
        <v/>
      </c>
    </row>
    <row r="149" spans="1:40" x14ac:dyDescent="0.25">
      <c r="A149" s="104">
        <v>145</v>
      </c>
      <c r="B149" s="84" t="str">
        <f>IF('1. Artikeldata Grund'!$E149="","",'1. Artikeldata Grund'!$E149)</f>
        <v/>
      </c>
      <c r="C149" s="219" t="str">
        <f>IF('1. Artikeldata Grund'!D149="","",'1. Artikeldata Grund'!D149)</f>
        <v/>
      </c>
      <c r="D149" s="294"/>
      <c r="E149" s="511" t="str">
        <f t="shared" si="34"/>
        <v/>
      </c>
      <c r="F149" s="497"/>
      <c r="G149" s="296"/>
      <c r="H149" s="346"/>
      <c r="I149" s="556" t="s">
        <v>29</v>
      </c>
      <c r="J149" s="289"/>
      <c r="K149" s="557" t="s">
        <v>29</v>
      </c>
      <c r="L149" s="289" t="s">
        <v>204</v>
      </c>
      <c r="M149" s="494">
        <v>910</v>
      </c>
      <c r="N149" s="527" t="str">
        <f>IF(B149="","",IF(OR(M149=200,COUNTIF(Artikelgrupper!$G$3:$G$105,'APH KIC KIA PC'!L149)),"Ja","Nej"))</f>
        <v/>
      </c>
      <c r="O149" s="347"/>
      <c r="Q149" s="350"/>
      <c r="R149" s="351"/>
      <c r="S149" s="289" t="s">
        <v>30</v>
      </c>
      <c r="T149" s="289"/>
      <c r="V149" s="352" t="str">
        <f>IF(B149="","",'3. Förpackningsdata'!K149)</f>
        <v/>
      </c>
      <c r="W149" s="302" t="str">
        <f>IF(B149="","",'3. Förpackningsdata'!L149)</f>
        <v/>
      </c>
      <c r="X149" s="537"/>
      <c r="Y149" s="467"/>
      <c r="Z149" s="485"/>
      <c r="AA149" s="81" t="str">
        <f>IF('4. Inköpsdata'!H149="SEK",'4. Inköpsdata'!J149,'4. Inköpsdata'!J149*'APH KIC KIA PC'!$Y$4)</f>
        <v/>
      </c>
      <c r="AB149" s="348" t="str">
        <f>IF('4. Inköpsdata'!H149="SEK",'4. Inköpsdata'!J149,'4. Inköpsdata'!J149*'APH KIC KIA PC'!$Y$4)</f>
        <v/>
      </c>
      <c r="AC149" s="349"/>
      <c r="AD149" s="301" t="str">
        <f>IF(B149="","",'4. Inköpsdata'!N149)</f>
        <v/>
      </c>
      <c r="AE149" s="453" t="str">
        <f>IF(B149="","",'4. Inköpsdata'!M149)</f>
        <v/>
      </c>
      <c r="AF149" s="454" t="str" cm="1">
        <f t="array" ref="AF149">IFERROR(_xlfn.IFS(AE149=25%,41,AE149=12%,42,AE149=6%,43,AE149="Momsfritt",38),"")</f>
        <v/>
      </c>
      <c r="AG149" s="454" t="str">
        <f t="shared" si="35"/>
        <v/>
      </c>
      <c r="AH149" s="301" t="str">
        <f t="shared" si="36"/>
        <v/>
      </c>
      <c r="AI149" s="301" t="str">
        <f t="shared" si="37"/>
        <v/>
      </c>
      <c r="AJ149" s="461" t="str">
        <f t="shared" si="38"/>
        <v/>
      </c>
      <c r="AK149" s="565">
        <f t="shared" si="42"/>
        <v>0</v>
      </c>
      <c r="AL149" s="348" t="str">
        <f t="shared" si="39"/>
        <v/>
      </c>
      <c r="AM149" s="348" t="str">
        <f t="shared" si="40"/>
        <v/>
      </c>
      <c r="AN149" s="461" t="str">
        <f t="shared" si="41"/>
        <v/>
      </c>
    </row>
    <row r="150" spans="1:40" x14ac:dyDescent="0.25">
      <c r="A150" s="104">
        <v>146</v>
      </c>
      <c r="B150" s="84" t="str">
        <f>IF('1. Artikeldata Grund'!$E150="","",'1. Artikeldata Grund'!$E150)</f>
        <v/>
      </c>
      <c r="C150" s="219" t="str">
        <f>IF('1. Artikeldata Grund'!D150="","",'1. Artikeldata Grund'!D150)</f>
        <v/>
      </c>
      <c r="D150" s="294"/>
      <c r="E150" s="511" t="str">
        <f t="shared" si="34"/>
        <v/>
      </c>
      <c r="F150" s="497"/>
      <c r="G150" s="296"/>
      <c r="H150" s="346"/>
      <c r="I150" s="556" t="s">
        <v>29</v>
      </c>
      <c r="J150" s="289"/>
      <c r="K150" s="557" t="s">
        <v>29</v>
      </c>
      <c r="L150" s="289" t="s">
        <v>204</v>
      </c>
      <c r="M150" s="494">
        <v>910</v>
      </c>
      <c r="N150" s="527" t="str">
        <f>IF(B150="","",IF(OR(M150=200,COUNTIF(Artikelgrupper!$G$3:$G$105,'APH KIC KIA PC'!L150)),"Ja","Nej"))</f>
        <v/>
      </c>
      <c r="O150" s="347"/>
      <c r="Q150" s="350"/>
      <c r="R150" s="351"/>
      <c r="S150" s="289" t="s">
        <v>30</v>
      </c>
      <c r="T150" s="289"/>
      <c r="V150" s="352" t="str">
        <f>IF(B150="","",'3. Förpackningsdata'!K150)</f>
        <v/>
      </c>
      <c r="W150" s="302" t="str">
        <f>IF(B150="","",'3. Förpackningsdata'!L150)</f>
        <v/>
      </c>
      <c r="X150" s="537"/>
      <c r="Y150" s="467"/>
      <c r="Z150" s="485"/>
      <c r="AA150" s="81" t="str">
        <f>IF('4. Inköpsdata'!H150="SEK",'4. Inköpsdata'!J150,'4. Inköpsdata'!J150*'APH KIC KIA PC'!$Y$4)</f>
        <v/>
      </c>
      <c r="AB150" s="348" t="str">
        <f>IF('4. Inköpsdata'!H150="SEK",'4. Inköpsdata'!J150,'4. Inköpsdata'!J150*'APH KIC KIA PC'!$Y$4)</f>
        <v/>
      </c>
      <c r="AC150" s="349"/>
      <c r="AD150" s="301" t="str">
        <f>IF(B150="","",'4. Inköpsdata'!N150)</f>
        <v/>
      </c>
      <c r="AE150" s="453" t="str">
        <f>IF(B150="","",'4. Inköpsdata'!M150)</f>
        <v/>
      </c>
      <c r="AF150" s="454" t="str" cm="1">
        <f t="array" ref="AF150">IFERROR(_xlfn.IFS(AE150=25%,41,AE150=12%,42,AE150=6%,43,AE150="Momsfritt",38),"")</f>
        <v/>
      </c>
      <c r="AG150" s="454" t="str">
        <f t="shared" si="35"/>
        <v/>
      </c>
      <c r="AH150" s="301" t="str">
        <f t="shared" si="36"/>
        <v/>
      </c>
      <c r="AI150" s="301" t="str">
        <f t="shared" si="37"/>
        <v/>
      </c>
      <c r="AJ150" s="461" t="str">
        <f t="shared" si="38"/>
        <v/>
      </c>
      <c r="AK150" s="565">
        <f t="shared" si="42"/>
        <v>0</v>
      </c>
      <c r="AL150" s="348" t="str">
        <f t="shared" si="39"/>
        <v/>
      </c>
      <c r="AM150" s="348" t="str">
        <f t="shared" si="40"/>
        <v/>
      </c>
      <c r="AN150" s="461" t="str">
        <f t="shared" si="41"/>
        <v/>
      </c>
    </row>
    <row r="151" spans="1:40" x14ac:dyDescent="0.25">
      <c r="A151" s="104">
        <v>147</v>
      </c>
      <c r="B151" s="84" t="str">
        <f>IF('1. Artikeldata Grund'!$E151="","",'1. Artikeldata Grund'!$E151)</f>
        <v/>
      </c>
      <c r="C151" s="219" t="str">
        <f>IF('1. Artikeldata Grund'!D151="","",'1. Artikeldata Grund'!D151)</f>
        <v/>
      </c>
      <c r="D151" s="294"/>
      <c r="E151" s="511" t="str">
        <f t="shared" si="34"/>
        <v/>
      </c>
      <c r="F151" s="497"/>
      <c r="G151" s="296"/>
      <c r="H151" s="346"/>
      <c r="I151" s="556" t="s">
        <v>29</v>
      </c>
      <c r="J151" s="289"/>
      <c r="K151" s="557" t="s">
        <v>29</v>
      </c>
      <c r="L151" s="289" t="s">
        <v>204</v>
      </c>
      <c r="M151" s="494">
        <v>910</v>
      </c>
      <c r="N151" s="527" t="str">
        <f>IF(B151="","",IF(OR(M151=200,COUNTIF(Artikelgrupper!$G$3:$G$105,'APH KIC KIA PC'!L151)),"Ja","Nej"))</f>
        <v/>
      </c>
      <c r="O151" s="347"/>
      <c r="Q151" s="350"/>
      <c r="R151" s="351"/>
      <c r="S151" s="289" t="s">
        <v>30</v>
      </c>
      <c r="T151" s="289"/>
      <c r="V151" s="352" t="str">
        <f>IF(B151="","",'3. Förpackningsdata'!K151)</f>
        <v/>
      </c>
      <c r="W151" s="302" t="str">
        <f>IF(B151="","",'3. Förpackningsdata'!L151)</f>
        <v/>
      </c>
      <c r="X151" s="537"/>
      <c r="Y151" s="467"/>
      <c r="Z151" s="485"/>
      <c r="AA151" s="81" t="str">
        <f>IF('4. Inköpsdata'!H151="SEK",'4. Inköpsdata'!J151,'4. Inköpsdata'!J151*'APH KIC KIA PC'!$Y$4)</f>
        <v/>
      </c>
      <c r="AB151" s="348" t="str">
        <f>IF('4. Inköpsdata'!H151="SEK",'4. Inköpsdata'!J151,'4. Inköpsdata'!J151*'APH KIC KIA PC'!$Y$4)</f>
        <v/>
      </c>
      <c r="AC151" s="349"/>
      <c r="AD151" s="301" t="str">
        <f>IF(B151="","",'4. Inköpsdata'!N151)</f>
        <v/>
      </c>
      <c r="AE151" s="453" t="str">
        <f>IF(B151="","",'4. Inköpsdata'!M151)</f>
        <v/>
      </c>
      <c r="AF151" s="454" t="str" cm="1">
        <f t="array" ref="AF151">IFERROR(_xlfn.IFS(AE151=25%,41,AE151=12%,42,AE151=6%,43,AE151="Momsfritt",38),"")</f>
        <v/>
      </c>
      <c r="AG151" s="454" t="str">
        <f t="shared" si="35"/>
        <v/>
      </c>
      <c r="AH151" s="301" t="str">
        <f t="shared" si="36"/>
        <v/>
      </c>
      <c r="AI151" s="301" t="str">
        <f t="shared" si="37"/>
        <v/>
      </c>
      <c r="AJ151" s="461" t="str">
        <f t="shared" si="38"/>
        <v/>
      </c>
      <c r="AK151" s="565">
        <f t="shared" si="42"/>
        <v>0</v>
      </c>
      <c r="AL151" s="348" t="str">
        <f t="shared" si="39"/>
        <v/>
      </c>
      <c r="AM151" s="348" t="str">
        <f t="shared" si="40"/>
        <v/>
      </c>
      <c r="AN151" s="461" t="str">
        <f t="shared" si="41"/>
        <v/>
      </c>
    </row>
    <row r="152" spans="1:40" x14ac:dyDescent="0.25">
      <c r="A152" s="104">
        <v>148</v>
      </c>
      <c r="B152" s="84" t="str">
        <f>IF('1. Artikeldata Grund'!$E152="","",'1. Artikeldata Grund'!$E152)</f>
        <v/>
      </c>
      <c r="C152" s="219" t="str">
        <f>IF('1. Artikeldata Grund'!D152="","",'1. Artikeldata Grund'!D152)</f>
        <v/>
      </c>
      <c r="D152" s="294"/>
      <c r="E152" s="511" t="str">
        <f t="shared" si="34"/>
        <v/>
      </c>
      <c r="F152" s="497"/>
      <c r="G152" s="296"/>
      <c r="H152" s="346"/>
      <c r="I152" s="556" t="s">
        <v>29</v>
      </c>
      <c r="J152" s="289"/>
      <c r="K152" s="557" t="s">
        <v>29</v>
      </c>
      <c r="L152" s="289" t="s">
        <v>204</v>
      </c>
      <c r="M152" s="494">
        <v>910</v>
      </c>
      <c r="N152" s="527" t="str">
        <f>IF(B152="","",IF(OR(M152=200,COUNTIF(Artikelgrupper!$G$3:$G$105,'APH KIC KIA PC'!L152)),"Ja","Nej"))</f>
        <v/>
      </c>
      <c r="O152" s="347"/>
      <c r="Q152" s="350"/>
      <c r="R152" s="351"/>
      <c r="S152" s="289" t="s">
        <v>30</v>
      </c>
      <c r="T152" s="289"/>
      <c r="V152" s="352" t="str">
        <f>IF(B152="","",'3. Förpackningsdata'!K152)</f>
        <v/>
      </c>
      <c r="W152" s="302" t="str">
        <f>IF(B152="","",'3. Förpackningsdata'!L152)</f>
        <v/>
      </c>
      <c r="X152" s="537"/>
      <c r="Y152" s="467"/>
      <c r="Z152" s="485"/>
      <c r="AA152" s="81" t="str">
        <f>IF('4. Inköpsdata'!H152="SEK",'4. Inköpsdata'!J152,'4. Inköpsdata'!J152*'APH KIC KIA PC'!$Y$4)</f>
        <v/>
      </c>
      <c r="AB152" s="348" t="str">
        <f>IF('4. Inköpsdata'!H152="SEK",'4. Inköpsdata'!J152,'4. Inköpsdata'!J152*'APH KIC KIA PC'!$Y$4)</f>
        <v/>
      </c>
      <c r="AC152" s="349"/>
      <c r="AD152" s="301" t="str">
        <f>IF(B152="","",'4. Inköpsdata'!N152)</f>
        <v/>
      </c>
      <c r="AE152" s="453" t="str">
        <f>IF(B152="","",'4. Inköpsdata'!M152)</f>
        <v/>
      </c>
      <c r="AF152" s="454" t="str" cm="1">
        <f t="array" ref="AF152">IFERROR(_xlfn.IFS(AE152=25%,41,AE152=12%,42,AE152=6%,43,AE152="Momsfritt",38),"")</f>
        <v/>
      </c>
      <c r="AG152" s="454" t="str">
        <f t="shared" si="35"/>
        <v/>
      </c>
      <c r="AH152" s="301" t="str">
        <f t="shared" si="36"/>
        <v/>
      </c>
      <c r="AI152" s="301" t="str">
        <f t="shared" si="37"/>
        <v/>
      </c>
      <c r="AJ152" s="461" t="str">
        <f t="shared" si="38"/>
        <v/>
      </c>
      <c r="AK152" s="565">
        <f t="shared" si="42"/>
        <v>0</v>
      </c>
      <c r="AL152" s="348" t="str">
        <f t="shared" si="39"/>
        <v/>
      </c>
      <c r="AM152" s="348" t="str">
        <f t="shared" si="40"/>
        <v/>
      </c>
      <c r="AN152" s="461" t="str">
        <f t="shared" si="41"/>
        <v/>
      </c>
    </row>
    <row r="153" spans="1:40" x14ac:dyDescent="0.25">
      <c r="A153" s="104">
        <v>149</v>
      </c>
      <c r="B153" s="84" t="str">
        <f>IF('1. Artikeldata Grund'!$E153="","",'1. Artikeldata Grund'!$E153)</f>
        <v/>
      </c>
      <c r="C153" s="219" t="str">
        <f>IF('1. Artikeldata Grund'!D153="","",'1. Artikeldata Grund'!D153)</f>
        <v/>
      </c>
      <c r="D153" s="294"/>
      <c r="E153" s="511" t="str">
        <f t="shared" si="34"/>
        <v/>
      </c>
      <c r="F153" s="497"/>
      <c r="G153" s="296"/>
      <c r="H153" s="346"/>
      <c r="I153" s="556" t="s">
        <v>29</v>
      </c>
      <c r="J153" s="289"/>
      <c r="K153" s="557" t="s">
        <v>29</v>
      </c>
      <c r="L153" s="289" t="s">
        <v>204</v>
      </c>
      <c r="M153" s="494">
        <v>910</v>
      </c>
      <c r="N153" s="527" t="str">
        <f>IF(B153="","",IF(OR(M153=200,COUNTIF(Artikelgrupper!$G$3:$G$105,'APH KIC KIA PC'!L153)),"Ja","Nej"))</f>
        <v/>
      </c>
      <c r="O153" s="347"/>
      <c r="Q153" s="350"/>
      <c r="R153" s="351"/>
      <c r="S153" s="289" t="s">
        <v>30</v>
      </c>
      <c r="T153" s="289"/>
      <c r="V153" s="352" t="str">
        <f>IF(B153="","",'3. Förpackningsdata'!K153)</f>
        <v/>
      </c>
      <c r="W153" s="302" t="str">
        <f>IF(B153="","",'3. Förpackningsdata'!L153)</f>
        <v/>
      </c>
      <c r="X153" s="537"/>
      <c r="Y153" s="467"/>
      <c r="Z153" s="485"/>
      <c r="AA153" s="81" t="str">
        <f>IF('4. Inköpsdata'!H153="SEK",'4. Inköpsdata'!J153,'4. Inköpsdata'!J153*'APH KIC KIA PC'!$Y$4)</f>
        <v/>
      </c>
      <c r="AB153" s="348" t="str">
        <f>IF('4. Inköpsdata'!H153="SEK",'4. Inköpsdata'!J153,'4. Inköpsdata'!J153*'APH KIC KIA PC'!$Y$4)</f>
        <v/>
      </c>
      <c r="AC153" s="349"/>
      <c r="AD153" s="301" t="str">
        <f>IF(B153="","",'4. Inköpsdata'!N153)</f>
        <v/>
      </c>
      <c r="AE153" s="453" t="str">
        <f>IF(B153="","",'4. Inköpsdata'!M153)</f>
        <v/>
      </c>
      <c r="AF153" s="454" t="str" cm="1">
        <f t="array" ref="AF153">IFERROR(_xlfn.IFS(AE153=25%,41,AE153=12%,42,AE153=6%,43,AE153="Momsfritt",38),"")</f>
        <v/>
      </c>
      <c r="AG153" s="454" t="str">
        <f t="shared" si="35"/>
        <v/>
      </c>
      <c r="AH153" s="301" t="str">
        <f t="shared" si="36"/>
        <v/>
      </c>
      <c r="AI153" s="301" t="str">
        <f t="shared" si="37"/>
        <v/>
      </c>
      <c r="AJ153" s="461" t="str">
        <f t="shared" si="38"/>
        <v/>
      </c>
      <c r="AK153" s="565">
        <f t="shared" si="42"/>
        <v>0</v>
      </c>
      <c r="AL153" s="348" t="str">
        <f t="shared" si="39"/>
        <v/>
      </c>
      <c r="AM153" s="348" t="str">
        <f t="shared" si="40"/>
        <v/>
      </c>
      <c r="AN153" s="461" t="str">
        <f t="shared" si="41"/>
        <v/>
      </c>
    </row>
    <row r="154" spans="1:40" x14ac:dyDescent="0.25">
      <c r="A154" s="104">
        <v>150</v>
      </c>
      <c r="B154" s="84" t="str">
        <f>IF('1. Artikeldata Grund'!$E154="","",'1. Artikeldata Grund'!$E154)</f>
        <v/>
      </c>
      <c r="C154" s="219" t="str">
        <f>IF('1. Artikeldata Grund'!D154="","",'1. Artikeldata Grund'!D154)</f>
        <v/>
      </c>
      <c r="D154" s="294"/>
      <c r="E154" s="511" t="str">
        <f t="shared" si="34"/>
        <v/>
      </c>
      <c r="F154" s="497"/>
      <c r="G154" s="296"/>
      <c r="H154" s="346"/>
      <c r="I154" s="556" t="s">
        <v>29</v>
      </c>
      <c r="J154" s="289"/>
      <c r="K154" s="557" t="s">
        <v>29</v>
      </c>
      <c r="L154" s="289" t="s">
        <v>204</v>
      </c>
      <c r="M154" s="494">
        <v>910</v>
      </c>
      <c r="N154" s="527" t="str">
        <f>IF(B154="","",IF(OR(M154=200,COUNTIF(Artikelgrupper!$G$3:$G$105,'APH KIC KIA PC'!L154)),"Ja","Nej"))</f>
        <v/>
      </c>
      <c r="O154" s="347"/>
      <c r="Q154" s="350"/>
      <c r="R154" s="351"/>
      <c r="S154" s="289" t="s">
        <v>30</v>
      </c>
      <c r="T154" s="289"/>
      <c r="V154" s="352" t="str">
        <f>IF(B154="","",'3. Förpackningsdata'!K154)</f>
        <v/>
      </c>
      <c r="W154" s="302" t="str">
        <f>IF(B154="","",'3. Förpackningsdata'!L154)</f>
        <v/>
      </c>
      <c r="X154" s="537"/>
      <c r="Y154" s="467"/>
      <c r="Z154" s="485"/>
      <c r="AA154" s="81" t="str">
        <f>IF('4. Inköpsdata'!H154="SEK",'4. Inköpsdata'!J154,'4. Inköpsdata'!J154*'APH KIC KIA PC'!$Y$4)</f>
        <v/>
      </c>
      <c r="AB154" s="348" t="str">
        <f>IF('4. Inköpsdata'!H154="SEK",'4. Inköpsdata'!J154,'4. Inköpsdata'!J154*'APH KIC KIA PC'!$Y$4)</f>
        <v/>
      </c>
      <c r="AC154" s="349"/>
      <c r="AD154" s="301" t="str">
        <f>IF(B154="","",'4. Inköpsdata'!N154)</f>
        <v/>
      </c>
      <c r="AE154" s="453" t="str">
        <f>IF(B154="","",'4. Inköpsdata'!M154)</f>
        <v/>
      </c>
      <c r="AF154" s="454" t="str" cm="1">
        <f t="array" ref="AF154">IFERROR(_xlfn.IFS(AE154=25%,41,AE154=12%,42,AE154=6%,43,AE154="Momsfritt",38),"")</f>
        <v/>
      </c>
      <c r="AG154" s="454" t="str">
        <f t="shared" si="35"/>
        <v/>
      </c>
      <c r="AH154" s="301" t="str">
        <f t="shared" si="36"/>
        <v/>
      </c>
      <c r="AI154" s="301" t="str">
        <f t="shared" si="37"/>
        <v/>
      </c>
      <c r="AJ154" s="461" t="str">
        <f t="shared" si="38"/>
        <v/>
      </c>
      <c r="AK154" s="565">
        <f t="shared" si="42"/>
        <v>0</v>
      </c>
      <c r="AL154" s="348" t="str">
        <f t="shared" si="39"/>
        <v/>
      </c>
      <c r="AM154" s="348" t="str">
        <f t="shared" si="40"/>
        <v/>
      </c>
      <c r="AN154" s="461" t="str">
        <f t="shared" si="41"/>
        <v/>
      </c>
    </row>
    <row r="155" spans="1:40" x14ac:dyDescent="0.25">
      <c r="A155" s="104">
        <v>151</v>
      </c>
      <c r="B155" s="84" t="str">
        <f>IF('1. Artikeldata Grund'!$E155="","",'1. Artikeldata Grund'!$E155)</f>
        <v/>
      </c>
      <c r="C155" s="219" t="str">
        <f>IF('1. Artikeldata Grund'!D155="","",'1. Artikeldata Grund'!D155)</f>
        <v/>
      </c>
      <c r="D155" s="294"/>
      <c r="E155" s="511" t="str">
        <f t="shared" si="34"/>
        <v/>
      </c>
      <c r="F155" s="497"/>
      <c r="G155" s="296"/>
      <c r="H155" s="346"/>
      <c r="I155" s="556" t="s">
        <v>29</v>
      </c>
      <c r="J155" s="289"/>
      <c r="K155" s="557" t="s">
        <v>29</v>
      </c>
      <c r="L155" s="289" t="s">
        <v>204</v>
      </c>
      <c r="M155" s="494">
        <v>910</v>
      </c>
      <c r="N155" s="527" t="str">
        <f>IF(B155="","",IF(OR(M155=200,COUNTIF(Artikelgrupper!$G$3:$G$105,'APH KIC KIA PC'!L155)),"Ja","Nej"))</f>
        <v/>
      </c>
      <c r="O155" s="347"/>
      <c r="Q155" s="350"/>
      <c r="R155" s="351"/>
      <c r="S155" s="289" t="s">
        <v>30</v>
      </c>
      <c r="T155" s="289"/>
      <c r="V155" s="352" t="str">
        <f>IF(B155="","",'3. Förpackningsdata'!K155)</f>
        <v/>
      </c>
      <c r="W155" s="302" t="str">
        <f>IF(B155="","",'3. Förpackningsdata'!L155)</f>
        <v/>
      </c>
      <c r="X155" s="537"/>
      <c r="Y155" s="467"/>
      <c r="Z155" s="485"/>
      <c r="AA155" s="81" t="str">
        <f>IF('4. Inköpsdata'!H155="SEK",'4. Inköpsdata'!J155,'4. Inköpsdata'!J155*'APH KIC KIA PC'!$Y$4)</f>
        <v/>
      </c>
      <c r="AB155" s="348" t="str">
        <f>IF('4. Inköpsdata'!H155="SEK",'4. Inköpsdata'!J155,'4. Inköpsdata'!J155*'APH KIC KIA PC'!$Y$4)</f>
        <v/>
      </c>
      <c r="AC155" s="349"/>
      <c r="AD155" s="301" t="str">
        <f>IF(B155="","",'4. Inköpsdata'!N155)</f>
        <v/>
      </c>
      <c r="AE155" s="453" t="str">
        <f>IF(B155="","",'4. Inköpsdata'!M155)</f>
        <v/>
      </c>
      <c r="AF155" s="454" t="str" cm="1">
        <f t="array" ref="AF155">IFERROR(_xlfn.IFS(AE155=25%,41,AE155=12%,42,AE155=6%,43,AE155="Momsfritt",38),"")</f>
        <v/>
      </c>
      <c r="AG155" s="454" t="str">
        <f t="shared" si="35"/>
        <v/>
      </c>
      <c r="AH155" s="301" t="str">
        <f t="shared" si="36"/>
        <v/>
      </c>
      <c r="AI155" s="301" t="str">
        <f t="shared" si="37"/>
        <v/>
      </c>
      <c r="AJ155" s="461" t="str">
        <f t="shared" si="38"/>
        <v/>
      </c>
      <c r="AK155" s="565">
        <f t="shared" si="42"/>
        <v>0</v>
      </c>
      <c r="AL155" s="348" t="str">
        <f t="shared" si="39"/>
        <v/>
      </c>
      <c r="AM155" s="348" t="str">
        <f t="shared" si="40"/>
        <v/>
      </c>
      <c r="AN155" s="461" t="str">
        <f t="shared" si="41"/>
        <v/>
      </c>
    </row>
    <row r="156" spans="1:40" x14ac:dyDescent="0.25">
      <c r="A156" s="104">
        <v>152</v>
      </c>
      <c r="B156" s="84" t="str">
        <f>IF('1. Artikeldata Grund'!$E156="","",'1. Artikeldata Grund'!$E156)</f>
        <v/>
      </c>
      <c r="C156" s="219" t="str">
        <f>IF('1. Artikeldata Grund'!D156="","",'1. Artikeldata Grund'!D156)</f>
        <v/>
      </c>
      <c r="D156" s="294"/>
      <c r="E156" s="511" t="str">
        <f t="shared" si="34"/>
        <v/>
      </c>
      <c r="F156" s="497"/>
      <c r="G156" s="296"/>
      <c r="H156" s="346"/>
      <c r="I156" s="556" t="s">
        <v>29</v>
      </c>
      <c r="J156" s="289"/>
      <c r="K156" s="557" t="s">
        <v>29</v>
      </c>
      <c r="L156" s="289" t="s">
        <v>204</v>
      </c>
      <c r="M156" s="494">
        <v>910</v>
      </c>
      <c r="N156" s="527" t="str">
        <f>IF(B156="","",IF(OR(M156=200,COUNTIF(Artikelgrupper!$G$3:$G$105,'APH KIC KIA PC'!L156)),"Ja","Nej"))</f>
        <v/>
      </c>
      <c r="O156" s="347"/>
      <c r="Q156" s="350"/>
      <c r="R156" s="351"/>
      <c r="S156" s="289" t="s">
        <v>30</v>
      </c>
      <c r="T156" s="289"/>
      <c r="V156" s="352" t="str">
        <f>IF(B156="","",'3. Förpackningsdata'!K156)</f>
        <v/>
      </c>
      <c r="W156" s="302" t="str">
        <f>IF(B156="","",'3. Förpackningsdata'!L156)</f>
        <v/>
      </c>
      <c r="X156" s="537"/>
      <c r="Y156" s="467"/>
      <c r="Z156" s="485"/>
      <c r="AA156" s="81" t="str">
        <f>IF('4. Inköpsdata'!H156="SEK",'4. Inköpsdata'!J156,'4. Inköpsdata'!J156*'APH KIC KIA PC'!$Y$4)</f>
        <v/>
      </c>
      <c r="AB156" s="348" t="str">
        <f>IF('4. Inköpsdata'!H156="SEK",'4. Inköpsdata'!J156,'4. Inköpsdata'!J156*'APH KIC KIA PC'!$Y$4)</f>
        <v/>
      </c>
      <c r="AC156" s="349"/>
      <c r="AD156" s="301" t="str">
        <f>IF(B156="","",'4. Inköpsdata'!N156)</f>
        <v/>
      </c>
      <c r="AE156" s="453" t="str">
        <f>IF(B156="","",'4. Inköpsdata'!M156)</f>
        <v/>
      </c>
      <c r="AF156" s="454" t="str" cm="1">
        <f t="array" ref="AF156">IFERROR(_xlfn.IFS(AE156=25%,41,AE156=12%,42,AE156=6%,43,AE156="Momsfritt",38),"")</f>
        <v/>
      </c>
      <c r="AG156" s="454" t="str">
        <f t="shared" si="35"/>
        <v/>
      </c>
      <c r="AH156" s="301" t="str">
        <f t="shared" si="36"/>
        <v/>
      </c>
      <c r="AI156" s="301" t="str">
        <f t="shared" si="37"/>
        <v/>
      </c>
      <c r="AJ156" s="461" t="str">
        <f t="shared" si="38"/>
        <v/>
      </c>
      <c r="AK156" s="565">
        <f t="shared" si="42"/>
        <v>0</v>
      </c>
      <c r="AL156" s="348" t="str">
        <f t="shared" si="39"/>
        <v/>
      </c>
      <c r="AM156" s="348" t="str">
        <f t="shared" si="40"/>
        <v/>
      </c>
      <c r="AN156" s="461" t="str">
        <f t="shared" si="41"/>
        <v/>
      </c>
    </row>
    <row r="157" spans="1:40" x14ac:dyDescent="0.25">
      <c r="A157" s="104">
        <v>153</v>
      </c>
      <c r="B157" s="84" t="str">
        <f>IF('1. Artikeldata Grund'!$E157="","",'1. Artikeldata Grund'!$E157)</f>
        <v/>
      </c>
      <c r="C157" s="219" t="str">
        <f>IF('1. Artikeldata Grund'!D157="","",'1. Artikeldata Grund'!D157)</f>
        <v/>
      </c>
      <c r="D157" s="294"/>
      <c r="E157" s="511" t="str">
        <f t="shared" si="34"/>
        <v/>
      </c>
      <c r="F157" s="497"/>
      <c r="G157" s="296"/>
      <c r="H157" s="346"/>
      <c r="I157" s="556" t="s">
        <v>29</v>
      </c>
      <c r="J157" s="289"/>
      <c r="K157" s="557" t="s">
        <v>29</v>
      </c>
      <c r="L157" s="289" t="s">
        <v>204</v>
      </c>
      <c r="M157" s="494">
        <v>910</v>
      </c>
      <c r="N157" s="527" t="str">
        <f>IF(B157="","",IF(OR(M157=200,COUNTIF(Artikelgrupper!$G$3:$G$105,'APH KIC KIA PC'!L157)),"Ja","Nej"))</f>
        <v/>
      </c>
      <c r="O157" s="347"/>
      <c r="Q157" s="350"/>
      <c r="R157" s="351"/>
      <c r="S157" s="289" t="s">
        <v>30</v>
      </c>
      <c r="T157" s="289"/>
      <c r="V157" s="352" t="str">
        <f>IF(B157="","",'3. Förpackningsdata'!K157)</f>
        <v/>
      </c>
      <c r="W157" s="302" t="str">
        <f>IF(B157="","",'3. Förpackningsdata'!L157)</f>
        <v/>
      </c>
      <c r="X157" s="537"/>
      <c r="Y157" s="467"/>
      <c r="Z157" s="485"/>
      <c r="AA157" s="81" t="str">
        <f>IF('4. Inköpsdata'!H157="SEK",'4. Inköpsdata'!J157,'4. Inköpsdata'!J157*'APH KIC KIA PC'!$Y$4)</f>
        <v/>
      </c>
      <c r="AB157" s="348" t="str">
        <f>IF('4. Inköpsdata'!H157="SEK",'4. Inköpsdata'!J157,'4. Inköpsdata'!J157*'APH KIC KIA PC'!$Y$4)</f>
        <v/>
      </c>
      <c r="AC157" s="349"/>
      <c r="AD157" s="301" t="str">
        <f>IF(B157="","",'4. Inköpsdata'!N157)</f>
        <v/>
      </c>
      <c r="AE157" s="453" t="str">
        <f>IF(B157="","",'4. Inköpsdata'!M157)</f>
        <v/>
      </c>
      <c r="AF157" s="454" t="str" cm="1">
        <f t="array" ref="AF157">IFERROR(_xlfn.IFS(AE157=25%,41,AE157=12%,42,AE157=6%,43,AE157="Momsfritt",38),"")</f>
        <v/>
      </c>
      <c r="AG157" s="454" t="str">
        <f t="shared" si="35"/>
        <v/>
      </c>
      <c r="AH157" s="301" t="str">
        <f t="shared" si="36"/>
        <v/>
      </c>
      <c r="AI157" s="301" t="str">
        <f t="shared" si="37"/>
        <v/>
      </c>
      <c r="AJ157" s="461" t="str">
        <f t="shared" si="38"/>
        <v/>
      </c>
      <c r="AK157" s="565">
        <f t="shared" si="42"/>
        <v>0</v>
      </c>
      <c r="AL157" s="348" t="str">
        <f t="shared" si="39"/>
        <v/>
      </c>
      <c r="AM157" s="348" t="str">
        <f t="shared" si="40"/>
        <v/>
      </c>
      <c r="AN157" s="461" t="str">
        <f t="shared" si="41"/>
        <v/>
      </c>
    </row>
    <row r="158" spans="1:40" x14ac:dyDescent="0.25">
      <c r="A158" s="104">
        <v>154</v>
      </c>
      <c r="B158" s="84" t="str">
        <f>IF('1. Artikeldata Grund'!$E158="","",'1. Artikeldata Grund'!$E158)</f>
        <v/>
      </c>
      <c r="C158" s="219" t="str">
        <f>IF('1. Artikeldata Grund'!D158="","",'1. Artikeldata Grund'!D158)</f>
        <v/>
      </c>
      <c r="D158" s="294"/>
      <c r="E158" s="511" t="str">
        <f t="shared" si="34"/>
        <v/>
      </c>
      <c r="F158" s="497"/>
      <c r="G158" s="296"/>
      <c r="H158" s="346"/>
      <c r="I158" s="556" t="s">
        <v>29</v>
      </c>
      <c r="J158" s="289"/>
      <c r="K158" s="557" t="s">
        <v>29</v>
      </c>
      <c r="L158" s="289" t="s">
        <v>204</v>
      </c>
      <c r="M158" s="494">
        <v>910</v>
      </c>
      <c r="N158" s="527" t="str">
        <f>IF(B158="","",IF(OR(M158=200,COUNTIF(Artikelgrupper!$G$3:$G$105,'APH KIC KIA PC'!L158)),"Ja","Nej"))</f>
        <v/>
      </c>
      <c r="O158" s="347"/>
      <c r="Q158" s="350"/>
      <c r="R158" s="351"/>
      <c r="S158" s="289" t="s">
        <v>30</v>
      </c>
      <c r="T158" s="289"/>
      <c r="V158" s="352" t="str">
        <f>IF(B158="","",'3. Förpackningsdata'!K158)</f>
        <v/>
      </c>
      <c r="W158" s="302" t="str">
        <f>IF(B158="","",'3. Förpackningsdata'!L158)</f>
        <v/>
      </c>
      <c r="X158" s="537"/>
      <c r="Y158" s="467"/>
      <c r="Z158" s="485"/>
      <c r="AA158" s="81" t="str">
        <f>IF('4. Inköpsdata'!H158="SEK",'4. Inköpsdata'!J158,'4. Inköpsdata'!J158*'APH KIC KIA PC'!$Y$4)</f>
        <v/>
      </c>
      <c r="AB158" s="348" t="str">
        <f>IF('4. Inköpsdata'!H158="SEK",'4. Inköpsdata'!J158,'4. Inköpsdata'!J158*'APH KIC KIA PC'!$Y$4)</f>
        <v/>
      </c>
      <c r="AC158" s="349"/>
      <c r="AD158" s="301" t="str">
        <f>IF(B158="","",'4. Inköpsdata'!N158)</f>
        <v/>
      </c>
      <c r="AE158" s="453" t="str">
        <f>IF(B158="","",'4. Inköpsdata'!M158)</f>
        <v/>
      </c>
      <c r="AF158" s="454" t="str" cm="1">
        <f t="array" ref="AF158">IFERROR(_xlfn.IFS(AE158=25%,41,AE158=12%,42,AE158=6%,43,AE158="Momsfritt",38),"")</f>
        <v/>
      </c>
      <c r="AG158" s="454" t="str">
        <f t="shared" si="35"/>
        <v/>
      </c>
      <c r="AH158" s="301" t="str">
        <f t="shared" si="36"/>
        <v/>
      </c>
      <c r="AI158" s="301" t="str">
        <f t="shared" si="37"/>
        <v/>
      </c>
      <c r="AJ158" s="461" t="str">
        <f t="shared" si="38"/>
        <v/>
      </c>
      <c r="AK158" s="565">
        <f t="shared" si="42"/>
        <v>0</v>
      </c>
      <c r="AL158" s="348" t="str">
        <f t="shared" si="39"/>
        <v/>
      </c>
      <c r="AM158" s="348" t="str">
        <f t="shared" si="40"/>
        <v/>
      </c>
      <c r="AN158" s="461" t="str">
        <f t="shared" si="41"/>
        <v/>
      </c>
    </row>
    <row r="159" spans="1:40" x14ac:dyDescent="0.25">
      <c r="A159" s="104">
        <v>155</v>
      </c>
      <c r="B159" s="84" t="str">
        <f>IF('1. Artikeldata Grund'!$E159="","",'1. Artikeldata Grund'!$E159)</f>
        <v/>
      </c>
      <c r="C159" s="219" t="str">
        <f>IF('1. Artikeldata Grund'!D159="","",'1. Artikeldata Grund'!D159)</f>
        <v/>
      </c>
      <c r="D159" s="294"/>
      <c r="E159" s="511" t="str">
        <f t="shared" si="34"/>
        <v/>
      </c>
      <c r="F159" s="497"/>
      <c r="G159" s="296"/>
      <c r="H159" s="346"/>
      <c r="I159" s="556" t="s">
        <v>29</v>
      </c>
      <c r="J159" s="289"/>
      <c r="K159" s="557" t="s">
        <v>29</v>
      </c>
      <c r="L159" s="289" t="s">
        <v>204</v>
      </c>
      <c r="M159" s="494">
        <v>910</v>
      </c>
      <c r="N159" s="527" t="str">
        <f>IF(B159="","",IF(OR(M159=200,COUNTIF(Artikelgrupper!$G$3:$G$105,'APH KIC KIA PC'!L159)),"Ja","Nej"))</f>
        <v/>
      </c>
      <c r="O159" s="347"/>
      <c r="Q159" s="350"/>
      <c r="R159" s="351"/>
      <c r="S159" s="289" t="s">
        <v>30</v>
      </c>
      <c r="T159" s="289"/>
      <c r="V159" s="352" t="str">
        <f>IF(B159="","",'3. Förpackningsdata'!K159)</f>
        <v/>
      </c>
      <c r="W159" s="302" t="str">
        <f>IF(B159="","",'3. Förpackningsdata'!L159)</f>
        <v/>
      </c>
      <c r="X159" s="537"/>
      <c r="Y159" s="467"/>
      <c r="Z159" s="485"/>
      <c r="AA159" s="81" t="str">
        <f>IF('4. Inköpsdata'!H159="SEK",'4. Inköpsdata'!J159,'4. Inköpsdata'!J159*'APH KIC KIA PC'!$Y$4)</f>
        <v/>
      </c>
      <c r="AB159" s="348" t="str">
        <f>IF('4. Inköpsdata'!H159="SEK",'4. Inköpsdata'!J159,'4. Inköpsdata'!J159*'APH KIC KIA PC'!$Y$4)</f>
        <v/>
      </c>
      <c r="AC159" s="349"/>
      <c r="AD159" s="301" t="str">
        <f>IF(B159="","",'4. Inköpsdata'!N159)</f>
        <v/>
      </c>
      <c r="AE159" s="453" t="str">
        <f>IF(B159="","",'4. Inköpsdata'!M159)</f>
        <v/>
      </c>
      <c r="AF159" s="454" t="str" cm="1">
        <f t="array" ref="AF159">IFERROR(_xlfn.IFS(AE159=25%,41,AE159=12%,42,AE159=6%,43,AE159="Momsfritt",38),"")</f>
        <v/>
      </c>
      <c r="AG159" s="454" t="str">
        <f t="shared" si="35"/>
        <v/>
      </c>
      <c r="AH159" s="301" t="str">
        <f t="shared" si="36"/>
        <v/>
      </c>
      <c r="AI159" s="301" t="str">
        <f t="shared" si="37"/>
        <v/>
      </c>
      <c r="AJ159" s="461" t="str">
        <f t="shared" si="38"/>
        <v/>
      </c>
      <c r="AK159" s="565">
        <f t="shared" si="42"/>
        <v>0</v>
      </c>
      <c r="AL159" s="348" t="str">
        <f t="shared" si="39"/>
        <v/>
      </c>
      <c r="AM159" s="348" t="str">
        <f t="shared" si="40"/>
        <v/>
      </c>
      <c r="AN159" s="461" t="str">
        <f t="shared" si="41"/>
        <v/>
      </c>
    </row>
    <row r="160" spans="1:40" x14ac:dyDescent="0.25">
      <c r="A160" s="104">
        <v>156</v>
      </c>
      <c r="B160" s="84" t="str">
        <f>IF('1. Artikeldata Grund'!$E160="","",'1. Artikeldata Grund'!$E160)</f>
        <v/>
      </c>
      <c r="C160" s="219" t="str">
        <f>IF('1. Artikeldata Grund'!D160="","",'1. Artikeldata Grund'!D160)</f>
        <v/>
      </c>
      <c r="D160" s="294"/>
      <c r="E160" s="511" t="str">
        <f t="shared" si="34"/>
        <v/>
      </c>
      <c r="F160" s="497"/>
      <c r="G160" s="296"/>
      <c r="H160" s="346"/>
      <c r="I160" s="556" t="s">
        <v>29</v>
      </c>
      <c r="J160" s="289"/>
      <c r="K160" s="557" t="s">
        <v>29</v>
      </c>
      <c r="L160" s="289" t="s">
        <v>204</v>
      </c>
      <c r="M160" s="494">
        <v>910</v>
      </c>
      <c r="N160" s="527" t="str">
        <f>IF(B160="","",IF(OR(M160=200,COUNTIF(Artikelgrupper!$G$3:$G$105,'APH KIC KIA PC'!L160)),"Ja","Nej"))</f>
        <v/>
      </c>
      <c r="O160" s="347"/>
      <c r="Q160" s="350"/>
      <c r="R160" s="351"/>
      <c r="S160" s="289" t="s">
        <v>30</v>
      </c>
      <c r="T160" s="289"/>
      <c r="V160" s="352" t="str">
        <f>IF(B160="","",'3. Förpackningsdata'!K160)</f>
        <v/>
      </c>
      <c r="W160" s="302" t="str">
        <f>IF(B160="","",'3. Förpackningsdata'!L160)</f>
        <v/>
      </c>
      <c r="X160" s="537"/>
      <c r="Y160" s="467"/>
      <c r="Z160" s="485"/>
      <c r="AA160" s="81" t="str">
        <f>IF('4. Inköpsdata'!H160="SEK",'4. Inköpsdata'!J160,'4. Inköpsdata'!J160*'APH KIC KIA PC'!$Y$4)</f>
        <v/>
      </c>
      <c r="AB160" s="348" t="str">
        <f>IF('4. Inköpsdata'!H160="SEK",'4. Inköpsdata'!J160,'4. Inköpsdata'!J160*'APH KIC KIA PC'!$Y$4)</f>
        <v/>
      </c>
      <c r="AC160" s="349"/>
      <c r="AD160" s="301" t="str">
        <f>IF(B160="","",'4. Inköpsdata'!N160)</f>
        <v/>
      </c>
      <c r="AE160" s="453" t="str">
        <f>IF(B160="","",'4. Inköpsdata'!M160)</f>
        <v/>
      </c>
      <c r="AF160" s="454" t="str" cm="1">
        <f t="array" ref="AF160">IFERROR(_xlfn.IFS(AE160=25%,41,AE160=12%,42,AE160=6%,43,AE160="Momsfritt",38),"")</f>
        <v/>
      </c>
      <c r="AG160" s="454" t="str">
        <f t="shared" si="35"/>
        <v/>
      </c>
      <c r="AH160" s="301" t="str">
        <f t="shared" si="36"/>
        <v/>
      </c>
      <c r="AI160" s="301" t="str">
        <f t="shared" si="37"/>
        <v/>
      </c>
      <c r="AJ160" s="461" t="str">
        <f t="shared" si="38"/>
        <v/>
      </c>
      <c r="AK160" s="565">
        <f t="shared" si="42"/>
        <v>0</v>
      </c>
      <c r="AL160" s="348" t="str">
        <f t="shared" si="39"/>
        <v/>
      </c>
      <c r="AM160" s="348" t="str">
        <f t="shared" si="40"/>
        <v/>
      </c>
      <c r="AN160" s="461" t="str">
        <f t="shared" si="41"/>
        <v/>
      </c>
    </row>
    <row r="161" spans="1:40" x14ac:dyDescent="0.25">
      <c r="A161" s="104">
        <v>157</v>
      </c>
      <c r="B161" s="84" t="str">
        <f>IF('1. Artikeldata Grund'!$E161="","",'1. Artikeldata Grund'!$E161)</f>
        <v/>
      </c>
      <c r="C161" s="219" t="str">
        <f>IF('1. Artikeldata Grund'!D161="","",'1. Artikeldata Grund'!D161)</f>
        <v/>
      </c>
      <c r="D161" s="294"/>
      <c r="E161" s="511" t="str">
        <f t="shared" si="34"/>
        <v/>
      </c>
      <c r="F161" s="497"/>
      <c r="G161" s="296"/>
      <c r="H161" s="346"/>
      <c r="I161" s="556" t="s">
        <v>29</v>
      </c>
      <c r="J161" s="289"/>
      <c r="K161" s="557" t="s">
        <v>29</v>
      </c>
      <c r="L161" s="289" t="s">
        <v>204</v>
      </c>
      <c r="M161" s="494">
        <v>910</v>
      </c>
      <c r="N161" s="527" t="str">
        <f>IF(B161="","",IF(OR(M161=200,COUNTIF(Artikelgrupper!$G$3:$G$105,'APH KIC KIA PC'!L161)),"Ja","Nej"))</f>
        <v/>
      </c>
      <c r="O161" s="347"/>
      <c r="Q161" s="350"/>
      <c r="R161" s="351"/>
      <c r="S161" s="289" t="s">
        <v>30</v>
      </c>
      <c r="T161" s="289"/>
      <c r="V161" s="352" t="str">
        <f>IF(B161="","",'3. Förpackningsdata'!K161)</f>
        <v/>
      </c>
      <c r="W161" s="302" t="str">
        <f>IF(B161="","",'3. Förpackningsdata'!L161)</f>
        <v/>
      </c>
      <c r="X161" s="537"/>
      <c r="Y161" s="467"/>
      <c r="Z161" s="485"/>
      <c r="AA161" s="81" t="str">
        <f>IF('4. Inköpsdata'!H161="SEK",'4. Inköpsdata'!J161,'4. Inköpsdata'!J161*'APH KIC KIA PC'!$Y$4)</f>
        <v/>
      </c>
      <c r="AB161" s="348" t="str">
        <f>IF('4. Inköpsdata'!H161="SEK",'4. Inköpsdata'!J161,'4. Inköpsdata'!J161*'APH KIC KIA PC'!$Y$4)</f>
        <v/>
      </c>
      <c r="AC161" s="349"/>
      <c r="AD161" s="301" t="str">
        <f>IF(B161="","",'4. Inköpsdata'!N161)</f>
        <v/>
      </c>
      <c r="AE161" s="453" t="str">
        <f>IF(B161="","",'4. Inköpsdata'!M161)</f>
        <v/>
      </c>
      <c r="AF161" s="454" t="str" cm="1">
        <f t="array" ref="AF161">IFERROR(_xlfn.IFS(AE161=25%,41,AE161=12%,42,AE161=6%,43,AE161="Momsfritt",38),"")</f>
        <v/>
      </c>
      <c r="AG161" s="454" t="str">
        <f t="shared" si="35"/>
        <v/>
      </c>
      <c r="AH161" s="301" t="str">
        <f t="shared" si="36"/>
        <v/>
      </c>
      <c r="AI161" s="301" t="str">
        <f t="shared" si="37"/>
        <v/>
      </c>
      <c r="AJ161" s="461" t="str">
        <f t="shared" si="38"/>
        <v/>
      </c>
      <c r="AK161" s="565">
        <f t="shared" si="42"/>
        <v>0</v>
      </c>
      <c r="AL161" s="348" t="str">
        <f t="shared" si="39"/>
        <v/>
      </c>
      <c r="AM161" s="348" t="str">
        <f t="shared" si="40"/>
        <v/>
      </c>
      <c r="AN161" s="461" t="str">
        <f t="shared" si="41"/>
        <v/>
      </c>
    </row>
    <row r="162" spans="1:40" x14ac:dyDescent="0.25">
      <c r="A162" s="104">
        <v>158</v>
      </c>
      <c r="B162" s="84" t="str">
        <f>IF('1. Artikeldata Grund'!$E162="","",'1. Artikeldata Grund'!$E162)</f>
        <v/>
      </c>
      <c r="C162" s="219" t="str">
        <f>IF('1. Artikeldata Grund'!D162="","",'1. Artikeldata Grund'!D162)</f>
        <v/>
      </c>
      <c r="D162" s="294"/>
      <c r="E162" s="511" t="str">
        <f t="shared" si="34"/>
        <v/>
      </c>
      <c r="F162" s="497"/>
      <c r="G162" s="296"/>
      <c r="H162" s="346"/>
      <c r="I162" s="556" t="s">
        <v>29</v>
      </c>
      <c r="J162" s="289"/>
      <c r="K162" s="557" t="s">
        <v>29</v>
      </c>
      <c r="L162" s="289" t="s">
        <v>204</v>
      </c>
      <c r="M162" s="494">
        <v>910</v>
      </c>
      <c r="N162" s="527" t="str">
        <f>IF(B162="","",IF(OR(M162=200,COUNTIF(Artikelgrupper!$G$3:$G$105,'APH KIC KIA PC'!L162)),"Ja","Nej"))</f>
        <v/>
      </c>
      <c r="O162" s="347"/>
      <c r="Q162" s="350"/>
      <c r="R162" s="351"/>
      <c r="S162" s="289" t="s">
        <v>30</v>
      </c>
      <c r="T162" s="289"/>
      <c r="V162" s="352" t="str">
        <f>IF(B162="","",'3. Förpackningsdata'!K162)</f>
        <v/>
      </c>
      <c r="W162" s="302" t="str">
        <f>IF(B162="","",'3. Förpackningsdata'!L162)</f>
        <v/>
      </c>
      <c r="X162" s="537"/>
      <c r="Y162" s="467"/>
      <c r="Z162" s="485"/>
      <c r="AA162" s="81" t="str">
        <f>IF('4. Inköpsdata'!H162="SEK",'4. Inköpsdata'!J162,'4. Inköpsdata'!J162*'APH KIC KIA PC'!$Y$4)</f>
        <v/>
      </c>
      <c r="AB162" s="348" t="str">
        <f>IF('4. Inköpsdata'!H162="SEK",'4. Inköpsdata'!J162,'4. Inköpsdata'!J162*'APH KIC KIA PC'!$Y$4)</f>
        <v/>
      </c>
      <c r="AC162" s="349"/>
      <c r="AD162" s="301" t="str">
        <f>IF(B162="","",'4. Inköpsdata'!N162)</f>
        <v/>
      </c>
      <c r="AE162" s="453" t="str">
        <f>IF(B162="","",'4. Inköpsdata'!M162)</f>
        <v/>
      </c>
      <c r="AF162" s="454" t="str" cm="1">
        <f t="array" ref="AF162">IFERROR(_xlfn.IFS(AE162=25%,41,AE162=12%,42,AE162=6%,43,AE162="Momsfritt",38),"")</f>
        <v/>
      </c>
      <c r="AG162" s="454" t="str">
        <f t="shared" si="35"/>
        <v/>
      </c>
      <c r="AH162" s="301" t="str">
        <f t="shared" si="36"/>
        <v/>
      </c>
      <c r="AI162" s="301" t="str">
        <f t="shared" si="37"/>
        <v/>
      </c>
      <c r="AJ162" s="461" t="str">
        <f t="shared" si="38"/>
        <v/>
      </c>
      <c r="AK162" s="565">
        <f t="shared" si="42"/>
        <v>0</v>
      </c>
      <c r="AL162" s="348" t="str">
        <f t="shared" si="39"/>
        <v/>
      </c>
      <c r="AM162" s="348" t="str">
        <f t="shared" si="40"/>
        <v/>
      </c>
      <c r="AN162" s="461" t="str">
        <f t="shared" si="41"/>
        <v/>
      </c>
    </row>
    <row r="163" spans="1:40" x14ac:dyDescent="0.25">
      <c r="A163" s="104">
        <v>159</v>
      </c>
      <c r="B163" s="84" t="str">
        <f>IF('1. Artikeldata Grund'!$E163="","",'1. Artikeldata Grund'!$E163)</f>
        <v/>
      </c>
      <c r="C163" s="219" t="str">
        <f>IF('1. Artikeldata Grund'!D163="","",'1. Artikeldata Grund'!D163)</f>
        <v/>
      </c>
      <c r="D163" s="294"/>
      <c r="E163" s="511" t="str">
        <f t="shared" si="34"/>
        <v/>
      </c>
      <c r="F163" s="497"/>
      <c r="G163" s="296"/>
      <c r="H163" s="346"/>
      <c r="I163" s="556" t="s">
        <v>29</v>
      </c>
      <c r="J163" s="289"/>
      <c r="K163" s="557" t="s">
        <v>29</v>
      </c>
      <c r="L163" s="289" t="s">
        <v>204</v>
      </c>
      <c r="M163" s="494">
        <v>910</v>
      </c>
      <c r="N163" s="527" t="str">
        <f>IF(B163="","",IF(OR(M163=200,COUNTIF(Artikelgrupper!$G$3:$G$105,'APH KIC KIA PC'!L163)),"Ja","Nej"))</f>
        <v/>
      </c>
      <c r="O163" s="347"/>
      <c r="Q163" s="350"/>
      <c r="R163" s="351"/>
      <c r="S163" s="289" t="s">
        <v>30</v>
      </c>
      <c r="T163" s="289"/>
      <c r="V163" s="352" t="str">
        <f>IF(B163="","",'3. Förpackningsdata'!K163)</f>
        <v/>
      </c>
      <c r="W163" s="302" t="str">
        <f>IF(B163="","",'3. Förpackningsdata'!L163)</f>
        <v/>
      </c>
      <c r="X163" s="537"/>
      <c r="Y163" s="467"/>
      <c r="Z163" s="485"/>
      <c r="AA163" s="81" t="str">
        <f>IF('4. Inköpsdata'!H163="SEK",'4. Inköpsdata'!J163,'4. Inköpsdata'!J163*'APH KIC KIA PC'!$Y$4)</f>
        <v/>
      </c>
      <c r="AB163" s="348" t="str">
        <f>IF('4. Inköpsdata'!H163="SEK",'4. Inköpsdata'!J163,'4. Inköpsdata'!J163*'APH KIC KIA PC'!$Y$4)</f>
        <v/>
      </c>
      <c r="AC163" s="349"/>
      <c r="AD163" s="301" t="str">
        <f>IF(B163="","",'4. Inköpsdata'!N163)</f>
        <v/>
      </c>
      <c r="AE163" s="453" t="str">
        <f>IF(B163="","",'4. Inköpsdata'!M163)</f>
        <v/>
      </c>
      <c r="AF163" s="454" t="str" cm="1">
        <f t="array" ref="AF163">IFERROR(_xlfn.IFS(AE163=25%,41,AE163=12%,42,AE163=6%,43,AE163="Momsfritt",38),"")</f>
        <v/>
      </c>
      <c r="AG163" s="454" t="str">
        <f t="shared" si="35"/>
        <v/>
      </c>
      <c r="AH163" s="301" t="str">
        <f t="shared" si="36"/>
        <v/>
      </c>
      <c r="AI163" s="301" t="str">
        <f t="shared" si="37"/>
        <v/>
      </c>
      <c r="AJ163" s="461" t="str">
        <f t="shared" si="38"/>
        <v/>
      </c>
      <c r="AK163" s="565">
        <f t="shared" si="42"/>
        <v>0</v>
      </c>
      <c r="AL163" s="348" t="str">
        <f t="shared" si="39"/>
        <v/>
      </c>
      <c r="AM163" s="348" t="str">
        <f t="shared" si="40"/>
        <v/>
      </c>
      <c r="AN163" s="461" t="str">
        <f t="shared" si="41"/>
        <v/>
      </c>
    </row>
    <row r="164" spans="1:40" x14ac:dyDescent="0.25">
      <c r="A164" s="104">
        <v>160</v>
      </c>
      <c r="B164" s="84" t="str">
        <f>IF('1. Artikeldata Grund'!$E164="","",'1. Artikeldata Grund'!$E164)</f>
        <v/>
      </c>
      <c r="C164" s="219" t="str">
        <f>IF('1. Artikeldata Grund'!D164="","",'1. Artikeldata Grund'!D164)</f>
        <v/>
      </c>
      <c r="D164" s="294"/>
      <c r="E164" s="511" t="str">
        <f t="shared" si="34"/>
        <v/>
      </c>
      <c r="F164" s="497"/>
      <c r="G164" s="296"/>
      <c r="H164" s="346"/>
      <c r="I164" s="556" t="s">
        <v>29</v>
      </c>
      <c r="J164" s="289"/>
      <c r="K164" s="557" t="s">
        <v>29</v>
      </c>
      <c r="L164" s="289" t="s">
        <v>204</v>
      </c>
      <c r="M164" s="494">
        <v>910</v>
      </c>
      <c r="N164" s="527" t="str">
        <f>IF(B164="","",IF(OR(M164=200,COUNTIF(Artikelgrupper!$G$3:$G$105,'APH KIC KIA PC'!L164)),"Ja","Nej"))</f>
        <v/>
      </c>
      <c r="O164" s="347"/>
      <c r="Q164" s="350"/>
      <c r="R164" s="351"/>
      <c r="S164" s="289" t="s">
        <v>30</v>
      </c>
      <c r="T164" s="289"/>
      <c r="V164" s="352" t="str">
        <f>IF(B164="","",'3. Förpackningsdata'!K164)</f>
        <v/>
      </c>
      <c r="W164" s="302" t="str">
        <f>IF(B164="","",'3. Förpackningsdata'!L164)</f>
        <v/>
      </c>
      <c r="X164" s="537"/>
      <c r="Y164" s="467"/>
      <c r="Z164" s="485"/>
      <c r="AA164" s="81" t="str">
        <f>IF('4. Inköpsdata'!H164="SEK",'4. Inköpsdata'!J164,'4. Inköpsdata'!J164*'APH KIC KIA PC'!$Y$4)</f>
        <v/>
      </c>
      <c r="AB164" s="348" t="str">
        <f>IF('4. Inköpsdata'!H164="SEK",'4. Inköpsdata'!J164,'4. Inköpsdata'!J164*'APH KIC KIA PC'!$Y$4)</f>
        <v/>
      </c>
      <c r="AC164" s="349"/>
      <c r="AD164" s="301" t="str">
        <f>IF(B164="","",'4. Inköpsdata'!N164)</f>
        <v/>
      </c>
      <c r="AE164" s="453" t="str">
        <f>IF(B164="","",'4. Inköpsdata'!M164)</f>
        <v/>
      </c>
      <c r="AF164" s="454" t="str" cm="1">
        <f t="array" ref="AF164">IFERROR(_xlfn.IFS(AE164=25%,41,AE164=12%,42,AE164=6%,43,AE164="Momsfritt",38),"")</f>
        <v/>
      </c>
      <c r="AG164" s="454" t="str">
        <f t="shared" si="35"/>
        <v/>
      </c>
      <c r="AH164" s="301" t="str">
        <f t="shared" si="36"/>
        <v/>
      </c>
      <c r="AI164" s="301" t="str">
        <f t="shared" si="37"/>
        <v/>
      </c>
      <c r="AJ164" s="461" t="str">
        <f t="shared" si="38"/>
        <v/>
      </c>
      <c r="AK164" s="565">
        <f t="shared" si="42"/>
        <v>0</v>
      </c>
      <c r="AL164" s="348" t="str">
        <f t="shared" si="39"/>
        <v/>
      </c>
      <c r="AM164" s="348" t="str">
        <f t="shared" si="40"/>
        <v/>
      </c>
      <c r="AN164" s="461" t="str">
        <f t="shared" si="41"/>
        <v/>
      </c>
    </row>
    <row r="165" spans="1:40" x14ac:dyDescent="0.25">
      <c r="A165" s="104">
        <v>161</v>
      </c>
      <c r="B165" s="84" t="str">
        <f>IF('1. Artikeldata Grund'!$E165="","",'1. Artikeldata Grund'!$E165)</f>
        <v/>
      </c>
      <c r="C165" s="219" t="str">
        <f>IF('1. Artikeldata Grund'!D165="","",'1. Artikeldata Grund'!D165)</f>
        <v/>
      </c>
      <c r="D165" s="294"/>
      <c r="E165" s="511" t="str">
        <f t="shared" ref="E165:E196" si="43">IF(B165="","","ÅÅÅÅ-MM-DD")</f>
        <v/>
      </c>
      <c r="F165" s="497"/>
      <c r="G165" s="296"/>
      <c r="H165" s="346"/>
      <c r="I165" s="556" t="s">
        <v>29</v>
      </c>
      <c r="J165" s="289"/>
      <c r="K165" s="557" t="s">
        <v>29</v>
      </c>
      <c r="L165" s="289" t="s">
        <v>204</v>
      </c>
      <c r="M165" s="494">
        <v>910</v>
      </c>
      <c r="N165" s="527" t="str">
        <f>IF(B165="","",IF(OR(M165=200,COUNTIF(Artikelgrupper!$G$3:$G$105,'APH KIC KIA PC'!L165)),"Ja","Nej"))</f>
        <v/>
      </c>
      <c r="O165" s="347"/>
      <c r="Q165" s="350"/>
      <c r="R165" s="351"/>
      <c r="S165" s="289" t="s">
        <v>30</v>
      </c>
      <c r="T165" s="289"/>
      <c r="V165" s="352" t="str">
        <f>IF(B165="","",'3. Förpackningsdata'!K165)</f>
        <v/>
      </c>
      <c r="W165" s="302" t="str">
        <f>IF(B165="","",'3. Förpackningsdata'!L165)</f>
        <v/>
      </c>
      <c r="X165" s="537"/>
      <c r="Y165" s="467"/>
      <c r="Z165" s="485"/>
      <c r="AA165" s="81" t="str">
        <f>IF('4. Inköpsdata'!H165="SEK",'4. Inköpsdata'!J165,'4. Inköpsdata'!J165*'APH KIC KIA PC'!$Y$4)</f>
        <v/>
      </c>
      <c r="AB165" s="348" t="str">
        <f>IF('4. Inköpsdata'!H165="SEK",'4. Inköpsdata'!J165,'4. Inköpsdata'!J165*'APH KIC KIA PC'!$Y$4)</f>
        <v/>
      </c>
      <c r="AC165" s="349"/>
      <c r="AD165" s="301" t="str">
        <f>IF(B165="","",'4. Inköpsdata'!N165)</f>
        <v/>
      </c>
      <c r="AE165" s="453" t="str">
        <f>IF(B165="","",'4. Inköpsdata'!M165)</f>
        <v/>
      </c>
      <c r="AF165" s="454" t="str" cm="1">
        <f t="array" ref="AF165">IFERROR(_xlfn.IFS(AE165=25%,41,AE165=12%,42,AE165=6%,43,AE165="Momsfritt",38),"")</f>
        <v/>
      </c>
      <c r="AG165" s="454" t="str">
        <f t="shared" ref="AG165:AG196" si="44">IF(B165="","",IF(AE165="Momsfritt",1,AE165+1))</f>
        <v/>
      </c>
      <c r="AH165" s="301" t="str">
        <f t="shared" ref="AH165:AH196" si="45">IF(B165="","",AC165/AG165)</f>
        <v/>
      </c>
      <c r="AI165" s="301" t="str">
        <f t="shared" ref="AI165:AI196" si="46">IF(B165="","",AH165-AA165)</f>
        <v/>
      </c>
      <c r="AJ165" s="461" t="str">
        <f t="shared" ref="AJ165:AJ196" si="47">IF(B165="","",AI165/AH165)</f>
        <v/>
      </c>
      <c r="AK165" s="565">
        <f t="shared" si="42"/>
        <v>0</v>
      </c>
      <c r="AL165" s="348" t="str">
        <f t="shared" ref="AL165:AL196" si="48">IF(B165="","",AK165/AG165)</f>
        <v/>
      </c>
      <c r="AM165" s="348" t="str">
        <f t="shared" ref="AM165:AM196" si="49">IF(B165="","",AL165-AA165)</f>
        <v/>
      </c>
      <c r="AN165" s="461" t="str">
        <f t="shared" ref="AN165:AN196" si="50">IF(B165="","",AM165/AL165)</f>
        <v/>
      </c>
    </row>
    <row r="166" spans="1:40" x14ac:dyDescent="0.25">
      <c r="A166" s="104">
        <v>162</v>
      </c>
      <c r="B166" s="84" t="str">
        <f>IF('1. Artikeldata Grund'!$E166="","",'1. Artikeldata Grund'!$E166)</f>
        <v/>
      </c>
      <c r="C166" s="219" t="str">
        <f>IF('1. Artikeldata Grund'!D166="","",'1. Artikeldata Grund'!D166)</f>
        <v/>
      </c>
      <c r="D166" s="294"/>
      <c r="E166" s="511" t="str">
        <f t="shared" si="43"/>
        <v/>
      </c>
      <c r="F166" s="497"/>
      <c r="G166" s="296"/>
      <c r="H166" s="346"/>
      <c r="I166" s="556" t="s">
        <v>29</v>
      </c>
      <c r="J166" s="289"/>
      <c r="K166" s="557" t="s">
        <v>29</v>
      </c>
      <c r="L166" s="289" t="s">
        <v>204</v>
      </c>
      <c r="M166" s="494">
        <v>910</v>
      </c>
      <c r="N166" s="527" t="str">
        <f>IF(B166="","",IF(OR(M166=200,COUNTIF(Artikelgrupper!$G$3:$G$105,'APH KIC KIA PC'!L166)),"Ja","Nej"))</f>
        <v/>
      </c>
      <c r="O166" s="347"/>
      <c r="Q166" s="350"/>
      <c r="R166" s="351"/>
      <c r="S166" s="289" t="s">
        <v>30</v>
      </c>
      <c r="T166" s="289"/>
      <c r="V166" s="352" t="str">
        <f>IF(B166="","",'3. Förpackningsdata'!K166)</f>
        <v/>
      </c>
      <c r="W166" s="302" t="str">
        <f>IF(B166="","",'3. Förpackningsdata'!L166)</f>
        <v/>
      </c>
      <c r="X166" s="537"/>
      <c r="Y166" s="467"/>
      <c r="Z166" s="485"/>
      <c r="AA166" s="81" t="str">
        <f>IF('4. Inköpsdata'!H166="SEK",'4. Inköpsdata'!J166,'4. Inköpsdata'!J166*'APH KIC KIA PC'!$Y$4)</f>
        <v/>
      </c>
      <c r="AB166" s="348" t="str">
        <f>IF('4. Inköpsdata'!H166="SEK",'4. Inköpsdata'!J166,'4. Inköpsdata'!J166*'APH KIC KIA PC'!$Y$4)</f>
        <v/>
      </c>
      <c r="AC166" s="349"/>
      <c r="AD166" s="301" t="str">
        <f>IF(B166="","",'4. Inköpsdata'!N166)</f>
        <v/>
      </c>
      <c r="AE166" s="453" t="str">
        <f>IF(B166="","",'4. Inköpsdata'!M166)</f>
        <v/>
      </c>
      <c r="AF166" s="454" t="str" cm="1">
        <f t="array" ref="AF166">IFERROR(_xlfn.IFS(AE166=25%,41,AE166=12%,42,AE166=6%,43,AE166="Momsfritt",38),"")</f>
        <v/>
      </c>
      <c r="AG166" s="454" t="str">
        <f t="shared" si="44"/>
        <v/>
      </c>
      <c r="AH166" s="301" t="str">
        <f t="shared" si="45"/>
        <v/>
      </c>
      <c r="AI166" s="301" t="str">
        <f t="shared" si="46"/>
        <v/>
      </c>
      <c r="AJ166" s="461" t="str">
        <f t="shared" si="47"/>
        <v/>
      </c>
      <c r="AK166" s="565">
        <f t="shared" si="42"/>
        <v>0</v>
      </c>
      <c r="AL166" s="348" t="str">
        <f t="shared" si="48"/>
        <v/>
      </c>
      <c r="AM166" s="348" t="str">
        <f t="shared" si="49"/>
        <v/>
      </c>
      <c r="AN166" s="461" t="str">
        <f t="shared" si="50"/>
        <v/>
      </c>
    </row>
    <row r="167" spans="1:40" x14ac:dyDescent="0.25">
      <c r="A167" s="104">
        <v>163</v>
      </c>
      <c r="B167" s="84" t="str">
        <f>IF('1. Artikeldata Grund'!$E167="","",'1. Artikeldata Grund'!$E167)</f>
        <v/>
      </c>
      <c r="C167" s="219" t="str">
        <f>IF('1. Artikeldata Grund'!D167="","",'1. Artikeldata Grund'!D167)</f>
        <v/>
      </c>
      <c r="D167" s="294"/>
      <c r="E167" s="511" t="str">
        <f t="shared" si="43"/>
        <v/>
      </c>
      <c r="F167" s="497"/>
      <c r="G167" s="296"/>
      <c r="H167" s="346"/>
      <c r="I167" s="556" t="s">
        <v>29</v>
      </c>
      <c r="J167" s="289"/>
      <c r="K167" s="557" t="s">
        <v>29</v>
      </c>
      <c r="L167" s="289" t="s">
        <v>204</v>
      </c>
      <c r="M167" s="494">
        <v>910</v>
      </c>
      <c r="N167" s="527" t="str">
        <f>IF(B167="","",IF(OR(M167=200,COUNTIF(Artikelgrupper!$G$3:$G$105,'APH KIC KIA PC'!L167)),"Ja","Nej"))</f>
        <v/>
      </c>
      <c r="O167" s="347"/>
      <c r="Q167" s="350"/>
      <c r="R167" s="351"/>
      <c r="S167" s="289" t="s">
        <v>30</v>
      </c>
      <c r="T167" s="289"/>
      <c r="V167" s="352" t="str">
        <f>IF(B167="","",'3. Förpackningsdata'!K167)</f>
        <v/>
      </c>
      <c r="W167" s="302" t="str">
        <f>IF(B167="","",'3. Förpackningsdata'!L167)</f>
        <v/>
      </c>
      <c r="X167" s="537"/>
      <c r="Y167" s="467"/>
      <c r="Z167" s="485"/>
      <c r="AA167" s="81" t="str">
        <f>IF('4. Inköpsdata'!H167="SEK",'4. Inköpsdata'!J167,'4. Inköpsdata'!J167*'APH KIC KIA PC'!$Y$4)</f>
        <v/>
      </c>
      <c r="AB167" s="348" t="str">
        <f>IF('4. Inköpsdata'!H167="SEK",'4. Inköpsdata'!J167,'4. Inköpsdata'!J167*'APH KIC KIA PC'!$Y$4)</f>
        <v/>
      </c>
      <c r="AC167" s="349"/>
      <c r="AD167" s="301" t="str">
        <f>IF(B167="","",'4. Inköpsdata'!N167)</f>
        <v/>
      </c>
      <c r="AE167" s="453" t="str">
        <f>IF(B167="","",'4. Inköpsdata'!M167)</f>
        <v/>
      </c>
      <c r="AF167" s="454" t="str" cm="1">
        <f t="array" ref="AF167">IFERROR(_xlfn.IFS(AE167=25%,41,AE167=12%,42,AE167=6%,43,AE167="Momsfritt",38),"")</f>
        <v/>
      </c>
      <c r="AG167" s="454" t="str">
        <f t="shared" si="44"/>
        <v/>
      </c>
      <c r="AH167" s="301" t="str">
        <f t="shared" si="45"/>
        <v/>
      </c>
      <c r="AI167" s="301" t="str">
        <f t="shared" si="46"/>
        <v/>
      </c>
      <c r="AJ167" s="461" t="str">
        <f t="shared" si="47"/>
        <v/>
      </c>
      <c r="AK167" s="565">
        <f t="shared" si="42"/>
        <v>0</v>
      </c>
      <c r="AL167" s="348" t="str">
        <f t="shared" si="48"/>
        <v/>
      </c>
      <c r="AM167" s="348" t="str">
        <f t="shared" si="49"/>
        <v/>
      </c>
      <c r="AN167" s="461" t="str">
        <f t="shared" si="50"/>
        <v/>
      </c>
    </row>
    <row r="168" spans="1:40" x14ac:dyDescent="0.25">
      <c r="A168" s="104">
        <v>164</v>
      </c>
      <c r="B168" s="84" t="str">
        <f>IF('1. Artikeldata Grund'!$E168="","",'1. Artikeldata Grund'!$E168)</f>
        <v/>
      </c>
      <c r="C168" s="219" t="str">
        <f>IF('1. Artikeldata Grund'!D168="","",'1. Artikeldata Grund'!D168)</f>
        <v/>
      </c>
      <c r="D168" s="294"/>
      <c r="E168" s="511" t="str">
        <f t="shared" si="43"/>
        <v/>
      </c>
      <c r="F168" s="497"/>
      <c r="G168" s="296"/>
      <c r="H168" s="346"/>
      <c r="I168" s="556" t="s">
        <v>29</v>
      </c>
      <c r="J168" s="289"/>
      <c r="K168" s="557" t="s">
        <v>29</v>
      </c>
      <c r="L168" s="289" t="s">
        <v>204</v>
      </c>
      <c r="M168" s="494">
        <v>910</v>
      </c>
      <c r="N168" s="527" t="str">
        <f>IF(B168="","",IF(OR(M168=200,COUNTIF(Artikelgrupper!$G$3:$G$105,'APH KIC KIA PC'!L168)),"Ja","Nej"))</f>
        <v/>
      </c>
      <c r="O168" s="347"/>
      <c r="Q168" s="350"/>
      <c r="R168" s="351"/>
      <c r="S168" s="289" t="s">
        <v>30</v>
      </c>
      <c r="T168" s="289"/>
      <c r="V168" s="352" t="str">
        <f>IF(B168="","",'3. Förpackningsdata'!K168)</f>
        <v/>
      </c>
      <c r="W168" s="302" t="str">
        <f>IF(B168="","",'3. Förpackningsdata'!L168)</f>
        <v/>
      </c>
      <c r="X168" s="537"/>
      <c r="Y168" s="467"/>
      <c r="Z168" s="485"/>
      <c r="AA168" s="81" t="str">
        <f>IF('4. Inköpsdata'!H168="SEK",'4. Inköpsdata'!J168,'4. Inköpsdata'!J168*'APH KIC KIA PC'!$Y$4)</f>
        <v/>
      </c>
      <c r="AB168" s="348" t="str">
        <f>IF('4. Inköpsdata'!H168="SEK",'4. Inköpsdata'!J168,'4. Inköpsdata'!J168*'APH KIC KIA PC'!$Y$4)</f>
        <v/>
      </c>
      <c r="AC168" s="349"/>
      <c r="AD168" s="301" t="str">
        <f>IF(B168="","",'4. Inköpsdata'!N168)</f>
        <v/>
      </c>
      <c r="AE168" s="453" t="str">
        <f>IF(B168="","",'4. Inköpsdata'!M168)</f>
        <v/>
      </c>
      <c r="AF168" s="454" t="str" cm="1">
        <f t="array" ref="AF168">IFERROR(_xlfn.IFS(AE168=25%,41,AE168=12%,42,AE168=6%,43,AE168="Momsfritt",38),"")</f>
        <v/>
      </c>
      <c r="AG168" s="454" t="str">
        <f t="shared" si="44"/>
        <v/>
      </c>
      <c r="AH168" s="301" t="str">
        <f t="shared" si="45"/>
        <v/>
      </c>
      <c r="AI168" s="301" t="str">
        <f t="shared" si="46"/>
        <v/>
      </c>
      <c r="AJ168" s="461" t="str">
        <f t="shared" si="47"/>
        <v/>
      </c>
      <c r="AK168" s="565">
        <f t="shared" si="42"/>
        <v>0</v>
      </c>
      <c r="AL168" s="348" t="str">
        <f t="shared" si="48"/>
        <v/>
      </c>
      <c r="AM168" s="348" t="str">
        <f t="shared" si="49"/>
        <v/>
      </c>
      <c r="AN168" s="461" t="str">
        <f t="shared" si="50"/>
        <v/>
      </c>
    </row>
    <row r="169" spans="1:40" x14ac:dyDescent="0.25">
      <c r="A169" s="104">
        <v>165</v>
      </c>
      <c r="B169" s="84" t="str">
        <f>IF('1. Artikeldata Grund'!$E169="","",'1. Artikeldata Grund'!$E169)</f>
        <v/>
      </c>
      <c r="C169" s="219" t="str">
        <f>IF('1. Artikeldata Grund'!D169="","",'1. Artikeldata Grund'!D169)</f>
        <v/>
      </c>
      <c r="D169" s="294"/>
      <c r="E169" s="511" t="str">
        <f t="shared" si="43"/>
        <v/>
      </c>
      <c r="F169" s="497"/>
      <c r="G169" s="296"/>
      <c r="H169" s="346"/>
      <c r="I169" s="556" t="s">
        <v>29</v>
      </c>
      <c r="J169" s="289"/>
      <c r="K169" s="557" t="s">
        <v>29</v>
      </c>
      <c r="L169" s="289" t="s">
        <v>204</v>
      </c>
      <c r="M169" s="494">
        <v>910</v>
      </c>
      <c r="N169" s="527" t="str">
        <f>IF(B169="","",IF(OR(M169=200,COUNTIF(Artikelgrupper!$G$3:$G$105,'APH KIC KIA PC'!L169)),"Ja","Nej"))</f>
        <v/>
      </c>
      <c r="O169" s="347"/>
      <c r="Q169" s="350"/>
      <c r="R169" s="351"/>
      <c r="S169" s="289" t="s">
        <v>30</v>
      </c>
      <c r="T169" s="289"/>
      <c r="V169" s="352" t="str">
        <f>IF(B169="","",'3. Förpackningsdata'!K169)</f>
        <v/>
      </c>
      <c r="W169" s="302" t="str">
        <f>IF(B169="","",'3. Förpackningsdata'!L169)</f>
        <v/>
      </c>
      <c r="X169" s="537"/>
      <c r="Y169" s="467"/>
      <c r="Z169" s="485"/>
      <c r="AA169" s="81" t="str">
        <f>IF('4. Inköpsdata'!H169="SEK",'4. Inköpsdata'!J169,'4. Inköpsdata'!J169*'APH KIC KIA PC'!$Y$4)</f>
        <v/>
      </c>
      <c r="AB169" s="348" t="str">
        <f>IF('4. Inköpsdata'!H169="SEK",'4. Inköpsdata'!J169,'4. Inköpsdata'!J169*'APH KIC KIA PC'!$Y$4)</f>
        <v/>
      </c>
      <c r="AC169" s="349"/>
      <c r="AD169" s="301" t="str">
        <f>IF(B169="","",'4. Inköpsdata'!N169)</f>
        <v/>
      </c>
      <c r="AE169" s="453" t="str">
        <f>IF(B169="","",'4. Inköpsdata'!M169)</f>
        <v/>
      </c>
      <c r="AF169" s="454" t="str" cm="1">
        <f t="array" ref="AF169">IFERROR(_xlfn.IFS(AE169=25%,41,AE169=12%,42,AE169=6%,43,AE169="Momsfritt",38),"")</f>
        <v/>
      </c>
      <c r="AG169" s="454" t="str">
        <f t="shared" si="44"/>
        <v/>
      </c>
      <c r="AH169" s="301" t="str">
        <f t="shared" si="45"/>
        <v/>
      </c>
      <c r="AI169" s="301" t="str">
        <f t="shared" si="46"/>
        <v/>
      </c>
      <c r="AJ169" s="461" t="str">
        <f t="shared" si="47"/>
        <v/>
      </c>
      <c r="AK169" s="565">
        <f t="shared" si="42"/>
        <v>0</v>
      </c>
      <c r="AL169" s="348" t="str">
        <f t="shared" si="48"/>
        <v/>
      </c>
      <c r="AM169" s="348" t="str">
        <f t="shared" si="49"/>
        <v/>
      </c>
      <c r="AN169" s="461" t="str">
        <f t="shared" si="50"/>
        <v/>
      </c>
    </row>
    <row r="170" spans="1:40" x14ac:dyDescent="0.25">
      <c r="A170" s="104">
        <v>166</v>
      </c>
      <c r="B170" s="84" t="str">
        <f>IF('1. Artikeldata Grund'!$E170="","",'1. Artikeldata Grund'!$E170)</f>
        <v/>
      </c>
      <c r="C170" s="219" t="str">
        <f>IF('1. Artikeldata Grund'!D170="","",'1. Artikeldata Grund'!D170)</f>
        <v/>
      </c>
      <c r="D170" s="294"/>
      <c r="E170" s="511" t="str">
        <f t="shared" si="43"/>
        <v/>
      </c>
      <c r="F170" s="497"/>
      <c r="G170" s="296"/>
      <c r="H170" s="346"/>
      <c r="I170" s="556" t="s">
        <v>29</v>
      </c>
      <c r="J170" s="289"/>
      <c r="K170" s="557" t="s">
        <v>29</v>
      </c>
      <c r="L170" s="289" t="s">
        <v>204</v>
      </c>
      <c r="M170" s="494">
        <v>910</v>
      </c>
      <c r="N170" s="527" t="str">
        <f>IF(B170="","",IF(OR(M170=200,COUNTIF(Artikelgrupper!$G$3:$G$105,'APH KIC KIA PC'!L170)),"Ja","Nej"))</f>
        <v/>
      </c>
      <c r="O170" s="347"/>
      <c r="Q170" s="350"/>
      <c r="R170" s="351"/>
      <c r="S170" s="289" t="s">
        <v>30</v>
      </c>
      <c r="T170" s="289"/>
      <c r="V170" s="352" t="str">
        <f>IF(B170="","",'3. Förpackningsdata'!K170)</f>
        <v/>
      </c>
      <c r="W170" s="302" t="str">
        <f>IF(B170="","",'3. Förpackningsdata'!L170)</f>
        <v/>
      </c>
      <c r="X170" s="537"/>
      <c r="Y170" s="467"/>
      <c r="Z170" s="485"/>
      <c r="AA170" s="81" t="str">
        <f>IF('4. Inköpsdata'!H170="SEK",'4. Inköpsdata'!J170,'4. Inköpsdata'!J170*'APH KIC KIA PC'!$Y$4)</f>
        <v/>
      </c>
      <c r="AB170" s="348" t="str">
        <f>IF('4. Inköpsdata'!H170="SEK",'4. Inköpsdata'!J170,'4. Inköpsdata'!J170*'APH KIC KIA PC'!$Y$4)</f>
        <v/>
      </c>
      <c r="AC170" s="349"/>
      <c r="AD170" s="301" t="str">
        <f>IF(B170="","",'4. Inköpsdata'!N170)</f>
        <v/>
      </c>
      <c r="AE170" s="453" t="str">
        <f>IF(B170="","",'4. Inköpsdata'!M170)</f>
        <v/>
      </c>
      <c r="AF170" s="454" t="str" cm="1">
        <f t="array" ref="AF170">IFERROR(_xlfn.IFS(AE170=25%,41,AE170=12%,42,AE170=6%,43,AE170="Momsfritt",38),"")</f>
        <v/>
      </c>
      <c r="AG170" s="454" t="str">
        <f t="shared" si="44"/>
        <v/>
      </c>
      <c r="AH170" s="301" t="str">
        <f t="shared" si="45"/>
        <v/>
      </c>
      <c r="AI170" s="301" t="str">
        <f t="shared" si="46"/>
        <v/>
      </c>
      <c r="AJ170" s="461" t="str">
        <f t="shared" si="47"/>
        <v/>
      </c>
      <c r="AK170" s="565">
        <f t="shared" si="42"/>
        <v>0</v>
      </c>
      <c r="AL170" s="348" t="str">
        <f t="shared" si="48"/>
        <v/>
      </c>
      <c r="AM170" s="348" t="str">
        <f t="shared" si="49"/>
        <v/>
      </c>
      <c r="AN170" s="461" t="str">
        <f t="shared" si="50"/>
        <v/>
      </c>
    </row>
    <row r="171" spans="1:40" x14ac:dyDescent="0.25">
      <c r="A171" s="104">
        <v>167</v>
      </c>
      <c r="B171" s="84" t="str">
        <f>IF('1. Artikeldata Grund'!$E171="","",'1. Artikeldata Grund'!$E171)</f>
        <v/>
      </c>
      <c r="C171" s="219" t="str">
        <f>IF('1. Artikeldata Grund'!D171="","",'1. Artikeldata Grund'!D171)</f>
        <v/>
      </c>
      <c r="D171" s="294"/>
      <c r="E171" s="511" t="str">
        <f t="shared" si="43"/>
        <v/>
      </c>
      <c r="F171" s="497"/>
      <c r="G171" s="296"/>
      <c r="H171" s="346"/>
      <c r="I171" s="556" t="s">
        <v>29</v>
      </c>
      <c r="J171" s="289"/>
      <c r="K171" s="557" t="s">
        <v>29</v>
      </c>
      <c r="L171" s="289" t="s">
        <v>204</v>
      </c>
      <c r="M171" s="494">
        <v>910</v>
      </c>
      <c r="N171" s="527" t="str">
        <f>IF(B171="","",IF(OR(M171=200,COUNTIF(Artikelgrupper!$G$3:$G$105,'APH KIC KIA PC'!L171)),"Ja","Nej"))</f>
        <v/>
      </c>
      <c r="O171" s="347"/>
      <c r="Q171" s="350"/>
      <c r="R171" s="351"/>
      <c r="S171" s="289" t="s">
        <v>30</v>
      </c>
      <c r="T171" s="289"/>
      <c r="V171" s="352" t="str">
        <f>IF(B171="","",'3. Förpackningsdata'!K171)</f>
        <v/>
      </c>
      <c r="W171" s="302" t="str">
        <f>IF(B171="","",'3. Förpackningsdata'!L171)</f>
        <v/>
      </c>
      <c r="X171" s="537"/>
      <c r="Y171" s="467"/>
      <c r="Z171" s="485"/>
      <c r="AA171" s="81" t="str">
        <f>IF('4. Inköpsdata'!H171="SEK",'4. Inköpsdata'!J171,'4. Inköpsdata'!J171*'APH KIC KIA PC'!$Y$4)</f>
        <v/>
      </c>
      <c r="AB171" s="348" t="str">
        <f>IF('4. Inköpsdata'!H171="SEK",'4. Inköpsdata'!J171,'4. Inköpsdata'!J171*'APH KIC KIA PC'!$Y$4)</f>
        <v/>
      </c>
      <c r="AC171" s="349"/>
      <c r="AD171" s="301" t="str">
        <f>IF(B171="","",'4. Inköpsdata'!N171)</f>
        <v/>
      </c>
      <c r="AE171" s="453" t="str">
        <f>IF(B171="","",'4. Inköpsdata'!M171)</f>
        <v/>
      </c>
      <c r="AF171" s="454" t="str" cm="1">
        <f t="array" ref="AF171">IFERROR(_xlfn.IFS(AE171=25%,41,AE171=12%,42,AE171=6%,43,AE171="Momsfritt",38),"")</f>
        <v/>
      </c>
      <c r="AG171" s="454" t="str">
        <f t="shared" si="44"/>
        <v/>
      </c>
      <c r="AH171" s="301" t="str">
        <f t="shared" si="45"/>
        <v/>
      </c>
      <c r="AI171" s="301" t="str">
        <f t="shared" si="46"/>
        <v/>
      </c>
      <c r="AJ171" s="461" t="str">
        <f t="shared" si="47"/>
        <v/>
      </c>
      <c r="AK171" s="565">
        <f t="shared" si="42"/>
        <v>0</v>
      </c>
      <c r="AL171" s="348" t="str">
        <f t="shared" si="48"/>
        <v/>
      </c>
      <c r="AM171" s="348" t="str">
        <f t="shared" si="49"/>
        <v/>
      </c>
      <c r="AN171" s="461" t="str">
        <f t="shared" si="50"/>
        <v/>
      </c>
    </row>
    <row r="172" spans="1:40" x14ac:dyDescent="0.25">
      <c r="A172" s="104">
        <v>168</v>
      </c>
      <c r="B172" s="84" t="str">
        <f>IF('1. Artikeldata Grund'!$E172="","",'1. Artikeldata Grund'!$E172)</f>
        <v/>
      </c>
      <c r="C172" s="219" t="str">
        <f>IF('1. Artikeldata Grund'!D172="","",'1. Artikeldata Grund'!D172)</f>
        <v/>
      </c>
      <c r="D172" s="294"/>
      <c r="E172" s="511" t="str">
        <f t="shared" si="43"/>
        <v/>
      </c>
      <c r="F172" s="497"/>
      <c r="G172" s="296"/>
      <c r="H172" s="346"/>
      <c r="I172" s="556" t="s">
        <v>29</v>
      </c>
      <c r="J172" s="289"/>
      <c r="K172" s="557" t="s">
        <v>29</v>
      </c>
      <c r="L172" s="289" t="s">
        <v>204</v>
      </c>
      <c r="M172" s="494">
        <v>910</v>
      </c>
      <c r="N172" s="527" t="str">
        <f>IF(B172="","",IF(OR(M172=200,COUNTIF(Artikelgrupper!$G$3:$G$105,'APH KIC KIA PC'!L172)),"Ja","Nej"))</f>
        <v/>
      </c>
      <c r="O172" s="347"/>
      <c r="Q172" s="350"/>
      <c r="R172" s="351"/>
      <c r="S172" s="289" t="s">
        <v>30</v>
      </c>
      <c r="T172" s="289"/>
      <c r="V172" s="352" t="str">
        <f>IF(B172="","",'3. Förpackningsdata'!K172)</f>
        <v/>
      </c>
      <c r="W172" s="302" t="str">
        <f>IF(B172="","",'3. Förpackningsdata'!L172)</f>
        <v/>
      </c>
      <c r="X172" s="537"/>
      <c r="Y172" s="467"/>
      <c r="Z172" s="485"/>
      <c r="AA172" s="81" t="str">
        <f>IF('4. Inköpsdata'!H172="SEK",'4. Inköpsdata'!J172,'4. Inköpsdata'!J172*'APH KIC KIA PC'!$Y$4)</f>
        <v/>
      </c>
      <c r="AB172" s="348" t="str">
        <f>IF('4. Inköpsdata'!H172="SEK",'4. Inköpsdata'!J172,'4. Inköpsdata'!J172*'APH KIC KIA PC'!$Y$4)</f>
        <v/>
      </c>
      <c r="AC172" s="349"/>
      <c r="AD172" s="301" t="str">
        <f>IF(B172="","",'4. Inköpsdata'!N172)</f>
        <v/>
      </c>
      <c r="AE172" s="453" t="str">
        <f>IF(B172="","",'4. Inköpsdata'!M172)</f>
        <v/>
      </c>
      <c r="AF172" s="454" t="str" cm="1">
        <f t="array" ref="AF172">IFERROR(_xlfn.IFS(AE172=25%,41,AE172=12%,42,AE172=6%,43,AE172="Momsfritt",38),"")</f>
        <v/>
      </c>
      <c r="AG172" s="454" t="str">
        <f t="shared" si="44"/>
        <v/>
      </c>
      <c r="AH172" s="301" t="str">
        <f t="shared" si="45"/>
        <v/>
      </c>
      <c r="AI172" s="301" t="str">
        <f t="shared" si="46"/>
        <v/>
      </c>
      <c r="AJ172" s="461" t="str">
        <f t="shared" si="47"/>
        <v/>
      </c>
      <c r="AK172" s="565">
        <f t="shared" si="42"/>
        <v>0</v>
      </c>
      <c r="AL172" s="348" t="str">
        <f t="shared" si="48"/>
        <v/>
      </c>
      <c r="AM172" s="348" t="str">
        <f t="shared" si="49"/>
        <v/>
      </c>
      <c r="AN172" s="461" t="str">
        <f t="shared" si="50"/>
        <v/>
      </c>
    </row>
    <row r="173" spans="1:40" x14ac:dyDescent="0.25">
      <c r="A173" s="104">
        <v>169</v>
      </c>
      <c r="B173" s="84" t="str">
        <f>IF('1. Artikeldata Grund'!$E173="","",'1. Artikeldata Grund'!$E173)</f>
        <v/>
      </c>
      <c r="C173" s="219" t="str">
        <f>IF('1. Artikeldata Grund'!D173="","",'1. Artikeldata Grund'!D173)</f>
        <v/>
      </c>
      <c r="D173" s="294"/>
      <c r="E173" s="511" t="str">
        <f t="shared" si="43"/>
        <v/>
      </c>
      <c r="F173" s="497"/>
      <c r="G173" s="296"/>
      <c r="H173" s="346"/>
      <c r="I173" s="556" t="s">
        <v>29</v>
      </c>
      <c r="J173" s="289"/>
      <c r="K173" s="557" t="s">
        <v>29</v>
      </c>
      <c r="L173" s="289" t="s">
        <v>204</v>
      </c>
      <c r="M173" s="494">
        <v>910</v>
      </c>
      <c r="N173" s="527" t="str">
        <f>IF(B173="","",IF(OR(M173=200,COUNTIF(Artikelgrupper!$G$3:$G$105,'APH KIC KIA PC'!L173)),"Ja","Nej"))</f>
        <v/>
      </c>
      <c r="O173" s="347"/>
      <c r="Q173" s="350"/>
      <c r="R173" s="351"/>
      <c r="S173" s="289" t="s">
        <v>30</v>
      </c>
      <c r="T173" s="289"/>
      <c r="V173" s="352" t="str">
        <f>IF(B173="","",'3. Förpackningsdata'!K173)</f>
        <v/>
      </c>
      <c r="W173" s="302" t="str">
        <f>IF(B173="","",'3. Förpackningsdata'!L173)</f>
        <v/>
      </c>
      <c r="X173" s="537"/>
      <c r="Y173" s="467"/>
      <c r="Z173" s="485"/>
      <c r="AA173" s="81" t="str">
        <f>IF('4. Inköpsdata'!H173="SEK",'4. Inköpsdata'!J173,'4. Inköpsdata'!J173*'APH KIC KIA PC'!$Y$4)</f>
        <v/>
      </c>
      <c r="AB173" s="348" t="str">
        <f>IF('4. Inköpsdata'!H173="SEK",'4. Inköpsdata'!J173,'4. Inköpsdata'!J173*'APH KIC KIA PC'!$Y$4)</f>
        <v/>
      </c>
      <c r="AC173" s="349"/>
      <c r="AD173" s="301" t="str">
        <f>IF(B173="","",'4. Inköpsdata'!N173)</f>
        <v/>
      </c>
      <c r="AE173" s="453" t="str">
        <f>IF(B173="","",'4. Inköpsdata'!M173)</f>
        <v/>
      </c>
      <c r="AF173" s="454" t="str" cm="1">
        <f t="array" ref="AF173">IFERROR(_xlfn.IFS(AE173=25%,41,AE173=12%,42,AE173=6%,43,AE173="Momsfritt",38),"")</f>
        <v/>
      </c>
      <c r="AG173" s="454" t="str">
        <f t="shared" si="44"/>
        <v/>
      </c>
      <c r="AH173" s="301" t="str">
        <f t="shared" si="45"/>
        <v/>
      </c>
      <c r="AI173" s="301" t="str">
        <f t="shared" si="46"/>
        <v/>
      </c>
      <c r="AJ173" s="461" t="str">
        <f t="shared" si="47"/>
        <v/>
      </c>
      <c r="AK173" s="565">
        <f t="shared" si="42"/>
        <v>0</v>
      </c>
      <c r="AL173" s="348" t="str">
        <f t="shared" si="48"/>
        <v/>
      </c>
      <c r="AM173" s="348" t="str">
        <f t="shared" si="49"/>
        <v/>
      </c>
      <c r="AN173" s="461" t="str">
        <f t="shared" si="50"/>
        <v/>
      </c>
    </row>
    <row r="174" spans="1:40" x14ac:dyDescent="0.25">
      <c r="A174" s="104">
        <v>170</v>
      </c>
      <c r="B174" s="84" t="str">
        <f>IF('1. Artikeldata Grund'!$E174="","",'1. Artikeldata Grund'!$E174)</f>
        <v/>
      </c>
      <c r="C174" s="219" t="str">
        <f>IF('1. Artikeldata Grund'!D174="","",'1. Artikeldata Grund'!D174)</f>
        <v/>
      </c>
      <c r="D174" s="294"/>
      <c r="E174" s="511" t="str">
        <f t="shared" si="43"/>
        <v/>
      </c>
      <c r="F174" s="497"/>
      <c r="G174" s="296"/>
      <c r="H174" s="346"/>
      <c r="I174" s="556" t="s">
        <v>29</v>
      </c>
      <c r="J174" s="289"/>
      <c r="K174" s="557" t="s">
        <v>29</v>
      </c>
      <c r="L174" s="289" t="s">
        <v>204</v>
      </c>
      <c r="M174" s="494">
        <v>910</v>
      </c>
      <c r="N174" s="527" t="str">
        <f>IF(B174="","",IF(OR(M174=200,COUNTIF(Artikelgrupper!$G$3:$G$105,'APH KIC KIA PC'!L174)),"Ja","Nej"))</f>
        <v/>
      </c>
      <c r="O174" s="347"/>
      <c r="Q174" s="350"/>
      <c r="R174" s="351"/>
      <c r="S174" s="289" t="s">
        <v>30</v>
      </c>
      <c r="T174" s="289"/>
      <c r="V174" s="352" t="str">
        <f>IF(B174="","",'3. Förpackningsdata'!K174)</f>
        <v/>
      </c>
      <c r="W174" s="302" t="str">
        <f>IF(B174="","",'3. Förpackningsdata'!L174)</f>
        <v/>
      </c>
      <c r="X174" s="537"/>
      <c r="Y174" s="467"/>
      <c r="Z174" s="485"/>
      <c r="AA174" s="81" t="str">
        <f>IF('4. Inköpsdata'!H174="SEK",'4. Inköpsdata'!J174,'4. Inköpsdata'!J174*'APH KIC KIA PC'!$Y$4)</f>
        <v/>
      </c>
      <c r="AB174" s="348" t="str">
        <f>IF('4. Inköpsdata'!H174="SEK",'4. Inköpsdata'!J174,'4. Inköpsdata'!J174*'APH KIC KIA PC'!$Y$4)</f>
        <v/>
      </c>
      <c r="AC174" s="349"/>
      <c r="AD174" s="301" t="str">
        <f>IF(B174="","",'4. Inköpsdata'!N174)</f>
        <v/>
      </c>
      <c r="AE174" s="453" t="str">
        <f>IF(B174="","",'4. Inköpsdata'!M174)</f>
        <v/>
      </c>
      <c r="AF174" s="454" t="str" cm="1">
        <f t="array" ref="AF174">IFERROR(_xlfn.IFS(AE174=25%,41,AE174=12%,42,AE174=6%,43,AE174="Momsfritt",38),"")</f>
        <v/>
      </c>
      <c r="AG174" s="454" t="str">
        <f t="shared" si="44"/>
        <v/>
      </c>
      <c r="AH174" s="301" t="str">
        <f t="shared" si="45"/>
        <v/>
      </c>
      <c r="AI174" s="301" t="str">
        <f t="shared" si="46"/>
        <v/>
      </c>
      <c r="AJ174" s="461" t="str">
        <f t="shared" si="47"/>
        <v/>
      </c>
      <c r="AK174" s="565">
        <f t="shared" si="42"/>
        <v>0</v>
      </c>
      <c r="AL174" s="348" t="str">
        <f t="shared" si="48"/>
        <v/>
      </c>
      <c r="AM174" s="348" t="str">
        <f t="shared" si="49"/>
        <v/>
      </c>
      <c r="AN174" s="461" t="str">
        <f t="shared" si="50"/>
        <v/>
      </c>
    </row>
    <row r="175" spans="1:40" x14ac:dyDescent="0.25">
      <c r="A175" s="104">
        <v>171</v>
      </c>
      <c r="B175" s="84" t="str">
        <f>IF('1. Artikeldata Grund'!$E175="","",'1. Artikeldata Grund'!$E175)</f>
        <v/>
      </c>
      <c r="C175" s="219" t="str">
        <f>IF('1. Artikeldata Grund'!D175="","",'1. Artikeldata Grund'!D175)</f>
        <v/>
      </c>
      <c r="D175" s="294"/>
      <c r="E175" s="511" t="str">
        <f t="shared" si="43"/>
        <v/>
      </c>
      <c r="F175" s="497"/>
      <c r="G175" s="296"/>
      <c r="H175" s="346"/>
      <c r="I175" s="556" t="s">
        <v>29</v>
      </c>
      <c r="J175" s="289"/>
      <c r="K175" s="557" t="s">
        <v>29</v>
      </c>
      <c r="L175" s="289" t="s">
        <v>204</v>
      </c>
      <c r="M175" s="494">
        <v>910</v>
      </c>
      <c r="N175" s="527" t="str">
        <f>IF(B175="","",IF(OR(M175=200,COUNTIF(Artikelgrupper!$G$3:$G$105,'APH KIC KIA PC'!L175)),"Ja","Nej"))</f>
        <v/>
      </c>
      <c r="O175" s="347"/>
      <c r="Q175" s="350"/>
      <c r="R175" s="351"/>
      <c r="S175" s="289" t="s">
        <v>30</v>
      </c>
      <c r="T175" s="289"/>
      <c r="V175" s="352" t="str">
        <f>IF(B175="","",'3. Förpackningsdata'!K175)</f>
        <v/>
      </c>
      <c r="W175" s="302" t="str">
        <f>IF(B175="","",'3. Förpackningsdata'!L175)</f>
        <v/>
      </c>
      <c r="X175" s="537"/>
      <c r="Y175" s="467"/>
      <c r="Z175" s="485"/>
      <c r="AA175" s="81" t="str">
        <f>IF('4. Inköpsdata'!H175="SEK",'4. Inköpsdata'!J175,'4. Inköpsdata'!J175*'APH KIC KIA PC'!$Y$4)</f>
        <v/>
      </c>
      <c r="AB175" s="348" t="str">
        <f>IF('4. Inköpsdata'!H175="SEK",'4. Inköpsdata'!J175,'4. Inköpsdata'!J175*'APH KIC KIA PC'!$Y$4)</f>
        <v/>
      </c>
      <c r="AC175" s="349"/>
      <c r="AD175" s="301" t="str">
        <f>IF(B175="","",'4. Inköpsdata'!N175)</f>
        <v/>
      </c>
      <c r="AE175" s="453" t="str">
        <f>IF(B175="","",'4. Inköpsdata'!M175)</f>
        <v/>
      </c>
      <c r="AF175" s="454" t="str" cm="1">
        <f t="array" ref="AF175">IFERROR(_xlfn.IFS(AE175=25%,41,AE175=12%,42,AE175=6%,43,AE175="Momsfritt",38),"")</f>
        <v/>
      </c>
      <c r="AG175" s="454" t="str">
        <f t="shared" si="44"/>
        <v/>
      </c>
      <c r="AH175" s="301" t="str">
        <f t="shared" si="45"/>
        <v/>
      </c>
      <c r="AI175" s="301" t="str">
        <f t="shared" si="46"/>
        <v/>
      </c>
      <c r="AJ175" s="461" t="str">
        <f t="shared" si="47"/>
        <v/>
      </c>
      <c r="AK175" s="565">
        <f t="shared" si="42"/>
        <v>0</v>
      </c>
      <c r="AL175" s="348" t="str">
        <f t="shared" si="48"/>
        <v/>
      </c>
      <c r="AM175" s="348" t="str">
        <f t="shared" si="49"/>
        <v/>
      </c>
      <c r="AN175" s="461" t="str">
        <f t="shared" si="50"/>
        <v/>
      </c>
    </row>
    <row r="176" spans="1:40" x14ac:dyDescent="0.25">
      <c r="A176" s="104">
        <v>172</v>
      </c>
      <c r="B176" s="84" t="str">
        <f>IF('1. Artikeldata Grund'!$E176="","",'1. Artikeldata Grund'!$E176)</f>
        <v/>
      </c>
      <c r="C176" s="219" t="str">
        <f>IF('1. Artikeldata Grund'!D176="","",'1. Artikeldata Grund'!D176)</f>
        <v/>
      </c>
      <c r="D176" s="294"/>
      <c r="E176" s="511" t="str">
        <f t="shared" si="43"/>
        <v/>
      </c>
      <c r="F176" s="497"/>
      <c r="G176" s="296"/>
      <c r="H176" s="346"/>
      <c r="I176" s="556" t="s">
        <v>29</v>
      </c>
      <c r="J176" s="289"/>
      <c r="K176" s="557" t="s">
        <v>29</v>
      </c>
      <c r="L176" s="289" t="s">
        <v>204</v>
      </c>
      <c r="M176" s="494">
        <v>910</v>
      </c>
      <c r="N176" s="527" t="str">
        <f>IF(B176="","",IF(OR(M176=200,COUNTIF(Artikelgrupper!$G$3:$G$105,'APH KIC KIA PC'!L176)),"Ja","Nej"))</f>
        <v/>
      </c>
      <c r="O176" s="347"/>
      <c r="Q176" s="350"/>
      <c r="R176" s="351"/>
      <c r="S176" s="289" t="s">
        <v>30</v>
      </c>
      <c r="T176" s="289"/>
      <c r="V176" s="352" t="str">
        <f>IF(B176="","",'3. Förpackningsdata'!K176)</f>
        <v/>
      </c>
      <c r="W176" s="302" t="str">
        <f>IF(B176="","",'3. Förpackningsdata'!L176)</f>
        <v/>
      </c>
      <c r="X176" s="537"/>
      <c r="Y176" s="467"/>
      <c r="Z176" s="485"/>
      <c r="AA176" s="81" t="str">
        <f>IF('4. Inköpsdata'!H176="SEK",'4. Inköpsdata'!J176,'4. Inköpsdata'!J176*'APH KIC KIA PC'!$Y$4)</f>
        <v/>
      </c>
      <c r="AB176" s="348" t="str">
        <f>IF('4. Inköpsdata'!H176="SEK",'4. Inköpsdata'!J176,'4. Inköpsdata'!J176*'APH KIC KIA PC'!$Y$4)</f>
        <v/>
      </c>
      <c r="AC176" s="349"/>
      <c r="AD176" s="301" t="str">
        <f>IF(B176="","",'4. Inköpsdata'!N176)</f>
        <v/>
      </c>
      <c r="AE176" s="453" t="str">
        <f>IF(B176="","",'4. Inköpsdata'!M176)</f>
        <v/>
      </c>
      <c r="AF176" s="454" t="str" cm="1">
        <f t="array" ref="AF176">IFERROR(_xlfn.IFS(AE176=25%,41,AE176=12%,42,AE176=6%,43,AE176="Momsfritt",38),"")</f>
        <v/>
      </c>
      <c r="AG176" s="454" t="str">
        <f t="shared" si="44"/>
        <v/>
      </c>
      <c r="AH176" s="301" t="str">
        <f t="shared" si="45"/>
        <v/>
      </c>
      <c r="AI176" s="301" t="str">
        <f t="shared" si="46"/>
        <v/>
      </c>
      <c r="AJ176" s="461" t="str">
        <f t="shared" si="47"/>
        <v/>
      </c>
      <c r="AK176" s="565">
        <f t="shared" si="42"/>
        <v>0</v>
      </c>
      <c r="AL176" s="348" t="str">
        <f t="shared" si="48"/>
        <v/>
      </c>
      <c r="AM176" s="348" t="str">
        <f t="shared" si="49"/>
        <v/>
      </c>
      <c r="AN176" s="461" t="str">
        <f t="shared" si="50"/>
        <v/>
      </c>
    </row>
    <row r="177" spans="1:40" x14ac:dyDescent="0.25">
      <c r="A177" s="104">
        <v>173</v>
      </c>
      <c r="B177" s="84" t="str">
        <f>IF('1. Artikeldata Grund'!$E177="","",'1. Artikeldata Grund'!$E177)</f>
        <v/>
      </c>
      <c r="C177" s="219" t="str">
        <f>IF('1. Artikeldata Grund'!D177="","",'1. Artikeldata Grund'!D177)</f>
        <v/>
      </c>
      <c r="D177" s="294"/>
      <c r="E177" s="511" t="str">
        <f t="shared" si="43"/>
        <v/>
      </c>
      <c r="F177" s="497"/>
      <c r="G177" s="296"/>
      <c r="H177" s="346"/>
      <c r="I177" s="556" t="s">
        <v>29</v>
      </c>
      <c r="J177" s="289"/>
      <c r="K177" s="557" t="s">
        <v>29</v>
      </c>
      <c r="L177" s="289" t="s">
        <v>204</v>
      </c>
      <c r="M177" s="494">
        <v>910</v>
      </c>
      <c r="N177" s="527" t="str">
        <f>IF(B177="","",IF(OR(M177=200,COUNTIF(Artikelgrupper!$G$3:$G$105,'APH KIC KIA PC'!L177)),"Ja","Nej"))</f>
        <v/>
      </c>
      <c r="O177" s="347"/>
      <c r="Q177" s="350"/>
      <c r="R177" s="351"/>
      <c r="S177" s="289" t="s">
        <v>30</v>
      </c>
      <c r="T177" s="289"/>
      <c r="V177" s="352" t="str">
        <f>IF(B177="","",'3. Förpackningsdata'!K177)</f>
        <v/>
      </c>
      <c r="W177" s="302" t="str">
        <f>IF(B177="","",'3. Förpackningsdata'!L177)</f>
        <v/>
      </c>
      <c r="X177" s="537"/>
      <c r="Y177" s="467"/>
      <c r="Z177" s="485"/>
      <c r="AA177" s="81" t="str">
        <f>IF('4. Inköpsdata'!H177="SEK",'4. Inköpsdata'!J177,'4. Inköpsdata'!J177*'APH KIC KIA PC'!$Y$4)</f>
        <v/>
      </c>
      <c r="AB177" s="348" t="str">
        <f>IF('4. Inköpsdata'!H177="SEK",'4. Inköpsdata'!J177,'4. Inköpsdata'!J177*'APH KIC KIA PC'!$Y$4)</f>
        <v/>
      </c>
      <c r="AC177" s="349"/>
      <c r="AD177" s="301" t="str">
        <f>IF(B177="","",'4. Inköpsdata'!N177)</f>
        <v/>
      </c>
      <c r="AE177" s="453" t="str">
        <f>IF(B177="","",'4. Inköpsdata'!M177)</f>
        <v/>
      </c>
      <c r="AF177" s="454" t="str" cm="1">
        <f t="array" ref="AF177">IFERROR(_xlfn.IFS(AE177=25%,41,AE177=12%,42,AE177=6%,43,AE177="Momsfritt",38),"")</f>
        <v/>
      </c>
      <c r="AG177" s="454" t="str">
        <f t="shared" si="44"/>
        <v/>
      </c>
      <c r="AH177" s="301" t="str">
        <f t="shared" si="45"/>
        <v/>
      </c>
      <c r="AI177" s="301" t="str">
        <f t="shared" si="46"/>
        <v/>
      </c>
      <c r="AJ177" s="461" t="str">
        <f t="shared" si="47"/>
        <v/>
      </c>
      <c r="AK177" s="565">
        <f t="shared" si="42"/>
        <v>0</v>
      </c>
      <c r="AL177" s="348" t="str">
        <f t="shared" si="48"/>
        <v/>
      </c>
      <c r="AM177" s="348" t="str">
        <f t="shared" si="49"/>
        <v/>
      </c>
      <c r="AN177" s="461" t="str">
        <f t="shared" si="50"/>
        <v/>
      </c>
    </row>
    <row r="178" spans="1:40" x14ac:dyDescent="0.25">
      <c r="A178" s="104">
        <v>174</v>
      </c>
      <c r="B178" s="84" t="str">
        <f>IF('1. Artikeldata Grund'!$E178="","",'1. Artikeldata Grund'!$E178)</f>
        <v/>
      </c>
      <c r="C178" s="219" t="str">
        <f>IF('1. Artikeldata Grund'!D178="","",'1. Artikeldata Grund'!D178)</f>
        <v/>
      </c>
      <c r="D178" s="294"/>
      <c r="E178" s="511" t="str">
        <f t="shared" si="43"/>
        <v/>
      </c>
      <c r="F178" s="497"/>
      <c r="G178" s="296"/>
      <c r="H178" s="346"/>
      <c r="I178" s="556" t="s">
        <v>29</v>
      </c>
      <c r="J178" s="289"/>
      <c r="K178" s="557" t="s">
        <v>29</v>
      </c>
      <c r="L178" s="289" t="s">
        <v>204</v>
      </c>
      <c r="M178" s="494">
        <v>910</v>
      </c>
      <c r="N178" s="527" t="str">
        <f>IF(B178="","",IF(OR(M178=200,COUNTIF(Artikelgrupper!$G$3:$G$105,'APH KIC KIA PC'!L178)),"Ja","Nej"))</f>
        <v/>
      </c>
      <c r="O178" s="347"/>
      <c r="Q178" s="350"/>
      <c r="R178" s="351"/>
      <c r="S178" s="289" t="s">
        <v>30</v>
      </c>
      <c r="T178" s="289"/>
      <c r="V178" s="352" t="str">
        <f>IF(B178="","",'3. Förpackningsdata'!K178)</f>
        <v/>
      </c>
      <c r="W178" s="302" t="str">
        <f>IF(B178="","",'3. Förpackningsdata'!L178)</f>
        <v/>
      </c>
      <c r="X178" s="537"/>
      <c r="Y178" s="467"/>
      <c r="Z178" s="485"/>
      <c r="AA178" s="81" t="str">
        <f>IF('4. Inköpsdata'!H178="SEK",'4. Inköpsdata'!J178,'4. Inköpsdata'!J178*'APH KIC KIA PC'!$Y$4)</f>
        <v/>
      </c>
      <c r="AB178" s="348" t="str">
        <f>IF('4. Inköpsdata'!H178="SEK",'4. Inköpsdata'!J178,'4. Inköpsdata'!J178*'APH KIC KIA PC'!$Y$4)</f>
        <v/>
      </c>
      <c r="AC178" s="349"/>
      <c r="AD178" s="301" t="str">
        <f>IF(B178="","",'4. Inköpsdata'!N178)</f>
        <v/>
      </c>
      <c r="AE178" s="453" t="str">
        <f>IF(B178="","",'4. Inköpsdata'!M178)</f>
        <v/>
      </c>
      <c r="AF178" s="454" t="str" cm="1">
        <f t="array" ref="AF178">IFERROR(_xlfn.IFS(AE178=25%,41,AE178=12%,42,AE178=6%,43,AE178="Momsfritt",38),"")</f>
        <v/>
      </c>
      <c r="AG178" s="454" t="str">
        <f t="shared" si="44"/>
        <v/>
      </c>
      <c r="AH178" s="301" t="str">
        <f t="shared" si="45"/>
        <v/>
      </c>
      <c r="AI178" s="301" t="str">
        <f t="shared" si="46"/>
        <v/>
      </c>
      <c r="AJ178" s="461" t="str">
        <f t="shared" si="47"/>
        <v/>
      </c>
      <c r="AK178" s="565">
        <f t="shared" si="42"/>
        <v>0</v>
      </c>
      <c r="AL178" s="348" t="str">
        <f t="shared" si="48"/>
        <v/>
      </c>
      <c r="AM178" s="348" t="str">
        <f t="shared" si="49"/>
        <v/>
      </c>
      <c r="AN178" s="461" t="str">
        <f t="shared" si="50"/>
        <v/>
      </c>
    </row>
    <row r="179" spans="1:40" x14ac:dyDescent="0.25">
      <c r="A179" s="104">
        <v>175</v>
      </c>
      <c r="B179" s="84" t="str">
        <f>IF('1. Artikeldata Grund'!$E179="","",'1. Artikeldata Grund'!$E179)</f>
        <v/>
      </c>
      <c r="C179" s="219" t="str">
        <f>IF('1. Artikeldata Grund'!D179="","",'1. Artikeldata Grund'!D179)</f>
        <v/>
      </c>
      <c r="D179" s="294"/>
      <c r="E179" s="511" t="str">
        <f t="shared" si="43"/>
        <v/>
      </c>
      <c r="F179" s="497"/>
      <c r="G179" s="296"/>
      <c r="H179" s="346"/>
      <c r="I179" s="556" t="s">
        <v>29</v>
      </c>
      <c r="J179" s="289"/>
      <c r="K179" s="557" t="s">
        <v>29</v>
      </c>
      <c r="L179" s="289" t="s">
        <v>204</v>
      </c>
      <c r="M179" s="494">
        <v>910</v>
      </c>
      <c r="N179" s="527" t="str">
        <f>IF(B179="","",IF(OR(M179=200,COUNTIF(Artikelgrupper!$G$3:$G$105,'APH KIC KIA PC'!L179)),"Ja","Nej"))</f>
        <v/>
      </c>
      <c r="O179" s="347"/>
      <c r="Q179" s="350"/>
      <c r="R179" s="351"/>
      <c r="S179" s="289" t="s">
        <v>30</v>
      </c>
      <c r="T179" s="289"/>
      <c r="V179" s="352" t="str">
        <f>IF(B179="","",'3. Förpackningsdata'!K179)</f>
        <v/>
      </c>
      <c r="W179" s="302" t="str">
        <f>IF(B179="","",'3. Förpackningsdata'!L179)</f>
        <v/>
      </c>
      <c r="X179" s="537"/>
      <c r="Y179" s="467"/>
      <c r="Z179" s="485"/>
      <c r="AA179" s="81" t="str">
        <f>IF('4. Inköpsdata'!H179="SEK",'4. Inköpsdata'!J179,'4. Inköpsdata'!J179*'APH KIC KIA PC'!$Y$4)</f>
        <v/>
      </c>
      <c r="AB179" s="348" t="str">
        <f>IF('4. Inköpsdata'!H179="SEK",'4. Inköpsdata'!J179,'4. Inköpsdata'!J179*'APH KIC KIA PC'!$Y$4)</f>
        <v/>
      </c>
      <c r="AC179" s="349"/>
      <c r="AD179" s="301" t="str">
        <f>IF(B179="","",'4. Inköpsdata'!N179)</f>
        <v/>
      </c>
      <c r="AE179" s="453" t="str">
        <f>IF(B179="","",'4. Inköpsdata'!M179)</f>
        <v/>
      </c>
      <c r="AF179" s="454" t="str" cm="1">
        <f t="array" ref="AF179">IFERROR(_xlfn.IFS(AE179=25%,41,AE179=12%,42,AE179=6%,43,AE179="Momsfritt",38),"")</f>
        <v/>
      </c>
      <c r="AG179" s="454" t="str">
        <f t="shared" si="44"/>
        <v/>
      </c>
      <c r="AH179" s="301" t="str">
        <f t="shared" si="45"/>
        <v/>
      </c>
      <c r="AI179" s="301" t="str">
        <f t="shared" si="46"/>
        <v/>
      </c>
      <c r="AJ179" s="461" t="str">
        <f t="shared" si="47"/>
        <v/>
      </c>
      <c r="AK179" s="565">
        <f t="shared" si="42"/>
        <v>0</v>
      </c>
      <c r="AL179" s="348" t="str">
        <f t="shared" si="48"/>
        <v/>
      </c>
      <c r="AM179" s="348" t="str">
        <f t="shared" si="49"/>
        <v/>
      </c>
      <c r="AN179" s="461" t="str">
        <f t="shared" si="50"/>
        <v/>
      </c>
    </row>
    <row r="180" spans="1:40" x14ac:dyDescent="0.25">
      <c r="A180" s="104">
        <v>176</v>
      </c>
      <c r="B180" s="84" t="str">
        <f>IF('1. Artikeldata Grund'!$E180="","",'1. Artikeldata Grund'!$E180)</f>
        <v/>
      </c>
      <c r="C180" s="219" t="str">
        <f>IF('1. Artikeldata Grund'!D180="","",'1. Artikeldata Grund'!D180)</f>
        <v/>
      </c>
      <c r="D180" s="294"/>
      <c r="E180" s="511" t="str">
        <f t="shared" si="43"/>
        <v/>
      </c>
      <c r="F180" s="497"/>
      <c r="G180" s="296"/>
      <c r="H180" s="346"/>
      <c r="I180" s="556" t="s">
        <v>29</v>
      </c>
      <c r="J180" s="289"/>
      <c r="K180" s="557" t="s">
        <v>29</v>
      </c>
      <c r="L180" s="289" t="s">
        <v>204</v>
      </c>
      <c r="M180" s="494">
        <v>910</v>
      </c>
      <c r="N180" s="527" t="str">
        <f>IF(B180="","",IF(OR(M180=200,COUNTIF(Artikelgrupper!$G$3:$G$105,'APH KIC KIA PC'!L180)),"Ja","Nej"))</f>
        <v/>
      </c>
      <c r="O180" s="347"/>
      <c r="Q180" s="350"/>
      <c r="R180" s="351"/>
      <c r="S180" s="289" t="s">
        <v>30</v>
      </c>
      <c r="T180" s="289"/>
      <c r="V180" s="352" t="str">
        <f>IF(B180="","",'3. Förpackningsdata'!K180)</f>
        <v/>
      </c>
      <c r="W180" s="302" t="str">
        <f>IF(B180="","",'3. Förpackningsdata'!L180)</f>
        <v/>
      </c>
      <c r="X180" s="537"/>
      <c r="Y180" s="467"/>
      <c r="Z180" s="485"/>
      <c r="AA180" s="81" t="str">
        <f>IF('4. Inköpsdata'!H180="SEK",'4. Inköpsdata'!J180,'4. Inköpsdata'!J180*'APH KIC KIA PC'!$Y$4)</f>
        <v/>
      </c>
      <c r="AB180" s="348" t="str">
        <f>IF('4. Inköpsdata'!H180="SEK",'4. Inköpsdata'!J180,'4. Inköpsdata'!J180*'APH KIC KIA PC'!$Y$4)</f>
        <v/>
      </c>
      <c r="AC180" s="349"/>
      <c r="AD180" s="301" t="str">
        <f>IF(B180="","",'4. Inköpsdata'!N180)</f>
        <v/>
      </c>
      <c r="AE180" s="453" t="str">
        <f>IF(B180="","",'4. Inköpsdata'!M180)</f>
        <v/>
      </c>
      <c r="AF180" s="454" t="str" cm="1">
        <f t="array" ref="AF180">IFERROR(_xlfn.IFS(AE180=25%,41,AE180=12%,42,AE180=6%,43,AE180="Momsfritt",38),"")</f>
        <v/>
      </c>
      <c r="AG180" s="454" t="str">
        <f t="shared" si="44"/>
        <v/>
      </c>
      <c r="AH180" s="301" t="str">
        <f t="shared" si="45"/>
        <v/>
      </c>
      <c r="AI180" s="301" t="str">
        <f t="shared" si="46"/>
        <v/>
      </c>
      <c r="AJ180" s="461" t="str">
        <f t="shared" si="47"/>
        <v/>
      </c>
      <c r="AK180" s="565">
        <f t="shared" si="42"/>
        <v>0</v>
      </c>
      <c r="AL180" s="348" t="str">
        <f t="shared" si="48"/>
        <v/>
      </c>
      <c r="AM180" s="348" t="str">
        <f t="shared" si="49"/>
        <v/>
      </c>
      <c r="AN180" s="461" t="str">
        <f t="shared" si="50"/>
        <v/>
      </c>
    </row>
    <row r="181" spans="1:40" x14ac:dyDescent="0.25">
      <c r="A181" s="104">
        <v>177</v>
      </c>
      <c r="B181" s="84" t="str">
        <f>IF('1. Artikeldata Grund'!$E181="","",'1. Artikeldata Grund'!$E181)</f>
        <v/>
      </c>
      <c r="C181" s="219" t="str">
        <f>IF('1. Artikeldata Grund'!D181="","",'1. Artikeldata Grund'!D181)</f>
        <v/>
      </c>
      <c r="D181" s="294"/>
      <c r="E181" s="511" t="str">
        <f t="shared" si="43"/>
        <v/>
      </c>
      <c r="F181" s="497"/>
      <c r="G181" s="296"/>
      <c r="H181" s="346"/>
      <c r="I181" s="556" t="s">
        <v>29</v>
      </c>
      <c r="J181" s="289"/>
      <c r="K181" s="557" t="s">
        <v>29</v>
      </c>
      <c r="L181" s="289" t="s">
        <v>204</v>
      </c>
      <c r="M181" s="494">
        <v>910</v>
      </c>
      <c r="N181" s="527" t="str">
        <f>IF(B181="","",IF(OR(M181=200,COUNTIF(Artikelgrupper!$G$3:$G$105,'APH KIC KIA PC'!L181)),"Ja","Nej"))</f>
        <v/>
      </c>
      <c r="O181" s="347"/>
      <c r="Q181" s="350"/>
      <c r="R181" s="351"/>
      <c r="S181" s="289" t="s">
        <v>30</v>
      </c>
      <c r="T181" s="289"/>
      <c r="V181" s="352" t="str">
        <f>IF(B181="","",'3. Förpackningsdata'!K181)</f>
        <v/>
      </c>
      <c r="W181" s="302" t="str">
        <f>IF(B181="","",'3. Förpackningsdata'!L181)</f>
        <v/>
      </c>
      <c r="X181" s="537"/>
      <c r="Y181" s="467"/>
      <c r="Z181" s="485"/>
      <c r="AA181" s="81" t="str">
        <f>IF('4. Inköpsdata'!H181="SEK",'4. Inköpsdata'!J181,'4. Inköpsdata'!J181*'APH KIC KIA PC'!$Y$4)</f>
        <v/>
      </c>
      <c r="AB181" s="348" t="str">
        <f>IF('4. Inköpsdata'!H181="SEK",'4. Inköpsdata'!J181,'4. Inköpsdata'!J181*'APH KIC KIA PC'!$Y$4)</f>
        <v/>
      </c>
      <c r="AC181" s="349"/>
      <c r="AD181" s="301" t="str">
        <f>IF(B181="","",'4. Inköpsdata'!N181)</f>
        <v/>
      </c>
      <c r="AE181" s="453" t="str">
        <f>IF(B181="","",'4. Inköpsdata'!M181)</f>
        <v/>
      </c>
      <c r="AF181" s="454" t="str" cm="1">
        <f t="array" ref="AF181">IFERROR(_xlfn.IFS(AE181=25%,41,AE181=12%,42,AE181=6%,43,AE181="Momsfritt",38),"")</f>
        <v/>
      </c>
      <c r="AG181" s="454" t="str">
        <f t="shared" si="44"/>
        <v/>
      </c>
      <c r="AH181" s="301" t="str">
        <f t="shared" si="45"/>
        <v/>
      </c>
      <c r="AI181" s="301" t="str">
        <f t="shared" si="46"/>
        <v/>
      </c>
      <c r="AJ181" s="461" t="str">
        <f t="shared" si="47"/>
        <v/>
      </c>
      <c r="AK181" s="565">
        <f t="shared" si="42"/>
        <v>0</v>
      </c>
      <c r="AL181" s="348" t="str">
        <f t="shared" si="48"/>
        <v/>
      </c>
      <c r="AM181" s="348" t="str">
        <f t="shared" si="49"/>
        <v/>
      </c>
      <c r="AN181" s="461" t="str">
        <f t="shared" si="50"/>
        <v/>
      </c>
    </row>
    <row r="182" spans="1:40" x14ac:dyDescent="0.25">
      <c r="A182" s="104">
        <v>178</v>
      </c>
      <c r="B182" s="84" t="str">
        <f>IF('1. Artikeldata Grund'!$E182="","",'1. Artikeldata Grund'!$E182)</f>
        <v/>
      </c>
      <c r="C182" s="219" t="str">
        <f>IF('1. Artikeldata Grund'!D182="","",'1. Artikeldata Grund'!D182)</f>
        <v/>
      </c>
      <c r="D182" s="294"/>
      <c r="E182" s="511" t="str">
        <f t="shared" si="43"/>
        <v/>
      </c>
      <c r="F182" s="497"/>
      <c r="G182" s="296"/>
      <c r="H182" s="346"/>
      <c r="I182" s="556" t="s">
        <v>29</v>
      </c>
      <c r="J182" s="289"/>
      <c r="K182" s="557" t="s">
        <v>29</v>
      </c>
      <c r="L182" s="289" t="s">
        <v>204</v>
      </c>
      <c r="M182" s="494">
        <v>910</v>
      </c>
      <c r="N182" s="527" t="str">
        <f>IF(B182="","",IF(OR(M182=200,COUNTIF(Artikelgrupper!$G$3:$G$105,'APH KIC KIA PC'!L182)),"Ja","Nej"))</f>
        <v/>
      </c>
      <c r="O182" s="347"/>
      <c r="Q182" s="350"/>
      <c r="R182" s="351"/>
      <c r="S182" s="289" t="s">
        <v>30</v>
      </c>
      <c r="T182" s="289"/>
      <c r="V182" s="352" t="str">
        <f>IF(B182="","",'3. Förpackningsdata'!K182)</f>
        <v/>
      </c>
      <c r="W182" s="302" t="str">
        <f>IF(B182="","",'3. Förpackningsdata'!L182)</f>
        <v/>
      </c>
      <c r="X182" s="537"/>
      <c r="Y182" s="467"/>
      <c r="Z182" s="485"/>
      <c r="AA182" s="81" t="str">
        <f>IF('4. Inköpsdata'!H182="SEK",'4. Inköpsdata'!J182,'4. Inköpsdata'!J182*'APH KIC KIA PC'!$Y$4)</f>
        <v/>
      </c>
      <c r="AB182" s="348" t="str">
        <f>IF('4. Inköpsdata'!H182="SEK",'4. Inköpsdata'!J182,'4. Inköpsdata'!J182*'APH KIC KIA PC'!$Y$4)</f>
        <v/>
      </c>
      <c r="AC182" s="349"/>
      <c r="AD182" s="301" t="str">
        <f>IF(B182="","",'4. Inköpsdata'!N182)</f>
        <v/>
      </c>
      <c r="AE182" s="453" t="str">
        <f>IF(B182="","",'4. Inköpsdata'!M182)</f>
        <v/>
      </c>
      <c r="AF182" s="454" t="str" cm="1">
        <f t="array" ref="AF182">IFERROR(_xlfn.IFS(AE182=25%,41,AE182=12%,42,AE182=6%,43,AE182="Momsfritt",38),"")</f>
        <v/>
      </c>
      <c r="AG182" s="454" t="str">
        <f t="shared" si="44"/>
        <v/>
      </c>
      <c r="AH182" s="301" t="str">
        <f t="shared" si="45"/>
        <v/>
      </c>
      <c r="AI182" s="301" t="str">
        <f t="shared" si="46"/>
        <v/>
      </c>
      <c r="AJ182" s="461" t="str">
        <f t="shared" si="47"/>
        <v/>
      </c>
      <c r="AK182" s="565">
        <f t="shared" si="42"/>
        <v>0</v>
      </c>
      <c r="AL182" s="348" t="str">
        <f t="shared" si="48"/>
        <v/>
      </c>
      <c r="AM182" s="348" t="str">
        <f t="shared" si="49"/>
        <v/>
      </c>
      <c r="AN182" s="461" t="str">
        <f t="shared" si="50"/>
        <v/>
      </c>
    </row>
    <row r="183" spans="1:40" x14ac:dyDescent="0.25">
      <c r="A183" s="104">
        <v>179</v>
      </c>
      <c r="B183" s="84" t="str">
        <f>IF('1. Artikeldata Grund'!$E183="","",'1. Artikeldata Grund'!$E183)</f>
        <v/>
      </c>
      <c r="C183" s="219" t="str">
        <f>IF('1. Artikeldata Grund'!D183="","",'1. Artikeldata Grund'!D183)</f>
        <v/>
      </c>
      <c r="D183" s="294"/>
      <c r="E183" s="511" t="str">
        <f t="shared" si="43"/>
        <v/>
      </c>
      <c r="F183" s="497"/>
      <c r="G183" s="296"/>
      <c r="H183" s="346"/>
      <c r="I183" s="556" t="s">
        <v>29</v>
      </c>
      <c r="J183" s="289"/>
      <c r="K183" s="557" t="s">
        <v>29</v>
      </c>
      <c r="L183" s="289" t="s">
        <v>204</v>
      </c>
      <c r="M183" s="494">
        <v>910</v>
      </c>
      <c r="N183" s="527" t="str">
        <f>IF(B183="","",IF(OR(M183=200,COUNTIF(Artikelgrupper!$G$3:$G$105,'APH KIC KIA PC'!L183)),"Ja","Nej"))</f>
        <v/>
      </c>
      <c r="O183" s="347"/>
      <c r="Q183" s="350"/>
      <c r="R183" s="351"/>
      <c r="S183" s="289" t="s">
        <v>30</v>
      </c>
      <c r="T183" s="289"/>
      <c r="V183" s="352" t="str">
        <f>IF(B183="","",'3. Förpackningsdata'!K183)</f>
        <v/>
      </c>
      <c r="W183" s="302" t="str">
        <f>IF(B183="","",'3. Förpackningsdata'!L183)</f>
        <v/>
      </c>
      <c r="X183" s="537"/>
      <c r="Y183" s="467"/>
      <c r="Z183" s="485"/>
      <c r="AA183" s="81" t="str">
        <f>IF('4. Inköpsdata'!H183="SEK",'4. Inköpsdata'!J183,'4. Inköpsdata'!J183*'APH KIC KIA PC'!$Y$4)</f>
        <v/>
      </c>
      <c r="AB183" s="348" t="str">
        <f>IF('4. Inköpsdata'!H183="SEK",'4. Inköpsdata'!J183,'4. Inköpsdata'!J183*'APH KIC KIA PC'!$Y$4)</f>
        <v/>
      </c>
      <c r="AC183" s="349"/>
      <c r="AD183" s="301" t="str">
        <f>IF(B183="","",'4. Inköpsdata'!N183)</f>
        <v/>
      </c>
      <c r="AE183" s="453" t="str">
        <f>IF(B183="","",'4. Inköpsdata'!M183)</f>
        <v/>
      </c>
      <c r="AF183" s="454" t="str" cm="1">
        <f t="array" ref="AF183">IFERROR(_xlfn.IFS(AE183=25%,41,AE183=12%,42,AE183=6%,43,AE183="Momsfritt",38),"")</f>
        <v/>
      </c>
      <c r="AG183" s="454" t="str">
        <f t="shared" si="44"/>
        <v/>
      </c>
      <c r="AH183" s="301" t="str">
        <f t="shared" si="45"/>
        <v/>
      </c>
      <c r="AI183" s="301" t="str">
        <f t="shared" si="46"/>
        <v/>
      </c>
      <c r="AJ183" s="461" t="str">
        <f t="shared" si="47"/>
        <v/>
      </c>
      <c r="AK183" s="565">
        <f t="shared" si="42"/>
        <v>0</v>
      </c>
      <c r="AL183" s="348" t="str">
        <f t="shared" si="48"/>
        <v/>
      </c>
      <c r="AM183" s="348" t="str">
        <f t="shared" si="49"/>
        <v/>
      </c>
      <c r="AN183" s="461" t="str">
        <f t="shared" si="50"/>
        <v/>
      </c>
    </row>
    <row r="184" spans="1:40" x14ac:dyDescent="0.25">
      <c r="A184" s="104">
        <v>180</v>
      </c>
      <c r="B184" s="84" t="str">
        <f>IF('1. Artikeldata Grund'!$E184="","",'1. Artikeldata Grund'!$E184)</f>
        <v/>
      </c>
      <c r="C184" s="219" t="str">
        <f>IF('1. Artikeldata Grund'!D184="","",'1. Artikeldata Grund'!D184)</f>
        <v/>
      </c>
      <c r="D184" s="294"/>
      <c r="E184" s="511" t="str">
        <f t="shared" si="43"/>
        <v/>
      </c>
      <c r="F184" s="497"/>
      <c r="G184" s="296"/>
      <c r="H184" s="346"/>
      <c r="I184" s="556" t="s">
        <v>29</v>
      </c>
      <c r="J184" s="289"/>
      <c r="K184" s="557" t="s">
        <v>29</v>
      </c>
      <c r="L184" s="289" t="s">
        <v>204</v>
      </c>
      <c r="M184" s="494">
        <v>910</v>
      </c>
      <c r="N184" s="527" t="str">
        <f>IF(B184="","",IF(OR(M184=200,COUNTIF(Artikelgrupper!$G$3:$G$105,'APH KIC KIA PC'!L184)),"Ja","Nej"))</f>
        <v/>
      </c>
      <c r="O184" s="347"/>
      <c r="Q184" s="350"/>
      <c r="R184" s="351"/>
      <c r="S184" s="289" t="s">
        <v>30</v>
      </c>
      <c r="T184" s="289"/>
      <c r="V184" s="352" t="str">
        <f>IF(B184="","",'3. Förpackningsdata'!K184)</f>
        <v/>
      </c>
      <c r="W184" s="302" t="str">
        <f>IF(B184="","",'3. Förpackningsdata'!L184)</f>
        <v/>
      </c>
      <c r="X184" s="537"/>
      <c r="Y184" s="467"/>
      <c r="Z184" s="485"/>
      <c r="AA184" s="81" t="str">
        <f>IF('4. Inköpsdata'!H184="SEK",'4. Inköpsdata'!J184,'4. Inköpsdata'!J184*'APH KIC KIA PC'!$Y$4)</f>
        <v/>
      </c>
      <c r="AB184" s="348" t="str">
        <f>IF('4. Inköpsdata'!H184="SEK",'4. Inköpsdata'!J184,'4. Inköpsdata'!J184*'APH KIC KIA PC'!$Y$4)</f>
        <v/>
      </c>
      <c r="AC184" s="349"/>
      <c r="AD184" s="301" t="str">
        <f>IF(B184="","",'4. Inköpsdata'!N184)</f>
        <v/>
      </c>
      <c r="AE184" s="453" t="str">
        <f>IF(B184="","",'4. Inköpsdata'!M184)</f>
        <v/>
      </c>
      <c r="AF184" s="454" t="str" cm="1">
        <f t="array" ref="AF184">IFERROR(_xlfn.IFS(AE184=25%,41,AE184=12%,42,AE184=6%,43,AE184="Momsfritt",38),"")</f>
        <v/>
      </c>
      <c r="AG184" s="454" t="str">
        <f t="shared" si="44"/>
        <v/>
      </c>
      <c r="AH184" s="301" t="str">
        <f t="shared" si="45"/>
        <v/>
      </c>
      <c r="AI184" s="301" t="str">
        <f t="shared" si="46"/>
        <v/>
      </c>
      <c r="AJ184" s="461" t="str">
        <f t="shared" si="47"/>
        <v/>
      </c>
      <c r="AK184" s="565">
        <f t="shared" si="42"/>
        <v>0</v>
      </c>
      <c r="AL184" s="348" t="str">
        <f t="shared" si="48"/>
        <v/>
      </c>
      <c r="AM184" s="348" t="str">
        <f t="shared" si="49"/>
        <v/>
      </c>
      <c r="AN184" s="461" t="str">
        <f t="shared" si="50"/>
        <v/>
      </c>
    </row>
    <row r="185" spans="1:40" x14ac:dyDescent="0.25">
      <c r="A185" s="104">
        <v>181</v>
      </c>
      <c r="B185" s="84" t="str">
        <f>IF('1. Artikeldata Grund'!$E185="","",'1. Artikeldata Grund'!$E185)</f>
        <v/>
      </c>
      <c r="C185" s="219" t="str">
        <f>IF('1. Artikeldata Grund'!D185="","",'1. Artikeldata Grund'!D185)</f>
        <v/>
      </c>
      <c r="D185" s="294"/>
      <c r="E185" s="511" t="str">
        <f t="shared" si="43"/>
        <v/>
      </c>
      <c r="F185" s="497"/>
      <c r="G185" s="296"/>
      <c r="H185" s="346"/>
      <c r="I185" s="556" t="s">
        <v>29</v>
      </c>
      <c r="J185" s="289"/>
      <c r="K185" s="557" t="s">
        <v>29</v>
      </c>
      <c r="L185" s="289" t="s">
        <v>204</v>
      </c>
      <c r="M185" s="494">
        <v>910</v>
      </c>
      <c r="N185" s="527" t="str">
        <f>IF(B185="","",IF(OR(M185=200,COUNTIF(Artikelgrupper!$G$3:$G$105,'APH KIC KIA PC'!L185)),"Ja","Nej"))</f>
        <v/>
      </c>
      <c r="O185" s="347"/>
      <c r="Q185" s="350"/>
      <c r="R185" s="351"/>
      <c r="S185" s="289" t="s">
        <v>30</v>
      </c>
      <c r="T185" s="289"/>
      <c r="V185" s="352" t="str">
        <f>IF(B185="","",'3. Förpackningsdata'!K185)</f>
        <v/>
      </c>
      <c r="W185" s="302" t="str">
        <f>IF(B185="","",'3. Förpackningsdata'!L185)</f>
        <v/>
      </c>
      <c r="X185" s="537"/>
      <c r="Y185" s="467"/>
      <c r="Z185" s="485"/>
      <c r="AA185" s="81" t="str">
        <f>IF('4. Inköpsdata'!H185="SEK",'4. Inköpsdata'!J185,'4. Inköpsdata'!J185*'APH KIC KIA PC'!$Y$4)</f>
        <v/>
      </c>
      <c r="AB185" s="348" t="str">
        <f>IF('4. Inköpsdata'!H185="SEK",'4. Inköpsdata'!J185,'4. Inköpsdata'!J185*'APH KIC KIA PC'!$Y$4)</f>
        <v/>
      </c>
      <c r="AC185" s="349"/>
      <c r="AD185" s="301" t="str">
        <f>IF(B185="","",'4. Inköpsdata'!N185)</f>
        <v/>
      </c>
      <c r="AE185" s="453" t="str">
        <f>IF(B185="","",'4. Inköpsdata'!M185)</f>
        <v/>
      </c>
      <c r="AF185" s="454" t="str" cm="1">
        <f t="array" ref="AF185">IFERROR(_xlfn.IFS(AE185=25%,41,AE185=12%,42,AE185=6%,43,AE185="Momsfritt",38),"")</f>
        <v/>
      </c>
      <c r="AG185" s="454" t="str">
        <f t="shared" si="44"/>
        <v/>
      </c>
      <c r="AH185" s="301" t="str">
        <f t="shared" si="45"/>
        <v/>
      </c>
      <c r="AI185" s="301" t="str">
        <f t="shared" si="46"/>
        <v/>
      </c>
      <c r="AJ185" s="461" t="str">
        <f t="shared" si="47"/>
        <v/>
      </c>
      <c r="AK185" s="565">
        <f t="shared" si="42"/>
        <v>0</v>
      </c>
      <c r="AL185" s="348" t="str">
        <f t="shared" si="48"/>
        <v/>
      </c>
      <c r="AM185" s="348" t="str">
        <f t="shared" si="49"/>
        <v/>
      </c>
      <c r="AN185" s="461" t="str">
        <f t="shared" si="50"/>
        <v/>
      </c>
    </row>
    <row r="186" spans="1:40" x14ac:dyDescent="0.25">
      <c r="A186" s="104">
        <v>182</v>
      </c>
      <c r="B186" s="84" t="str">
        <f>IF('1. Artikeldata Grund'!$E186="","",'1. Artikeldata Grund'!$E186)</f>
        <v/>
      </c>
      <c r="C186" s="219" t="str">
        <f>IF('1. Artikeldata Grund'!D186="","",'1. Artikeldata Grund'!D186)</f>
        <v/>
      </c>
      <c r="D186" s="294"/>
      <c r="E186" s="511" t="str">
        <f t="shared" si="43"/>
        <v/>
      </c>
      <c r="F186" s="497"/>
      <c r="G186" s="296"/>
      <c r="H186" s="346"/>
      <c r="I186" s="556" t="s">
        <v>29</v>
      </c>
      <c r="J186" s="289"/>
      <c r="K186" s="557" t="s">
        <v>29</v>
      </c>
      <c r="L186" s="289" t="s">
        <v>204</v>
      </c>
      <c r="M186" s="494">
        <v>910</v>
      </c>
      <c r="N186" s="527" t="str">
        <f>IF(B186="","",IF(OR(M186=200,COUNTIF(Artikelgrupper!$G$3:$G$105,'APH KIC KIA PC'!L186)),"Ja","Nej"))</f>
        <v/>
      </c>
      <c r="O186" s="347"/>
      <c r="Q186" s="350"/>
      <c r="R186" s="351"/>
      <c r="S186" s="289" t="s">
        <v>30</v>
      </c>
      <c r="T186" s="289"/>
      <c r="V186" s="352" t="str">
        <f>IF(B186="","",'3. Förpackningsdata'!K186)</f>
        <v/>
      </c>
      <c r="W186" s="302" t="str">
        <f>IF(B186="","",'3. Förpackningsdata'!L186)</f>
        <v/>
      </c>
      <c r="X186" s="537"/>
      <c r="Y186" s="467"/>
      <c r="Z186" s="485"/>
      <c r="AA186" s="81" t="str">
        <f>IF('4. Inköpsdata'!H186="SEK",'4. Inköpsdata'!J186,'4. Inköpsdata'!J186*'APH KIC KIA PC'!$Y$4)</f>
        <v/>
      </c>
      <c r="AB186" s="348" t="str">
        <f>IF('4. Inköpsdata'!H186="SEK",'4. Inköpsdata'!J186,'4. Inköpsdata'!J186*'APH KIC KIA PC'!$Y$4)</f>
        <v/>
      </c>
      <c r="AC186" s="349"/>
      <c r="AD186" s="301" t="str">
        <f>IF(B186="","",'4. Inköpsdata'!N186)</f>
        <v/>
      </c>
      <c r="AE186" s="453" t="str">
        <f>IF(B186="","",'4. Inköpsdata'!M186)</f>
        <v/>
      </c>
      <c r="AF186" s="454" t="str" cm="1">
        <f t="array" ref="AF186">IFERROR(_xlfn.IFS(AE186=25%,41,AE186=12%,42,AE186=6%,43,AE186="Momsfritt",38),"")</f>
        <v/>
      </c>
      <c r="AG186" s="454" t="str">
        <f t="shared" si="44"/>
        <v/>
      </c>
      <c r="AH186" s="301" t="str">
        <f t="shared" si="45"/>
        <v/>
      </c>
      <c r="AI186" s="301" t="str">
        <f t="shared" si="46"/>
        <v/>
      </c>
      <c r="AJ186" s="461" t="str">
        <f t="shared" si="47"/>
        <v/>
      </c>
      <c r="AK186" s="565">
        <f t="shared" si="42"/>
        <v>0</v>
      </c>
      <c r="AL186" s="348" t="str">
        <f t="shared" si="48"/>
        <v/>
      </c>
      <c r="AM186" s="348" t="str">
        <f t="shared" si="49"/>
        <v/>
      </c>
      <c r="AN186" s="461" t="str">
        <f t="shared" si="50"/>
        <v/>
      </c>
    </row>
    <row r="187" spans="1:40" x14ac:dyDescent="0.25">
      <c r="A187" s="104">
        <v>183</v>
      </c>
      <c r="B187" s="84" t="str">
        <f>IF('1. Artikeldata Grund'!$E187="","",'1. Artikeldata Grund'!$E187)</f>
        <v/>
      </c>
      <c r="C187" s="219" t="str">
        <f>IF('1. Artikeldata Grund'!D187="","",'1. Artikeldata Grund'!D187)</f>
        <v/>
      </c>
      <c r="D187" s="294"/>
      <c r="E187" s="511" t="str">
        <f t="shared" si="43"/>
        <v/>
      </c>
      <c r="F187" s="497"/>
      <c r="G187" s="296"/>
      <c r="H187" s="346"/>
      <c r="I187" s="556" t="s">
        <v>29</v>
      </c>
      <c r="J187" s="289"/>
      <c r="K187" s="557" t="s">
        <v>29</v>
      </c>
      <c r="L187" s="289" t="s">
        <v>204</v>
      </c>
      <c r="M187" s="494">
        <v>910</v>
      </c>
      <c r="N187" s="527" t="str">
        <f>IF(B187="","",IF(OR(M187=200,COUNTIF(Artikelgrupper!$G$3:$G$105,'APH KIC KIA PC'!L187)),"Ja","Nej"))</f>
        <v/>
      </c>
      <c r="O187" s="347"/>
      <c r="Q187" s="350"/>
      <c r="R187" s="351"/>
      <c r="S187" s="289" t="s">
        <v>30</v>
      </c>
      <c r="T187" s="289"/>
      <c r="V187" s="352" t="str">
        <f>IF(B187="","",'3. Förpackningsdata'!K187)</f>
        <v/>
      </c>
      <c r="W187" s="302" t="str">
        <f>IF(B187="","",'3. Förpackningsdata'!L187)</f>
        <v/>
      </c>
      <c r="X187" s="537"/>
      <c r="Y187" s="467"/>
      <c r="Z187" s="485"/>
      <c r="AA187" s="81" t="str">
        <f>IF('4. Inköpsdata'!H187="SEK",'4. Inköpsdata'!J187,'4. Inköpsdata'!J187*'APH KIC KIA PC'!$Y$4)</f>
        <v/>
      </c>
      <c r="AB187" s="348" t="str">
        <f>IF('4. Inköpsdata'!H187="SEK",'4. Inköpsdata'!J187,'4. Inköpsdata'!J187*'APH KIC KIA PC'!$Y$4)</f>
        <v/>
      </c>
      <c r="AC187" s="349"/>
      <c r="AD187" s="301" t="str">
        <f>IF(B187="","",'4. Inköpsdata'!N187)</f>
        <v/>
      </c>
      <c r="AE187" s="453" t="str">
        <f>IF(B187="","",'4. Inköpsdata'!M187)</f>
        <v/>
      </c>
      <c r="AF187" s="454" t="str" cm="1">
        <f t="array" ref="AF187">IFERROR(_xlfn.IFS(AE187=25%,41,AE187=12%,42,AE187=6%,43,AE187="Momsfritt",38),"")</f>
        <v/>
      </c>
      <c r="AG187" s="454" t="str">
        <f t="shared" si="44"/>
        <v/>
      </c>
      <c r="AH187" s="301" t="str">
        <f t="shared" si="45"/>
        <v/>
      </c>
      <c r="AI187" s="301" t="str">
        <f t="shared" si="46"/>
        <v/>
      </c>
      <c r="AJ187" s="461" t="str">
        <f t="shared" si="47"/>
        <v/>
      </c>
      <c r="AK187" s="565">
        <f t="shared" si="42"/>
        <v>0</v>
      </c>
      <c r="AL187" s="348" t="str">
        <f t="shared" si="48"/>
        <v/>
      </c>
      <c r="AM187" s="348" t="str">
        <f t="shared" si="49"/>
        <v/>
      </c>
      <c r="AN187" s="461" t="str">
        <f t="shared" si="50"/>
        <v/>
      </c>
    </row>
    <row r="188" spans="1:40" x14ac:dyDescent="0.25">
      <c r="A188" s="104">
        <v>184</v>
      </c>
      <c r="B188" s="84" t="str">
        <f>IF('1. Artikeldata Grund'!$E188="","",'1. Artikeldata Grund'!$E188)</f>
        <v/>
      </c>
      <c r="C188" s="219" t="str">
        <f>IF('1. Artikeldata Grund'!D188="","",'1. Artikeldata Grund'!D188)</f>
        <v/>
      </c>
      <c r="D188" s="294"/>
      <c r="E188" s="511" t="str">
        <f t="shared" si="43"/>
        <v/>
      </c>
      <c r="F188" s="497"/>
      <c r="G188" s="296"/>
      <c r="H188" s="346"/>
      <c r="I188" s="556" t="s">
        <v>29</v>
      </c>
      <c r="J188" s="289"/>
      <c r="K188" s="557" t="s">
        <v>29</v>
      </c>
      <c r="L188" s="289" t="s">
        <v>204</v>
      </c>
      <c r="M188" s="494">
        <v>910</v>
      </c>
      <c r="N188" s="527" t="str">
        <f>IF(B188="","",IF(OR(M188=200,COUNTIF(Artikelgrupper!$G$3:$G$105,'APH KIC KIA PC'!L188)),"Ja","Nej"))</f>
        <v/>
      </c>
      <c r="O188" s="347"/>
      <c r="Q188" s="350"/>
      <c r="R188" s="351"/>
      <c r="S188" s="289" t="s">
        <v>30</v>
      </c>
      <c r="T188" s="289"/>
      <c r="V188" s="352" t="str">
        <f>IF(B188="","",'3. Förpackningsdata'!K188)</f>
        <v/>
      </c>
      <c r="W188" s="302" t="str">
        <f>IF(B188="","",'3. Förpackningsdata'!L188)</f>
        <v/>
      </c>
      <c r="X188" s="537"/>
      <c r="Y188" s="467"/>
      <c r="Z188" s="485"/>
      <c r="AA188" s="81" t="str">
        <f>IF('4. Inköpsdata'!H188="SEK",'4. Inköpsdata'!J188,'4. Inköpsdata'!J188*'APH KIC KIA PC'!$Y$4)</f>
        <v/>
      </c>
      <c r="AB188" s="348" t="str">
        <f>IF('4. Inköpsdata'!H188="SEK",'4. Inköpsdata'!J188,'4. Inköpsdata'!J188*'APH KIC KIA PC'!$Y$4)</f>
        <v/>
      </c>
      <c r="AC188" s="349"/>
      <c r="AD188" s="301" t="str">
        <f>IF(B188="","",'4. Inköpsdata'!N188)</f>
        <v/>
      </c>
      <c r="AE188" s="453" t="str">
        <f>IF(B188="","",'4. Inköpsdata'!M188)</f>
        <v/>
      </c>
      <c r="AF188" s="454" t="str" cm="1">
        <f t="array" ref="AF188">IFERROR(_xlfn.IFS(AE188=25%,41,AE188=12%,42,AE188=6%,43,AE188="Momsfritt",38),"")</f>
        <v/>
      </c>
      <c r="AG188" s="454" t="str">
        <f t="shared" si="44"/>
        <v/>
      </c>
      <c r="AH188" s="301" t="str">
        <f t="shared" si="45"/>
        <v/>
      </c>
      <c r="AI188" s="301" t="str">
        <f t="shared" si="46"/>
        <v/>
      </c>
      <c r="AJ188" s="461" t="str">
        <f t="shared" si="47"/>
        <v/>
      </c>
      <c r="AK188" s="565">
        <f t="shared" si="42"/>
        <v>0</v>
      </c>
      <c r="AL188" s="348" t="str">
        <f t="shared" si="48"/>
        <v/>
      </c>
      <c r="AM188" s="348" t="str">
        <f t="shared" si="49"/>
        <v/>
      </c>
      <c r="AN188" s="461" t="str">
        <f t="shared" si="50"/>
        <v/>
      </c>
    </row>
    <row r="189" spans="1:40" x14ac:dyDescent="0.25">
      <c r="A189" s="104">
        <v>185</v>
      </c>
      <c r="B189" s="84" t="str">
        <f>IF('1. Artikeldata Grund'!$E189="","",'1. Artikeldata Grund'!$E189)</f>
        <v/>
      </c>
      <c r="C189" s="219" t="str">
        <f>IF('1. Artikeldata Grund'!D189="","",'1. Artikeldata Grund'!D189)</f>
        <v/>
      </c>
      <c r="D189" s="294"/>
      <c r="E189" s="511" t="str">
        <f t="shared" si="43"/>
        <v/>
      </c>
      <c r="F189" s="497"/>
      <c r="G189" s="296"/>
      <c r="H189" s="346"/>
      <c r="I189" s="556" t="s">
        <v>29</v>
      </c>
      <c r="J189" s="289"/>
      <c r="K189" s="557" t="s">
        <v>29</v>
      </c>
      <c r="L189" s="289" t="s">
        <v>204</v>
      </c>
      <c r="M189" s="494">
        <v>910</v>
      </c>
      <c r="N189" s="527" t="str">
        <f>IF(B189="","",IF(OR(M189=200,COUNTIF(Artikelgrupper!$G$3:$G$105,'APH KIC KIA PC'!L189)),"Ja","Nej"))</f>
        <v/>
      </c>
      <c r="O189" s="347"/>
      <c r="Q189" s="350"/>
      <c r="R189" s="351"/>
      <c r="S189" s="289" t="s">
        <v>30</v>
      </c>
      <c r="T189" s="289"/>
      <c r="V189" s="352" t="str">
        <f>IF(B189="","",'3. Förpackningsdata'!K189)</f>
        <v/>
      </c>
      <c r="W189" s="302" t="str">
        <f>IF(B189="","",'3. Förpackningsdata'!L189)</f>
        <v/>
      </c>
      <c r="X189" s="537"/>
      <c r="Y189" s="467"/>
      <c r="Z189" s="485"/>
      <c r="AA189" s="81" t="str">
        <f>IF('4. Inköpsdata'!H189="SEK",'4. Inköpsdata'!J189,'4. Inköpsdata'!J189*'APH KIC KIA PC'!$Y$4)</f>
        <v/>
      </c>
      <c r="AB189" s="348" t="str">
        <f>IF('4. Inköpsdata'!H189="SEK",'4. Inköpsdata'!J189,'4. Inköpsdata'!J189*'APH KIC KIA PC'!$Y$4)</f>
        <v/>
      </c>
      <c r="AC189" s="349"/>
      <c r="AD189" s="301" t="str">
        <f>IF(B189="","",'4. Inköpsdata'!N189)</f>
        <v/>
      </c>
      <c r="AE189" s="453" t="str">
        <f>IF(B189="","",'4. Inköpsdata'!M189)</f>
        <v/>
      </c>
      <c r="AF189" s="454" t="str" cm="1">
        <f t="array" ref="AF189">IFERROR(_xlfn.IFS(AE189=25%,41,AE189=12%,42,AE189=6%,43,AE189="Momsfritt",38),"")</f>
        <v/>
      </c>
      <c r="AG189" s="454" t="str">
        <f t="shared" si="44"/>
        <v/>
      </c>
      <c r="AH189" s="301" t="str">
        <f t="shared" si="45"/>
        <v/>
      </c>
      <c r="AI189" s="301" t="str">
        <f t="shared" si="46"/>
        <v/>
      </c>
      <c r="AJ189" s="461" t="str">
        <f t="shared" si="47"/>
        <v/>
      </c>
      <c r="AK189" s="565">
        <f t="shared" si="42"/>
        <v>0</v>
      </c>
      <c r="AL189" s="348" t="str">
        <f t="shared" si="48"/>
        <v/>
      </c>
      <c r="AM189" s="348" t="str">
        <f t="shared" si="49"/>
        <v/>
      </c>
      <c r="AN189" s="461" t="str">
        <f t="shared" si="50"/>
        <v/>
      </c>
    </row>
    <row r="190" spans="1:40" x14ac:dyDescent="0.25">
      <c r="A190" s="104">
        <v>186</v>
      </c>
      <c r="B190" s="84" t="str">
        <f>IF('1. Artikeldata Grund'!$E190="","",'1. Artikeldata Grund'!$E190)</f>
        <v/>
      </c>
      <c r="C190" s="219" t="str">
        <f>IF('1. Artikeldata Grund'!D190="","",'1. Artikeldata Grund'!D190)</f>
        <v/>
      </c>
      <c r="D190" s="294"/>
      <c r="E190" s="511" t="str">
        <f t="shared" si="43"/>
        <v/>
      </c>
      <c r="F190" s="497"/>
      <c r="G190" s="296"/>
      <c r="H190" s="346"/>
      <c r="I190" s="556" t="s">
        <v>29</v>
      </c>
      <c r="J190" s="289"/>
      <c r="K190" s="557" t="s">
        <v>29</v>
      </c>
      <c r="L190" s="289" t="s">
        <v>204</v>
      </c>
      <c r="M190" s="494">
        <v>910</v>
      </c>
      <c r="N190" s="527" t="str">
        <f>IF(B190="","",IF(OR(M190=200,COUNTIF(Artikelgrupper!$G$3:$G$105,'APH KIC KIA PC'!L190)),"Ja","Nej"))</f>
        <v/>
      </c>
      <c r="O190" s="347"/>
      <c r="Q190" s="350"/>
      <c r="R190" s="351"/>
      <c r="S190" s="289" t="s">
        <v>30</v>
      </c>
      <c r="T190" s="289"/>
      <c r="V190" s="352" t="str">
        <f>IF(B190="","",'3. Förpackningsdata'!K190)</f>
        <v/>
      </c>
      <c r="W190" s="302" t="str">
        <f>IF(B190="","",'3. Förpackningsdata'!L190)</f>
        <v/>
      </c>
      <c r="X190" s="537"/>
      <c r="Y190" s="467"/>
      <c r="Z190" s="485"/>
      <c r="AA190" s="81" t="str">
        <f>IF('4. Inköpsdata'!H190="SEK",'4. Inköpsdata'!J190,'4. Inköpsdata'!J190*'APH KIC KIA PC'!$Y$4)</f>
        <v/>
      </c>
      <c r="AB190" s="348" t="str">
        <f>IF('4. Inköpsdata'!H190="SEK",'4. Inköpsdata'!J190,'4. Inköpsdata'!J190*'APH KIC KIA PC'!$Y$4)</f>
        <v/>
      </c>
      <c r="AC190" s="349"/>
      <c r="AD190" s="301" t="str">
        <f>IF(B190="","",'4. Inköpsdata'!N190)</f>
        <v/>
      </c>
      <c r="AE190" s="453" t="str">
        <f>IF(B190="","",'4. Inköpsdata'!M190)</f>
        <v/>
      </c>
      <c r="AF190" s="454" t="str" cm="1">
        <f t="array" ref="AF190">IFERROR(_xlfn.IFS(AE190=25%,41,AE190=12%,42,AE190=6%,43,AE190="Momsfritt",38),"")</f>
        <v/>
      </c>
      <c r="AG190" s="454" t="str">
        <f t="shared" si="44"/>
        <v/>
      </c>
      <c r="AH190" s="301" t="str">
        <f t="shared" si="45"/>
        <v/>
      </c>
      <c r="AI190" s="301" t="str">
        <f t="shared" si="46"/>
        <v/>
      </c>
      <c r="AJ190" s="461" t="str">
        <f t="shared" si="47"/>
        <v/>
      </c>
      <c r="AK190" s="565">
        <f t="shared" si="42"/>
        <v>0</v>
      </c>
      <c r="AL190" s="348" t="str">
        <f t="shared" si="48"/>
        <v/>
      </c>
      <c r="AM190" s="348" t="str">
        <f t="shared" si="49"/>
        <v/>
      </c>
      <c r="AN190" s="461" t="str">
        <f t="shared" si="50"/>
        <v/>
      </c>
    </row>
    <row r="191" spans="1:40" x14ac:dyDescent="0.25">
      <c r="A191" s="104">
        <v>187</v>
      </c>
      <c r="B191" s="84" t="str">
        <f>IF('1. Artikeldata Grund'!$E191="","",'1. Artikeldata Grund'!$E191)</f>
        <v/>
      </c>
      <c r="C191" s="219" t="str">
        <f>IF('1. Artikeldata Grund'!D191="","",'1. Artikeldata Grund'!D191)</f>
        <v/>
      </c>
      <c r="D191" s="294"/>
      <c r="E191" s="511" t="str">
        <f t="shared" si="43"/>
        <v/>
      </c>
      <c r="F191" s="497"/>
      <c r="G191" s="296"/>
      <c r="H191" s="346"/>
      <c r="I191" s="556" t="s">
        <v>29</v>
      </c>
      <c r="J191" s="289"/>
      <c r="K191" s="557" t="s">
        <v>29</v>
      </c>
      <c r="L191" s="289" t="s">
        <v>204</v>
      </c>
      <c r="M191" s="494">
        <v>910</v>
      </c>
      <c r="N191" s="527" t="str">
        <f>IF(B191="","",IF(OR(M191=200,COUNTIF(Artikelgrupper!$G$3:$G$105,'APH KIC KIA PC'!L191)),"Ja","Nej"))</f>
        <v/>
      </c>
      <c r="O191" s="347"/>
      <c r="Q191" s="350"/>
      <c r="R191" s="351"/>
      <c r="S191" s="289" t="s">
        <v>30</v>
      </c>
      <c r="T191" s="289"/>
      <c r="V191" s="352" t="str">
        <f>IF(B191="","",'3. Förpackningsdata'!K191)</f>
        <v/>
      </c>
      <c r="W191" s="302" t="str">
        <f>IF(B191="","",'3. Förpackningsdata'!L191)</f>
        <v/>
      </c>
      <c r="X191" s="537"/>
      <c r="Y191" s="467"/>
      <c r="Z191" s="485"/>
      <c r="AA191" s="81" t="str">
        <f>IF('4. Inköpsdata'!H191="SEK",'4. Inköpsdata'!J191,'4. Inköpsdata'!J191*'APH KIC KIA PC'!$Y$4)</f>
        <v/>
      </c>
      <c r="AB191" s="348" t="str">
        <f>IF('4. Inköpsdata'!H191="SEK",'4. Inköpsdata'!J191,'4. Inköpsdata'!J191*'APH KIC KIA PC'!$Y$4)</f>
        <v/>
      </c>
      <c r="AC191" s="349"/>
      <c r="AD191" s="301" t="str">
        <f>IF(B191="","",'4. Inköpsdata'!N191)</f>
        <v/>
      </c>
      <c r="AE191" s="453" t="str">
        <f>IF(B191="","",'4. Inköpsdata'!M191)</f>
        <v/>
      </c>
      <c r="AF191" s="454" t="str" cm="1">
        <f t="array" ref="AF191">IFERROR(_xlfn.IFS(AE191=25%,41,AE191=12%,42,AE191=6%,43,AE191="Momsfritt",38),"")</f>
        <v/>
      </c>
      <c r="AG191" s="454" t="str">
        <f t="shared" si="44"/>
        <v/>
      </c>
      <c r="AH191" s="301" t="str">
        <f t="shared" si="45"/>
        <v/>
      </c>
      <c r="AI191" s="301" t="str">
        <f t="shared" si="46"/>
        <v/>
      </c>
      <c r="AJ191" s="461" t="str">
        <f t="shared" si="47"/>
        <v/>
      </c>
      <c r="AK191" s="565">
        <f t="shared" si="42"/>
        <v>0</v>
      </c>
      <c r="AL191" s="348" t="str">
        <f t="shared" si="48"/>
        <v/>
      </c>
      <c r="AM191" s="348" t="str">
        <f t="shared" si="49"/>
        <v/>
      </c>
      <c r="AN191" s="461" t="str">
        <f t="shared" si="50"/>
        <v/>
      </c>
    </row>
    <row r="192" spans="1:40" x14ac:dyDescent="0.25">
      <c r="A192" s="104">
        <v>188</v>
      </c>
      <c r="B192" s="84" t="str">
        <f>IF('1. Artikeldata Grund'!$E192="","",'1. Artikeldata Grund'!$E192)</f>
        <v/>
      </c>
      <c r="C192" s="219" t="str">
        <f>IF('1. Artikeldata Grund'!D192="","",'1. Artikeldata Grund'!D192)</f>
        <v/>
      </c>
      <c r="D192" s="294"/>
      <c r="E192" s="511" t="str">
        <f t="shared" si="43"/>
        <v/>
      </c>
      <c r="F192" s="497"/>
      <c r="G192" s="296"/>
      <c r="H192" s="346"/>
      <c r="I192" s="556" t="s">
        <v>29</v>
      </c>
      <c r="J192" s="289"/>
      <c r="K192" s="557" t="s">
        <v>29</v>
      </c>
      <c r="L192" s="289" t="s">
        <v>204</v>
      </c>
      <c r="M192" s="494">
        <v>910</v>
      </c>
      <c r="N192" s="527" t="str">
        <f>IF(B192="","",IF(OR(M192=200,COUNTIF(Artikelgrupper!$G$3:$G$105,'APH KIC KIA PC'!L192)),"Ja","Nej"))</f>
        <v/>
      </c>
      <c r="O192" s="347"/>
      <c r="Q192" s="350"/>
      <c r="R192" s="351"/>
      <c r="S192" s="289" t="s">
        <v>30</v>
      </c>
      <c r="T192" s="289"/>
      <c r="V192" s="352" t="str">
        <f>IF(B192="","",'3. Förpackningsdata'!K192)</f>
        <v/>
      </c>
      <c r="W192" s="302" t="str">
        <f>IF(B192="","",'3. Förpackningsdata'!L192)</f>
        <v/>
      </c>
      <c r="X192" s="537"/>
      <c r="Y192" s="467"/>
      <c r="Z192" s="485"/>
      <c r="AA192" s="81" t="str">
        <f>IF('4. Inköpsdata'!H192="SEK",'4. Inköpsdata'!J192,'4. Inköpsdata'!J192*'APH KIC KIA PC'!$Y$4)</f>
        <v/>
      </c>
      <c r="AB192" s="348" t="str">
        <f>IF('4. Inköpsdata'!H192="SEK",'4. Inköpsdata'!J192,'4. Inköpsdata'!J192*'APH KIC KIA PC'!$Y$4)</f>
        <v/>
      </c>
      <c r="AC192" s="349"/>
      <c r="AD192" s="301" t="str">
        <f>IF(B192="","",'4. Inköpsdata'!N192)</f>
        <v/>
      </c>
      <c r="AE192" s="453" t="str">
        <f>IF(B192="","",'4. Inköpsdata'!M192)</f>
        <v/>
      </c>
      <c r="AF192" s="454" t="str" cm="1">
        <f t="array" ref="AF192">IFERROR(_xlfn.IFS(AE192=25%,41,AE192=12%,42,AE192=6%,43,AE192="Momsfritt",38),"")</f>
        <v/>
      </c>
      <c r="AG192" s="454" t="str">
        <f t="shared" si="44"/>
        <v/>
      </c>
      <c r="AH192" s="301" t="str">
        <f t="shared" si="45"/>
        <v/>
      </c>
      <c r="AI192" s="301" t="str">
        <f t="shared" si="46"/>
        <v/>
      </c>
      <c r="AJ192" s="461" t="str">
        <f t="shared" si="47"/>
        <v/>
      </c>
      <c r="AK192" s="565">
        <f t="shared" si="42"/>
        <v>0</v>
      </c>
      <c r="AL192" s="348" t="str">
        <f t="shared" si="48"/>
        <v/>
      </c>
      <c r="AM192" s="348" t="str">
        <f t="shared" si="49"/>
        <v/>
      </c>
      <c r="AN192" s="461" t="str">
        <f t="shared" si="50"/>
        <v/>
      </c>
    </row>
    <row r="193" spans="1:40" x14ac:dyDescent="0.25">
      <c r="A193" s="104">
        <v>189</v>
      </c>
      <c r="B193" s="84" t="str">
        <f>IF('1. Artikeldata Grund'!$E193="","",'1. Artikeldata Grund'!$E193)</f>
        <v/>
      </c>
      <c r="C193" s="219" t="str">
        <f>IF('1. Artikeldata Grund'!D193="","",'1. Artikeldata Grund'!D193)</f>
        <v/>
      </c>
      <c r="D193" s="294"/>
      <c r="E193" s="511" t="str">
        <f t="shared" si="43"/>
        <v/>
      </c>
      <c r="F193" s="497"/>
      <c r="G193" s="296"/>
      <c r="H193" s="346"/>
      <c r="I193" s="556" t="s">
        <v>29</v>
      </c>
      <c r="J193" s="289"/>
      <c r="K193" s="557" t="s">
        <v>29</v>
      </c>
      <c r="L193" s="289" t="s">
        <v>204</v>
      </c>
      <c r="M193" s="494">
        <v>910</v>
      </c>
      <c r="N193" s="527" t="str">
        <f>IF(B193="","",IF(OR(M193=200,COUNTIF(Artikelgrupper!$G$3:$G$105,'APH KIC KIA PC'!L193)),"Ja","Nej"))</f>
        <v/>
      </c>
      <c r="O193" s="347"/>
      <c r="Q193" s="350"/>
      <c r="R193" s="351"/>
      <c r="S193" s="289" t="s">
        <v>30</v>
      </c>
      <c r="T193" s="289"/>
      <c r="V193" s="352" t="str">
        <f>IF(B193="","",'3. Förpackningsdata'!K193)</f>
        <v/>
      </c>
      <c r="W193" s="302" t="str">
        <f>IF(B193="","",'3. Förpackningsdata'!L193)</f>
        <v/>
      </c>
      <c r="X193" s="537"/>
      <c r="Y193" s="467"/>
      <c r="Z193" s="485"/>
      <c r="AA193" s="81" t="str">
        <f>IF('4. Inköpsdata'!H193="SEK",'4. Inköpsdata'!J193,'4. Inköpsdata'!J193*'APH KIC KIA PC'!$Y$4)</f>
        <v/>
      </c>
      <c r="AB193" s="348" t="str">
        <f>IF('4. Inköpsdata'!H193="SEK",'4. Inköpsdata'!J193,'4. Inköpsdata'!J193*'APH KIC KIA PC'!$Y$4)</f>
        <v/>
      </c>
      <c r="AC193" s="349"/>
      <c r="AD193" s="301" t="str">
        <f>IF(B193="","",'4. Inköpsdata'!N193)</f>
        <v/>
      </c>
      <c r="AE193" s="453" t="str">
        <f>IF(B193="","",'4. Inköpsdata'!M193)</f>
        <v/>
      </c>
      <c r="AF193" s="454" t="str" cm="1">
        <f t="array" ref="AF193">IFERROR(_xlfn.IFS(AE193=25%,41,AE193=12%,42,AE193=6%,43,AE193="Momsfritt",38),"")</f>
        <v/>
      </c>
      <c r="AG193" s="454" t="str">
        <f t="shared" si="44"/>
        <v/>
      </c>
      <c r="AH193" s="301" t="str">
        <f t="shared" si="45"/>
        <v/>
      </c>
      <c r="AI193" s="301" t="str">
        <f t="shared" si="46"/>
        <v/>
      </c>
      <c r="AJ193" s="461" t="str">
        <f t="shared" si="47"/>
        <v/>
      </c>
      <c r="AK193" s="565">
        <f t="shared" si="42"/>
        <v>0</v>
      </c>
      <c r="AL193" s="348" t="str">
        <f t="shared" si="48"/>
        <v/>
      </c>
      <c r="AM193" s="348" t="str">
        <f t="shared" si="49"/>
        <v/>
      </c>
      <c r="AN193" s="461" t="str">
        <f t="shared" si="50"/>
        <v/>
      </c>
    </row>
    <row r="194" spans="1:40" x14ac:dyDescent="0.25">
      <c r="A194" s="104">
        <v>190</v>
      </c>
      <c r="B194" s="84" t="str">
        <f>IF('1. Artikeldata Grund'!$E194="","",'1. Artikeldata Grund'!$E194)</f>
        <v/>
      </c>
      <c r="C194" s="219" t="str">
        <f>IF('1. Artikeldata Grund'!D194="","",'1. Artikeldata Grund'!D194)</f>
        <v/>
      </c>
      <c r="D194" s="294"/>
      <c r="E194" s="511" t="str">
        <f t="shared" si="43"/>
        <v/>
      </c>
      <c r="F194" s="497"/>
      <c r="G194" s="296"/>
      <c r="H194" s="346"/>
      <c r="I194" s="556" t="s">
        <v>29</v>
      </c>
      <c r="J194" s="289"/>
      <c r="K194" s="557" t="s">
        <v>29</v>
      </c>
      <c r="L194" s="289" t="s">
        <v>204</v>
      </c>
      <c r="M194" s="494">
        <v>910</v>
      </c>
      <c r="N194" s="527" t="str">
        <f>IF(B194="","",IF(OR(M194=200,COUNTIF(Artikelgrupper!$G$3:$G$105,'APH KIC KIA PC'!L194)),"Ja","Nej"))</f>
        <v/>
      </c>
      <c r="O194" s="347"/>
      <c r="Q194" s="350"/>
      <c r="R194" s="351"/>
      <c r="S194" s="289" t="s">
        <v>30</v>
      </c>
      <c r="T194" s="289"/>
      <c r="V194" s="352" t="str">
        <f>IF(B194="","",'3. Förpackningsdata'!K194)</f>
        <v/>
      </c>
      <c r="W194" s="302" t="str">
        <f>IF(B194="","",'3. Förpackningsdata'!L194)</f>
        <v/>
      </c>
      <c r="X194" s="537"/>
      <c r="Y194" s="467"/>
      <c r="Z194" s="485"/>
      <c r="AA194" s="81" t="str">
        <f>IF('4. Inköpsdata'!H194="SEK",'4. Inköpsdata'!J194,'4. Inköpsdata'!J194*'APH KIC KIA PC'!$Y$4)</f>
        <v/>
      </c>
      <c r="AB194" s="348" t="str">
        <f>IF('4. Inköpsdata'!H194="SEK",'4. Inköpsdata'!J194,'4. Inköpsdata'!J194*'APH KIC KIA PC'!$Y$4)</f>
        <v/>
      </c>
      <c r="AC194" s="349"/>
      <c r="AD194" s="301" t="str">
        <f>IF(B194="","",'4. Inköpsdata'!N194)</f>
        <v/>
      </c>
      <c r="AE194" s="453" t="str">
        <f>IF(B194="","",'4. Inköpsdata'!M194)</f>
        <v/>
      </c>
      <c r="AF194" s="454" t="str" cm="1">
        <f t="array" ref="AF194">IFERROR(_xlfn.IFS(AE194=25%,41,AE194=12%,42,AE194=6%,43,AE194="Momsfritt",38),"")</f>
        <v/>
      </c>
      <c r="AG194" s="454" t="str">
        <f t="shared" si="44"/>
        <v/>
      </c>
      <c r="AH194" s="301" t="str">
        <f t="shared" si="45"/>
        <v/>
      </c>
      <c r="AI194" s="301" t="str">
        <f t="shared" si="46"/>
        <v/>
      </c>
      <c r="AJ194" s="461" t="str">
        <f t="shared" si="47"/>
        <v/>
      </c>
      <c r="AK194" s="565">
        <f t="shared" si="42"/>
        <v>0</v>
      </c>
      <c r="AL194" s="348" t="str">
        <f t="shared" si="48"/>
        <v/>
      </c>
      <c r="AM194" s="348" t="str">
        <f t="shared" si="49"/>
        <v/>
      </c>
      <c r="AN194" s="461" t="str">
        <f t="shared" si="50"/>
        <v/>
      </c>
    </row>
    <row r="195" spans="1:40" x14ac:dyDescent="0.25">
      <c r="A195" s="104">
        <v>191</v>
      </c>
      <c r="B195" s="84" t="str">
        <f>IF('1. Artikeldata Grund'!$E195="","",'1. Artikeldata Grund'!$E195)</f>
        <v/>
      </c>
      <c r="C195" s="219" t="str">
        <f>IF('1. Artikeldata Grund'!D195="","",'1. Artikeldata Grund'!D195)</f>
        <v/>
      </c>
      <c r="D195" s="294"/>
      <c r="E195" s="511" t="str">
        <f t="shared" si="43"/>
        <v/>
      </c>
      <c r="F195" s="497"/>
      <c r="G195" s="296"/>
      <c r="H195" s="346"/>
      <c r="I195" s="556" t="s">
        <v>29</v>
      </c>
      <c r="J195" s="289"/>
      <c r="K195" s="557" t="s">
        <v>29</v>
      </c>
      <c r="L195" s="289" t="s">
        <v>204</v>
      </c>
      <c r="M195" s="494">
        <v>910</v>
      </c>
      <c r="N195" s="527" t="str">
        <f>IF(B195="","",IF(OR(M195=200,COUNTIF(Artikelgrupper!$G$3:$G$105,'APH KIC KIA PC'!L195)),"Ja","Nej"))</f>
        <v/>
      </c>
      <c r="O195" s="347"/>
      <c r="Q195" s="350"/>
      <c r="R195" s="351"/>
      <c r="S195" s="289" t="s">
        <v>30</v>
      </c>
      <c r="T195" s="289"/>
      <c r="V195" s="352" t="str">
        <f>IF(B195="","",'3. Förpackningsdata'!K195)</f>
        <v/>
      </c>
      <c r="W195" s="302" t="str">
        <f>IF(B195="","",'3. Förpackningsdata'!L195)</f>
        <v/>
      </c>
      <c r="X195" s="537"/>
      <c r="Y195" s="467"/>
      <c r="Z195" s="485"/>
      <c r="AA195" s="81" t="str">
        <f>IF('4. Inköpsdata'!H195="SEK",'4. Inköpsdata'!J195,'4. Inköpsdata'!J195*'APH KIC KIA PC'!$Y$4)</f>
        <v/>
      </c>
      <c r="AB195" s="348" t="str">
        <f>IF('4. Inköpsdata'!H195="SEK",'4. Inköpsdata'!J195,'4. Inköpsdata'!J195*'APH KIC KIA PC'!$Y$4)</f>
        <v/>
      </c>
      <c r="AC195" s="349"/>
      <c r="AD195" s="301" t="str">
        <f>IF(B195="","",'4. Inköpsdata'!N195)</f>
        <v/>
      </c>
      <c r="AE195" s="453" t="str">
        <f>IF(B195="","",'4. Inköpsdata'!M195)</f>
        <v/>
      </c>
      <c r="AF195" s="454" t="str" cm="1">
        <f t="array" ref="AF195">IFERROR(_xlfn.IFS(AE195=25%,41,AE195=12%,42,AE195=6%,43,AE195="Momsfritt",38),"")</f>
        <v/>
      </c>
      <c r="AG195" s="454" t="str">
        <f t="shared" si="44"/>
        <v/>
      </c>
      <c r="AH195" s="301" t="str">
        <f t="shared" si="45"/>
        <v/>
      </c>
      <c r="AI195" s="301" t="str">
        <f t="shared" si="46"/>
        <v/>
      </c>
      <c r="AJ195" s="461" t="str">
        <f t="shared" si="47"/>
        <v/>
      </c>
      <c r="AK195" s="565">
        <f t="shared" si="42"/>
        <v>0</v>
      </c>
      <c r="AL195" s="348" t="str">
        <f t="shared" si="48"/>
        <v/>
      </c>
      <c r="AM195" s="348" t="str">
        <f t="shared" si="49"/>
        <v/>
      </c>
      <c r="AN195" s="461" t="str">
        <f t="shared" si="50"/>
        <v/>
      </c>
    </row>
    <row r="196" spans="1:40" x14ac:dyDescent="0.25">
      <c r="A196" s="104">
        <v>192</v>
      </c>
      <c r="B196" s="84" t="str">
        <f>IF('1. Artikeldata Grund'!$E196="","",'1. Artikeldata Grund'!$E196)</f>
        <v/>
      </c>
      <c r="C196" s="219" t="str">
        <f>IF('1. Artikeldata Grund'!D196="","",'1. Artikeldata Grund'!D196)</f>
        <v/>
      </c>
      <c r="D196" s="294"/>
      <c r="E196" s="511" t="str">
        <f t="shared" si="43"/>
        <v/>
      </c>
      <c r="F196" s="497"/>
      <c r="G196" s="296"/>
      <c r="H196" s="346"/>
      <c r="I196" s="556" t="s">
        <v>29</v>
      </c>
      <c r="J196" s="289"/>
      <c r="K196" s="557" t="s">
        <v>29</v>
      </c>
      <c r="L196" s="289" t="s">
        <v>204</v>
      </c>
      <c r="M196" s="494">
        <v>910</v>
      </c>
      <c r="N196" s="527" t="str">
        <f>IF(B196="","",IF(OR(M196=200,COUNTIF(Artikelgrupper!$G$3:$G$105,'APH KIC KIA PC'!L196)),"Ja","Nej"))</f>
        <v/>
      </c>
      <c r="O196" s="347"/>
      <c r="Q196" s="350"/>
      <c r="R196" s="351"/>
      <c r="S196" s="289" t="s">
        <v>30</v>
      </c>
      <c r="T196" s="289"/>
      <c r="V196" s="352" t="str">
        <f>IF(B196="","",'3. Förpackningsdata'!K196)</f>
        <v/>
      </c>
      <c r="W196" s="302" t="str">
        <f>IF(B196="","",'3. Förpackningsdata'!L196)</f>
        <v/>
      </c>
      <c r="X196" s="537"/>
      <c r="Y196" s="467"/>
      <c r="Z196" s="485"/>
      <c r="AA196" s="81" t="str">
        <f>IF('4. Inköpsdata'!H196="SEK",'4. Inköpsdata'!J196,'4. Inköpsdata'!J196*'APH KIC KIA PC'!$Y$4)</f>
        <v/>
      </c>
      <c r="AB196" s="348" t="str">
        <f>IF('4. Inköpsdata'!H196="SEK",'4. Inköpsdata'!J196,'4. Inköpsdata'!J196*'APH KIC KIA PC'!$Y$4)</f>
        <v/>
      </c>
      <c r="AC196" s="349"/>
      <c r="AD196" s="301" t="str">
        <f>IF(B196="","",'4. Inköpsdata'!N196)</f>
        <v/>
      </c>
      <c r="AE196" s="453" t="str">
        <f>IF(B196="","",'4. Inköpsdata'!M196)</f>
        <v/>
      </c>
      <c r="AF196" s="454" t="str" cm="1">
        <f t="array" ref="AF196">IFERROR(_xlfn.IFS(AE196=25%,41,AE196=12%,42,AE196=6%,43,AE196="Momsfritt",38),"")</f>
        <v/>
      </c>
      <c r="AG196" s="454" t="str">
        <f t="shared" si="44"/>
        <v/>
      </c>
      <c r="AH196" s="301" t="str">
        <f t="shared" si="45"/>
        <v/>
      </c>
      <c r="AI196" s="301" t="str">
        <f t="shared" si="46"/>
        <v/>
      </c>
      <c r="AJ196" s="461" t="str">
        <f t="shared" si="47"/>
        <v/>
      </c>
      <c r="AK196" s="565">
        <f t="shared" si="42"/>
        <v>0</v>
      </c>
      <c r="AL196" s="348" t="str">
        <f t="shared" si="48"/>
        <v/>
      </c>
      <c r="AM196" s="348" t="str">
        <f t="shared" si="49"/>
        <v/>
      </c>
      <c r="AN196" s="461" t="str">
        <f t="shared" si="50"/>
        <v/>
      </c>
    </row>
    <row r="197" spans="1:40" x14ac:dyDescent="0.25">
      <c r="A197" s="104">
        <v>193</v>
      </c>
      <c r="B197" s="84" t="str">
        <f>IF('1. Artikeldata Grund'!$E197="","",'1. Artikeldata Grund'!$E197)</f>
        <v/>
      </c>
      <c r="C197" s="219" t="str">
        <f>IF('1. Artikeldata Grund'!D197="","",'1. Artikeldata Grund'!D197)</f>
        <v/>
      </c>
      <c r="D197" s="294"/>
      <c r="E197" s="511" t="str">
        <f t="shared" ref="E197:E204" si="51">IF(B197="","","ÅÅÅÅ-MM-DD")</f>
        <v/>
      </c>
      <c r="F197" s="497"/>
      <c r="G197" s="296"/>
      <c r="H197" s="346"/>
      <c r="I197" s="556" t="s">
        <v>29</v>
      </c>
      <c r="J197" s="289"/>
      <c r="K197" s="557" t="s">
        <v>29</v>
      </c>
      <c r="L197" s="289" t="s">
        <v>204</v>
      </c>
      <c r="M197" s="494">
        <v>910</v>
      </c>
      <c r="N197" s="527" t="str">
        <f>IF(B197="","",IF(OR(M197=200,COUNTIF(Artikelgrupper!$G$3:$G$105,'APH KIC KIA PC'!L197)),"Ja","Nej"))</f>
        <v/>
      </c>
      <c r="O197" s="347"/>
      <c r="Q197" s="350"/>
      <c r="R197" s="351"/>
      <c r="S197" s="289" t="s">
        <v>30</v>
      </c>
      <c r="T197" s="289"/>
      <c r="V197" s="352" t="str">
        <f>IF(B197="","",'3. Förpackningsdata'!K197)</f>
        <v/>
      </c>
      <c r="W197" s="302" t="str">
        <f>IF(B197="","",'3. Förpackningsdata'!L197)</f>
        <v/>
      </c>
      <c r="X197" s="537"/>
      <c r="Y197" s="467"/>
      <c r="Z197" s="485"/>
      <c r="AA197" s="81" t="str">
        <f>IF('4. Inköpsdata'!H197="SEK",'4. Inköpsdata'!J197,'4. Inköpsdata'!J197*'APH KIC KIA PC'!$Y$4)</f>
        <v/>
      </c>
      <c r="AB197" s="348" t="str">
        <f>IF('4. Inköpsdata'!H197="SEK",'4. Inköpsdata'!J197,'4. Inköpsdata'!J197*'APH KIC KIA PC'!$Y$4)</f>
        <v/>
      </c>
      <c r="AC197" s="349"/>
      <c r="AD197" s="301" t="str">
        <f>IF(B197="","",'4. Inköpsdata'!N197)</f>
        <v/>
      </c>
      <c r="AE197" s="453" t="str">
        <f>IF(B197="","",'4. Inköpsdata'!M197)</f>
        <v/>
      </c>
      <c r="AF197" s="454" t="str" cm="1">
        <f t="array" ref="AF197">IFERROR(_xlfn.IFS(AE197=25%,41,AE197=12%,42,AE197=6%,43,AE197="Momsfritt",38),"")</f>
        <v/>
      </c>
      <c r="AG197" s="454" t="str">
        <f t="shared" ref="AG197:AG204" si="52">IF(B197="","",IF(AE197="Momsfritt",1,AE197+1))</f>
        <v/>
      </c>
      <c r="AH197" s="301" t="str">
        <f t="shared" ref="AH197:AH204" si="53">IF(B197="","",AC197/AG197)</f>
        <v/>
      </c>
      <c r="AI197" s="301" t="str">
        <f t="shared" ref="AI197:AI204" si="54">IF(B197="","",AH197-AA197)</f>
        <v/>
      </c>
      <c r="AJ197" s="461" t="str">
        <f t="shared" ref="AJ197:AJ204" si="55">IF(B197="","",AI197/AH197)</f>
        <v/>
      </c>
      <c r="AK197" s="565">
        <f t="shared" si="42"/>
        <v>0</v>
      </c>
      <c r="AL197" s="348" t="str">
        <f t="shared" ref="AL197:AL204" si="56">IF(B197="","",AK197/AG197)</f>
        <v/>
      </c>
      <c r="AM197" s="348" t="str">
        <f t="shared" ref="AM197:AM204" si="57">IF(B197="","",AL197-AA197)</f>
        <v/>
      </c>
      <c r="AN197" s="461" t="str">
        <f t="shared" ref="AN197:AN204" si="58">IF(B197="","",AM197/AL197)</f>
        <v/>
      </c>
    </row>
    <row r="198" spans="1:40" x14ac:dyDescent="0.25">
      <c r="A198" s="104">
        <v>194</v>
      </c>
      <c r="B198" s="84" t="str">
        <f>IF('1. Artikeldata Grund'!$E198="","",'1. Artikeldata Grund'!$E198)</f>
        <v/>
      </c>
      <c r="C198" s="219" t="str">
        <f>IF('1. Artikeldata Grund'!D198="","",'1. Artikeldata Grund'!D198)</f>
        <v/>
      </c>
      <c r="D198" s="294"/>
      <c r="E198" s="511" t="str">
        <f t="shared" si="51"/>
        <v/>
      </c>
      <c r="F198" s="497"/>
      <c r="G198" s="296"/>
      <c r="H198" s="346"/>
      <c r="I198" s="556" t="s">
        <v>29</v>
      </c>
      <c r="J198" s="289"/>
      <c r="K198" s="557" t="s">
        <v>29</v>
      </c>
      <c r="L198" s="289" t="s">
        <v>204</v>
      </c>
      <c r="M198" s="494">
        <v>910</v>
      </c>
      <c r="N198" s="527" t="str">
        <f>IF(B198="","",IF(OR(M198=200,COUNTIF(Artikelgrupper!$G$3:$G$105,'APH KIC KIA PC'!L198)),"Ja","Nej"))</f>
        <v/>
      </c>
      <c r="O198" s="347"/>
      <c r="Q198" s="350"/>
      <c r="R198" s="351"/>
      <c r="S198" s="289" t="s">
        <v>30</v>
      </c>
      <c r="T198" s="289"/>
      <c r="V198" s="352" t="str">
        <f>IF(B198="","",'3. Förpackningsdata'!K198)</f>
        <v/>
      </c>
      <c r="W198" s="302" t="str">
        <f>IF(B198="","",'3. Förpackningsdata'!L198)</f>
        <v/>
      </c>
      <c r="X198" s="537"/>
      <c r="Y198" s="467"/>
      <c r="Z198" s="485"/>
      <c r="AA198" s="81" t="str">
        <f>IF('4. Inköpsdata'!H198="SEK",'4. Inköpsdata'!J198,'4. Inköpsdata'!J198*'APH KIC KIA PC'!$Y$4)</f>
        <v/>
      </c>
      <c r="AB198" s="348" t="str">
        <f>IF('4. Inköpsdata'!H198="SEK",'4. Inköpsdata'!J198,'4. Inköpsdata'!J198*'APH KIC KIA PC'!$Y$4)</f>
        <v/>
      </c>
      <c r="AC198" s="349"/>
      <c r="AD198" s="301" t="str">
        <f>IF(B198="","",'4. Inköpsdata'!N198)</f>
        <v/>
      </c>
      <c r="AE198" s="453" t="str">
        <f>IF(B198="","",'4. Inköpsdata'!M198)</f>
        <v/>
      </c>
      <c r="AF198" s="454" t="str" cm="1">
        <f t="array" ref="AF198">IFERROR(_xlfn.IFS(AE198=25%,41,AE198=12%,42,AE198=6%,43,AE198="Momsfritt",38),"")</f>
        <v/>
      </c>
      <c r="AG198" s="454" t="str">
        <f t="shared" si="52"/>
        <v/>
      </c>
      <c r="AH198" s="301" t="str">
        <f t="shared" si="53"/>
        <v/>
      </c>
      <c r="AI198" s="301" t="str">
        <f t="shared" si="54"/>
        <v/>
      </c>
      <c r="AJ198" s="461" t="str">
        <f t="shared" si="55"/>
        <v/>
      </c>
      <c r="AK198" s="565">
        <f t="shared" ref="AK198:AK204" si="59">AC198</f>
        <v>0</v>
      </c>
      <c r="AL198" s="348" t="str">
        <f t="shared" si="56"/>
        <v/>
      </c>
      <c r="AM198" s="348" t="str">
        <f t="shared" si="57"/>
        <v/>
      </c>
      <c r="AN198" s="461" t="str">
        <f t="shared" si="58"/>
        <v/>
      </c>
    </row>
    <row r="199" spans="1:40" x14ac:dyDescent="0.25">
      <c r="A199" s="104">
        <v>195</v>
      </c>
      <c r="B199" s="84" t="str">
        <f>IF('1. Artikeldata Grund'!$E199="","",'1. Artikeldata Grund'!$E199)</f>
        <v/>
      </c>
      <c r="C199" s="219" t="str">
        <f>IF('1. Artikeldata Grund'!D199="","",'1. Artikeldata Grund'!D199)</f>
        <v/>
      </c>
      <c r="D199" s="294"/>
      <c r="E199" s="511" t="str">
        <f t="shared" si="51"/>
        <v/>
      </c>
      <c r="F199" s="497"/>
      <c r="G199" s="296"/>
      <c r="H199" s="346"/>
      <c r="I199" s="556" t="s">
        <v>29</v>
      </c>
      <c r="J199" s="289"/>
      <c r="K199" s="557" t="s">
        <v>29</v>
      </c>
      <c r="L199" s="289" t="s">
        <v>204</v>
      </c>
      <c r="M199" s="494">
        <v>910</v>
      </c>
      <c r="N199" s="527" t="str">
        <f>IF(B199="","",IF(OR(M199=200,COUNTIF(Artikelgrupper!$G$3:$G$105,'APH KIC KIA PC'!L199)),"Ja","Nej"))</f>
        <v/>
      </c>
      <c r="O199" s="347"/>
      <c r="Q199" s="350"/>
      <c r="R199" s="351"/>
      <c r="S199" s="289" t="s">
        <v>30</v>
      </c>
      <c r="T199" s="289"/>
      <c r="V199" s="352" t="str">
        <f>IF(B199="","",'3. Förpackningsdata'!K199)</f>
        <v/>
      </c>
      <c r="W199" s="302" t="str">
        <f>IF(B199="","",'3. Förpackningsdata'!L199)</f>
        <v/>
      </c>
      <c r="X199" s="537"/>
      <c r="Y199" s="467"/>
      <c r="Z199" s="485"/>
      <c r="AA199" s="81" t="str">
        <f>IF('4. Inköpsdata'!H199="SEK",'4. Inköpsdata'!J199,'4. Inköpsdata'!J199*'APH KIC KIA PC'!$Y$4)</f>
        <v/>
      </c>
      <c r="AB199" s="348" t="str">
        <f>IF('4. Inköpsdata'!H199="SEK",'4. Inköpsdata'!J199,'4. Inköpsdata'!J199*'APH KIC KIA PC'!$Y$4)</f>
        <v/>
      </c>
      <c r="AC199" s="349"/>
      <c r="AD199" s="301" t="str">
        <f>IF(B199="","",'4. Inköpsdata'!N199)</f>
        <v/>
      </c>
      <c r="AE199" s="453" t="str">
        <f>IF(B199="","",'4. Inköpsdata'!M199)</f>
        <v/>
      </c>
      <c r="AF199" s="454" t="str" cm="1">
        <f t="array" ref="AF199">IFERROR(_xlfn.IFS(AE199=25%,41,AE199=12%,42,AE199=6%,43,AE199="Momsfritt",38),"")</f>
        <v/>
      </c>
      <c r="AG199" s="454" t="str">
        <f t="shared" si="52"/>
        <v/>
      </c>
      <c r="AH199" s="301" t="str">
        <f t="shared" si="53"/>
        <v/>
      </c>
      <c r="AI199" s="301" t="str">
        <f t="shared" si="54"/>
        <v/>
      </c>
      <c r="AJ199" s="461" t="str">
        <f t="shared" si="55"/>
        <v/>
      </c>
      <c r="AK199" s="565">
        <f t="shared" si="59"/>
        <v>0</v>
      </c>
      <c r="AL199" s="348" t="str">
        <f t="shared" si="56"/>
        <v/>
      </c>
      <c r="AM199" s="348" t="str">
        <f t="shared" si="57"/>
        <v/>
      </c>
      <c r="AN199" s="461" t="str">
        <f t="shared" si="58"/>
        <v/>
      </c>
    </row>
    <row r="200" spans="1:40" x14ac:dyDescent="0.25">
      <c r="A200" s="104">
        <v>196</v>
      </c>
      <c r="B200" s="84" t="str">
        <f>IF('1. Artikeldata Grund'!$E200="","",'1. Artikeldata Grund'!$E200)</f>
        <v/>
      </c>
      <c r="C200" s="219" t="str">
        <f>IF('1. Artikeldata Grund'!D200="","",'1. Artikeldata Grund'!D200)</f>
        <v/>
      </c>
      <c r="D200" s="294"/>
      <c r="E200" s="511" t="str">
        <f t="shared" si="51"/>
        <v/>
      </c>
      <c r="F200" s="497"/>
      <c r="G200" s="296"/>
      <c r="H200" s="346"/>
      <c r="I200" s="556" t="s">
        <v>29</v>
      </c>
      <c r="J200" s="289"/>
      <c r="K200" s="557" t="s">
        <v>29</v>
      </c>
      <c r="L200" s="289" t="s">
        <v>204</v>
      </c>
      <c r="M200" s="494">
        <v>910</v>
      </c>
      <c r="N200" s="527" t="str">
        <f>IF(B200="","",IF(OR(M200=200,COUNTIF(Artikelgrupper!$G$3:$G$105,'APH KIC KIA PC'!L200)),"Ja","Nej"))</f>
        <v/>
      </c>
      <c r="O200" s="347"/>
      <c r="Q200" s="350"/>
      <c r="R200" s="351"/>
      <c r="S200" s="289" t="s">
        <v>30</v>
      </c>
      <c r="T200" s="289"/>
      <c r="V200" s="352" t="str">
        <f>IF(B200="","",'3. Förpackningsdata'!K200)</f>
        <v/>
      </c>
      <c r="W200" s="302" t="str">
        <f>IF(B200="","",'3. Förpackningsdata'!L200)</f>
        <v/>
      </c>
      <c r="X200" s="537"/>
      <c r="Y200" s="467"/>
      <c r="Z200" s="485"/>
      <c r="AA200" s="81" t="str">
        <f>IF('4. Inköpsdata'!H200="SEK",'4. Inköpsdata'!J200,'4. Inköpsdata'!J200*'APH KIC KIA PC'!$Y$4)</f>
        <v/>
      </c>
      <c r="AB200" s="348" t="str">
        <f>IF('4. Inköpsdata'!H200="SEK",'4. Inköpsdata'!J200,'4. Inköpsdata'!J200*'APH KIC KIA PC'!$Y$4)</f>
        <v/>
      </c>
      <c r="AC200" s="349"/>
      <c r="AD200" s="301" t="str">
        <f>IF(B200="","",'4. Inköpsdata'!N200)</f>
        <v/>
      </c>
      <c r="AE200" s="453" t="str">
        <f>IF(B200="","",'4. Inköpsdata'!M200)</f>
        <v/>
      </c>
      <c r="AF200" s="454" t="str" cm="1">
        <f t="array" ref="AF200">IFERROR(_xlfn.IFS(AE200=25%,41,AE200=12%,42,AE200=6%,43,AE200="Momsfritt",38),"")</f>
        <v/>
      </c>
      <c r="AG200" s="454" t="str">
        <f t="shared" si="52"/>
        <v/>
      </c>
      <c r="AH200" s="301" t="str">
        <f t="shared" si="53"/>
        <v/>
      </c>
      <c r="AI200" s="301" t="str">
        <f t="shared" si="54"/>
        <v/>
      </c>
      <c r="AJ200" s="461" t="str">
        <f t="shared" si="55"/>
        <v/>
      </c>
      <c r="AK200" s="565">
        <f t="shared" si="59"/>
        <v>0</v>
      </c>
      <c r="AL200" s="348" t="str">
        <f t="shared" si="56"/>
        <v/>
      </c>
      <c r="AM200" s="348" t="str">
        <f t="shared" si="57"/>
        <v/>
      </c>
      <c r="AN200" s="461" t="str">
        <f t="shared" si="58"/>
        <v/>
      </c>
    </row>
    <row r="201" spans="1:40" x14ac:dyDescent="0.25">
      <c r="A201" s="104">
        <v>197</v>
      </c>
      <c r="B201" s="84" t="str">
        <f>IF('1. Artikeldata Grund'!$E201="","",'1. Artikeldata Grund'!$E201)</f>
        <v/>
      </c>
      <c r="C201" s="219" t="str">
        <f>IF('1. Artikeldata Grund'!D201="","",'1. Artikeldata Grund'!D201)</f>
        <v/>
      </c>
      <c r="D201" s="294"/>
      <c r="E201" s="511" t="str">
        <f t="shared" si="51"/>
        <v/>
      </c>
      <c r="F201" s="497"/>
      <c r="G201" s="296"/>
      <c r="H201" s="346"/>
      <c r="I201" s="556" t="s">
        <v>29</v>
      </c>
      <c r="J201" s="289"/>
      <c r="K201" s="557" t="s">
        <v>29</v>
      </c>
      <c r="L201" s="289" t="s">
        <v>204</v>
      </c>
      <c r="M201" s="494">
        <v>910</v>
      </c>
      <c r="N201" s="527" t="str">
        <f>IF(B201="","",IF(OR(M201=200,COUNTIF(Artikelgrupper!$G$3:$G$105,'APH KIC KIA PC'!L201)),"Ja","Nej"))</f>
        <v/>
      </c>
      <c r="O201" s="347"/>
      <c r="Q201" s="350"/>
      <c r="R201" s="351"/>
      <c r="S201" s="289" t="s">
        <v>30</v>
      </c>
      <c r="T201" s="289"/>
      <c r="V201" s="352" t="str">
        <f>IF(B201="","",'3. Förpackningsdata'!K201)</f>
        <v/>
      </c>
      <c r="W201" s="302" t="str">
        <f>IF(B201="","",'3. Förpackningsdata'!L201)</f>
        <v/>
      </c>
      <c r="X201" s="537"/>
      <c r="Y201" s="467"/>
      <c r="Z201" s="485"/>
      <c r="AA201" s="81" t="str">
        <f>IF('4. Inköpsdata'!H201="SEK",'4. Inköpsdata'!J201,'4. Inköpsdata'!J201*'APH KIC KIA PC'!$Y$4)</f>
        <v/>
      </c>
      <c r="AB201" s="348" t="str">
        <f>IF('4. Inköpsdata'!H201="SEK",'4. Inköpsdata'!J201,'4. Inköpsdata'!J201*'APH KIC KIA PC'!$Y$4)</f>
        <v/>
      </c>
      <c r="AC201" s="349"/>
      <c r="AD201" s="301" t="str">
        <f>IF(B201="","",'4. Inköpsdata'!N201)</f>
        <v/>
      </c>
      <c r="AE201" s="453" t="str">
        <f>IF(B201="","",'4. Inköpsdata'!M201)</f>
        <v/>
      </c>
      <c r="AF201" s="454" t="str" cm="1">
        <f t="array" ref="AF201">IFERROR(_xlfn.IFS(AE201=25%,41,AE201=12%,42,AE201=6%,43,AE201="Momsfritt",38),"")</f>
        <v/>
      </c>
      <c r="AG201" s="454" t="str">
        <f t="shared" si="52"/>
        <v/>
      </c>
      <c r="AH201" s="301" t="str">
        <f t="shared" si="53"/>
        <v/>
      </c>
      <c r="AI201" s="301" t="str">
        <f t="shared" si="54"/>
        <v/>
      </c>
      <c r="AJ201" s="461" t="str">
        <f t="shared" si="55"/>
        <v/>
      </c>
      <c r="AK201" s="565">
        <f t="shared" si="59"/>
        <v>0</v>
      </c>
      <c r="AL201" s="348" t="str">
        <f t="shared" si="56"/>
        <v/>
      </c>
      <c r="AM201" s="348" t="str">
        <f t="shared" si="57"/>
        <v/>
      </c>
      <c r="AN201" s="461" t="str">
        <f t="shared" si="58"/>
        <v/>
      </c>
    </row>
    <row r="202" spans="1:40" x14ac:dyDescent="0.25">
      <c r="A202" s="104">
        <v>198</v>
      </c>
      <c r="B202" s="84" t="str">
        <f>IF('1. Artikeldata Grund'!$E202="","",'1. Artikeldata Grund'!$E202)</f>
        <v/>
      </c>
      <c r="C202" s="219" t="str">
        <f>IF('1. Artikeldata Grund'!D202="","",'1. Artikeldata Grund'!D202)</f>
        <v/>
      </c>
      <c r="D202" s="294"/>
      <c r="E202" s="511" t="str">
        <f t="shared" si="51"/>
        <v/>
      </c>
      <c r="F202" s="497"/>
      <c r="G202" s="296"/>
      <c r="H202" s="346"/>
      <c r="I202" s="556" t="s">
        <v>29</v>
      </c>
      <c r="J202" s="289"/>
      <c r="K202" s="557" t="s">
        <v>29</v>
      </c>
      <c r="L202" s="289" t="s">
        <v>204</v>
      </c>
      <c r="M202" s="494">
        <v>910</v>
      </c>
      <c r="N202" s="527" t="str">
        <f>IF(B202="","",IF(OR(M202=200,COUNTIF(Artikelgrupper!$G$3:$G$105,'APH KIC KIA PC'!L202)),"Ja","Nej"))</f>
        <v/>
      </c>
      <c r="O202" s="347"/>
      <c r="Q202" s="350"/>
      <c r="R202" s="351"/>
      <c r="S202" s="289" t="s">
        <v>30</v>
      </c>
      <c r="T202" s="289"/>
      <c r="V202" s="352" t="str">
        <f>IF(B202="","",'3. Förpackningsdata'!K202)</f>
        <v/>
      </c>
      <c r="W202" s="302" t="str">
        <f>IF(B202="","",'3. Förpackningsdata'!L202)</f>
        <v/>
      </c>
      <c r="X202" s="537"/>
      <c r="Y202" s="467"/>
      <c r="Z202" s="485"/>
      <c r="AA202" s="81" t="str">
        <f>IF('4. Inköpsdata'!H202="SEK",'4. Inköpsdata'!J202,'4. Inköpsdata'!J202*'APH KIC KIA PC'!$Y$4)</f>
        <v/>
      </c>
      <c r="AB202" s="348" t="str">
        <f>IF('4. Inköpsdata'!H202="SEK",'4. Inköpsdata'!J202,'4. Inköpsdata'!J202*'APH KIC KIA PC'!$Y$4)</f>
        <v/>
      </c>
      <c r="AC202" s="349"/>
      <c r="AD202" s="301" t="str">
        <f>IF(B202="","",'4. Inköpsdata'!N202)</f>
        <v/>
      </c>
      <c r="AE202" s="453" t="str">
        <f>IF(B202="","",'4. Inköpsdata'!M202)</f>
        <v/>
      </c>
      <c r="AF202" s="454" t="str" cm="1">
        <f t="array" ref="AF202">IFERROR(_xlfn.IFS(AE202=25%,41,AE202=12%,42,AE202=6%,43,AE202="Momsfritt",38),"")</f>
        <v/>
      </c>
      <c r="AG202" s="454" t="str">
        <f t="shared" si="52"/>
        <v/>
      </c>
      <c r="AH202" s="301" t="str">
        <f t="shared" si="53"/>
        <v/>
      </c>
      <c r="AI202" s="301" t="str">
        <f t="shared" si="54"/>
        <v/>
      </c>
      <c r="AJ202" s="461" t="str">
        <f t="shared" si="55"/>
        <v/>
      </c>
      <c r="AK202" s="565">
        <f t="shared" si="59"/>
        <v>0</v>
      </c>
      <c r="AL202" s="348" t="str">
        <f t="shared" si="56"/>
        <v/>
      </c>
      <c r="AM202" s="348" t="str">
        <f t="shared" si="57"/>
        <v/>
      </c>
      <c r="AN202" s="461" t="str">
        <f t="shared" si="58"/>
        <v/>
      </c>
    </row>
    <row r="203" spans="1:40" x14ac:dyDescent="0.25">
      <c r="A203" s="104">
        <v>199</v>
      </c>
      <c r="B203" s="84" t="str">
        <f>IF('1. Artikeldata Grund'!$E203="","",'1. Artikeldata Grund'!$E203)</f>
        <v/>
      </c>
      <c r="C203" s="219" t="str">
        <f>IF('1. Artikeldata Grund'!D203="","",'1. Artikeldata Grund'!D203)</f>
        <v/>
      </c>
      <c r="D203" s="294"/>
      <c r="E203" s="511" t="str">
        <f t="shared" si="51"/>
        <v/>
      </c>
      <c r="F203" s="497"/>
      <c r="G203" s="296"/>
      <c r="H203" s="346"/>
      <c r="I203" s="556" t="s">
        <v>29</v>
      </c>
      <c r="J203" s="289"/>
      <c r="K203" s="557" t="s">
        <v>29</v>
      </c>
      <c r="L203" s="289" t="s">
        <v>204</v>
      </c>
      <c r="M203" s="494">
        <v>910</v>
      </c>
      <c r="N203" s="527" t="str">
        <f>IF(B203="","",IF(OR(M203=200,COUNTIF(Artikelgrupper!$G$3:$G$105,'APH KIC KIA PC'!L203)),"Ja","Nej"))</f>
        <v/>
      </c>
      <c r="O203" s="347"/>
      <c r="Q203" s="350"/>
      <c r="R203" s="351"/>
      <c r="S203" s="289" t="s">
        <v>30</v>
      </c>
      <c r="T203" s="289"/>
      <c r="V203" s="352" t="str">
        <f>IF(B203="","",'3. Förpackningsdata'!K203)</f>
        <v/>
      </c>
      <c r="W203" s="302" t="str">
        <f>IF(B203="","",'3. Förpackningsdata'!L203)</f>
        <v/>
      </c>
      <c r="X203" s="537"/>
      <c r="Y203" s="467"/>
      <c r="Z203" s="485"/>
      <c r="AA203" s="81" t="str">
        <f>IF('4. Inköpsdata'!H203="SEK",'4. Inköpsdata'!J203,'4. Inköpsdata'!J203*'APH KIC KIA PC'!$Y$4)</f>
        <v/>
      </c>
      <c r="AB203" s="348" t="str">
        <f>IF('4. Inköpsdata'!H203="SEK",'4. Inköpsdata'!J203,'4. Inköpsdata'!J203*'APH KIC KIA PC'!$Y$4)</f>
        <v/>
      </c>
      <c r="AC203" s="349"/>
      <c r="AD203" s="301" t="str">
        <f>IF(B203="","",'4. Inköpsdata'!N203)</f>
        <v/>
      </c>
      <c r="AE203" s="453" t="str">
        <f>IF(B203="","",'4. Inköpsdata'!M203)</f>
        <v/>
      </c>
      <c r="AF203" s="454" t="str" cm="1">
        <f t="array" ref="AF203">IFERROR(_xlfn.IFS(AE203=25%,41,AE203=12%,42,AE203=6%,43,AE203="Momsfritt",38),"")</f>
        <v/>
      </c>
      <c r="AG203" s="454" t="str">
        <f t="shared" si="52"/>
        <v/>
      </c>
      <c r="AH203" s="301" t="str">
        <f t="shared" si="53"/>
        <v/>
      </c>
      <c r="AI203" s="301" t="str">
        <f t="shared" si="54"/>
        <v/>
      </c>
      <c r="AJ203" s="461" t="str">
        <f t="shared" si="55"/>
        <v/>
      </c>
      <c r="AK203" s="565">
        <f t="shared" si="59"/>
        <v>0</v>
      </c>
      <c r="AL203" s="348" t="str">
        <f t="shared" si="56"/>
        <v/>
      </c>
      <c r="AM203" s="348" t="str">
        <f t="shared" si="57"/>
        <v/>
      </c>
      <c r="AN203" s="461" t="str">
        <f t="shared" si="58"/>
        <v/>
      </c>
    </row>
    <row r="204" spans="1:40" x14ac:dyDescent="0.25">
      <c r="A204" s="104">
        <v>200</v>
      </c>
      <c r="B204" s="84" t="str">
        <f>IF('1. Artikeldata Grund'!$E204="","",'1. Artikeldata Grund'!$E204)</f>
        <v/>
      </c>
      <c r="C204" s="219" t="str">
        <f>IF('1. Artikeldata Grund'!D204="","",'1. Artikeldata Grund'!D204)</f>
        <v/>
      </c>
      <c r="D204" s="294"/>
      <c r="E204" s="511" t="str">
        <f t="shared" si="51"/>
        <v/>
      </c>
      <c r="F204" s="497"/>
      <c r="G204" s="296"/>
      <c r="H204" s="346"/>
      <c r="I204" s="556" t="s">
        <v>29</v>
      </c>
      <c r="J204" s="289"/>
      <c r="K204" s="557" t="s">
        <v>29</v>
      </c>
      <c r="L204" s="289" t="s">
        <v>204</v>
      </c>
      <c r="M204" s="494">
        <v>910</v>
      </c>
      <c r="N204" s="527" t="str">
        <f>IF(B204="","",IF(OR(M204=200,COUNTIF(Artikelgrupper!$G$3:$G$105,'APH KIC KIA PC'!L204)),"Ja","Nej"))</f>
        <v/>
      </c>
      <c r="O204" s="347"/>
      <c r="Q204" s="350"/>
      <c r="R204" s="351"/>
      <c r="S204" s="289" t="s">
        <v>30</v>
      </c>
      <c r="T204" s="289"/>
      <c r="V204" s="352" t="str">
        <f>IF(B204="","",'3. Förpackningsdata'!K204)</f>
        <v/>
      </c>
      <c r="W204" s="302" t="str">
        <f>IF(B204="","",'3. Förpackningsdata'!L204)</f>
        <v/>
      </c>
      <c r="X204" s="537"/>
      <c r="Y204" s="467"/>
      <c r="Z204" s="485"/>
      <c r="AA204" s="81" t="str">
        <f>IF('4. Inköpsdata'!H204="SEK",'4. Inköpsdata'!J204,'4. Inköpsdata'!J204*'APH KIC KIA PC'!$Y$4)</f>
        <v/>
      </c>
      <c r="AB204" s="348" t="str">
        <f>IF('4. Inköpsdata'!H204="SEK",'4. Inköpsdata'!J204,'4. Inköpsdata'!J204*'APH KIC KIA PC'!$Y$4)</f>
        <v/>
      </c>
      <c r="AC204" s="349"/>
      <c r="AD204" s="301" t="str">
        <f>IF(B204="","",'4. Inköpsdata'!N204)</f>
        <v/>
      </c>
      <c r="AE204" s="453" t="str">
        <f>IF(B204="","",'4. Inköpsdata'!M204)</f>
        <v/>
      </c>
      <c r="AF204" s="454" t="str" cm="1">
        <f t="array" ref="AF204">IFERROR(_xlfn.IFS(AE204=25%,41,AE204=12%,42,AE204=6%,43,AE204="Momsfritt",38),"")</f>
        <v/>
      </c>
      <c r="AG204" s="454" t="str">
        <f t="shared" si="52"/>
        <v/>
      </c>
      <c r="AH204" s="301" t="str">
        <f t="shared" si="53"/>
        <v/>
      </c>
      <c r="AI204" s="301" t="str">
        <f t="shared" si="54"/>
        <v/>
      </c>
      <c r="AJ204" s="461" t="str">
        <f t="shared" si="55"/>
        <v/>
      </c>
      <c r="AK204" s="565">
        <f t="shared" si="59"/>
        <v>0</v>
      </c>
      <c r="AL204" s="348" t="str">
        <f t="shared" si="56"/>
        <v/>
      </c>
      <c r="AM204" s="348" t="str">
        <f t="shared" si="57"/>
        <v/>
      </c>
      <c r="AN204" s="461" t="str">
        <f t="shared" si="58"/>
        <v/>
      </c>
    </row>
  </sheetData>
  <sheetProtection algorithmName="SHA-512" hashValue="q8okUKASDRXDJ/t1xQJKRxnBGHAXf6b+TYmKlsL5c2G+MWfgZE42dsyzRec9aW3gexQf97iCq5cIjE61ECeO2g==" saltValue="yU+4SuG7DUcv4KdfootaEw==" spinCount="100000" sheet="1" objects="1" scenarios="1"/>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 type="list" allowBlank="1" showInputMessage="1" showErrorMessage="1" promptTitle="Artikelgrupp" prompt="Se flik &quot;Artikelgrupper&quot;" xr:uid="{0343B1C7-BBF0-4D0A-886F-D6022804E2B6}">
          <x14:formula1>
            <xm:f>Artikelgrupper!$A$2:$A$608</xm:f>
          </x14:formula1>
          <xm:sqref>L5:L204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aace41c2-8316-4075-b2a0-feb75f14e2c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9" ma:contentTypeDescription="Create a new document." ma:contentTypeScope="" ma:versionID="ab02e2a56ff635afdd57223da211164d">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db2225518c2f925bba4a246462c6adc6"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C877932-1657-42F8-B540-3F933715C30A}">
  <ds:schemaRefs>
    <ds:schemaRef ds:uri="http://schemas.microsoft.com/sharepoint/v3/contenttype/forms"/>
  </ds:schemaRefs>
</ds:datastoreItem>
</file>

<file path=customXml/itemProps2.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3.xml><?xml version="1.0" encoding="utf-8"?>
<ds:datastoreItem xmlns:ds="http://schemas.openxmlformats.org/officeDocument/2006/customXml" ds:itemID="{D2A7C454-CEA4-48CA-AD10-29E5FACBD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e193a-9768-4a42-9615-4ad6a3b15690"/>
    <ds:schemaRef ds:uri="a70b82f4-f8a3-4e3c-995e-2d90f802eb86"/>
    <ds:schemaRef ds:uri="25fda321-f849-4d6f-b582-b8967b85c6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D267C54-8A6C-4203-8845-9E68DB7C0C4A}">
  <ds:schemaRefs>
    <ds:schemaRef ds:uri="http://www.w3.org/XML/1998/namespace"/>
    <ds:schemaRef ds:uri="http://purl.org/dc/elements/1.1/"/>
    <ds:schemaRef ds:uri="http://schemas.microsoft.com/office/2006/documentManagement/types"/>
    <ds:schemaRef ds:uri="http://schemas.microsoft.com/office/2006/metadata/properties"/>
    <ds:schemaRef ds:uri="a70b82f4-f8a3-4e3c-995e-2d90f802eb86"/>
    <ds:schemaRef ds:uri="25fda321-f849-4d6f-b582-b8967b85c633"/>
    <ds:schemaRef ds:uri="http://purl.org/dc/terms/"/>
    <ds:schemaRef ds:uri="http://schemas.microsoft.com/office/infopath/2007/PartnerControls"/>
    <ds:schemaRef ds:uri="http://schemas.openxmlformats.org/package/2006/metadata/core-properties"/>
    <ds:schemaRef ds:uri="557e193a-9768-4a42-9615-4ad6a3b15690"/>
    <ds:schemaRef ds:uri="http://purl.org/dc/dcmitype/"/>
  </ds:schemaRefs>
</ds:datastoreItem>
</file>

<file path=docMetadata/LabelInfo.xml><?xml version="1.0" encoding="utf-8"?>
<clbl:labelList xmlns:clbl="http://schemas.microsoft.com/office/2020/mipLabelMetadata">
  <clbl:label id="{f0bc4404-d96b-4544-9544-a30b749faca9}" enabled="1" method="Standard" siteId="{176bdcf0-2ce3-4610-962a-d59c1f5ce9f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Artikelgrupper</vt:lpstr>
      <vt:lpstr>Till Nyhetslistan</vt:lpstr>
      <vt:lpstr>APH KIC KIA PC</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Instruktion'!Utskriftsområde</vt:lpstr>
      <vt:lpstr>'1. Artikeldata Grund'!Utskriftsområde</vt:lpstr>
      <vt:lpstr>'2. Artikeldata Utökad'!Utskriftsområde</vt:lpstr>
      <vt:lpstr>'3. Förpackningsdata'!Utskriftsområde</vt:lpstr>
      <vt:lpstr>'4. Inköpsdata'!Utskriftsområde</vt:lpstr>
      <vt:lpstr>'5. E-Handel'!Utskriftsområde</vt:lpstr>
      <vt:lpstr>'APH KIC KIA PC'!Utskriftsområde</vt:lpstr>
      <vt:lpstr>'APH MD APH Specifika'!Utskriftsområde</vt:lpstr>
      <vt:lpstr>'APH MD Artikeldata'!Utskriftsområde</vt:lpstr>
      <vt:lpstr>'APH MD Förpackningsdata'!Utskriftsområde</vt:lpstr>
      <vt:lpstr>'APH MD Kundpriser'!Utskriftsområde</vt:lpstr>
      <vt:lpstr>'APH MD Leverantörspriser'!Utskriftsområde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Catharina Sällstedt</cp:lastModifiedBy>
  <cp:revision/>
  <dcterms:created xsi:type="dcterms:W3CDTF">2012-07-02T11:00:13Z</dcterms:created>
  <dcterms:modified xsi:type="dcterms:W3CDTF">2026-03-09T12:57:32Z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