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vertfoundation.sharepoint.com/sites/m365_CICClimateInc/Shared Documents/EUSR Compliance/Ongoing Transparency Reporting/2025 Q2/"/>
    </mc:Choice>
  </mc:AlternateContent>
  <xr:revisionPtr revIDLastSave="216" documentId="8_{B99EE6D8-1517-458F-8F34-4D2AC7F6FAA5}" xr6:coauthVersionLast="47" xr6:coauthVersionMax="47" xr10:uidLastSave="{628F733D-88E6-4A53-B06D-60876DF632EF}"/>
  <bookViews>
    <workbookView xWindow="-120" yWindow="-120" windowWidth="29040" windowHeight="15720" xr2:uid="{9889173D-C468-4097-B259-8B99263BFECA}"/>
  </bookViews>
  <sheets>
    <sheet name="Securitization Information" sheetId="1" r:id="rId1"/>
    <sheet name="Trigger Events" sheetId="3" r:id="rId2"/>
    <sheet name="Cash Flow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8" i="4"/>
  <c r="D8" i="4" s="1"/>
  <c r="E8" i="4" s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L7" i="4"/>
  <c r="C25" i="1"/>
</calcChain>
</file>

<file path=xl/sharedStrings.xml><?xml version="1.0" encoding="utf-8"?>
<sst xmlns="http://schemas.openxmlformats.org/spreadsheetml/2006/main" count="188" uniqueCount="114">
  <si>
    <t>Unique Identifier</t>
  </si>
  <si>
    <t>Data Cut-Off Date</t>
  </si>
  <si>
    <t>Securitisation Name</t>
  </si>
  <si>
    <t>Reporting Entity Name</t>
  </si>
  <si>
    <t>Reporting Entity Contact Person</t>
  </si>
  <si>
    <t>Reporting Entity Contact Telephone</t>
  </si>
  <si>
    <t>Reporting Entity Contact Emails</t>
  </si>
  <si>
    <t>Risk Retention Method</t>
  </si>
  <si>
    <t>Risk Retention Holder</t>
  </si>
  <si>
    <t>Underlying Exposure Type</t>
  </si>
  <si>
    <t>Risk Transfer Method</t>
  </si>
  <si>
    <t>Trigger Measurements/Ratios</t>
  </si>
  <si>
    <t>Revolving/ Ramp-Up Period End-Date</t>
  </si>
  <si>
    <t>Principal Recoveries In The Period</t>
  </si>
  <si>
    <t>Interest Recoveries In The Period</t>
  </si>
  <si>
    <t>Principal Collections In The Period</t>
  </si>
  <si>
    <t>Interest Collections In The Period</t>
  </si>
  <si>
    <t>Drawings Under Liquidity Facility</t>
  </si>
  <si>
    <t>Securitisation Excess Spread</t>
  </si>
  <si>
    <t>Excess Spread Trapping Mechanism</t>
  </si>
  <si>
    <t>Current Overcollateralisation</t>
  </si>
  <si>
    <t>Annualised Constant Prepayment Rate</t>
  </si>
  <si>
    <t>Dilutions</t>
  </si>
  <si>
    <t>Gross Charge Offs In The Period</t>
  </si>
  <si>
    <t>Repurchased Exposures</t>
  </si>
  <si>
    <t>Restructured Exposures</t>
  </si>
  <si>
    <t>Annualised Constant Default Rate</t>
  </si>
  <si>
    <t>Defaulted Exposures</t>
  </si>
  <si>
    <t>Defaulted Exposures CRR</t>
  </si>
  <si>
    <t>Risk Weight Approach</t>
  </si>
  <si>
    <t>Obligor Probability Of Default in Range [0.00%,0.10%)</t>
  </si>
  <si>
    <t>Obligor Probability Of Default in Range [0.10%,0.25%)</t>
  </si>
  <si>
    <t>Obligor Probability Of Default in Range [0.25%,1.00%)</t>
  </si>
  <si>
    <t>Obligor Probability Of Default in Range [1.00%,7.50%)</t>
  </si>
  <si>
    <t>Obligor Probability Of Default in Range [7.50%,20.00%)</t>
  </si>
  <si>
    <t>Obligor Probability Of Default in Range [20.00%,100.00%]</t>
  </si>
  <si>
    <t>Internal Loss Given Default Estimate</t>
  </si>
  <si>
    <t>Arrears 1-29 Days</t>
  </si>
  <si>
    <t>Arrears 30-59 Days</t>
  </si>
  <si>
    <t>Arrears 60-89 Days</t>
  </si>
  <si>
    <t>Arrears 90-119 Days</t>
  </si>
  <si>
    <t>Arrears 120-149 Days</t>
  </si>
  <si>
    <t>Arrears 150-179 Days</t>
  </si>
  <si>
    <t>Arrears 180+ Days</t>
  </si>
  <si>
    <t>Field Name</t>
  </si>
  <si>
    <t>Value</t>
  </si>
  <si>
    <t>549300IR6BJEXAIMVE53N202301</t>
  </si>
  <si>
    <t>Cut Carbon Notes</t>
  </si>
  <si>
    <t>Calvert Impact, Inc.</t>
  </si>
  <si>
    <t>Lucas Pappas</t>
  </si>
  <si>
    <t>01 301-280-6039</t>
  </si>
  <si>
    <t>lpappas@calvertimpact.org</t>
  </si>
  <si>
    <t>FLTR</t>
  </si>
  <si>
    <t>ORIG</t>
  </si>
  <si>
    <t>CMRT</t>
  </si>
  <si>
    <t>Y</t>
  </si>
  <si>
    <t>N</t>
  </si>
  <si>
    <t>ND5</t>
  </si>
  <si>
    <t>Original Test/Event/Trigger Identifier</t>
  </si>
  <si>
    <t>New Test/Event/Trigger Identifier</t>
  </si>
  <si>
    <t>Description</t>
  </si>
  <si>
    <t>Threshold Level</t>
  </si>
  <si>
    <t>Actual Value</t>
  </si>
  <si>
    <t>Status</t>
  </si>
  <si>
    <t>Cure Period</t>
  </si>
  <si>
    <t>Calculation Frequency</t>
  </si>
  <si>
    <t>Consequence for Breach</t>
  </si>
  <si>
    <t>Field</t>
  </si>
  <si>
    <t>Loss Trigger Event</t>
  </si>
  <si>
    <t>Realized Loss Amount exceeds 1% of aggregate portfolio balance</t>
  </si>
  <si>
    <t>CHPP</t>
  </si>
  <si>
    <t>Original Cashflow Item Identifier</t>
  </si>
  <si>
    <t>New Cashflow Item Identifier</t>
  </si>
  <si>
    <t>Cashflow Item</t>
  </si>
  <si>
    <t>Amount Paid During Period</t>
  </si>
  <si>
    <t>Available Funds Post</t>
  </si>
  <si>
    <t>Principal Collections</t>
  </si>
  <si>
    <t>Interest Collections</t>
  </si>
  <si>
    <t>Other Amounts</t>
  </si>
  <si>
    <t>Investment Interest Income</t>
  </si>
  <si>
    <t>Repurchase Principal</t>
  </si>
  <si>
    <t>Administrator Advances</t>
  </si>
  <si>
    <t>Liquidity Reserve Draw Amount</t>
  </si>
  <si>
    <t>Liquidity Reserve Excess Amount</t>
  </si>
  <si>
    <t>Indenture Trustee Fee</t>
  </si>
  <si>
    <t>Custodian Fee</t>
  </si>
  <si>
    <t>Administrator Expenses</t>
  </si>
  <si>
    <t>Senior Master Servicing Fee</t>
  </si>
  <si>
    <t>Master Administrator Fee</t>
  </si>
  <si>
    <t>Rating Agency Fees</t>
  </si>
  <si>
    <t>Subordinate Master Servicing Fee</t>
  </si>
  <si>
    <t>Interest Distribution</t>
  </si>
  <si>
    <t>Liquidity Reserve Deposits</t>
  </si>
  <si>
    <t>Principal Distribution</t>
  </si>
  <si>
    <t>Issuer Payment</t>
  </si>
  <si>
    <t>CF1</t>
  </si>
  <si>
    <t>CF2</t>
  </si>
  <si>
    <t>CF3</t>
  </si>
  <si>
    <t>CF4</t>
  </si>
  <si>
    <t>CF5</t>
  </si>
  <si>
    <t>CF6</t>
  </si>
  <si>
    <t>CF7</t>
  </si>
  <si>
    <t>CF8</t>
  </si>
  <si>
    <t>CF9</t>
  </si>
  <si>
    <t>CF10</t>
  </si>
  <si>
    <t>CF11</t>
  </si>
  <si>
    <t>CF12</t>
  </si>
  <si>
    <t>CF13</t>
  </si>
  <si>
    <t>CF14</t>
  </si>
  <si>
    <t>CF15</t>
  </si>
  <si>
    <t>CF16</t>
  </si>
  <si>
    <t>CF17</t>
  </si>
  <si>
    <t>CF18</t>
  </si>
  <si>
    <t>CF19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</si>
</sst>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0" borderId="0" xfId="1" applyFill="1" applyAlignment="1">
      <alignment horizontal="right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30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EAB578-21FF-4BFD-9A28-5DCFF0B6C2E1}" name="securitizationInformation" displayName="securitizationInformation" ref="B2:C46" totalsRowShown="0" headerRowDxfId="29" dataDxfId="28">
  <tableColumns count="2">
    <tableColumn id="1" xr3:uid="{15B24266-C1F9-43CB-87D3-3A0091DF039A}" name="Field Name" dataDxfId="27"/>
    <tableColumn id="2" xr3:uid="{86D500B5-D2D3-47E1-926D-C7367F17781A}" name="Value" dataDxfId="26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E10E2D-BBB0-4243-8BC2-D33298DA8AEB}" name="triggerEvents" displayName="triggerEvents" ref="B2:C12" totalsRowShown="0" headerRowDxfId="25" dataDxfId="24">
  <tableColumns count="2">
    <tableColumn id="1" xr3:uid="{EA09570B-E6E5-43A2-8068-F81AEFB2E587}" name="Field" dataDxfId="23"/>
    <tableColumn id="2" xr3:uid="{A9B5210D-0E4D-449A-A22C-DE7B52144ABB}" name="Loss Trigger Event" dataDxfId="2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0C8E22-6D63-4C20-BDD2-083268892201}" name="Table4" displayName="Table4" ref="B2:U8" totalsRowShown="0" headerRowDxfId="21" dataDxfId="20">
  <tableColumns count="20">
    <tableColumn id="1" xr3:uid="{716733D3-EAA7-479C-81FA-057281918D3A}" name="Field" dataDxfId="19"/>
    <tableColumn id="3" xr3:uid="{73C698A9-1F23-4142-BBAC-02BCCB1902BA}" name="Principal Collections" dataDxfId="18"/>
    <tableColumn id="4" xr3:uid="{15B19BBA-B13C-45C9-BB5B-EFE706A297D1}" name="Interest Collections" dataDxfId="17"/>
    <tableColumn id="5" xr3:uid="{46FAC1A7-03FB-4362-B912-9F31326A980C}" name="Other Amounts" dataDxfId="16"/>
    <tableColumn id="6" xr3:uid="{6DC5069E-1FFA-4177-8510-094461A93976}" name="Investment Interest Income" dataDxfId="15"/>
    <tableColumn id="7" xr3:uid="{87B1D694-0876-4387-808E-2FAD8E5624DB}" name="Repurchase Principal" dataDxfId="14"/>
    <tableColumn id="8" xr3:uid="{49741CC4-78CB-4195-8809-7E0EA48A8695}" name="Administrator Advances" dataDxfId="13"/>
    <tableColumn id="9" xr3:uid="{F1D4FC44-3445-4C36-B14A-4465659D1CE1}" name="Liquidity Reserve Draw Amount" dataDxfId="12"/>
    <tableColumn id="10" xr3:uid="{820DCE47-C01A-491D-8D04-1C03FBDB9666}" name="Liquidity Reserve Excess Amount" dataDxfId="11"/>
    <tableColumn id="11" xr3:uid="{CE956809-43BD-4C54-BC99-43D2A8D96D99}" name="Indenture Trustee Fee" dataDxfId="10"/>
    <tableColumn id="12" xr3:uid="{ECB1916F-5412-410B-8C8E-296D09818058}" name="Custodian Fee" dataDxfId="9"/>
    <tableColumn id="13" xr3:uid="{21F98FB9-8AD7-4209-B239-A29DCEE6C6C7}" name="Administrator Expenses" dataDxfId="8"/>
    <tableColumn id="14" xr3:uid="{438F8FDC-1EA8-4740-81C3-7E75FD356245}" name="Senior Master Servicing Fee" dataDxfId="7"/>
    <tableColumn id="15" xr3:uid="{69100F3F-0010-47A2-9B6C-04D88B7089B6}" name="Master Administrator Fee" dataDxfId="6"/>
    <tableColumn id="16" xr3:uid="{4D16A516-D379-4C1A-9F51-1E9021C64474}" name="Rating Agency Fees" dataDxfId="5"/>
    <tableColumn id="18" xr3:uid="{77E10E6E-9D9E-45F1-9C62-5FCD04A9278C}" name="Interest Distribution" dataDxfId="4"/>
    <tableColumn id="19" xr3:uid="{98E5EB32-AE20-4BF7-8DA2-3E0474F61AD3}" name="Liquidity Reserve Deposits" dataDxfId="3"/>
    <tableColumn id="20" xr3:uid="{C2E7D695-BA57-4585-B64A-D462A4194C62}" name="Principal Distribution" dataDxfId="2"/>
    <tableColumn id="17" xr3:uid="{5471D2AD-555F-4D79-ACE9-A909421FCC91}" name="Subordinate Master Servicing Fee" dataDxfId="0"/>
    <tableColumn id="21" xr3:uid="{3F51E8C7-B6D6-424E-B4CD-74F5C7BC9694}" name="Issuer Payment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lpappas@calvertimpact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491B-EA93-46F3-A54C-FAE7C25B012B}">
  <dimension ref="B2:C46"/>
  <sheetViews>
    <sheetView tabSelected="1" workbookViewId="0">
      <selection activeCell="C22" sqref="C22"/>
    </sheetView>
  </sheetViews>
  <sheetFormatPr defaultRowHeight="15" x14ac:dyDescent="0.25"/>
  <cols>
    <col min="1" max="1" width="4.85546875" style="1" customWidth="1"/>
    <col min="2" max="2" width="51.5703125" style="1" bestFit="1" customWidth="1"/>
    <col min="3" max="3" width="29.140625" style="1" bestFit="1" customWidth="1"/>
    <col min="4" max="17" width="9.140625" style="1"/>
    <col min="18" max="18" width="11" style="1" bestFit="1" customWidth="1"/>
    <col min="19" max="16384" width="9.140625" style="1"/>
  </cols>
  <sheetData>
    <row r="2" spans="2:3" x14ac:dyDescent="0.25">
      <c r="B2" t="s">
        <v>44</v>
      </c>
      <c r="C2" s="2" t="s">
        <v>45</v>
      </c>
    </row>
    <row r="3" spans="2:3" x14ac:dyDescent="0.25">
      <c r="B3" t="s">
        <v>0</v>
      </c>
      <c r="C3" s="2" t="s">
        <v>46</v>
      </c>
    </row>
    <row r="4" spans="2:3" x14ac:dyDescent="0.25">
      <c r="B4" t="s">
        <v>1</v>
      </c>
      <c r="C4" s="3">
        <v>45838</v>
      </c>
    </row>
    <row r="5" spans="2:3" x14ac:dyDescent="0.25">
      <c r="B5" t="s">
        <v>2</v>
      </c>
      <c r="C5" s="2" t="s">
        <v>47</v>
      </c>
    </row>
    <row r="6" spans="2:3" x14ac:dyDescent="0.25">
      <c r="B6" t="s">
        <v>3</v>
      </c>
      <c r="C6" s="2" t="s">
        <v>48</v>
      </c>
    </row>
    <row r="7" spans="2:3" x14ac:dyDescent="0.25">
      <c r="B7" t="s">
        <v>4</v>
      </c>
      <c r="C7" s="2" t="s">
        <v>49</v>
      </c>
    </row>
    <row r="8" spans="2:3" x14ac:dyDescent="0.25">
      <c r="B8" t="s">
        <v>5</v>
      </c>
      <c r="C8" s="2" t="s">
        <v>50</v>
      </c>
    </row>
    <row r="9" spans="2:3" x14ac:dyDescent="0.25">
      <c r="B9" t="s">
        <v>6</v>
      </c>
      <c r="C9" s="4" t="s">
        <v>51</v>
      </c>
    </row>
    <row r="10" spans="2:3" x14ac:dyDescent="0.25">
      <c r="B10" t="s">
        <v>7</v>
      </c>
      <c r="C10" s="2" t="s">
        <v>52</v>
      </c>
    </row>
    <row r="11" spans="2:3" x14ac:dyDescent="0.25">
      <c r="B11" t="s">
        <v>8</v>
      </c>
      <c r="C11" s="2" t="s">
        <v>53</v>
      </c>
    </row>
    <row r="12" spans="2:3" x14ac:dyDescent="0.25">
      <c r="B12" t="s">
        <v>9</v>
      </c>
      <c r="C12" s="2" t="s">
        <v>54</v>
      </c>
    </row>
    <row r="13" spans="2:3" x14ac:dyDescent="0.25">
      <c r="B13" t="s">
        <v>10</v>
      </c>
      <c r="C13" s="2" t="s">
        <v>55</v>
      </c>
    </row>
    <row r="14" spans="2:3" x14ac:dyDescent="0.25">
      <c r="B14" t="s">
        <v>11</v>
      </c>
      <c r="C14" s="2" t="s">
        <v>56</v>
      </c>
    </row>
    <row r="15" spans="2:3" x14ac:dyDescent="0.25">
      <c r="B15" t="s">
        <v>12</v>
      </c>
      <c r="C15" s="3">
        <v>56233</v>
      </c>
    </row>
    <row r="16" spans="2:3" x14ac:dyDescent="0.25">
      <c r="B16" t="s">
        <v>13</v>
      </c>
      <c r="C16" s="5">
        <v>0</v>
      </c>
    </row>
    <row r="17" spans="2:3" x14ac:dyDescent="0.25">
      <c r="B17" t="s">
        <v>14</v>
      </c>
      <c r="C17" s="5">
        <v>0</v>
      </c>
    </row>
    <row r="18" spans="2:3" x14ac:dyDescent="0.25">
      <c r="B18" t="s">
        <v>15</v>
      </c>
      <c r="C18" s="5">
        <v>203361.78</v>
      </c>
    </row>
    <row r="19" spans="2:3" x14ac:dyDescent="0.25">
      <c r="B19" t="s">
        <v>16</v>
      </c>
      <c r="C19" s="5">
        <v>2888584.39</v>
      </c>
    </row>
    <row r="20" spans="2:3" x14ac:dyDescent="0.25">
      <c r="B20" t="s">
        <v>17</v>
      </c>
      <c r="C20" s="2" t="s">
        <v>57</v>
      </c>
    </row>
    <row r="21" spans="2:3" x14ac:dyDescent="0.25">
      <c r="B21" t="s">
        <v>18</v>
      </c>
      <c r="C21" s="5">
        <f>+'Cash Flow Information'!U8</f>
        <v>2802.2100000001519</v>
      </c>
    </row>
    <row r="22" spans="2:3" x14ac:dyDescent="0.25">
      <c r="B22" t="s">
        <v>19</v>
      </c>
      <c r="C22" s="2" t="s">
        <v>56</v>
      </c>
    </row>
    <row r="23" spans="2:3" x14ac:dyDescent="0.25">
      <c r="B23" t="s">
        <v>20</v>
      </c>
      <c r="C23" s="5">
        <v>7403410</v>
      </c>
    </row>
    <row r="24" spans="2:3" x14ac:dyDescent="0.25">
      <c r="B24" t="s">
        <v>21</v>
      </c>
      <c r="C24" s="6">
        <v>0</v>
      </c>
    </row>
    <row r="25" spans="2:3" x14ac:dyDescent="0.25">
      <c r="B25" t="s">
        <v>22</v>
      </c>
      <c r="C25" s="5">
        <f>+C18</f>
        <v>203361.78</v>
      </c>
    </row>
    <row r="26" spans="2:3" x14ac:dyDescent="0.25">
      <c r="B26" t="s">
        <v>23</v>
      </c>
      <c r="C26" s="5">
        <v>0</v>
      </c>
    </row>
    <row r="27" spans="2:3" x14ac:dyDescent="0.25">
      <c r="B27" t="s">
        <v>24</v>
      </c>
      <c r="C27" s="5">
        <v>0</v>
      </c>
    </row>
    <row r="28" spans="2:3" x14ac:dyDescent="0.25">
      <c r="B28" t="s">
        <v>25</v>
      </c>
      <c r="C28" s="5">
        <v>0</v>
      </c>
    </row>
    <row r="29" spans="2:3" x14ac:dyDescent="0.25">
      <c r="B29" t="s">
        <v>26</v>
      </c>
      <c r="C29" s="6">
        <v>0</v>
      </c>
    </row>
    <row r="30" spans="2:3" x14ac:dyDescent="0.25">
      <c r="B30" t="s">
        <v>27</v>
      </c>
      <c r="C30" s="5">
        <v>0</v>
      </c>
    </row>
    <row r="31" spans="2:3" x14ac:dyDescent="0.25">
      <c r="B31" t="s">
        <v>28</v>
      </c>
      <c r="C31" s="5">
        <v>0</v>
      </c>
    </row>
    <row r="32" spans="2:3" x14ac:dyDescent="0.25">
      <c r="B32" t="s">
        <v>29</v>
      </c>
      <c r="C32" s="2" t="s">
        <v>57</v>
      </c>
    </row>
    <row r="33" spans="2:3" x14ac:dyDescent="0.25">
      <c r="B33" t="s">
        <v>30</v>
      </c>
      <c r="C33" s="2" t="s">
        <v>57</v>
      </c>
    </row>
    <row r="34" spans="2:3" x14ac:dyDescent="0.25">
      <c r="B34" t="s">
        <v>31</v>
      </c>
      <c r="C34" s="2" t="s">
        <v>57</v>
      </c>
    </row>
    <row r="35" spans="2:3" x14ac:dyDescent="0.25">
      <c r="B35" t="s">
        <v>32</v>
      </c>
      <c r="C35" s="2" t="s">
        <v>57</v>
      </c>
    </row>
    <row r="36" spans="2:3" x14ac:dyDescent="0.25">
      <c r="B36" t="s">
        <v>33</v>
      </c>
      <c r="C36" s="2" t="s">
        <v>57</v>
      </c>
    </row>
    <row r="37" spans="2:3" x14ac:dyDescent="0.25">
      <c r="B37" t="s">
        <v>34</v>
      </c>
      <c r="C37" s="2" t="s">
        <v>57</v>
      </c>
    </row>
    <row r="38" spans="2:3" x14ac:dyDescent="0.25">
      <c r="B38" t="s">
        <v>35</v>
      </c>
      <c r="C38" s="2" t="s">
        <v>57</v>
      </c>
    </row>
    <row r="39" spans="2:3" x14ac:dyDescent="0.25">
      <c r="B39" t="s">
        <v>36</v>
      </c>
      <c r="C39" s="2" t="s">
        <v>57</v>
      </c>
    </row>
    <row r="40" spans="2:3" x14ac:dyDescent="0.25">
      <c r="B40" t="s">
        <v>37</v>
      </c>
      <c r="C40" s="6">
        <v>0</v>
      </c>
    </row>
    <row r="41" spans="2:3" x14ac:dyDescent="0.25">
      <c r="B41" t="s">
        <v>38</v>
      </c>
      <c r="C41" s="6">
        <v>0</v>
      </c>
    </row>
    <row r="42" spans="2:3" x14ac:dyDescent="0.25">
      <c r="B42" t="s">
        <v>39</v>
      </c>
      <c r="C42" s="6">
        <v>0</v>
      </c>
    </row>
    <row r="43" spans="2:3" x14ac:dyDescent="0.25">
      <c r="B43" t="s">
        <v>40</v>
      </c>
      <c r="C43" s="6">
        <v>0</v>
      </c>
    </row>
    <row r="44" spans="2:3" x14ac:dyDescent="0.25">
      <c r="B44" t="s">
        <v>41</v>
      </c>
      <c r="C44" s="6">
        <v>0</v>
      </c>
    </row>
    <row r="45" spans="2:3" x14ac:dyDescent="0.25">
      <c r="B45" t="s">
        <v>42</v>
      </c>
      <c r="C45" s="6">
        <v>0</v>
      </c>
    </row>
    <row r="46" spans="2:3" x14ac:dyDescent="0.25">
      <c r="B46" t="s">
        <v>43</v>
      </c>
      <c r="C46" s="6">
        <v>0</v>
      </c>
    </row>
  </sheetData>
  <hyperlinks>
    <hyperlink ref="C9" r:id="rId1" xr:uid="{1B00345F-F507-4237-8FFB-7748F1C51206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3C38-1DFC-449D-AE0E-E34AF57527E7}">
  <dimension ref="B2:C12"/>
  <sheetViews>
    <sheetView workbookViewId="0">
      <selection activeCell="C12" sqref="C12"/>
    </sheetView>
  </sheetViews>
  <sheetFormatPr defaultRowHeight="15" x14ac:dyDescent="0.25"/>
  <cols>
    <col min="1" max="1" width="6.5703125" style="1" customWidth="1"/>
    <col min="2" max="2" width="33.140625" style="1" bestFit="1" customWidth="1"/>
    <col min="3" max="3" width="59" style="1" bestFit="1" customWidth="1"/>
    <col min="4" max="16384" width="9.140625" style="1"/>
  </cols>
  <sheetData>
    <row r="2" spans="2:3" x14ac:dyDescent="0.25">
      <c r="B2" t="s">
        <v>67</v>
      </c>
      <c r="C2" s="2" t="s">
        <v>68</v>
      </c>
    </row>
    <row r="3" spans="2:3" x14ac:dyDescent="0.25">
      <c r="B3" t="s">
        <v>0</v>
      </c>
      <c r="C3" s="2" t="s">
        <v>46</v>
      </c>
    </row>
    <row r="4" spans="2:3" x14ac:dyDescent="0.25">
      <c r="B4" t="s">
        <v>58</v>
      </c>
      <c r="C4" s="2" t="s">
        <v>68</v>
      </c>
    </row>
    <row r="5" spans="2:3" x14ac:dyDescent="0.25">
      <c r="B5" t="s">
        <v>59</v>
      </c>
      <c r="C5" s="2" t="s">
        <v>68</v>
      </c>
    </row>
    <row r="6" spans="2:3" x14ac:dyDescent="0.25">
      <c r="B6" t="s">
        <v>60</v>
      </c>
      <c r="C6" s="2" t="s">
        <v>69</v>
      </c>
    </row>
    <row r="7" spans="2:3" x14ac:dyDescent="0.25">
      <c r="B7" t="s">
        <v>61</v>
      </c>
      <c r="C7" s="6">
        <v>0.01</v>
      </c>
    </row>
    <row r="8" spans="2:3" x14ac:dyDescent="0.25">
      <c r="B8" t="s">
        <v>62</v>
      </c>
      <c r="C8" s="6">
        <v>0</v>
      </c>
    </row>
    <row r="9" spans="2:3" x14ac:dyDescent="0.25">
      <c r="B9" t="s">
        <v>63</v>
      </c>
      <c r="C9" s="2" t="s">
        <v>56</v>
      </c>
    </row>
    <row r="10" spans="2:3" x14ac:dyDescent="0.25">
      <c r="B10" t="s">
        <v>64</v>
      </c>
      <c r="C10" s="2" t="s">
        <v>57</v>
      </c>
    </row>
    <row r="11" spans="2:3" x14ac:dyDescent="0.25">
      <c r="B11" t="s">
        <v>65</v>
      </c>
      <c r="C11" s="2">
        <v>180</v>
      </c>
    </row>
    <row r="12" spans="2:3" x14ac:dyDescent="0.25">
      <c r="B12" t="s">
        <v>66</v>
      </c>
      <c r="C12" s="2" t="s">
        <v>70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1EF7-D243-4FF9-883E-2C3F253B0178}">
  <dimension ref="B2:U8"/>
  <sheetViews>
    <sheetView topLeftCell="N1" workbookViewId="0">
      <selection activeCell="U8" sqref="U8"/>
    </sheetView>
  </sheetViews>
  <sheetFormatPr defaultRowHeight="15" x14ac:dyDescent="0.25"/>
  <cols>
    <col min="1" max="1" width="3.42578125" style="1" customWidth="1"/>
    <col min="2" max="2" width="30" style="1" bestFit="1" customWidth="1"/>
    <col min="3" max="8" width="29.140625" style="1" bestFit="1" customWidth="1"/>
    <col min="9" max="9" width="29.85546875" style="1" bestFit="1" customWidth="1"/>
    <col min="10" max="10" width="31.5703125" style="1" bestFit="1" customWidth="1"/>
    <col min="11" max="16" width="29.140625" style="1" bestFit="1" customWidth="1"/>
    <col min="17" max="17" width="31.7109375" style="1" bestFit="1" customWidth="1"/>
    <col min="18" max="19" width="29.140625" style="1" bestFit="1" customWidth="1"/>
    <col min="20" max="20" width="31.7109375" style="1" bestFit="1" customWidth="1"/>
    <col min="21" max="21" width="29.140625" style="1" bestFit="1" customWidth="1"/>
    <col min="22" max="16384" width="9.140625" style="1"/>
  </cols>
  <sheetData>
    <row r="2" spans="2:21" x14ac:dyDescent="0.25">
      <c r="B2" t="s">
        <v>67</v>
      </c>
      <c r="C2" s="7" t="s">
        <v>76</v>
      </c>
      <c r="D2" s="7" t="s">
        <v>77</v>
      </c>
      <c r="E2" s="7" t="s">
        <v>78</v>
      </c>
      <c r="F2" s="7" t="s">
        <v>79</v>
      </c>
      <c r="G2" s="7" t="s">
        <v>80</v>
      </c>
      <c r="H2" s="7" t="s">
        <v>81</v>
      </c>
      <c r="I2" s="7" t="s">
        <v>82</v>
      </c>
      <c r="J2" s="7" t="s">
        <v>83</v>
      </c>
      <c r="K2" s="7" t="s">
        <v>84</v>
      </c>
      <c r="L2" s="7" t="s">
        <v>85</v>
      </c>
      <c r="M2" s="7" t="s">
        <v>86</v>
      </c>
      <c r="N2" s="7" t="s">
        <v>87</v>
      </c>
      <c r="O2" s="7" t="s">
        <v>88</v>
      </c>
      <c r="P2" s="7" t="s">
        <v>89</v>
      </c>
      <c r="Q2" s="7" t="s">
        <v>91</v>
      </c>
      <c r="R2" s="7" t="s">
        <v>92</v>
      </c>
      <c r="S2" s="7" t="s">
        <v>93</v>
      </c>
      <c r="T2" s="7" t="s">
        <v>90</v>
      </c>
      <c r="U2" s="7" t="s">
        <v>94</v>
      </c>
    </row>
    <row r="3" spans="2:21" x14ac:dyDescent="0.25">
      <c r="B3" t="s">
        <v>0</v>
      </c>
      <c r="C3" s="7" t="s">
        <v>46</v>
      </c>
      <c r="D3" s="7" t="s">
        <v>46</v>
      </c>
      <c r="E3" s="7" t="s">
        <v>46</v>
      </c>
      <c r="F3" s="7" t="s">
        <v>46</v>
      </c>
      <c r="G3" s="7" t="s">
        <v>46</v>
      </c>
      <c r="H3" s="7" t="s">
        <v>46</v>
      </c>
      <c r="I3" s="7" t="s">
        <v>46</v>
      </c>
      <c r="J3" s="7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7" t="s">
        <v>46</v>
      </c>
      <c r="P3" s="7" t="s">
        <v>46</v>
      </c>
      <c r="Q3" s="7" t="s">
        <v>46</v>
      </c>
      <c r="R3" s="7" t="s">
        <v>46</v>
      </c>
      <c r="S3" s="7" t="s">
        <v>46</v>
      </c>
      <c r="T3" s="7" t="s">
        <v>46</v>
      </c>
      <c r="U3" s="7" t="s">
        <v>46</v>
      </c>
    </row>
    <row r="4" spans="2:21" x14ac:dyDescent="0.25">
      <c r="B4" t="s">
        <v>71</v>
      </c>
      <c r="C4" s="7" t="s">
        <v>95</v>
      </c>
      <c r="D4" s="7" t="s">
        <v>96</v>
      </c>
      <c r="E4" s="7" t="s">
        <v>97</v>
      </c>
      <c r="F4" s="7" t="s">
        <v>98</v>
      </c>
      <c r="G4" s="7" t="s">
        <v>99</v>
      </c>
      <c r="H4" s="7" t="s">
        <v>100</v>
      </c>
      <c r="I4" s="7" t="s">
        <v>101</v>
      </c>
      <c r="J4" s="7" t="s">
        <v>102</v>
      </c>
      <c r="K4" s="7" t="s">
        <v>103</v>
      </c>
      <c r="L4" s="7" t="s">
        <v>104</v>
      </c>
      <c r="M4" s="7" t="s">
        <v>105</v>
      </c>
      <c r="N4" s="7" t="s">
        <v>106</v>
      </c>
      <c r="O4" s="7" t="s">
        <v>107</v>
      </c>
      <c r="P4" s="7" t="s">
        <v>108</v>
      </c>
      <c r="Q4" s="7" t="s">
        <v>110</v>
      </c>
      <c r="R4" s="7" t="s">
        <v>111</v>
      </c>
      <c r="S4" s="7" t="s">
        <v>112</v>
      </c>
      <c r="T4" s="7" t="s">
        <v>109</v>
      </c>
      <c r="U4" s="7" t="s">
        <v>113</v>
      </c>
    </row>
    <row r="5" spans="2:21" x14ac:dyDescent="0.25">
      <c r="B5" t="s">
        <v>72</v>
      </c>
      <c r="C5" s="7" t="s">
        <v>95</v>
      </c>
      <c r="D5" s="7" t="s">
        <v>96</v>
      </c>
      <c r="E5" s="7" t="s">
        <v>97</v>
      </c>
      <c r="F5" s="7" t="s">
        <v>98</v>
      </c>
      <c r="G5" s="7" t="s">
        <v>99</v>
      </c>
      <c r="H5" s="7" t="s">
        <v>100</v>
      </c>
      <c r="I5" s="7" t="s">
        <v>101</v>
      </c>
      <c r="J5" s="7" t="s">
        <v>102</v>
      </c>
      <c r="K5" s="7" t="s">
        <v>103</v>
      </c>
      <c r="L5" s="7" t="s">
        <v>104</v>
      </c>
      <c r="M5" s="7" t="s">
        <v>105</v>
      </c>
      <c r="N5" s="7" t="s">
        <v>106</v>
      </c>
      <c r="O5" s="7" t="s">
        <v>107</v>
      </c>
      <c r="P5" s="7" t="s">
        <v>108</v>
      </c>
      <c r="Q5" s="7" t="s">
        <v>110</v>
      </c>
      <c r="R5" s="7" t="s">
        <v>111</v>
      </c>
      <c r="S5" s="7" t="s">
        <v>112</v>
      </c>
      <c r="T5" s="7" t="s">
        <v>109</v>
      </c>
      <c r="U5" s="7" t="s">
        <v>113</v>
      </c>
    </row>
    <row r="6" spans="2:21" x14ac:dyDescent="0.25">
      <c r="B6" t="s">
        <v>73</v>
      </c>
      <c r="C6" s="7" t="s">
        <v>76</v>
      </c>
      <c r="D6" s="7" t="s">
        <v>77</v>
      </c>
      <c r="E6" s="7" t="s">
        <v>78</v>
      </c>
      <c r="F6" s="7" t="s">
        <v>79</v>
      </c>
      <c r="G6" s="7" t="s">
        <v>80</v>
      </c>
      <c r="H6" s="7" t="s">
        <v>81</v>
      </c>
      <c r="I6" s="7" t="s">
        <v>82</v>
      </c>
      <c r="J6" s="7" t="s">
        <v>83</v>
      </c>
      <c r="K6" s="7" t="s">
        <v>84</v>
      </c>
      <c r="L6" s="7" t="s">
        <v>85</v>
      </c>
      <c r="M6" s="7" t="s">
        <v>86</v>
      </c>
      <c r="N6" s="7" t="s">
        <v>87</v>
      </c>
      <c r="O6" s="7" t="s">
        <v>88</v>
      </c>
      <c r="P6" s="7" t="s">
        <v>89</v>
      </c>
      <c r="Q6" s="7" t="s">
        <v>91</v>
      </c>
      <c r="R6" s="7" t="s">
        <v>92</v>
      </c>
      <c r="S6" s="7" t="s">
        <v>93</v>
      </c>
      <c r="T6" s="7" t="s">
        <v>90</v>
      </c>
      <c r="U6" s="7" t="s">
        <v>94</v>
      </c>
    </row>
    <row r="7" spans="2:21" x14ac:dyDescent="0.25">
      <c r="B7" t="s">
        <v>74</v>
      </c>
      <c r="C7" s="8">
        <v>203361.78</v>
      </c>
      <c r="D7" s="8">
        <v>2888584.39</v>
      </c>
      <c r="E7" s="8">
        <v>4342.38</v>
      </c>
      <c r="F7" s="8">
        <v>0</v>
      </c>
      <c r="G7" s="8">
        <v>0</v>
      </c>
      <c r="H7" s="8">
        <v>0</v>
      </c>
      <c r="I7" s="8">
        <v>0</v>
      </c>
      <c r="J7" s="8">
        <v>885.02</v>
      </c>
      <c r="K7" s="8">
        <v>-7500</v>
      </c>
      <c r="L7" s="8">
        <f>-1*(2100+2000)</f>
        <v>-4100</v>
      </c>
      <c r="M7" s="8">
        <v>-49292.28</v>
      </c>
      <c r="N7" s="8">
        <v>-228314.61</v>
      </c>
      <c r="O7" s="8">
        <v>-11000</v>
      </c>
      <c r="P7" s="8">
        <v>0</v>
      </c>
      <c r="Q7" s="8">
        <v>-2395878.77</v>
      </c>
      <c r="R7" s="8">
        <v>0</v>
      </c>
      <c r="S7" s="8">
        <v>-203361.24</v>
      </c>
      <c r="T7" s="8">
        <v>-66284.97</v>
      </c>
      <c r="U7" s="8">
        <v>-128639.49</v>
      </c>
    </row>
    <row r="8" spans="2:21" x14ac:dyDescent="0.25">
      <c r="B8" t="s">
        <v>75</v>
      </c>
      <c r="C8" s="8">
        <f>IF(ISERROR(VALUE(B8)),0,B8)+C7</f>
        <v>203361.78</v>
      </c>
      <c r="D8" s="8">
        <f t="shared" ref="D8:U8" si="0">IF(ISERROR(VALUE(C8)),0,C8)+D7</f>
        <v>3091946.17</v>
      </c>
      <c r="E8" s="8">
        <f t="shared" si="0"/>
        <v>3096288.55</v>
      </c>
      <c r="F8" s="8">
        <f t="shared" si="0"/>
        <v>3096288.55</v>
      </c>
      <c r="G8" s="8">
        <f t="shared" si="0"/>
        <v>3096288.55</v>
      </c>
      <c r="H8" s="8">
        <f t="shared" si="0"/>
        <v>3096288.55</v>
      </c>
      <c r="I8" s="8">
        <f t="shared" si="0"/>
        <v>3096288.55</v>
      </c>
      <c r="J8" s="8">
        <f t="shared" si="0"/>
        <v>3097173.57</v>
      </c>
      <c r="K8" s="8">
        <f t="shared" si="0"/>
        <v>3089673.57</v>
      </c>
      <c r="L8" s="8">
        <f t="shared" si="0"/>
        <v>3085573.57</v>
      </c>
      <c r="M8" s="8">
        <f t="shared" si="0"/>
        <v>3036281.29</v>
      </c>
      <c r="N8" s="8">
        <f t="shared" si="0"/>
        <v>2807966.68</v>
      </c>
      <c r="O8" s="8">
        <f t="shared" si="0"/>
        <v>2796966.68</v>
      </c>
      <c r="P8" s="8">
        <f t="shared" si="0"/>
        <v>2796966.68</v>
      </c>
      <c r="Q8" s="8">
        <f t="shared" si="0"/>
        <v>401087.91000000015</v>
      </c>
      <c r="R8" s="8">
        <f t="shared" si="0"/>
        <v>401087.91000000015</v>
      </c>
      <c r="S8" s="8">
        <f t="shared" si="0"/>
        <v>197726.67000000016</v>
      </c>
      <c r="T8" s="8">
        <f t="shared" si="0"/>
        <v>131441.70000000016</v>
      </c>
      <c r="U8" s="8">
        <f t="shared" si="0"/>
        <v>2802.2100000001519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ate xmlns="c25caf78-96d1-4b8a-bc2d-981c7f3d7897" xsi:nil="true"/>
    <_Status xmlns="http://schemas.microsoft.com/sharepoint/v3/fields" xsi:nil="true"/>
    <_Flow_SignoffStatus xmlns="d50d19ed-78c7-43fc-b9bf-967da30eead2" xsi:nil="true"/>
    <lcf76f155ced4ddcb4097134ff3c332f xmlns="d50d19ed-78c7-43fc-b9bf-967da30eead2">
      <Terms xmlns="http://schemas.microsoft.com/office/infopath/2007/PartnerControls"/>
    </lcf76f155ced4ddcb4097134ff3c332f>
    <cfea9650b9c340848d58cc5a04942b68 xmlns="c25caf78-96d1-4b8a-bc2d-981c7f3d7897">
      <Terms xmlns="http://schemas.microsoft.com/office/infopath/2007/PartnerControls"/>
    </cfea9650b9c340848d58cc5a04942b68>
    <TaxCatchAll xmlns="c25caf78-96d1-4b8a-bc2d-981c7f3d7897" xsi:nil="true"/>
    <Audience xmlns="c25caf78-96d1-4b8a-bc2d-981c7f3d78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4449A393AC8B4A83F5A0AC103A43B8" ma:contentTypeVersion="22" ma:contentTypeDescription="Create a new document." ma:contentTypeScope="" ma:versionID="ff20adebaf8387379abcb5e71d727d07">
  <xsd:schema xmlns:xsd="http://www.w3.org/2001/XMLSchema" xmlns:xs="http://www.w3.org/2001/XMLSchema" xmlns:p="http://schemas.microsoft.com/office/2006/metadata/properties" xmlns:ns2="d50d19ed-78c7-43fc-b9bf-967da30eead2" xmlns:ns3="c25caf78-96d1-4b8a-bc2d-981c7f3d7897" xmlns:ns4="http://schemas.microsoft.com/sharepoint/v3/fields" targetNamespace="http://schemas.microsoft.com/office/2006/metadata/properties" ma:root="true" ma:fieldsID="471039c7eeb2220d0338cdc0ce7c8ee6" ns2:_="" ns3:_="" ns4:_="">
    <xsd:import namespace="d50d19ed-78c7-43fc-b9bf-967da30eead2"/>
    <xsd:import namespace="c25caf78-96d1-4b8a-bc2d-981c7f3d789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3:SharedWithUsers" minOccurs="0"/>
                <xsd:element ref="ns3:SharedWithDetails" minOccurs="0"/>
                <xsd:element ref="ns3:Audience" minOccurs="0"/>
                <xsd:element ref="ns3:Document_x0020_Date" minOccurs="0"/>
                <xsd:element ref="ns3:cfea9650b9c340848d58cc5a04942b68" minOccurs="0"/>
                <xsd:element ref="ns3:TaxCatchAllLabel" minOccurs="0"/>
                <xsd:element ref="ns4:_Statu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d19ed-78c7-43fc-b9bf-967da30eea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378524-3825-41c0-82c2-ab786a4ac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caf78-96d1-4b8a-bc2d-981c7f3d78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3695e9-0787-4b7e-9452-7d61c1d4d21d}" ma:internalName="TaxCatchAll" ma:showField="CatchAllData" ma:web="c25caf78-96d1-4b8a-bc2d-981c7f3d7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Audience" ma:index="15" nillable="true" ma:displayName="Audience" ma:default="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ernal"/>
                        <xsd:enumeration value="Investors"/>
                        <xsd:enumeration value="Extern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Date" ma:index="16" nillable="true" ma:displayName="Document Date" ma:default="" ma:format="DateOnly" ma:indexed="true" ma:internalName="Document_x0020_Date">
      <xsd:simpleType>
        <xsd:restriction base="dms:DateTime"/>
      </xsd:simpleType>
    </xsd:element>
    <xsd:element name="cfea9650b9c340848d58cc5a04942b68" ma:index="17" nillable="true" ma:taxonomy="true" ma:internalName="cfea9650b9c340848d58cc5a04942b68" ma:taxonomyFieldName="Document_x0020_Type" ma:displayName="Document Type" ma:default="" ma:fieldId="{cfea9650-b9c3-4084-8d58-cc5a04942b68}" ma:taxonomyMulti="true" ma:sspId="ee378524-3825-41c0-82c2-ab786a4ac74b" ma:termSetId="fd023fb2-2b8c-4e76-9e13-3ffb777f4f4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b43695e9-0787-4b7e-9452-7d61c1d4d21d}" ma:internalName="TaxCatchAllLabel" ma:readOnly="true" ma:showField="CatchAllDataLabel" ma:web="c25caf78-96d1-4b8a-bc2d-981c7f3d7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20" nillable="true" ma:displayName="Status" ma:format="Dropdown" ma:internalName="_Status">
      <xsd:simpleType>
        <xsd:union memberTypes="dms:Text">
          <xsd:simpleType>
            <xsd:restriction base="dms:Choice">
              <xsd:enumeration value="Draft"/>
              <xsd:enumeration value="Reviewed"/>
              <xsd:enumeration value="Final"/>
              <xsd:enumeration value="Executed"/>
              <xsd:enumeration value="Active"/>
              <xsd:enumeration value="Expired"/>
              <xsd:enumeration value="Archive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D196B8-52B8-4FCD-B3CC-473E058A63E4}">
  <ds:schemaRefs>
    <ds:schemaRef ds:uri="http://schemas.microsoft.com/office/2006/metadata/properties"/>
    <ds:schemaRef ds:uri="http://purl.org/dc/dcmitype/"/>
    <ds:schemaRef ds:uri="c25caf78-96d1-4b8a-bc2d-981c7f3d789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sharepoint/v3/fields"/>
    <ds:schemaRef ds:uri="d50d19ed-78c7-43fc-b9bf-967da30eead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9D9760-F3D7-476B-8CDA-7D2A1CF888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64362A-B01B-414B-A3A9-05E3970D9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0d19ed-78c7-43fc-b9bf-967da30eead2"/>
    <ds:schemaRef ds:uri="c25caf78-96d1-4b8a-bc2d-981c7f3d7897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d76692-8a4a-4b3d-9f26-5c9f344ce9e9}" enabled="0" method="" siteId="{82d76692-8a4a-4b3d-9f26-5c9f344ce9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Securitization Information</vt:lpstr>
      <vt:lpstr>Trigger Events</vt:lpstr>
      <vt:lpstr>Cash Flow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Pappas</dc:creator>
  <cp:lastModifiedBy>Lucas Pappas</cp:lastModifiedBy>
  <dcterms:created xsi:type="dcterms:W3CDTF">2025-05-01T13:52:13Z</dcterms:created>
  <dcterms:modified xsi:type="dcterms:W3CDTF">2025-07-03T17:22:37Z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0x010100AB4449A393AC8B4A83F5A0AC103A43B8</vt:lpwstr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Document Type">
    <vt:lpwstr/>
  </property>
</Properties>
</file>