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isdaten" sheetId="1" r:id="rId4"/>
    <sheet state="visible" name="Spesen" sheetId="2" r:id="rId5"/>
    <sheet state="visible" name="Taggelder" sheetId="3" r:id="rId6"/>
    <sheet state="visible" name="KM-Gelder" sheetId="4" r:id="rId7"/>
    <sheet state="visible" name="Hilfstabelle" sheetId="5" r:id="rId8"/>
    <sheet state="hidden" name="__Goal_Metadata" sheetId="6" r:id="rId9"/>
  </sheets>
  <definedNames>
    <definedName name="_KAW999929">'__Goal_Metadata'!$B$2</definedName>
    <definedName name="Monate">Hilfstabelle!$A$2:$A$13</definedName>
    <definedName name="_KAW999934">'__Goal_Metadata'!$B$1</definedName>
  </definedNames>
  <calcPr/>
  <extLst>
    <ext uri="GoogleSheetsCustomDataVersion2">
      <go:sheetsCustomData xmlns:go="http://customooxmlschemas.google.com/" r:id="rId10" roundtripDataChecksum="n7YMLPBZNYkBLf5O+O8FDfgtj0pZL2TB3PSQBrmDvNM="/>
    </ext>
  </extLst>
</workbook>
</file>

<file path=xl/sharedStrings.xml><?xml version="1.0" encoding="utf-8"?>
<sst xmlns="http://schemas.openxmlformats.org/spreadsheetml/2006/main" count="88" uniqueCount="65">
  <si>
    <t>Basisdaten</t>
  </si>
  <si>
    <t xml:space="preserve">Name: </t>
  </si>
  <si>
    <t>Max Mustermann</t>
  </si>
  <si>
    <t>Zeitraum:</t>
  </si>
  <si>
    <t>Januar</t>
  </si>
  <si>
    <t>Firma:</t>
  </si>
  <si>
    <t>Mustermanns GmbH</t>
  </si>
  <si>
    <t>Gesetzlicher Rahmen:</t>
  </si>
  <si>
    <t>gesetzliches Kilometergeld gem. § 9 Abs. 4 EStG:</t>
  </si>
  <si>
    <t>Taggelder gem. § 9 Abs. 4a EStG</t>
  </si>
  <si>
    <t>- Abwesenheit mehr als 8 Stunden oder An-/Abreisetag:</t>
  </si>
  <si>
    <t>- Bei voller Abwesenheit von 24 Stunden (0 bis 24 Uhr):</t>
  </si>
  <si>
    <t>Reduzierung des Taggeld</t>
  </si>
  <si>
    <t>- Bei Übernahme des Frühstückes:</t>
  </si>
  <si>
    <t>- Bei Übernahme Mittag- oder Abendessen:</t>
  </si>
  <si>
    <t>Name:</t>
  </si>
  <si>
    <t>Spesen- und Reisekostenabrechnung</t>
  </si>
  <si>
    <t>Beleg</t>
  </si>
  <si>
    <t>Datum</t>
  </si>
  <si>
    <t>Bezeichnung</t>
  </si>
  <si>
    <t>Bruttobetrag</t>
  </si>
  <si>
    <t>Kilometergeld</t>
  </si>
  <si>
    <t>Taggelder</t>
  </si>
  <si>
    <t>Bahnfahrt Ingolstadt-Hamburg-Ingolstadt</t>
  </si>
  <si>
    <t>Taxifahrt in Hamburg</t>
  </si>
  <si>
    <t>Summe</t>
  </si>
  <si>
    <t>Tage- und Übernachtungsgelder</t>
  </si>
  <si>
    <t>Position</t>
  </si>
  <si>
    <t>Reisezweck</t>
  </si>
  <si>
    <t>Land/Stadt</t>
  </si>
  <si>
    <t>Beginn</t>
  </si>
  <si>
    <t>Ende</t>
  </si>
  <si>
    <t>Stunden</t>
  </si>
  <si>
    <t>Tagsatz</t>
  </si>
  <si>
    <t>Kürzung</t>
  </si>
  <si>
    <t>Gesamt</t>
  </si>
  <si>
    <t>Frühstück</t>
  </si>
  <si>
    <t>Mittag</t>
  </si>
  <si>
    <t>Abend</t>
  </si>
  <si>
    <t>gesamt</t>
  </si>
  <si>
    <t>Besuch GmbH XY</t>
  </si>
  <si>
    <t>Berlin</t>
  </si>
  <si>
    <t>Besuch GmbH XYZ</t>
  </si>
  <si>
    <t>Hamburg</t>
  </si>
  <si>
    <t>Kilometergelder</t>
  </si>
  <si>
    <t>Wegstrecke</t>
  </si>
  <si>
    <t>Kilometer</t>
  </si>
  <si>
    <t>gesetzliches
Kilometergeld</t>
  </si>
  <si>
    <t>Ingolstadt-Berlin</t>
  </si>
  <si>
    <t>Berlin-Ingolstadt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</si>
  <si>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</si>
  <si>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</si>
  <si>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</si>
  <si>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</si>
  <si>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</si>
  <si>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</si>
  <si>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</si>
  <si>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</si>
  <si>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</si>
  <si>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</si>
  <si>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</si>
  <si>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_KAW999934</t>
  </si>
  <si>
    <t>J</t>
  </si>
  <si>
    <t>_KAW999929</t>
  </si>
  <si>
    <t>a4cc8ca0-9838-4e45-99ed-727227e52ad8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</si>
</sst>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#,##0.00&quot; €/km&quot;"/>
    <numFmt numFmtId="165" formatCode="0.00&quot; €/Tag&quot;"/>
    <numFmt numFmtId="166" formatCode="[h]:mm"/>
    <numFmt numFmtId="167" formatCode="_-* #,##0.00\ &quot;€&quot;_-;\-* #,##0.00\ &quot;€&quot;_-;_-* &quot;-&quot;??\ &quot;€&quot;_-;_-@"/>
    <numFmt numFmtId="168" formatCode="&quot;€&quot;\ #,##0.00"/>
    <numFmt numFmtId="169" formatCode="#,##0.00\ &quot;€&quot;"/>
    <numFmt numFmtId="170" formatCode="d/\ mmm\ yy"/>
    <numFmt numFmtId="171" formatCode="&quot;€&quot;\ #,##0.00;;"/>
  </numFmts>
  <fonts count="13">
    <font>
      <sz val="11.0"/>
      <color theme="1"/>
      <name val="Calibri"/>
      <scheme val="minor"/>
    </font>
    <font>
      <sz val="11.0"/>
      <color theme="1"/>
      <name val="Arial"/>
    </font>
    <font>
      <sz val="16.0"/>
      <color rgb="FF4097CB"/>
      <name val="Arial"/>
    </font>
    <font>
      <b/>
      <sz val="16.0"/>
      <color rgb="FF65B2DE"/>
      <name val="Arial"/>
    </font>
    <font>
      <sz val="11.0"/>
      <color theme="0"/>
      <name val="Arial"/>
    </font>
    <font>
      <u/>
      <sz val="11.0"/>
      <color theme="0"/>
      <name val="Arial"/>
    </font>
    <font>
      <b/>
      <sz val="11.0"/>
      <color theme="0"/>
      <name val="Arial"/>
    </font>
    <font>
      <b/>
      <u/>
      <sz val="11.0"/>
      <color theme="0"/>
      <name val="Arial"/>
    </font>
    <font>
      <b/>
      <sz val="11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244D80"/>
        <bgColor rgb="FF244D80"/>
      </patternFill>
    </fill>
    <fill>
      <patternFill patternType="solid">
        <fgColor rgb="FFD8EAF4"/>
        <bgColor rgb="FFD8EAF4"/>
      </patternFill>
    </fill>
    <fill>
      <patternFill patternType="solid">
        <fgColor rgb="FFD8D8D8"/>
        <bgColor rgb="FFD8D8D8"/>
      </patternFill>
    </fill>
    <fill>
      <patternFill patternType="solid">
        <fgColor rgb="FFEF9D3E"/>
        <bgColor rgb="FFEF9D3E"/>
      </patternFill>
    </fill>
    <fill>
      <patternFill patternType="solid">
        <fgColor rgb="FFF2F2F2"/>
        <bgColor rgb="FFF2F2F2"/>
      </patternFill>
    </fill>
  </fills>
  <borders count="43">
    <border/>
    <border>
      <left/>
      <right/>
      <top/>
      <bottom/>
    </border>
    <border>
      <left style="thin">
        <color rgb="FF244D80"/>
      </left>
      <right/>
      <top style="thin">
        <color rgb="FF244D80"/>
      </top>
      <bottom/>
    </border>
    <border>
      <left/>
      <right style="thin">
        <color rgb="FF244D80"/>
      </right>
      <top style="thin">
        <color rgb="FF244D80"/>
      </top>
      <bottom/>
    </border>
    <border>
      <left style="thin">
        <color rgb="FF244D80"/>
      </left>
      <right/>
      <top/>
      <bottom/>
    </border>
    <border>
      <left/>
      <right style="thin">
        <color rgb="FF244D80"/>
      </right>
      <top/>
      <bottom/>
    </border>
    <border>
      <left style="thin">
        <color rgb="FF244D80"/>
      </left>
      <right/>
      <top/>
      <bottom style="thin">
        <color rgb="FF244D80"/>
      </bottom>
    </border>
    <border>
      <left/>
      <right style="thin">
        <color rgb="FF244D80"/>
      </right>
      <top/>
      <bottom style="thin">
        <color rgb="FF244D80"/>
      </bottom>
    </border>
    <border>
      <left style="medium">
        <color rgb="FFD8D8D8"/>
      </left>
      <right style="thin">
        <color rgb="FFD8D8D8"/>
      </right>
      <top style="medium">
        <color rgb="FFD8D8D8"/>
      </top>
      <bottom/>
    </border>
    <border>
      <left style="thin">
        <color rgb="FFD8D8D8"/>
      </left>
      <right style="thin">
        <color rgb="FFD8D8D8"/>
      </right>
      <top style="medium">
        <color rgb="FFD8D8D8"/>
      </top>
      <bottom/>
    </border>
    <border>
      <left style="thin">
        <color rgb="FFD8D8D8"/>
      </left>
      <top style="medium">
        <color rgb="FFD8D8D8"/>
      </top>
      <bottom/>
    </border>
    <border>
      <right style="thin">
        <color rgb="FFD8D8D8"/>
      </right>
      <top style="medium">
        <color rgb="FFD8D8D8"/>
      </top>
      <bottom/>
    </border>
    <border>
      <left style="thin">
        <color rgb="FFD8D8D8"/>
      </left>
      <right style="medium">
        <color rgb="FFD8D8D8"/>
      </right>
      <top style="medium">
        <color rgb="FFD8D8D8"/>
      </top>
      <bottom/>
    </border>
    <border>
      <left/>
      <right style="hair">
        <color rgb="FF7F7F7F"/>
      </right>
      <top/>
      <bottom style="hair">
        <color rgb="FF7F7F7F"/>
      </bottom>
    </border>
    <border>
      <left style="hair">
        <color rgb="FF7F7F7F"/>
      </left>
      <right style="hair">
        <color rgb="FF7F7F7F"/>
      </right>
      <top/>
      <bottom style="hair">
        <color rgb="FF7F7F7F"/>
      </bottom>
    </border>
    <border>
      <left style="hair">
        <color rgb="FF7F7F7F"/>
      </left>
      <top style="hair">
        <color rgb="FF7F7F7F"/>
      </top>
      <bottom style="hair">
        <color rgb="FF7F7F7F"/>
      </bottom>
    </border>
    <border>
      <right style="hair">
        <color rgb="FF7F7F7F"/>
      </right>
      <top style="hair">
        <color rgb="FF7F7F7F"/>
      </top>
      <bottom style="hair">
        <color rgb="FF7F7F7F"/>
      </bottom>
    </border>
    <border>
      <left style="hair">
        <color rgb="FF7F7F7F"/>
      </left>
      <right/>
      <top/>
      <bottom style="hair">
        <color rgb="FF7F7F7F"/>
      </bottom>
    </border>
    <border>
      <left/>
      <right style="hair">
        <color rgb="FF7F7F7F"/>
      </right>
      <top style="hair">
        <color rgb="FF7F7F7F"/>
      </top>
      <bottom style="hair">
        <color rgb="FF7F7F7F"/>
      </bottom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</border>
    <border>
      <left style="hair">
        <color rgb="FF7F7F7F"/>
      </left>
      <right/>
      <top style="hair">
        <color rgb="FF7F7F7F"/>
      </top>
      <bottom style="hair">
        <color rgb="FF7F7F7F"/>
      </bottom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hair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7F7F7F"/>
      </left>
      <right style="hair">
        <color rgb="FF7F7F7F"/>
      </right>
      <top style="hair">
        <color rgb="FF7F7F7F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hair">
        <color rgb="FF7F7F7F"/>
      </right>
      <top style="thin">
        <color rgb="FFD8D8D8"/>
      </top>
      <bottom style="hair">
        <color rgb="FF7F7F7F"/>
      </bottom>
    </border>
    <border>
      <left style="hair">
        <color rgb="FF7F7F7F"/>
      </left>
      <right style="hair">
        <color rgb="FF7F7F7F"/>
      </right>
      <top style="thin">
        <color rgb="FFD8D8D8"/>
      </top>
      <bottom style="hair">
        <color rgb="FF7F7F7F"/>
      </bottom>
    </border>
    <border>
      <left style="hair">
        <color rgb="FF7F7F7F"/>
      </left>
      <right style="thin">
        <color rgb="FFD8D8D8"/>
      </right>
      <top style="thin">
        <color rgb="FFD8D8D8"/>
      </top>
      <bottom style="hair">
        <color rgb="FF7F7F7F"/>
      </bottom>
    </border>
    <border>
      <left style="thin">
        <color rgb="FFD8D8D8"/>
      </left>
      <right style="hair">
        <color rgb="FF7F7F7F"/>
      </right>
      <top style="hair">
        <color rgb="FF7F7F7F"/>
      </top>
      <bottom style="hair">
        <color rgb="FF7F7F7F"/>
      </bottom>
    </border>
    <border>
      <left style="hair">
        <color rgb="FF7F7F7F"/>
      </left>
      <right style="thin">
        <color rgb="FFD8D8D8"/>
      </right>
      <top style="hair">
        <color rgb="FF7F7F7F"/>
      </top>
      <bottom style="hair">
        <color rgb="FF7F7F7F"/>
      </bottom>
    </border>
    <border>
      <left style="thin">
        <color rgb="FFD8D8D8"/>
      </left>
      <right style="hair">
        <color rgb="FF7F7F7F"/>
      </right>
      <top style="hair">
        <color rgb="FF7F7F7F"/>
      </top>
      <bottom style="thin">
        <color rgb="FFD8D8D8"/>
      </bottom>
    </border>
    <border>
      <left style="hair">
        <color rgb="FF7F7F7F"/>
      </left>
      <right style="thin">
        <color rgb="FFD8D8D8"/>
      </right>
      <top style="hair">
        <color rgb="FF7F7F7F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left/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2" numFmtId="0" xfId="0" applyAlignment="1" applyFont="1">
      <alignment horizontal="left"/>
    </xf>
    <xf borderId="1" fillId="2" fontId="4" numFmtId="0" xfId="0" applyBorder="1" applyFill="1" applyFont="1"/>
    <xf borderId="1" fillId="3" fontId="1" numFmtId="0" xfId="0" applyBorder="1" applyFill="1" applyFont="1"/>
    <xf borderId="1" fillId="4" fontId="1" numFmtId="0" xfId="0" applyBorder="1" applyFill="1" applyFont="1"/>
    <xf borderId="1" fillId="2" fontId="5" numFmtId="0" xfId="0" applyBorder="1" applyFont="1"/>
    <xf borderId="2" fillId="2" fontId="4" numFmtId="0" xfId="0" applyBorder="1" applyFont="1"/>
    <xf borderId="3" fillId="2" fontId="4" numFmtId="0" xfId="0" applyBorder="1" applyFont="1"/>
    <xf borderId="1" fillId="2" fontId="6" numFmtId="0" xfId="0" applyBorder="1" applyFont="1"/>
    <xf borderId="4" fillId="3" fontId="1" numFmtId="164" xfId="0" applyBorder="1" applyFont="1" applyNumberFormat="1"/>
    <xf borderId="5" fillId="2" fontId="4" numFmtId="0" xfId="0" applyBorder="1" applyFont="1"/>
    <xf borderId="4" fillId="2" fontId="4" numFmtId="0" xfId="0" applyBorder="1" applyFont="1"/>
    <xf borderId="1" fillId="2" fontId="4" numFmtId="164" xfId="0" applyBorder="1" applyFont="1" applyNumberFormat="1"/>
    <xf quotePrefix="1" borderId="1" fillId="2" fontId="4" numFmtId="0" xfId="0" applyBorder="1" applyFont="1"/>
    <xf borderId="4" fillId="3" fontId="1" numFmtId="165" xfId="0" applyBorder="1" applyFont="1" applyNumberFormat="1"/>
    <xf borderId="5" fillId="3" fontId="1" numFmtId="20" xfId="0" applyBorder="1" applyFont="1" applyNumberFormat="1"/>
    <xf borderId="5" fillId="3" fontId="1" numFmtId="166" xfId="0" applyBorder="1" applyFont="1" applyNumberFormat="1"/>
    <xf borderId="4" fillId="3" fontId="1" numFmtId="167" xfId="0" applyBorder="1" applyFont="1" applyNumberFormat="1"/>
    <xf borderId="1" fillId="2" fontId="7" numFmtId="0" xfId="0" applyBorder="1" applyFont="1"/>
    <xf borderId="6" fillId="2" fontId="4" numFmtId="0" xfId="0" applyBorder="1" applyFont="1"/>
    <xf borderId="7" fillId="2" fontId="4" numFmtId="0" xfId="0" applyBorder="1" applyFont="1"/>
    <xf borderId="0" fillId="0" fontId="8" numFmtId="0" xfId="0" applyFont="1"/>
    <xf borderId="1" fillId="2" fontId="4" numFmtId="0" xfId="0" applyAlignment="1" applyBorder="1" applyFont="1">
      <alignment horizontal="left"/>
    </xf>
    <xf borderId="1" fillId="4" fontId="1" numFmtId="0" xfId="0" applyAlignment="1" applyBorder="1" applyFont="1">
      <alignment horizontal="left"/>
    </xf>
    <xf borderId="0" fillId="0" fontId="1" numFmtId="0" xfId="0" applyAlignment="1" applyFont="1">
      <alignment horizontal="left"/>
    </xf>
    <xf borderId="8" fillId="5" fontId="1" numFmtId="0" xfId="0" applyAlignment="1" applyBorder="1" applyFill="1" applyFont="1">
      <alignment horizontal="center" vertical="center"/>
    </xf>
    <xf borderId="9" fillId="5" fontId="1" numFmtId="0" xfId="0" applyAlignment="1" applyBorder="1" applyFont="1">
      <alignment horizontal="center"/>
    </xf>
    <xf borderId="10" fillId="5" fontId="1" numFmtId="0" xfId="0" applyAlignment="1" applyBorder="1" applyFont="1">
      <alignment horizontal="center"/>
    </xf>
    <xf borderId="11" fillId="0" fontId="9" numFmtId="0" xfId="0" applyBorder="1" applyFont="1"/>
    <xf borderId="12" fillId="5" fontId="1" numFmtId="0" xfId="0" applyAlignment="1" applyBorder="1" applyFont="1">
      <alignment horizontal="center"/>
    </xf>
    <xf borderId="13" fillId="4" fontId="1" numFmtId="0" xfId="0" applyAlignment="1" applyBorder="1" applyFont="1">
      <alignment horizontal="center" vertical="top"/>
    </xf>
    <xf borderId="14" fillId="4" fontId="1" numFmtId="14" xfId="0" applyAlignment="1" applyBorder="1" applyFont="1" applyNumberFormat="1">
      <alignment horizontal="center"/>
    </xf>
    <xf borderId="15" fillId="4" fontId="1" numFmtId="0" xfId="0" applyAlignment="1" applyBorder="1" applyFont="1">
      <alignment horizontal="left" vertical="top"/>
    </xf>
    <xf borderId="16" fillId="0" fontId="9" numFmtId="0" xfId="0" applyBorder="1" applyFont="1"/>
    <xf borderId="17" fillId="4" fontId="1" numFmtId="168" xfId="0" applyBorder="1" applyFont="1" applyNumberFormat="1"/>
    <xf borderId="0" fillId="0" fontId="1" numFmtId="169" xfId="0" applyFont="1" applyNumberFormat="1"/>
    <xf borderId="18" fillId="4" fontId="1" numFmtId="0" xfId="0" applyAlignment="1" applyBorder="1" applyFont="1">
      <alignment horizontal="center" vertical="top"/>
    </xf>
    <xf borderId="19" fillId="4" fontId="1" numFmtId="14" xfId="0" applyAlignment="1" applyBorder="1" applyFont="1" applyNumberFormat="1">
      <alignment horizontal="center" vertical="top"/>
    </xf>
    <xf borderId="20" fillId="4" fontId="1" numFmtId="168" xfId="0" applyBorder="1" applyFont="1" applyNumberFormat="1"/>
    <xf borderId="19" fillId="3" fontId="1" numFmtId="14" xfId="0" applyAlignment="1" applyBorder="1" applyFont="1" applyNumberFormat="1">
      <alignment horizontal="center"/>
    </xf>
    <xf borderId="15" fillId="3" fontId="1" numFmtId="0" xfId="0" applyAlignment="1" applyBorder="1" applyFont="1">
      <alignment horizontal="left" vertical="top"/>
    </xf>
    <xf borderId="20" fillId="3" fontId="1" numFmtId="168" xfId="0" applyBorder="1" applyFont="1" applyNumberFormat="1"/>
    <xf borderId="19" fillId="3" fontId="1" numFmtId="168" xfId="0" applyBorder="1" applyFont="1" applyNumberFormat="1"/>
    <xf borderId="0" fillId="0" fontId="1" numFmtId="0" xfId="0" applyAlignment="1" applyFont="1">
      <alignment horizontal="center"/>
    </xf>
    <xf borderId="1" fillId="4" fontId="8" numFmtId="168" xfId="0" applyAlignment="1" applyBorder="1" applyFont="1" applyNumberFormat="1">
      <alignment horizontal="right"/>
    </xf>
    <xf borderId="21" fillId="2" fontId="4" numFmtId="0" xfId="0" applyAlignment="1" applyBorder="1" applyFont="1">
      <alignment horizontal="left"/>
    </xf>
    <xf borderId="22" fillId="0" fontId="9" numFmtId="0" xfId="0" applyBorder="1" applyFont="1"/>
    <xf borderId="0" fillId="0" fontId="1" numFmtId="20" xfId="0" applyFont="1" applyNumberFormat="1"/>
    <xf borderId="23" fillId="5" fontId="10" numFmtId="0" xfId="0" applyAlignment="1" applyBorder="1" applyFont="1">
      <alignment horizontal="center" vertical="center"/>
    </xf>
    <xf borderId="23" fillId="5" fontId="10" numFmtId="0" xfId="0" applyAlignment="1" applyBorder="1" applyFont="1">
      <alignment horizontal="center" shrinkToFit="0" vertical="center" wrapText="1"/>
    </xf>
    <xf borderId="23" fillId="5" fontId="10" numFmtId="170" xfId="0" applyAlignment="1" applyBorder="1" applyFont="1" applyNumberFormat="1">
      <alignment horizontal="center" vertical="center"/>
    </xf>
    <xf borderId="24" fillId="5" fontId="10" numFmtId="2" xfId="0" applyAlignment="1" applyBorder="1" applyFont="1" applyNumberFormat="1">
      <alignment horizontal="center" vertical="center"/>
    </xf>
    <xf borderId="25" fillId="0" fontId="9" numFmtId="0" xfId="0" applyBorder="1" applyFont="1"/>
    <xf borderId="26" fillId="0" fontId="9" numFmtId="0" xfId="0" applyBorder="1" applyFont="1"/>
    <xf borderId="0" fillId="0" fontId="10" numFmtId="0" xfId="0" applyFont="1"/>
    <xf borderId="27" fillId="0" fontId="9" numFmtId="0" xfId="0" applyBorder="1" applyFont="1"/>
    <xf borderId="28" fillId="0" fontId="9" numFmtId="0" xfId="0" applyBorder="1" applyFont="1"/>
    <xf borderId="29" fillId="5" fontId="11" numFmtId="2" xfId="0" applyAlignment="1" applyBorder="1" applyFont="1" applyNumberFormat="1">
      <alignment horizontal="center" vertical="center"/>
    </xf>
    <xf borderId="29" fillId="5" fontId="10" numFmtId="2" xfId="0" applyAlignment="1" applyBorder="1" applyFont="1" applyNumberFormat="1">
      <alignment vertical="center"/>
    </xf>
    <xf borderId="19" fillId="4" fontId="1" numFmtId="0" xfId="0" applyAlignment="1" applyBorder="1" applyFont="1">
      <alignment horizontal="center"/>
    </xf>
    <xf borderId="19" fillId="3" fontId="1" numFmtId="0" xfId="0" applyBorder="1" applyFont="1"/>
    <xf borderId="19" fillId="3" fontId="1" numFmtId="0" xfId="0" applyAlignment="1" applyBorder="1" applyFont="1">
      <alignment horizontal="center"/>
    </xf>
    <xf borderId="19" fillId="3" fontId="1" numFmtId="166" xfId="0" applyAlignment="1" applyBorder="1" applyFont="1" applyNumberFormat="1">
      <alignment horizontal="center"/>
    </xf>
    <xf borderId="19" fillId="4" fontId="1" numFmtId="166" xfId="0" applyAlignment="1" applyBorder="1" applyFont="1" applyNumberFormat="1">
      <alignment horizontal="center"/>
    </xf>
    <xf borderId="19" fillId="4" fontId="1" numFmtId="168" xfId="0" applyBorder="1" applyFont="1" applyNumberFormat="1"/>
    <xf borderId="19" fillId="4" fontId="1" numFmtId="171" xfId="0" applyBorder="1" applyFont="1" applyNumberFormat="1"/>
    <xf borderId="30" fillId="3" fontId="1" numFmtId="0" xfId="0" applyBorder="1" applyFont="1"/>
    <xf borderId="30" fillId="3" fontId="1" numFmtId="0" xfId="0" applyAlignment="1" applyBorder="1" applyFont="1">
      <alignment horizontal="center"/>
    </xf>
    <xf borderId="30" fillId="3" fontId="1" numFmtId="14" xfId="0" applyAlignment="1" applyBorder="1" applyFont="1" applyNumberFormat="1">
      <alignment horizontal="center"/>
    </xf>
    <xf borderId="31" fillId="6" fontId="1" numFmtId="0" xfId="0" applyBorder="1" applyFill="1" applyFont="1"/>
    <xf borderId="32" fillId="4" fontId="1" numFmtId="168" xfId="0" applyBorder="1" applyFont="1" applyNumberFormat="1"/>
    <xf borderId="33" fillId="5" fontId="1" numFmtId="0" xfId="0" applyAlignment="1" applyBorder="1" applyFont="1">
      <alignment horizontal="center" vertical="center"/>
    </xf>
    <xf borderId="33" fillId="5" fontId="1" numFmtId="0" xfId="0" applyAlignment="1" applyBorder="1" applyFont="1">
      <alignment horizontal="center" shrinkToFit="0" vertical="center" wrapText="1"/>
    </xf>
    <xf borderId="34" fillId="4" fontId="1" numFmtId="0" xfId="0" applyAlignment="1" applyBorder="1" applyFont="1">
      <alignment horizontal="center"/>
    </xf>
    <xf borderId="35" fillId="3" fontId="1" numFmtId="0" xfId="0" applyBorder="1" applyFont="1"/>
    <xf borderId="35" fillId="4" fontId="1" numFmtId="168" xfId="0" applyBorder="1" applyFont="1" applyNumberFormat="1"/>
    <xf borderId="36" fillId="4" fontId="1" numFmtId="168" xfId="0" applyBorder="1" applyFont="1" applyNumberFormat="1"/>
    <xf borderId="37" fillId="4" fontId="1" numFmtId="0" xfId="0" applyAlignment="1" applyBorder="1" applyFont="1">
      <alignment horizontal="center"/>
    </xf>
    <xf borderId="38" fillId="4" fontId="1" numFmtId="168" xfId="0" applyBorder="1" applyFont="1" applyNumberFormat="1"/>
    <xf borderId="19" fillId="3" fontId="1" numFmtId="14" xfId="0" applyBorder="1" applyFont="1" applyNumberFormat="1"/>
    <xf borderId="39" fillId="4" fontId="1" numFmtId="0" xfId="0" applyAlignment="1" applyBorder="1" applyFont="1">
      <alignment horizontal="center"/>
    </xf>
    <xf borderId="30" fillId="3" fontId="1" numFmtId="14" xfId="0" applyBorder="1" applyFont="1" applyNumberFormat="1"/>
    <xf borderId="30" fillId="4" fontId="1" numFmtId="168" xfId="0" applyBorder="1" applyFont="1" applyNumberFormat="1"/>
    <xf borderId="40" fillId="4" fontId="1" numFmtId="168" xfId="0" applyBorder="1" applyFont="1" applyNumberFormat="1"/>
    <xf borderId="41" fillId="0" fontId="8" numFmtId="0" xfId="0" applyAlignment="1" applyBorder="1" applyFont="1">
      <alignment horizontal="center"/>
    </xf>
    <xf borderId="42" fillId="4" fontId="8" numFmtId="168" xfId="0" applyBorder="1" applyFont="1" applyNumberFormat="1"/>
    <xf borderId="0" fillId="0" fontId="4" numFmtId="0" xfId="0" applyFon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504825</xdr:colOff>
      <xdr:row>0</xdr:row>
      <xdr:rowOff>9525</xdr:rowOff>
    </xdr:from>
    <xdr:ext cx="7762875" cy="1085850"/>
    <xdr:sp>
      <xdr:nvSpPr>
        <xdr:cNvPr id="3" name="Shape 3"/>
        <xdr:cNvSpPr txBox="1"/>
      </xdr:nvSpPr>
      <xdr:spPr>
        <a:xfrm>
          <a:off x="1478850" y="3251363"/>
          <a:ext cx="7734300" cy="1057275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244D80"/>
              </a:solidFill>
              <a:latin typeface="Arial"/>
              <a:ea typeface="Arial"/>
              <a:cs typeface="Arial"/>
              <a:sym typeface="Arial"/>
            </a:rPr>
            <a:t>Kurzbeschreibung der Tabellenblätter</a:t>
          </a:r>
          <a:r>
            <a:rPr b="1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* </a:t>
          </a:r>
          <a:r>
            <a:rPr b="1"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Basisdaten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:			Pflege von Basisdaten und Auflistung relevanter gesetzlicher Rahmenbedingungen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* </a:t>
          </a:r>
          <a:r>
            <a:rPr b="1"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Spesen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: 			Überblick über Spesen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* </a:t>
          </a:r>
          <a:r>
            <a:rPr b="1"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Taggelder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: 			Eintragen der Reisezeit und Ausgaben</a:t>
          </a:r>
          <a:endParaRPr sz="11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* </a:t>
          </a:r>
          <a:r>
            <a:rPr b="1"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KM-Gelder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:	 		Eintragen der Reisestrecke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* </a:t>
          </a:r>
          <a:r>
            <a:rPr b="1"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Hilfstabelle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:		 	Hilfstabelle für Kalenderjahr (nicht auszufüllen)</a:t>
          </a:r>
          <a:endParaRPr sz="1400"/>
        </a:p>
      </xdr:txBody>
    </xdr:sp>
    <xdr:clientData fLocksWithSheet="0"/>
  </xdr:oneCellAnchor>
  <xdr:oneCellAnchor>
    <xdr:from>
      <xdr:col>4</xdr:col>
      <xdr:colOff>419100</xdr:colOff>
      <xdr:row>12</xdr:row>
      <xdr:rowOff>95250</xdr:rowOff>
    </xdr:from>
    <xdr:ext cx="514350" cy="38100"/>
    <xdr:grpSp>
      <xdr:nvGrpSpPr>
        <xdr:cNvPr id="2" name="Shape 2"/>
        <xdr:cNvGrpSpPr/>
      </xdr:nvGrpSpPr>
      <xdr:grpSpPr>
        <a:xfrm>
          <a:off x="5088825" y="3780000"/>
          <a:ext cx="514350" cy="0"/>
          <a:chOff x="5088825" y="3780000"/>
          <a:chExt cx="514350" cy="0"/>
        </a:xfrm>
      </xdr:grpSpPr>
      <xdr:cxnSp>
        <xdr:nvCxnSpPr>
          <xdr:cNvPr id="4" name="Shape 4"/>
          <xdr:cNvCxnSpPr/>
        </xdr:nvCxnSpPr>
        <xdr:spPr>
          <a:xfrm rot="10800000">
            <a:off x="5088825" y="3780000"/>
            <a:ext cx="514350" cy="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923925</xdr:colOff>
      <xdr:row>12</xdr:row>
      <xdr:rowOff>47625</xdr:rowOff>
    </xdr:from>
    <xdr:ext cx="5010150" cy="219075"/>
    <xdr:sp>
      <xdr:nvSpPr>
        <xdr:cNvPr id="5" name="Shape 5"/>
        <xdr:cNvSpPr txBox="1"/>
      </xdr:nvSpPr>
      <xdr:spPr>
        <a:xfrm>
          <a:off x="2855213" y="3684750"/>
          <a:ext cx="4981575" cy="19050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Grau hinterlegte Felder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werden automatisch berechnet/ausgefüllt.</a:t>
          </a:r>
          <a:endParaRPr sz="1400"/>
        </a:p>
      </xdr:txBody>
    </xdr:sp>
    <xdr:clientData fLocksWithSheet="0"/>
  </xdr:oneCellAnchor>
  <xdr:oneCellAnchor>
    <xdr:from>
      <xdr:col>4</xdr:col>
      <xdr:colOff>923925</xdr:colOff>
      <xdr:row>10</xdr:row>
      <xdr:rowOff>142875</xdr:rowOff>
    </xdr:from>
    <xdr:ext cx="5000625" cy="219075"/>
    <xdr:sp>
      <xdr:nvSpPr>
        <xdr:cNvPr id="6" name="Shape 6"/>
        <xdr:cNvSpPr txBox="1"/>
      </xdr:nvSpPr>
      <xdr:spPr>
        <a:xfrm>
          <a:off x="2859975" y="3684750"/>
          <a:ext cx="4972050" cy="19050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Monat Zeitraum in Drop-Down Menü auswählen.</a:t>
          </a: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409575</xdr:colOff>
      <xdr:row>11</xdr:row>
      <xdr:rowOff>85725</xdr:rowOff>
    </xdr:from>
    <xdr:ext cx="514350" cy="38100"/>
    <xdr:grpSp>
      <xdr:nvGrpSpPr>
        <xdr:cNvPr id="2" name="Shape 2"/>
        <xdr:cNvGrpSpPr/>
      </xdr:nvGrpSpPr>
      <xdr:grpSpPr>
        <a:xfrm>
          <a:off x="5088825" y="3780000"/>
          <a:ext cx="514350" cy="0"/>
          <a:chOff x="5088825" y="3780000"/>
          <a:chExt cx="514350" cy="0"/>
        </a:xfrm>
      </xdr:grpSpPr>
      <xdr:cxnSp>
        <xdr:nvCxnSpPr>
          <xdr:cNvPr id="4" name="Shape 4"/>
          <xdr:cNvCxnSpPr/>
        </xdr:nvCxnSpPr>
        <xdr:spPr>
          <a:xfrm rot="10800000">
            <a:off x="5088825" y="3780000"/>
            <a:ext cx="514350" cy="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923925</xdr:colOff>
      <xdr:row>9</xdr:row>
      <xdr:rowOff>47625</xdr:rowOff>
    </xdr:from>
    <xdr:ext cx="5000625" cy="219075"/>
    <xdr:sp>
      <xdr:nvSpPr>
        <xdr:cNvPr id="7" name="Shape 7"/>
        <xdr:cNvSpPr txBox="1"/>
      </xdr:nvSpPr>
      <xdr:spPr>
        <a:xfrm>
          <a:off x="2859975" y="3684750"/>
          <a:ext cx="4972050" cy="19050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Hellblau hinterlegte Felder bitte ausfüllen.</a:t>
          </a: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409575</xdr:colOff>
      <xdr:row>10</xdr:row>
      <xdr:rowOff>76200</xdr:rowOff>
    </xdr:from>
    <xdr:ext cx="514350" cy="38100"/>
    <xdr:grpSp>
      <xdr:nvGrpSpPr>
        <xdr:cNvPr id="2" name="Shape 2"/>
        <xdr:cNvGrpSpPr/>
      </xdr:nvGrpSpPr>
      <xdr:grpSpPr>
        <a:xfrm>
          <a:off x="5088825" y="3780000"/>
          <a:ext cx="514350" cy="0"/>
          <a:chOff x="5088825" y="3780000"/>
          <a:chExt cx="514350" cy="0"/>
        </a:xfrm>
      </xdr:grpSpPr>
      <xdr:cxnSp>
        <xdr:nvCxnSpPr>
          <xdr:cNvPr id="4" name="Shape 4"/>
          <xdr:cNvCxnSpPr/>
        </xdr:nvCxnSpPr>
        <xdr:spPr>
          <a:xfrm rot="10800000">
            <a:off x="5088825" y="3780000"/>
            <a:ext cx="514350" cy="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6</xdr:col>
      <xdr:colOff>28575</xdr:colOff>
      <xdr:row>16</xdr:row>
      <xdr:rowOff>133350</xdr:rowOff>
    </xdr:from>
    <xdr:ext cx="514350" cy="38100"/>
    <xdr:grpSp>
      <xdr:nvGrpSpPr>
        <xdr:cNvPr id="2" name="Shape 2"/>
        <xdr:cNvGrpSpPr/>
      </xdr:nvGrpSpPr>
      <xdr:grpSpPr>
        <a:xfrm>
          <a:off x="5088825" y="3780000"/>
          <a:ext cx="514350" cy="0"/>
          <a:chOff x="5088825" y="3780000"/>
          <a:chExt cx="514350" cy="0"/>
        </a:xfrm>
      </xdr:grpSpPr>
      <xdr:cxnSp>
        <xdr:nvCxnSpPr>
          <xdr:cNvPr id="4" name="Shape 4"/>
          <xdr:cNvCxnSpPr/>
        </xdr:nvCxnSpPr>
        <xdr:spPr>
          <a:xfrm rot="10800000">
            <a:off x="5088825" y="3780000"/>
            <a:ext cx="514350" cy="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6</xdr:col>
      <xdr:colOff>542925</xdr:colOff>
      <xdr:row>16</xdr:row>
      <xdr:rowOff>85725</xdr:rowOff>
    </xdr:from>
    <xdr:ext cx="3000375" cy="638175"/>
    <xdr:sp>
      <xdr:nvSpPr>
        <xdr:cNvPr id="8" name="Shape 8"/>
        <xdr:cNvSpPr txBox="1"/>
      </xdr:nvSpPr>
      <xdr:spPr>
        <a:xfrm>
          <a:off x="3860100" y="3475200"/>
          <a:ext cx="2971800" cy="60960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Steuerungsgrößen für die Abbildung des gesetzlichen Rahmens (Beispielbefüllung für Deutschland im Jahr 2022).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0</xdr:row>
      <xdr:rowOff>9525</xdr:rowOff>
    </xdr:from>
    <xdr:ext cx="282892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57150</xdr:colOff>
      <xdr:row>11</xdr:row>
      <xdr:rowOff>142875</xdr:rowOff>
    </xdr:from>
    <xdr:ext cx="314325" cy="38100"/>
    <xdr:grpSp>
      <xdr:nvGrpSpPr>
        <xdr:cNvPr id="2" name="Shape 2"/>
        <xdr:cNvGrpSpPr/>
      </xdr:nvGrpSpPr>
      <xdr:grpSpPr>
        <a:xfrm>
          <a:off x="5188763" y="3780000"/>
          <a:ext cx="314400" cy="0"/>
          <a:chOff x="5188763" y="3780000"/>
          <a:chExt cx="314400" cy="0"/>
        </a:xfrm>
      </xdr:grpSpPr>
      <xdr:cxnSp>
        <xdr:nvCxnSpPr>
          <xdr:cNvPr id="9" name="Shape 9"/>
          <xdr:cNvCxnSpPr>
            <a:stCxn id="4" idx="1"/>
          </xdr:cNvCxnSpPr>
        </xdr:nvCxnSpPr>
        <xdr:spPr>
          <a:xfrm rot="10800000">
            <a:off x="5188763" y="3780000"/>
            <a:ext cx="314400" cy="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361950</xdr:colOff>
      <xdr:row>10</xdr:row>
      <xdr:rowOff>47625</xdr:rowOff>
    </xdr:from>
    <xdr:ext cx="3895725" cy="542925"/>
    <xdr:sp>
      <xdr:nvSpPr>
        <xdr:cNvPr id="10" name="Shape 10"/>
        <xdr:cNvSpPr txBox="1"/>
      </xdr:nvSpPr>
      <xdr:spPr>
        <a:xfrm>
          <a:off x="3412425" y="3518063"/>
          <a:ext cx="3867150" cy="523875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Grau hinterlegte Felder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werden automatisch berechnet/ausgefüllt.</a:t>
          </a:r>
          <a:endParaRPr sz="1400"/>
        </a:p>
      </xdr:txBody>
    </xdr:sp>
    <xdr:clientData fLocksWithSheet="0"/>
  </xdr:oneCellAnchor>
  <xdr:oneCellAnchor>
    <xdr:from>
      <xdr:col>5</xdr:col>
      <xdr:colOff>57150</xdr:colOff>
      <xdr:row>15</xdr:row>
      <xdr:rowOff>76200</xdr:rowOff>
    </xdr:from>
    <xdr:ext cx="314325" cy="38100"/>
    <xdr:grpSp>
      <xdr:nvGrpSpPr>
        <xdr:cNvPr id="2" name="Shape 2"/>
        <xdr:cNvGrpSpPr/>
      </xdr:nvGrpSpPr>
      <xdr:grpSpPr>
        <a:xfrm>
          <a:off x="5188763" y="3780000"/>
          <a:ext cx="314400" cy="0"/>
          <a:chOff x="5188763" y="3780000"/>
          <a:chExt cx="314400" cy="0"/>
        </a:xfrm>
      </xdr:grpSpPr>
      <xdr:cxnSp>
        <xdr:nvCxnSpPr>
          <xdr:cNvPr id="11" name="Shape 11"/>
          <xdr:cNvCxnSpPr>
            <a:stCxn id="8" idx="1"/>
          </xdr:cNvCxnSpPr>
        </xdr:nvCxnSpPr>
        <xdr:spPr>
          <a:xfrm rot="10800000">
            <a:off x="5188763" y="3780000"/>
            <a:ext cx="314400" cy="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361950</xdr:colOff>
      <xdr:row>14</xdr:row>
      <xdr:rowOff>0</xdr:rowOff>
    </xdr:from>
    <xdr:ext cx="3895725" cy="542925"/>
    <xdr:sp>
      <xdr:nvSpPr>
        <xdr:cNvPr id="12" name="Shape 12"/>
        <xdr:cNvSpPr txBox="1"/>
      </xdr:nvSpPr>
      <xdr:spPr>
        <a:xfrm>
          <a:off x="3412425" y="3522825"/>
          <a:ext cx="3867150" cy="51435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Hellblaue Felder bitte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ausfüllen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(Ausgaben mit Beleg z.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B. Zug- oder Taxifahrt).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0</xdr:row>
      <xdr:rowOff>9525</xdr:rowOff>
    </xdr:from>
    <xdr:ext cx="2876550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142875</xdr:colOff>
      <xdr:row>4</xdr:row>
      <xdr:rowOff>28575</xdr:rowOff>
    </xdr:from>
    <xdr:ext cx="4105275" cy="361950"/>
    <xdr:sp>
      <xdr:nvSpPr>
        <xdr:cNvPr id="13" name="Shape 13"/>
        <xdr:cNvSpPr txBox="1"/>
      </xdr:nvSpPr>
      <xdr:spPr>
        <a:xfrm>
          <a:off x="3307650" y="3608550"/>
          <a:ext cx="4076700" cy="34290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Tagsatz wird aus Basisdaten übernommen (Zeile 20 und 21).</a:t>
          </a:r>
          <a:endParaRPr sz="1400"/>
        </a:p>
      </xdr:txBody>
    </xdr:sp>
    <xdr:clientData fLocksWithSheet="0"/>
  </xdr:oneCellAnchor>
  <xdr:oneCellAnchor>
    <xdr:from>
      <xdr:col>13</xdr:col>
      <xdr:colOff>47625</xdr:colOff>
      <xdr:row>3</xdr:row>
      <xdr:rowOff>66675</xdr:rowOff>
    </xdr:from>
    <xdr:ext cx="2971800" cy="1257300"/>
    <xdr:sp>
      <xdr:nvSpPr>
        <xdr:cNvPr id="14" name="Shape 14"/>
        <xdr:cNvSpPr txBox="1"/>
      </xdr:nvSpPr>
      <xdr:spPr>
        <a:xfrm>
          <a:off x="3869625" y="3165638"/>
          <a:ext cx="2952750" cy="1228725"/>
        </a:xfrm>
        <a:prstGeom prst="rect">
          <a:avLst/>
        </a:prstGeom>
        <a:noFill/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Kürzung des Taggeldes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-  bei Übernahme des Fühstückes um 5,60 €</a:t>
          </a:r>
          <a:b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(20% der Tagespauschale)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- bei Übernahme des Mittag- oder Abendessen um 11,20 €</a:t>
          </a:r>
          <a:b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(40% der Tagespauschale)</a:t>
          </a:r>
          <a:endParaRPr sz="1400"/>
        </a:p>
      </xdr:txBody>
    </xdr:sp>
    <xdr:clientData fLocksWithSheet="0"/>
  </xdr:oneCellAnchor>
  <xdr:oneCellAnchor>
    <xdr:from>
      <xdr:col>0</xdr:col>
      <xdr:colOff>485775</xdr:colOff>
      <xdr:row>13</xdr:row>
      <xdr:rowOff>95250</xdr:rowOff>
    </xdr:from>
    <xdr:ext cx="2438400" cy="314325"/>
    <xdr:sp>
      <xdr:nvSpPr>
        <xdr:cNvPr id="15" name="Shape 15"/>
        <xdr:cNvSpPr txBox="1"/>
      </xdr:nvSpPr>
      <xdr:spPr>
        <a:xfrm>
          <a:off x="4136325" y="3637125"/>
          <a:ext cx="2419350" cy="28575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Pro Kalendertag eine Zeile eintragen.</a:t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10</xdr:row>
      <xdr:rowOff>104775</xdr:rowOff>
    </xdr:from>
    <xdr:ext cx="200025" cy="180975"/>
    <xdr:grpSp>
      <xdr:nvGrpSpPr>
        <xdr:cNvPr id="2" name="Shape 2"/>
        <xdr:cNvGrpSpPr/>
      </xdr:nvGrpSpPr>
      <xdr:grpSpPr>
        <a:xfrm>
          <a:off x="5260275" y="3699038"/>
          <a:ext cx="171300" cy="162000"/>
          <a:chOff x="5260275" y="3699038"/>
          <a:chExt cx="171300" cy="162000"/>
        </a:xfrm>
      </xdr:grpSpPr>
      <xdr:cxnSp>
        <xdr:nvCxnSpPr>
          <xdr:cNvPr id="16" name="Shape 16"/>
          <xdr:cNvCxnSpPr>
            <a:stCxn id="17" idx="2"/>
          </xdr:cNvCxnSpPr>
        </xdr:nvCxnSpPr>
        <xdr:spPr>
          <a:xfrm>
            <a:off x="5260275" y="3699038"/>
            <a:ext cx="171300" cy="16200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</xdr:col>
      <xdr:colOff>152400</xdr:colOff>
      <xdr:row>7</xdr:row>
      <xdr:rowOff>0</xdr:rowOff>
    </xdr:from>
    <xdr:ext cx="1524000" cy="628650"/>
    <xdr:sp>
      <xdr:nvSpPr>
        <xdr:cNvPr id="17" name="Shape 17"/>
        <xdr:cNvSpPr txBox="1"/>
      </xdr:nvSpPr>
      <xdr:spPr>
        <a:xfrm>
          <a:off x="4598288" y="3479963"/>
          <a:ext cx="1495425" cy="600075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Pro Zeile Beginn der Reise, oder des Tages einfüllen.</a:t>
          </a:r>
          <a:endParaRPr sz="1400"/>
        </a:p>
      </xdr:txBody>
    </xdr:sp>
    <xdr:clientData fLocksWithSheet="0"/>
  </xdr:oneCellAnchor>
  <xdr:oneCellAnchor>
    <xdr:from>
      <xdr:col>5</xdr:col>
      <xdr:colOff>552450</xdr:colOff>
      <xdr:row>10</xdr:row>
      <xdr:rowOff>104775</xdr:rowOff>
    </xdr:from>
    <xdr:ext cx="304800" cy="209550"/>
    <xdr:grpSp>
      <xdr:nvGrpSpPr>
        <xdr:cNvPr id="2" name="Shape 2"/>
        <xdr:cNvGrpSpPr/>
      </xdr:nvGrpSpPr>
      <xdr:grpSpPr>
        <a:xfrm>
          <a:off x="5207813" y="3689513"/>
          <a:ext cx="276300" cy="180900"/>
          <a:chOff x="5207813" y="3689513"/>
          <a:chExt cx="276300" cy="180900"/>
        </a:xfrm>
      </xdr:grpSpPr>
      <xdr:cxnSp>
        <xdr:nvCxnSpPr>
          <xdr:cNvPr id="18" name="Shape 18"/>
          <xdr:cNvCxnSpPr>
            <a:stCxn id="19" idx="2"/>
          </xdr:cNvCxnSpPr>
        </xdr:nvCxnSpPr>
        <xdr:spPr>
          <a:xfrm flipH="1">
            <a:off x="5207813" y="3689513"/>
            <a:ext cx="276300" cy="18090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85725</xdr:colOff>
      <xdr:row>7</xdr:row>
      <xdr:rowOff>0</xdr:rowOff>
    </xdr:from>
    <xdr:ext cx="1495425" cy="628650"/>
    <xdr:sp>
      <xdr:nvSpPr>
        <xdr:cNvPr id="19" name="Shape 19"/>
        <xdr:cNvSpPr txBox="1"/>
      </xdr:nvSpPr>
      <xdr:spPr>
        <a:xfrm>
          <a:off x="4612575" y="3479963"/>
          <a:ext cx="1466850" cy="600075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Pro Zeile Ende der Reise, oder des Tages einfüllen.</a:t>
          </a:r>
          <a:endParaRPr sz="1400"/>
        </a:p>
      </xdr:txBody>
    </xdr:sp>
    <xdr:clientData fLocksWithSheet="0"/>
  </xdr:oneCellAnchor>
  <xdr:oneCellAnchor>
    <xdr:from>
      <xdr:col>11</xdr:col>
      <xdr:colOff>104775</xdr:colOff>
      <xdr:row>8</xdr:row>
      <xdr:rowOff>200025</xdr:rowOff>
    </xdr:from>
    <xdr:ext cx="304800" cy="314325"/>
    <xdr:grpSp>
      <xdr:nvGrpSpPr>
        <xdr:cNvPr id="2" name="Shape 2"/>
        <xdr:cNvGrpSpPr/>
      </xdr:nvGrpSpPr>
      <xdr:grpSpPr>
        <a:xfrm>
          <a:off x="5207888" y="3637125"/>
          <a:ext cx="276300" cy="285900"/>
          <a:chOff x="5207888" y="3637125"/>
          <a:chExt cx="276300" cy="285900"/>
        </a:xfrm>
      </xdr:grpSpPr>
      <xdr:cxnSp>
        <xdr:nvCxnSpPr>
          <xdr:cNvPr id="20" name="Shape 20"/>
          <xdr:cNvCxnSpPr>
            <a:stCxn id="21" idx="3"/>
          </xdr:cNvCxnSpPr>
        </xdr:nvCxnSpPr>
        <xdr:spPr>
          <a:xfrm>
            <a:off x="5207888" y="3637125"/>
            <a:ext cx="276300" cy="28590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7</xdr:col>
      <xdr:colOff>542925</xdr:colOff>
      <xdr:row>6</xdr:row>
      <xdr:rowOff>104775</xdr:rowOff>
    </xdr:from>
    <xdr:ext cx="1743075" cy="666750"/>
    <xdr:sp>
      <xdr:nvSpPr>
        <xdr:cNvPr id="21" name="Shape 21"/>
        <xdr:cNvSpPr txBox="1"/>
      </xdr:nvSpPr>
      <xdr:spPr>
        <a:xfrm>
          <a:off x="4488750" y="3456150"/>
          <a:ext cx="1714500" cy="64770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Grau hinterlegte Felder werden automatisch berechnet/ausgefüllt.</a:t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8</xdr:row>
      <xdr:rowOff>200025</xdr:rowOff>
    </xdr:from>
    <xdr:ext cx="304800" cy="304800"/>
    <xdr:grpSp>
      <xdr:nvGrpSpPr>
        <xdr:cNvPr id="2" name="Shape 2"/>
        <xdr:cNvGrpSpPr/>
      </xdr:nvGrpSpPr>
      <xdr:grpSpPr>
        <a:xfrm>
          <a:off x="5202975" y="3641888"/>
          <a:ext cx="285900" cy="276300"/>
          <a:chOff x="5202975" y="3641888"/>
          <a:chExt cx="285900" cy="276300"/>
        </a:xfrm>
      </xdr:grpSpPr>
      <xdr:cxnSp>
        <xdr:nvCxnSpPr>
          <xdr:cNvPr id="22" name="Shape 22"/>
          <xdr:cNvCxnSpPr>
            <a:stCxn id="21" idx="1"/>
          </xdr:cNvCxnSpPr>
        </xdr:nvCxnSpPr>
        <xdr:spPr>
          <a:xfrm flipH="1">
            <a:off x="5202975" y="3641888"/>
            <a:ext cx="285900" cy="27630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11</xdr:col>
      <xdr:colOff>485775</xdr:colOff>
      <xdr:row>6</xdr:row>
      <xdr:rowOff>152400</xdr:rowOff>
    </xdr:from>
    <xdr:ext cx="942975" cy="781050"/>
    <xdr:grpSp>
      <xdr:nvGrpSpPr>
        <xdr:cNvPr id="2" name="Shape 2"/>
        <xdr:cNvGrpSpPr/>
      </xdr:nvGrpSpPr>
      <xdr:grpSpPr>
        <a:xfrm>
          <a:off x="4888800" y="3403763"/>
          <a:ext cx="914400" cy="752400"/>
          <a:chOff x="4888800" y="3403763"/>
          <a:chExt cx="914400" cy="752400"/>
        </a:xfrm>
      </xdr:grpSpPr>
      <xdr:cxnSp>
        <xdr:nvCxnSpPr>
          <xdr:cNvPr id="23" name="Shape 23"/>
          <xdr:cNvCxnSpPr>
            <a:stCxn id="14" idx="1"/>
          </xdr:cNvCxnSpPr>
        </xdr:nvCxnSpPr>
        <xdr:spPr>
          <a:xfrm flipH="1">
            <a:off x="4888800" y="3403763"/>
            <a:ext cx="914400" cy="75240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7</xdr:col>
      <xdr:colOff>142875</xdr:colOff>
      <xdr:row>6</xdr:row>
      <xdr:rowOff>38100</xdr:rowOff>
    </xdr:from>
    <xdr:ext cx="38100" cy="742950"/>
    <xdr:grpSp>
      <xdr:nvGrpSpPr>
        <xdr:cNvPr id="2" name="Shape 2"/>
        <xdr:cNvGrpSpPr/>
      </xdr:nvGrpSpPr>
      <xdr:grpSpPr>
        <a:xfrm>
          <a:off x="5341238" y="3408525"/>
          <a:ext cx="9525" cy="742950"/>
          <a:chOff x="5341238" y="3408525"/>
          <a:chExt cx="9525" cy="742950"/>
        </a:xfrm>
      </xdr:grpSpPr>
      <xdr:cxnSp>
        <xdr:nvCxnSpPr>
          <xdr:cNvPr id="24" name="Shape 24"/>
          <xdr:cNvCxnSpPr/>
        </xdr:nvCxnSpPr>
        <xdr:spPr>
          <a:xfrm>
            <a:off x="5341238" y="3408525"/>
            <a:ext cx="9525" cy="74295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2</xdr:col>
      <xdr:colOff>619125</xdr:colOff>
      <xdr:row>12</xdr:row>
      <xdr:rowOff>47625</xdr:rowOff>
    </xdr:from>
    <xdr:ext cx="419100" cy="381000"/>
    <xdr:grpSp>
      <xdr:nvGrpSpPr>
        <xdr:cNvPr id="2" name="Shape 2"/>
        <xdr:cNvGrpSpPr/>
      </xdr:nvGrpSpPr>
      <xdr:grpSpPr>
        <a:xfrm>
          <a:off x="5150738" y="3603713"/>
          <a:ext cx="390600" cy="352500"/>
          <a:chOff x="5150738" y="3603713"/>
          <a:chExt cx="390600" cy="352500"/>
        </a:xfrm>
      </xdr:grpSpPr>
      <xdr:cxnSp>
        <xdr:nvCxnSpPr>
          <xdr:cNvPr id="25" name="Shape 25"/>
          <xdr:cNvCxnSpPr>
            <a:stCxn id="15" idx="3"/>
          </xdr:cNvCxnSpPr>
        </xdr:nvCxnSpPr>
        <xdr:spPr>
          <a:xfrm flipH="1" rot="10800000">
            <a:off x="5150738" y="3603713"/>
            <a:ext cx="390600" cy="35250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0</xdr:col>
      <xdr:colOff>9525</xdr:colOff>
      <xdr:row>0</xdr:row>
      <xdr:rowOff>9525</xdr:rowOff>
    </xdr:from>
    <xdr:ext cx="2838450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8</xdr:row>
      <xdr:rowOff>200025</xdr:rowOff>
    </xdr:from>
    <xdr:ext cx="1143000" cy="409575"/>
    <xdr:grpSp>
      <xdr:nvGrpSpPr>
        <xdr:cNvPr id="2" name="Shape 2"/>
        <xdr:cNvGrpSpPr/>
      </xdr:nvGrpSpPr>
      <xdr:grpSpPr>
        <a:xfrm>
          <a:off x="4788713" y="3589500"/>
          <a:ext cx="1114500" cy="381000"/>
          <a:chOff x="4788713" y="3589500"/>
          <a:chExt cx="1114500" cy="381000"/>
        </a:xfrm>
      </xdr:grpSpPr>
      <xdr:cxnSp>
        <xdr:nvCxnSpPr>
          <xdr:cNvPr id="26" name="Shape 26"/>
          <xdr:cNvCxnSpPr>
            <a:stCxn id="13" idx="1"/>
          </xdr:cNvCxnSpPr>
        </xdr:nvCxnSpPr>
        <xdr:spPr>
          <a:xfrm flipH="1">
            <a:off x="4788713" y="3589500"/>
            <a:ext cx="1114500" cy="38100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2</xdr:col>
      <xdr:colOff>66675</xdr:colOff>
      <xdr:row>8</xdr:row>
      <xdr:rowOff>57150</xdr:rowOff>
    </xdr:from>
    <xdr:ext cx="2085975" cy="314325"/>
    <xdr:sp>
      <xdr:nvSpPr>
        <xdr:cNvPr id="27" name="Shape 27"/>
        <xdr:cNvSpPr txBox="1"/>
      </xdr:nvSpPr>
      <xdr:spPr>
        <a:xfrm>
          <a:off x="4317300" y="3637125"/>
          <a:ext cx="2057400" cy="28575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Pro Zeile eine Fahrt eintragen</a:t>
          </a:r>
          <a:endParaRPr sz="1400"/>
        </a:p>
      </xdr:txBody>
    </xdr:sp>
    <xdr:clientData fLocksWithSheet="0"/>
  </xdr:oneCellAnchor>
  <xdr:oneCellAnchor>
    <xdr:from>
      <xdr:col>7</xdr:col>
      <xdr:colOff>66675</xdr:colOff>
      <xdr:row>12</xdr:row>
      <xdr:rowOff>95250</xdr:rowOff>
    </xdr:from>
    <xdr:ext cx="514350" cy="38100"/>
    <xdr:grpSp>
      <xdr:nvGrpSpPr>
        <xdr:cNvPr id="2" name="Shape 2"/>
        <xdr:cNvGrpSpPr/>
      </xdr:nvGrpSpPr>
      <xdr:grpSpPr>
        <a:xfrm>
          <a:off x="5088675" y="3780000"/>
          <a:ext cx="514500" cy="0"/>
          <a:chOff x="5088675" y="3780000"/>
          <a:chExt cx="514500" cy="0"/>
        </a:xfrm>
      </xdr:grpSpPr>
      <xdr:cxnSp>
        <xdr:nvCxnSpPr>
          <xdr:cNvPr id="28" name="Shape 28"/>
          <xdr:cNvCxnSpPr>
            <a:stCxn id="17" idx="1"/>
          </xdr:cNvCxnSpPr>
        </xdr:nvCxnSpPr>
        <xdr:spPr>
          <a:xfrm rot="10800000">
            <a:off x="5088675" y="3780000"/>
            <a:ext cx="514500" cy="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7</xdr:col>
      <xdr:colOff>561975</xdr:colOff>
      <xdr:row>11</xdr:row>
      <xdr:rowOff>0</xdr:rowOff>
    </xdr:from>
    <xdr:ext cx="2809875" cy="561975"/>
    <xdr:sp>
      <xdr:nvSpPr>
        <xdr:cNvPr id="29" name="Shape 29"/>
        <xdr:cNvSpPr txBox="1"/>
      </xdr:nvSpPr>
      <xdr:spPr>
        <a:xfrm>
          <a:off x="3955350" y="3513300"/>
          <a:ext cx="2781300" cy="53340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Grau hinterlegte Felder werden automatisch berechnet/ausgefüllt.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0</xdr:row>
      <xdr:rowOff>9525</xdr:rowOff>
    </xdr:from>
    <xdr:ext cx="2876550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D7623"/>
      </a:accent1>
      <a:accent2>
        <a:srgbClr val="857774"/>
      </a:accent2>
      <a:accent3>
        <a:srgbClr val="003442"/>
      </a:accent3>
      <a:accent4>
        <a:srgbClr val="82ABBE"/>
      </a:accent4>
      <a:accent5>
        <a:srgbClr val="8C2336"/>
      </a:accent5>
      <a:accent6>
        <a:srgbClr val="8AB92D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1.29"/>
    <col customWidth="1" min="2" max="2" width="26.29"/>
    <col customWidth="1" min="3" max="3" width="18.86"/>
    <col customWidth="1" min="4" max="4" width="9.43"/>
    <col customWidth="1" min="5" max="5" width="19.14"/>
    <col customWidth="1" min="6" max="26" width="11.43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2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4" t="s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5" t="s">
        <v>1</v>
      </c>
      <c r="C11" s="6" t="s">
        <v>2</v>
      </c>
      <c r="D11" s="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5" t="s">
        <v>3</v>
      </c>
      <c r="C12" s="6" t="s">
        <v>4</v>
      </c>
      <c r="D12" s="6">
        <v>2023.0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"/>
      <c r="C13" s="7" t="str">
        <f>VLOOKUP($C$12,Hilfstabelle!$A$2:$B$13,2,0)</f>
        <v>01.-31.01.2023</v>
      </c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5" t="s">
        <v>5</v>
      </c>
      <c r="C14" s="6" t="s">
        <v>6</v>
      </c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8" t="s">
        <v>7</v>
      </c>
      <c r="C16" s="5"/>
      <c r="D16" s="5"/>
      <c r="E16" s="9"/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1" t="s">
        <v>8</v>
      </c>
      <c r="C17" s="5"/>
      <c r="D17" s="5"/>
      <c r="E17" s="12">
        <v>0.3</v>
      </c>
      <c r="F17" s="1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5"/>
      <c r="C18" s="5"/>
      <c r="D18" s="5"/>
      <c r="E18" s="14"/>
      <c r="F18" s="1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1" t="s">
        <v>9</v>
      </c>
      <c r="C19" s="15"/>
      <c r="D19" s="5"/>
      <c r="E19" s="14"/>
      <c r="F19" s="1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6" t="s">
        <v>10</v>
      </c>
      <c r="C20" s="5"/>
      <c r="D20" s="5"/>
      <c r="E20" s="17">
        <v>14.0</v>
      </c>
      <c r="F20" s="18">
        <v>0.3333333333333333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6" t="s">
        <v>11</v>
      </c>
      <c r="C21" s="5"/>
      <c r="D21" s="5"/>
      <c r="E21" s="17">
        <v>28.0</v>
      </c>
      <c r="F21" s="19">
        <v>1.0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5"/>
      <c r="C22" s="5"/>
      <c r="D22" s="5"/>
      <c r="E22" s="14"/>
      <c r="F22" s="1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1" t="s">
        <v>12</v>
      </c>
      <c r="C23" s="5"/>
      <c r="D23" s="5"/>
      <c r="E23" s="14"/>
      <c r="F23" s="1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6" t="s">
        <v>13</v>
      </c>
      <c r="C24" s="5"/>
      <c r="D24" s="5"/>
      <c r="E24" s="20">
        <v>5.6</v>
      </c>
      <c r="F24" s="1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6" t="s">
        <v>14</v>
      </c>
      <c r="C25" s="5"/>
      <c r="D25" s="5"/>
      <c r="E25" s="20">
        <v>11.2</v>
      </c>
      <c r="F25" s="1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21"/>
      <c r="C26" s="5"/>
      <c r="D26" s="5"/>
      <c r="E26" s="22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6:F6"/>
    <mergeCell ref="B9:G9"/>
  </mergeCells>
  <dataValidations>
    <dataValidation type="list" allowBlank="1" showErrorMessage="1" sqref="C12">
      <formula1>Monate</formula1>
    </dataValidation>
  </dataValidations>
  <printOptions verticalCentered="1"/>
  <pageMargins bottom="0.7874015748031497" footer="0.0" header="0.0" left="0.7086614173228347" right="0.7086614173228347" top="0.7874015748031497"/>
  <pageSetup paperSize="9" orientation="landscape"/>
  <headerFooter>
    <oddFooter>&amp;LCapterra&amp;C16.01.2023&amp;RSeite &amp;P von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29"/>
    <col customWidth="1" min="2" max="2" width="13.86"/>
    <col customWidth="1" min="3" max="3" width="48.29"/>
    <col customWidth="1" min="4" max="4" width="9.57"/>
    <col customWidth="1" min="5" max="5" width="16.0"/>
    <col customWidth="1" min="6" max="6" width="16.14"/>
    <col customWidth="1" hidden="1" min="7" max="7" width="16.86"/>
    <col customWidth="1" min="8" max="26" width="11.43"/>
  </cols>
  <sheetData>
    <row r="1" ht="13.5" customHeight="1">
      <c r="A1" s="24"/>
      <c r="B1" s="2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24"/>
      <c r="B2" s="2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24"/>
      <c r="B3" s="2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24"/>
      <c r="B4" s="2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24"/>
      <c r="B5" s="24"/>
      <c r="C5" s="1"/>
      <c r="D5" s="25" t="s">
        <v>15</v>
      </c>
      <c r="E5" s="26" t="str">
        <f>Basisdaten!C11</f>
        <v>Max Mustermann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24"/>
      <c r="B6" s="24"/>
      <c r="C6" s="1"/>
      <c r="D6" s="25" t="s">
        <v>3</v>
      </c>
      <c r="E6" s="26" t="str">
        <f>Basisdaten!C13</f>
        <v>01.-31.01.2023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24"/>
      <c r="B7" s="24"/>
      <c r="C7" s="1"/>
      <c r="D7" s="1"/>
      <c r="E7" s="2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24"/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4" t="s">
        <v>16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24"/>
      <c r="B10" s="2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28" t="s">
        <v>17</v>
      </c>
      <c r="B11" s="29" t="s">
        <v>18</v>
      </c>
      <c r="C11" s="30" t="s">
        <v>19</v>
      </c>
      <c r="D11" s="31"/>
      <c r="E11" s="32" t="s">
        <v>20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33"/>
      <c r="B12" s="34"/>
      <c r="C12" s="35" t="s">
        <v>21</v>
      </c>
      <c r="D12" s="36"/>
      <c r="E12" s="37">
        <f>'KM-Gelder'!G33</f>
        <v>309</v>
      </c>
      <c r="F12" s="1"/>
      <c r="G12" s="3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39"/>
      <c r="B13" s="40"/>
      <c r="C13" s="35" t="s">
        <v>22</v>
      </c>
      <c r="D13" s="36"/>
      <c r="E13" s="41">
        <f>Taggelder!M44</f>
        <v>44.8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39">
        <v>1.0</v>
      </c>
      <c r="B14" s="42">
        <v>44943.0</v>
      </c>
      <c r="C14" s="43" t="s">
        <v>23</v>
      </c>
      <c r="D14" s="36"/>
      <c r="E14" s="44">
        <v>155.8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39">
        <v>2.0</v>
      </c>
      <c r="B15" s="42">
        <v>44944.0</v>
      </c>
      <c r="C15" s="43" t="s">
        <v>24</v>
      </c>
      <c r="D15" s="36"/>
      <c r="E15" s="44">
        <v>10.0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39">
        <v>3.0</v>
      </c>
      <c r="B16" s="42"/>
      <c r="C16" s="43"/>
      <c r="D16" s="36"/>
      <c r="E16" s="4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39">
        <v>4.0</v>
      </c>
      <c r="B17" s="42"/>
      <c r="C17" s="43"/>
      <c r="D17" s="36"/>
      <c r="E17" s="4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39">
        <v>5.0</v>
      </c>
      <c r="B18" s="42"/>
      <c r="C18" s="43"/>
      <c r="D18" s="36"/>
      <c r="E18" s="4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39">
        <v>6.0</v>
      </c>
      <c r="B19" s="42"/>
      <c r="C19" s="43"/>
      <c r="D19" s="36"/>
      <c r="E19" s="4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39">
        <v>7.0</v>
      </c>
      <c r="B20" s="42"/>
      <c r="C20" s="43"/>
      <c r="D20" s="36"/>
      <c r="E20" s="4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39">
        <v>8.0</v>
      </c>
      <c r="B21" s="42"/>
      <c r="C21" s="43"/>
      <c r="D21" s="36"/>
      <c r="E21" s="4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39">
        <v>9.0</v>
      </c>
      <c r="B22" s="42"/>
      <c r="C22" s="43"/>
      <c r="D22" s="36"/>
      <c r="E22" s="4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39">
        <v>10.0</v>
      </c>
      <c r="B23" s="42"/>
      <c r="C23" s="43"/>
      <c r="D23" s="36"/>
      <c r="E23" s="4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39">
        <v>11.0</v>
      </c>
      <c r="B24" s="42"/>
      <c r="C24" s="43"/>
      <c r="D24" s="36"/>
      <c r="E24" s="4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39">
        <v>12.0</v>
      </c>
      <c r="B25" s="42"/>
      <c r="C25" s="43"/>
      <c r="D25" s="36"/>
      <c r="E25" s="4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39">
        <v>13.0</v>
      </c>
      <c r="B26" s="42"/>
      <c r="C26" s="43"/>
      <c r="D26" s="36"/>
      <c r="E26" s="4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39">
        <v>14.0</v>
      </c>
      <c r="B27" s="42"/>
      <c r="C27" s="43"/>
      <c r="D27" s="36"/>
      <c r="E27" s="4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39">
        <v>15.0</v>
      </c>
      <c r="B28" s="42"/>
      <c r="C28" s="43"/>
      <c r="D28" s="36"/>
      <c r="E28" s="4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24" t="s">
        <v>25</v>
      </c>
      <c r="B29" s="46"/>
      <c r="C29" s="46"/>
      <c r="D29" s="46"/>
      <c r="E29" s="47">
        <f>SUM(E12:E28)</f>
        <v>519.6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24"/>
      <c r="B30" s="2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24"/>
      <c r="B31" s="2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2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24"/>
      <c r="B33" s="2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24"/>
      <c r="B34" s="2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24"/>
      <c r="B35" s="2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24"/>
      <c r="B36" s="2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24"/>
      <c r="B37" s="2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24"/>
      <c r="B38" s="2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24"/>
      <c r="B39" s="2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24"/>
      <c r="B40" s="2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24"/>
      <c r="B41" s="2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24"/>
      <c r="B42" s="2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24"/>
      <c r="B43" s="2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24"/>
      <c r="B44" s="2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24"/>
      <c r="B45" s="2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24"/>
      <c r="B46" s="2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24"/>
      <c r="B47" s="2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24"/>
      <c r="B48" s="2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24"/>
      <c r="B49" s="2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24"/>
      <c r="B50" s="2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24"/>
      <c r="B51" s="2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24"/>
      <c r="B52" s="2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24"/>
      <c r="B53" s="2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24"/>
      <c r="B54" s="2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24"/>
      <c r="B55" s="2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24"/>
      <c r="B56" s="2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24"/>
      <c r="B57" s="2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24"/>
      <c r="B58" s="2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24"/>
      <c r="B59" s="2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24"/>
      <c r="B60" s="2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24"/>
      <c r="B61" s="2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24"/>
      <c r="B62" s="2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24"/>
      <c r="B63" s="2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24"/>
      <c r="B64" s="2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24"/>
      <c r="B65" s="2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24"/>
      <c r="B66" s="2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24"/>
      <c r="B67" s="2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24"/>
      <c r="B68" s="2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24"/>
      <c r="B69" s="2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24"/>
      <c r="B70" s="2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24"/>
      <c r="B71" s="2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24"/>
      <c r="B72" s="2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24"/>
      <c r="B73" s="2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24"/>
      <c r="B74" s="2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24"/>
      <c r="B75" s="2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24"/>
      <c r="B76" s="2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24"/>
      <c r="B77" s="2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24"/>
      <c r="B78" s="2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24"/>
      <c r="B79" s="2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24"/>
      <c r="B80" s="2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24"/>
      <c r="B81" s="2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24"/>
      <c r="B82" s="2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24"/>
      <c r="B83" s="2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24"/>
      <c r="B84" s="2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24"/>
      <c r="B85" s="2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24"/>
      <c r="B86" s="2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24"/>
      <c r="B87" s="2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24"/>
      <c r="B88" s="2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24"/>
      <c r="B89" s="2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24"/>
      <c r="B90" s="2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24"/>
      <c r="B91" s="2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24"/>
      <c r="B92" s="2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24"/>
      <c r="B93" s="2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24"/>
      <c r="B94" s="2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24"/>
      <c r="B95" s="2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24"/>
      <c r="B96" s="2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24"/>
      <c r="B97" s="2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24"/>
      <c r="B98" s="2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24"/>
      <c r="B99" s="2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24"/>
      <c r="B100" s="2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24"/>
      <c r="B101" s="2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24"/>
      <c r="B102" s="2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24"/>
      <c r="B103" s="2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24"/>
      <c r="B104" s="2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24"/>
      <c r="B105" s="2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24"/>
      <c r="B106" s="2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24"/>
      <c r="B107" s="2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24"/>
      <c r="B108" s="2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24"/>
      <c r="B109" s="2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24"/>
      <c r="B110" s="2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24"/>
      <c r="B111" s="2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24"/>
      <c r="B112" s="2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24"/>
      <c r="B113" s="2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24"/>
      <c r="B114" s="2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24"/>
      <c r="B115" s="2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24"/>
      <c r="B116" s="2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24"/>
      <c r="B117" s="2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24"/>
      <c r="B118" s="2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24"/>
      <c r="B119" s="2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24"/>
      <c r="B120" s="2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24"/>
      <c r="B121" s="2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24"/>
      <c r="B122" s="2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24"/>
      <c r="B123" s="2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24"/>
      <c r="B124" s="2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24"/>
      <c r="B125" s="2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24"/>
      <c r="B126" s="2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24"/>
      <c r="B127" s="2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24"/>
      <c r="B128" s="2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24"/>
      <c r="B129" s="2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24"/>
      <c r="B130" s="2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24"/>
      <c r="B131" s="2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24"/>
      <c r="B132" s="2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24"/>
      <c r="B133" s="2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24"/>
      <c r="B134" s="2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24"/>
      <c r="B135" s="2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24"/>
      <c r="B136" s="2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24"/>
      <c r="B137" s="2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24"/>
      <c r="B138" s="2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24"/>
      <c r="B139" s="2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24"/>
      <c r="B140" s="2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24"/>
      <c r="B141" s="2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24"/>
      <c r="B142" s="2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24"/>
      <c r="B143" s="2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24"/>
      <c r="B144" s="2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24"/>
      <c r="B145" s="2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24"/>
      <c r="B146" s="2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24"/>
      <c r="B147" s="2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24"/>
      <c r="B148" s="2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24"/>
      <c r="B149" s="2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24"/>
      <c r="B150" s="2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24"/>
      <c r="B151" s="2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24"/>
      <c r="B152" s="2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24"/>
      <c r="B153" s="2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24"/>
      <c r="B154" s="2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24"/>
      <c r="B155" s="2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24"/>
      <c r="B156" s="2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24"/>
      <c r="B157" s="2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24"/>
      <c r="B158" s="2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24"/>
      <c r="B159" s="2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24"/>
      <c r="B160" s="2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24"/>
      <c r="B161" s="2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24"/>
      <c r="B162" s="2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24"/>
      <c r="B163" s="2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24"/>
      <c r="B164" s="2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24"/>
      <c r="B165" s="2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24"/>
      <c r="B166" s="2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24"/>
      <c r="B167" s="2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24"/>
      <c r="B168" s="2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24"/>
      <c r="B169" s="2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24"/>
      <c r="B170" s="2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24"/>
      <c r="B171" s="2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24"/>
      <c r="B172" s="2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24"/>
      <c r="B173" s="2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24"/>
      <c r="B174" s="2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24"/>
      <c r="B175" s="2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24"/>
      <c r="B176" s="2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24"/>
      <c r="B177" s="2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24"/>
      <c r="B178" s="2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24"/>
      <c r="B179" s="2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24"/>
      <c r="B180" s="2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24"/>
      <c r="B181" s="2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24"/>
      <c r="B182" s="2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24"/>
      <c r="B183" s="2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24"/>
      <c r="B184" s="2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24"/>
      <c r="B185" s="2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24"/>
      <c r="B186" s="2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24"/>
      <c r="B187" s="2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24"/>
      <c r="B188" s="2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24"/>
      <c r="B189" s="2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24"/>
      <c r="B190" s="2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24"/>
      <c r="B191" s="2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24"/>
      <c r="B192" s="2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24"/>
      <c r="B193" s="2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24"/>
      <c r="B194" s="2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24"/>
      <c r="B195" s="2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24"/>
      <c r="B196" s="2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24"/>
      <c r="B197" s="2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24"/>
      <c r="B198" s="2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24"/>
      <c r="B199" s="2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24"/>
      <c r="B200" s="2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24"/>
      <c r="B201" s="2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24"/>
      <c r="B202" s="2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24"/>
      <c r="B203" s="2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24"/>
      <c r="B204" s="2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24"/>
      <c r="B205" s="2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24"/>
      <c r="B206" s="2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24"/>
      <c r="B207" s="2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24"/>
      <c r="B208" s="2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24"/>
      <c r="B209" s="2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24"/>
      <c r="B210" s="2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24"/>
      <c r="B211" s="2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24"/>
      <c r="B212" s="2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24"/>
      <c r="B213" s="2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24"/>
      <c r="B214" s="2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24"/>
      <c r="B215" s="2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24"/>
      <c r="B216" s="2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24"/>
      <c r="B217" s="2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24"/>
      <c r="B218" s="2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24"/>
      <c r="B219" s="2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24"/>
      <c r="B220" s="2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24"/>
      <c r="B221" s="2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24"/>
      <c r="B222" s="2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24"/>
      <c r="B223" s="2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24"/>
      <c r="B224" s="2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24"/>
      <c r="B225" s="2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24"/>
      <c r="B226" s="2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24"/>
      <c r="B227" s="2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24"/>
      <c r="B228" s="2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24"/>
      <c r="B229" s="2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24"/>
      <c r="B230" s="2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24"/>
      <c r="B231" s="2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24"/>
      <c r="B232" s="2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24"/>
      <c r="B233" s="2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24"/>
      <c r="B234" s="2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24"/>
      <c r="B235" s="2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24"/>
      <c r="B236" s="2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24"/>
      <c r="B237" s="2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24"/>
      <c r="B238" s="2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24"/>
      <c r="B239" s="2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24"/>
      <c r="B240" s="2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24"/>
      <c r="B241" s="2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24"/>
      <c r="B242" s="2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24"/>
      <c r="B243" s="2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24"/>
      <c r="B244" s="2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24"/>
      <c r="B245" s="2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24"/>
      <c r="B246" s="2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24"/>
      <c r="B247" s="2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24"/>
      <c r="B248" s="2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24"/>
      <c r="B249" s="2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24"/>
      <c r="B250" s="2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24"/>
      <c r="B251" s="2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24"/>
      <c r="B252" s="2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24"/>
      <c r="B253" s="2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24"/>
      <c r="B254" s="2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24"/>
      <c r="B255" s="2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24"/>
      <c r="B256" s="2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24"/>
      <c r="B257" s="2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24"/>
      <c r="B258" s="2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24"/>
      <c r="B259" s="2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24"/>
      <c r="B260" s="2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24"/>
      <c r="B261" s="2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24"/>
      <c r="B262" s="2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24"/>
      <c r="B263" s="2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24"/>
      <c r="B264" s="2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24"/>
      <c r="B265" s="2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24"/>
      <c r="B266" s="2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24"/>
      <c r="B267" s="2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24"/>
      <c r="B268" s="2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24"/>
      <c r="B269" s="2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24"/>
      <c r="B270" s="2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24"/>
      <c r="B271" s="2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24"/>
      <c r="B272" s="2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24"/>
      <c r="B273" s="2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24"/>
      <c r="B274" s="2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24"/>
      <c r="B275" s="2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24"/>
      <c r="B276" s="2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24"/>
      <c r="B277" s="2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24"/>
      <c r="B278" s="2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24"/>
      <c r="B279" s="2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24"/>
      <c r="B280" s="2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24"/>
      <c r="B281" s="2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24"/>
      <c r="B282" s="2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24"/>
      <c r="B283" s="2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24"/>
      <c r="B284" s="2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24"/>
      <c r="B285" s="2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24"/>
      <c r="B286" s="2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24"/>
      <c r="B287" s="2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24"/>
      <c r="B288" s="2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24"/>
      <c r="B289" s="2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24"/>
      <c r="B290" s="2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24"/>
      <c r="B291" s="2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24"/>
      <c r="B292" s="2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24"/>
      <c r="B293" s="2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24"/>
      <c r="B294" s="2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24"/>
      <c r="B295" s="2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24"/>
      <c r="B296" s="2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24"/>
      <c r="B297" s="2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24"/>
      <c r="B298" s="2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24"/>
      <c r="B299" s="2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24"/>
      <c r="B300" s="2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24"/>
      <c r="B301" s="2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24"/>
      <c r="B302" s="2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24"/>
      <c r="B303" s="2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24"/>
      <c r="B304" s="2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24"/>
      <c r="B305" s="2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24"/>
      <c r="B306" s="2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24"/>
      <c r="B307" s="2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24"/>
      <c r="B308" s="2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24"/>
      <c r="B309" s="2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24"/>
      <c r="B310" s="2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24"/>
      <c r="B311" s="2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24"/>
      <c r="B312" s="2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24"/>
      <c r="B313" s="2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24"/>
      <c r="B314" s="2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24"/>
      <c r="B315" s="2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24"/>
      <c r="B316" s="2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24"/>
      <c r="B317" s="2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24"/>
      <c r="B318" s="2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24"/>
      <c r="B319" s="2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24"/>
      <c r="B320" s="2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24"/>
      <c r="B321" s="2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24"/>
      <c r="B322" s="2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24"/>
      <c r="B323" s="2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24"/>
      <c r="B324" s="2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24"/>
      <c r="B325" s="2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24"/>
      <c r="B326" s="2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24"/>
      <c r="B327" s="2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24"/>
      <c r="B328" s="2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24"/>
      <c r="B329" s="2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24"/>
      <c r="B330" s="2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24"/>
      <c r="B331" s="2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24"/>
      <c r="B332" s="2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24"/>
      <c r="B333" s="2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24"/>
      <c r="B334" s="2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24"/>
      <c r="B335" s="2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24"/>
      <c r="B336" s="2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24"/>
      <c r="B337" s="2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24"/>
      <c r="B338" s="2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24"/>
      <c r="B339" s="2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24"/>
      <c r="B340" s="2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24"/>
      <c r="B341" s="2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24"/>
      <c r="B342" s="2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24"/>
      <c r="B343" s="2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24"/>
      <c r="B344" s="2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24"/>
      <c r="B345" s="2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24"/>
      <c r="B346" s="2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24"/>
      <c r="B347" s="2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24"/>
      <c r="B348" s="2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24"/>
      <c r="B349" s="2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24"/>
      <c r="B350" s="2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24"/>
      <c r="B351" s="2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24"/>
      <c r="B352" s="2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24"/>
      <c r="B353" s="2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24"/>
      <c r="B354" s="2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24"/>
      <c r="B355" s="2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24"/>
      <c r="B356" s="2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24"/>
      <c r="B357" s="2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24"/>
      <c r="B358" s="2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24"/>
      <c r="B359" s="2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24"/>
      <c r="B360" s="2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24"/>
      <c r="B361" s="2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24"/>
      <c r="B362" s="2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24"/>
      <c r="B363" s="2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24"/>
      <c r="B364" s="2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24"/>
      <c r="B365" s="2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24"/>
      <c r="B366" s="2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24"/>
      <c r="B367" s="2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24"/>
      <c r="B368" s="2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24"/>
      <c r="B369" s="2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24"/>
      <c r="B370" s="2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24"/>
      <c r="B371" s="2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24"/>
      <c r="B372" s="2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24"/>
      <c r="B373" s="2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24"/>
      <c r="B374" s="2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24"/>
      <c r="B375" s="2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24"/>
      <c r="B376" s="2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24"/>
      <c r="B377" s="2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24"/>
      <c r="B378" s="2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24"/>
      <c r="B379" s="2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24"/>
      <c r="B380" s="2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24"/>
      <c r="B381" s="2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24"/>
      <c r="B382" s="2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24"/>
      <c r="B383" s="2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24"/>
      <c r="B384" s="2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24"/>
      <c r="B385" s="2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24"/>
      <c r="B386" s="2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24"/>
      <c r="B387" s="2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24"/>
      <c r="B388" s="2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24"/>
      <c r="B389" s="2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24"/>
      <c r="B390" s="2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24"/>
      <c r="B391" s="2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24"/>
      <c r="B392" s="2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24"/>
      <c r="B393" s="2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24"/>
      <c r="B394" s="2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24"/>
      <c r="B395" s="2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24"/>
      <c r="B396" s="2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24"/>
      <c r="B397" s="2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24"/>
      <c r="B398" s="2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24"/>
      <c r="B399" s="2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24"/>
      <c r="B400" s="2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24"/>
      <c r="B401" s="2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24"/>
      <c r="B402" s="2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24"/>
      <c r="B403" s="2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24"/>
      <c r="B404" s="2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24"/>
      <c r="B405" s="2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24"/>
      <c r="B406" s="2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24"/>
      <c r="B407" s="2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24"/>
      <c r="B408" s="2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24"/>
      <c r="B409" s="2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24"/>
      <c r="B410" s="2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24"/>
      <c r="B411" s="2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24"/>
      <c r="B412" s="2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24"/>
      <c r="B413" s="2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24"/>
      <c r="B414" s="2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24"/>
      <c r="B415" s="2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24"/>
      <c r="B416" s="2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24"/>
      <c r="B417" s="2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24"/>
      <c r="B418" s="2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24"/>
      <c r="B419" s="2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24"/>
      <c r="B420" s="2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24"/>
      <c r="B421" s="2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24"/>
      <c r="B422" s="2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24"/>
      <c r="B423" s="2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24"/>
      <c r="B424" s="2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24"/>
      <c r="B425" s="2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24"/>
      <c r="B426" s="2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24"/>
      <c r="B427" s="2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24"/>
      <c r="B428" s="2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24"/>
      <c r="B429" s="2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24"/>
      <c r="B430" s="2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24"/>
      <c r="B431" s="2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24"/>
      <c r="B432" s="2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24"/>
      <c r="B433" s="2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24"/>
      <c r="B434" s="2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24"/>
      <c r="B435" s="2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24"/>
      <c r="B436" s="2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24"/>
      <c r="B437" s="2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24"/>
      <c r="B438" s="2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24"/>
      <c r="B439" s="2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24"/>
      <c r="B440" s="2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24"/>
      <c r="B441" s="2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24"/>
      <c r="B442" s="2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24"/>
      <c r="B443" s="2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24"/>
      <c r="B444" s="2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24"/>
      <c r="B445" s="2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24"/>
      <c r="B446" s="2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24"/>
      <c r="B447" s="2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24"/>
      <c r="B448" s="2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24"/>
      <c r="B449" s="2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24"/>
      <c r="B450" s="2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24"/>
      <c r="B451" s="2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24"/>
      <c r="B452" s="2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24"/>
      <c r="B453" s="2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24"/>
      <c r="B454" s="2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24"/>
      <c r="B455" s="2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24"/>
      <c r="B456" s="2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24"/>
      <c r="B457" s="2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24"/>
      <c r="B458" s="2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24"/>
      <c r="B459" s="2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24"/>
      <c r="B460" s="2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24"/>
      <c r="B461" s="2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24"/>
      <c r="B462" s="2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24"/>
      <c r="B463" s="2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24"/>
      <c r="B464" s="2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24"/>
      <c r="B465" s="2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24"/>
      <c r="B466" s="2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24"/>
      <c r="B467" s="2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24"/>
      <c r="B468" s="2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24"/>
      <c r="B469" s="2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24"/>
      <c r="B470" s="2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24"/>
      <c r="B471" s="2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24"/>
      <c r="B472" s="2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24"/>
      <c r="B473" s="2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24"/>
      <c r="B474" s="2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24"/>
      <c r="B475" s="2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24"/>
      <c r="B476" s="2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24"/>
      <c r="B477" s="2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24"/>
      <c r="B478" s="2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24"/>
      <c r="B479" s="2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24"/>
      <c r="B480" s="2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24"/>
      <c r="B481" s="2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24"/>
      <c r="B482" s="2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24"/>
      <c r="B483" s="2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24"/>
      <c r="B484" s="2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24"/>
      <c r="B485" s="2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24"/>
      <c r="B486" s="2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24"/>
      <c r="B487" s="2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24"/>
      <c r="B488" s="2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24"/>
      <c r="B489" s="2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24"/>
      <c r="B490" s="2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24"/>
      <c r="B491" s="2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24"/>
      <c r="B492" s="2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24"/>
      <c r="B493" s="2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24"/>
      <c r="B494" s="2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24"/>
      <c r="B495" s="2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24"/>
      <c r="B496" s="2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24"/>
      <c r="B497" s="2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24"/>
      <c r="B498" s="2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24"/>
      <c r="B499" s="2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24"/>
      <c r="B500" s="2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24"/>
      <c r="B501" s="2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24"/>
      <c r="B502" s="2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24"/>
      <c r="B503" s="2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24"/>
      <c r="B504" s="2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24"/>
      <c r="B505" s="2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24"/>
      <c r="B506" s="2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24"/>
      <c r="B507" s="2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24"/>
      <c r="B508" s="2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24"/>
      <c r="B509" s="2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24"/>
      <c r="B510" s="2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24"/>
      <c r="B511" s="2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24"/>
      <c r="B512" s="2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24"/>
      <c r="B513" s="2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24"/>
      <c r="B514" s="2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24"/>
      <c r="B515" s="2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24"/>
      <c r="B516" s="2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24"/>
      <c r="B517" s="2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24"/>
      <c r="B518" s="2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24"/>
      <c r="B519" s="2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24"/>
      <c r="B520" s="2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24"/>
      <c r="B521" s="2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24"/>
      <c r="B522" s="2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24"/>
      <c r="B523" s="2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24"/>
      <c r="B524" s="2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24"/>
      <c r="B525" s="2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24"/>
      <c r="B526" s="2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24"/>
      <c r="B527" s="2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24"/>
      <c r="B528" s="2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24"/>
      <c r="B529" s="2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24"/>
      <c r="B530" s="2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24"/>
      <c r="B531" s="2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24"/>
      <c r="B532" s="2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24"/>
      <c r="B533" s="2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24"/>
      <c r="B534" s="2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24"/>
      <c r="B535" s="2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24"/>
      <c r="B536" s="2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24"/>
      <c r="B537" s="2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24"/>
      <c r="B538" s="2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24"/>
      <c r="B539" s="2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24"/>
      <c r="B540" s="2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24"/>
      <c r="B541" s="2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24"/>
      <c r="B542" s="2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24"/>
      <c r="B543" s="2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24"/>
      <c r="B544" s="2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24"/>
      <c r="B545" s="2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24"/>
      <c r="B546" s="2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24"/>
      <c r="B547" s="2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24"/>
      <c r="B548" s="2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24"/>
      <c r="B549" s="2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24"/>
      <c r="B550" s="2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24"/>
      <c r="B551" s="2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24"/>
      <c r="B552" s="2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24"/>
      <c r="B553" s="2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24"/>
      <c r="B554" s="2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24"/>
      <c r="B555" s="2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24"/>
      <c r="B556" s="2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24"/>
      <c r="B557" s="2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24"/>
      <c r="B558" s="2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24"/>
      <c r="B559" s="2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24"/>
      <c r="B560" s="2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24"/>
      <c r="B561" s="2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24"/>
      <c r="B562" s="2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24"/>
      <c r="B563" s="2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24"/>
      <c r="B564" s="2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24"/>
      <c r="B565" s="2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24"/>
      <c r="B566" s="2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24"/>
      <c r="B567" s="2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24"/>
      <c r="B568" s="2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24"/>
      <c r="B569" s="2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24"/>
      <c r="B570" s="2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24"/>
      <c r="B571" s="2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24"/>
      <c r="B572" s="2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24"/>
      <c r="B573" s="2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24"/>
      <c r="B574" s="2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24"/>
      <c r="B575" s="2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24"/>
      <c r="B576" s="2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24"/>
      <c r="B577" s="2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24"/>
      <c r="B578" s="2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24"/>
      <c r="B579" s="2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24"/>
      <c r="B580" s="2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24"/>
      <c r="B581" s="2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24"/>
      <c r="B582" s="2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24"/>
      <c r="B583" s="2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24"/>
      <c r="B584" s="2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24"/>
      <c r="B585" s="2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24"/>
      <c r="B586" s="2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24"/>
      <c r="B587" s="2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24"/>
      <c r="B588" s="2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24"/>
      <c r="B589" s="2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24"/>
      <c r="B590" s="2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24"/>
      <c r="B591" s="2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24"/>
      <c r="B592" s="2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24"/>
      <c r="B593" s="2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24"/>
      <c r="B594" s="2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24"/>
      <c r="B595" s="2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24"/>
      <c r="B596" s="2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24"/>
      <c r="B597" s="2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24"/>
      <c r="B598" s="2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24"/>
      <c r="B599" s="2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24"/>
      <c r="B600" s="2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24"/>
      <c r="B601" s="2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24"/>
      <c r="B602" s="2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24"/>
      <c r="B603" s="2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24"/>
      <c r="B604" s="2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24"/>
      <c r="B605" s="2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24"/>
      <c r="B606" s="2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24"/>
      <c r="B607" s="2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24"/>
      <c r="B608" s="2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24"/>
      <c r="B609" s="2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24"/>
      <c r="B610" s="2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24"/>
      <c r="B611" s="2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24"/>
      <c r="B612" s="2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24"/>
      <c r="B613" s="2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24"/>
      <c r="B614" s="2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24"/>
      <c r="B615" s="2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24"/>
      <c r="B616" s="2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24"/>
      <c r="B617" s="2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24"/>
      <c r="B618" s="2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24"/>
      <c r="B619" s="2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24"/>
      <c r="B620" s="2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24"/>
      <c r="B621" s="2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24"/>
      <c r="B622" s="2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24"/>
      <c r="B623" s="2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24"/>
      <c r="B624" s="2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24"/>
      <c r="B625" s="2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24"/>
      <c r="B626" s="2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24"/>
      <c r="B627" s="2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24"/>
      <c r="B628" s="2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24"/>
      <c r="B629" s="2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24"/>
      <c r="B630" s="2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24"/>
      <c r="B631" s="2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24"/>
      <c r="B632" s="2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24"/>
      <c r="B633" s="2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24"/>
      <c r="B634" s="2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24"/>
      <c r="B635" s="2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24"/>
      <c r="B636" s="2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24"/>
      <c r="B637" s="2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24"/>
      <c r="B638" s="2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24"/>
      <c r="B639" s="2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24"/>
      <c r="B640" s="2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24"/>
      <c r="B641" s="2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24"/>
      <c r="B642" s="2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24"/>
      <c r="B643" s="2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24"/>
      <c r="B644" s="2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24"/>
      <c r="B645" s="2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24"/>
      <c r="B646" s="2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24"/>
      <c r="B647" s="2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24"/>
      <c r="B648" s="2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24"/>
      <c r="B649" s="2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24"/>
      <c r="B650" s="2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24"/>
      <c r="B651" s="2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24"/>
      <c r="B652" s="2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24"/>
      <c r="B653" s="2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24"/>
      <c r="B654" s="2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24"/>
      <c r="B655" s="2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24"/>
      <c r="B656" s="2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24"/>
      <c r="B657" s="2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24"/>
      <c r="B658" s="2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24"/>
      <c r="B659" s="2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24"/>
      <c r="B660" s="2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24"/>
      <c r="B661" s="2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24"/>
      <c r="B662" s="2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24"/>
      <c r="B663" s="2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24"/>
      <c r="B664" s="2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24"/>
      <c r="B665" s="2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24"/>
      <c r="B666" s="2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24"/>
      <c r="B667" s="2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24"/>
      <c r="B668" s="2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24"/>
      <c r="B669" s="2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24"/>
      <c r="B670" s="2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24"/>
      <c r="B671" s="2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24"/>
      <c r="B672" s="2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24"/>
      <c r="B673" s="2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24"/>
      <c r="B674" s="2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24"/>
      <c r="B675" s="2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24"/>
      <c r="B676" s="2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24"/>
      <c r="B677" s="2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24"/>
      <c r="B678" s="2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24"/>
      <c r="B679" s="2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24"/>
      <c r="B680" s="2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24"/>
      <c r="B681" s="2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24"/>
      <c r="B682" s="2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24"/>
      <c r="B683" s="2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24"/>
      <c r="B684" s="2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24"/>
      <c r="B685" s="2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24"/>
      <c r="B686" s="2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24"/>
      <c r="B687" s="2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24"/>
      <c r="B688" s="2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24"/>
      <c r="B689" s="2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24"/>
      <c r="B690" s="2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24"/>
      <c r="B691" s="2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24"/>
      <c r="B692" s="2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24"/>
      <c r="B693" s="2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24"/>
      <c r="B694" s="2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24"/>
      <c r="B695" s="2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24"/>
      <c r="B696" s="2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24"/>
      <c r="B697" s="2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24"/>
      <c r="B698" s="2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24"/>
      <c r="B699" s="2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24"/>
      <c r="B700" s="2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24"/>
      <c r="B701" s="2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24"/>
      <c r="B702" s="2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24"/>
      <c r="B703" s="2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24"/>
      <c r="B704" s="2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24"/>
      <c r="B705" s="2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24"/>
      <c r="B706" s="2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24"/>
      <c r="B707" s="2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24"/>
      <c r="B708" s="2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24"/>
      <c r="B709" s="2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24"/>
      <c r="B710" s="2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24"/>
      <c r="B711" s="2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24"/>
      <c r="B712" s="2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24"/>
      <c r="B713" s="2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24"/>
      <c r="B714" s="2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24"/>
      <c r="B715" s="2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24"/>
      <c r="B716" s="2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24"/>
      <c r="B717" s="2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24"/>
      <c r="B718" s="2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24"/>
      <c r="B719" s="2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24"/>
      <c r="B720" s="2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24"/>
      <c r="B721" s="2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24"/>
      <c r="B722" s="2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24"/>
      <c r="B723" s="2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24"/>
      <c r="B724" s="2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24"/>
      <c r="B725" s="2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24"/>
      <c r="B726" s="2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24"/>
      <c r="B727" s="2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24"/>
      <c r="B728" s="2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24"/>
      <c r="B729" s="2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24"/>
      <c r="B730" s="2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24"/>
      <c r="B731" s="2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24"/>
      <c r="B732" s="2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24"/>
      <c r="B733" s="2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24"/>
      <c r="B734" s="2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24"/>
      <c r="B735" s="2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24"/>
      <c r="B736" s="2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24"/>
      <c r="B737" s="2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24"/>
      <c r="B738" s="2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24"/>
      <c r="B739" s="2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24"/>
      <c r="B740" s="2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24"/>
      <c r="B741" s="2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24"/>
      <c r="B742" s="2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24"/>
      <c r="B743" s="2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24"/>
      <c r="B744" s="2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24"/>
      <c r="B745" s="2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24"/>
      <c r="B746" s="2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24"/>
      <c r="B747" s="2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24"/>
      <c r="B748" s="2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24"/>
      <c r="B749" s="2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24"/>
      <c r="B750" s="2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24"/>
      <c r="B751" s="2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24"/>
      <c r="B752" s="2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24"/>
      <c r="B753" s="2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24"/>
      <c r="B754" s="2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24"/>
      <c r="B755" s="2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24"/>
      <c r="B756" s="2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24"/>
      <c r="B757" s="2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24"/>
      <c r="B758" s="2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24"/>
      <c r="B759" s="2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24"/>
      <c r="B760" s="2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24"/>
      <c r="B761" s="2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24"/>
      <c r="B762" s="2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24"/>
      <c r="B763" s="2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24"/>
      <c r="B764" s="2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24"/>
      <c r="B765" s="2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24"/>
      <c r="B766" s="2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24"/>
      <c r="B767" s="2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24"/>
      <c r="B768" s="2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24"/>
      <c r="B769" s="2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24"/>
      <c r="B770" s="2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24"/>
      <c r="B771" s="2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24"/>
      <c r="B772" s="2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24"/>
      <c r="B773" s="2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24"/>
      <c r="B774" s="2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24"/>
      <c r="B775" s="2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24"/>
      <c r="B776" s="2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24"/>
      <c r="B777" s="2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24"/>
      <c r="B778" s="2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24"/>
      <c r="B779" s="2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24"/>
      <c r="B780" s="2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24"/>
      <c r="B781" s="2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24"/>
      <c r="B782" s="2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24"/>
      <c r="B783" s="2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24"/>
      <c r="B784" s="2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24"/>
      <c r="B785" s="2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24"/>
      <c r="B786" s="2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24"/>
      <c r="B787" s="2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24"/>
      <c r="B788" s="2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24"/>
      <c r="B789" s="2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24"/>
      <c r="B790" s="2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24"/>
      <c r="B791" s="2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24"/>
      <c r="B792" s="2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24"/>
      <c r="B793" s="2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24"/>
      <c r="B794" s="2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24"/>
      <c r="B795" s="2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24"/>
      <c r="B796" s="2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24"/>
      <c r="B797" s="2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24"/>
      <c r="B798" s="2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24"/>
      <c r="B799" s="2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24"/>
      <c r="B800" s="2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24"/>
      <c r="B801" s="2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24"/>
      <c r="B802" s="2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24"/>
      <c r="B803" s="2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24"/>
      <c r="B804" s="2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24"/>
      <c r="B805" s="2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24"/>
      <c r="B806" s="2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24"/>
      <c r="B807" s="2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24"/>
      <c r="B808" s="2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24"/>
      <c r="B809" s="2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24"/>
      <c r="B810" s="2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24"/>
      <c r="B811" s="2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24"/>
      <c r="B812" s="2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24"/>
      <c r="B813" s="2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24"/>
      <c r="B814" s="2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24"/>
      <c r="B815" s="2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24"/>
      <c r="B816" s="2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24"/>
      <c r="B817" s="2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24"/>
      <c r="B818" s="2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24"/>
      <c r="B819" s="2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24"/>
      <c r="B820" s="2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24"/>
      <c r="B821" s="2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24"/>
      <c r="B822" s="2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24"/>
      <c r="B823" s="2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24"/>
      <c r="B824" s="2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24"/>
      <c r="B825" s="2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24"/>
      <c r="B826" s="2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24"/>
      <c r="B827" s="2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24"/>
      <c r="B828" s="2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24"/>
      <c r="B829" s="2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24"/>
      <c r="B830" s="2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24"/>
      <c r="B831" s="2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24"/>
      <c r="B832" s="2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24"/>
      <c r="B833" s="2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24"/>
      <c r="B834" s="2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24"/>
      <c r="B835" s="2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24"/>
      <c r="B836" s="2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24"/>
      <c r="B837" s="2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24"/>
      <c r="B838" s="2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24"/>
      <c r="B839" s="2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24"/>
      <c r="B840" s="2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24"/>
      <c r="B841" s="2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24"/>
      <c r="B842" s="2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24"/>
      <c r="B843" s="2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24"/>
      <c r="B844" s="2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24"/>
      <c r="B845" s="2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24"/>
      <c r="B846" s="2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24"/>
      <c r="B847" s="2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24"/>
      <c r="B848" s="2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24"/>
      <c r="B849" s="2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24"/>
      <c r="B850" s="2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24"/>
      <c r="B851" s="2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24"/>
      <c r="B852" s="2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24"/>
      <c r="B853" s="2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24"/>
      <c r="B854" s="2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24"/>
      <c r="B855" s="2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24"/>
      <c r="B856" s="2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24"/>
      <c r="B857" s="2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24"/>
      <c r="B858" s="2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24"/>
      <c r="B859" s="2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24"/>
      <c r="B860" s="2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24"/>
      <c r="B861" s="2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24"/>
      <c r="B862" s="2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24"/>
      <c r="B863" s="2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24"/>
      <c r="B864" s="2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24"/>
      <c r="B865" s="2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24"/>
      <c r="B866" s="2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24"/>
      <c r="B867" s="2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24"/>
      <c r="B868" s="2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24"/>
      <c r="B869" s="2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24"/>
      <c r="B870" s="2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24"/>
      <c r="B871" s="2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24"/>
      <c r="B872" s="2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24"/>
      <c r="B873" s="2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24"/>
      <c r="B874" s="2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24"/>
      <c r="B875" s="2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24"/>
      <c r="B876" s="2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24"/>
      <c r="B877" s="2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24"/>
      <c r="B878" s="2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24"/>
      <c r="B879" s="2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24"/>
      <c r="B880" s="2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24"/>
      <c r="B881" s="2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24"/>
      <c r="B882" s="2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24"/>
      <c r="B883" s="2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24"/>
      <c r="B884" s="2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24"/>
      <c r="B885" s="2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24"/>
      <c r="B886" s="2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24"/>
      <c r="B887" s="2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24"/>
      <c r="B888" s="2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24"/>
      <c r="B889" s="2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24"/>
      <c r="B890" s="2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24"/>
      <c r="B891" s="2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24"/>
      <c r="B892" s="2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24"/>
      <c r="B893" s="2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24"/>
      <c r="B894" s="2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24"/>
      <c r="B895" s="2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24"/>
      <c r="B896" s="2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24"/>
      <c r="B897" s="2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24"/>
      <c r="B898" s="2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24"/>
      <c r="B899" s="2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24"/>
      <c r="B900" s="2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24"/>
      <c r="B901" s="2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24"/>
      <c r="B902" s="2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24"/>
      <c r="B903" s="2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24"/>
      <c r="B904" s="2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24"/>
      <c r="B905" s="2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24"/>
      <c r="B906" s="2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24"/>
      <c r="B907" s="2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24"/>
      <c r="B908" s="2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24"/>
      <c r="B909" s="2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24"/>
      <c r="B910" s="2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24"/>
      <c r="B911" s="2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24"/>
      <c r="B912" s="2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24"/>
      <c r="B913" s="2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24"/>
      <c r="B914" s="2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24"/>
      <c r="B915" s="2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24"/>
      <c r="B916" s="2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24"/>
      <c r="B917" s="2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24"/>
      <c r="B918" s="2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24"/>
      <c r="B919" s="2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24"/>
      <c r="B920" s="2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24"/>
      <c r="B921" s="2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24"/>
      <c r="B922" s="2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24"/>
      <c r="B923" s="2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24"/>
      <c r="B924" s="2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24"/>
      <c r="B925" s="2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24"/>
      <c r="B926" s="2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24"/>
      <c r="B927" s="2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24"/>
      <c r="B928" s="2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24"/>
      <c r="B929" s="2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24"/>
      <c r="B930" s="2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24"/>
      <c r="B931" s="2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24"/>
      <c r="B932" s="2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24"/>
      <c r="B933" s="2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24"/>
      <c r="B934" s="2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24"/>
      <c r="B935" s="2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24"/>
      <c r="B936" s="2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24"/>
      <c r="B937" s="2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24"/>
      <c r="B938" s="2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24"/>
      <c r="B939" s="2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24"/>
      <c r="B940" s="2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24"/>
      <c r="B941" s="2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24"/>
      <c r="B942" s="2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24"/>
      <c r="B943" s="2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24"/>
      <c r="B944" s="2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24"/>
      <c r="B945" s="2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24"/>
      <c r="B946" s="2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24"/>
      <c r="B947" s="2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24"/>
      <c r="B948" s="2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24"/>
      <c r="B949" s="2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24"/>
      <c r="B950" s="2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24"/>
      <c r="B951" s="2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24"/>
      <c r="B952" s="2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24"/>
      <c r="B953" s="2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24"/>
      <c r="B954" s="2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24"/>
      <c r="B955" s="2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24"/>
      <c r="B956" s="2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24"/>
      <c r="B957" s="2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24"/>
      <c r="B958" s="2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24"/>
      <c r="B959" s="2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24"/>
      <c r="B960" s="2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24"/>
      <c r="B961" s="2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24"/>
      <c r="B962" s="2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24"/>
      <c r="B963" s="2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24"/>
      <c r="B964" s="2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24"/>
      <c r="B965" s="2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24"/>
      <c r="B966" s="2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24"/>
      <c r="B967" s="2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24"/>
      <c r="B968" s="2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24"/>
      <c r="B969" s="2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24"/>
      <c r="B970" s="2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24"/>
      <c r="B971" s="2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24"/>
      <c r="B972" s="2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24"/>
      <c r="B973" s="2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24"/>
      <c r="B974" s="2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24"/>
      <c r="B975" s="2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24"/>
      <c r="B976" s="2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24"/>
      <c r="B977" s="2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24"/>
      <c r="B978" s="2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24"/>
      <c r="B979" s="2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24"/>
      <c r="B980" s="2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24"/>
      <c r="B981" s="2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24"/>
      <c r="B982" s="2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24"/>
      <c r="B983" s="2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24"/>
      <c r="B984" s="2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24"/>
      <c r="B985" s="2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24"/>
      <c r="B986" s="2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24"/>
      <c r="B987" s="2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24"/>
      <c r="B988" s="2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24"/>
      <c r="B989" s="2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24"/>
      <c r="B990" s="2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24"/>
      <c r="B991" s="2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24"/>
      <c r="B992" s="2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24"/>
      <c r="B993" s="2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24"/>
      <c r="B994" s="2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24"/>
      <c r="B995" s="2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24"/>
      <c r="B996" s="2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24"/>
      <c r="B997" s="2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24"/>
      <c r="B998" s="2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24"/>
      <c r="B999" s="2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24"/>
      <c r="B1000" s="24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9:F9"/>
    <mergeCell ref="C11:D11"/>
    <mergeCell ref="C12:D12"/>
    <mergeCell ref="C13:D13"/>
    <mergeCell ref="C14:D14"/>
    <mergeCell ref="C15:D15"/>
    <mergeCell ref="C16:D16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23:D23"/>
  </mergeCells>
  <printOptions/>
  <pageMargins bottom="0.7874015748031497" footer="0.0" header="0.0" left="0.15748031496062992" right="0.15748031496062992" top="0.7874015748031497"/>
  <pageSetup paperSize="9" orientation="landscape"/>
  <headerFooter>
    <oddFooter>&amp;LCapterra&amp;C&amp;D&amp;RSeite &amp;P von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26.57"/>
    <col customWidth="1" min="3" max="3" width="13.43"/>
    <col customWidth="1" min="4" max="4" width="13.29"/>
    <col customWidth="1" min="5" max="5" width="11.57"/>
    <col customWidth="1" min="6" max="6" width="11.71"/>
    <col customWidth="1" min="7" max="7" width="11.14"/>
    <col customWidth="1" min="8" max="8" width="9.86"/>
    <col customWidth="1" min="9" max="9" width="6.71"/>
    <col customWidth="1" min="10" max="10" width="9.0"/>
    <col customWidth="1" min="11" max="11" width="6.71"/>
    <col customWidth="1" min="12" max="12" width="9.57"/>
    <col customWidth="1" min="13" max="13" width="10.71"/>
    <col customWidth="1" min="14" max="26" width="11.43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46"/>
      <c r="J1" s="46"/>
      <c r="K1" s="4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1"/>
      <c r="D2" s="1"/>
      <c r="E2" s="1"/>
      <c r="F2" s="1"/>
      <c r="G2" s="1"/>
      <c r="H2" s="1"/>
      <c r="I2" s="46"/>
      <c r="J2" s="46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46"/>
      <c r="J3" s="46"/>
      <c r="K3" s="4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48" t="s">
        <v>15</v>
      </c>
      <c r="K4" s="49"/>
      <c r="L4" s="7" t="str">
        <f>Basisdaten!C11</f>
        <v>Max Mustermann</v>
      </c>
      <c r="M4" s="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48" t="s">
        <v>3</v>
      </c>
      <c r="K5" s="49"/>
      <c r="L5" s="7" t="str">
        <f>Basisdaten!C13</f>
        <v>01.-31.01.2023</v>
      </c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"/>
      <c r="C6" s="1"/>
      <c r="D6" s="1"/>
      <c r="E6" s="1"/>
      <c r="F6" s="1"/>
      <c r="G6" s="1"/>
      <c r="H6" s="1"/>
      <c r="I6" s="46"/>
      <c r="J6" s="46"/>
      <c r="K6" s="46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"/>
      <c r="C7" s="1"/>
      <c r="D7" s="1"/>
      <c r="E7" s="1"/>
      <c r="F7" s="50"/>
      <c r="G7" s="50"/>
      <c r="H7" s="1"/>
      <c r="I7" s="46"/>
      <c r="J7" s="46"/>
      <c r="K7" s="4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4.5" customHeight="1">
      <c r="A8" s="1"/>
      <c r="B8" s="1"/>
      <c r="C8" s="1"/>
      <c r="D8" s="1"/>
      <c r="E8" s="24"/>
      <c r="F8" s="1"/>
      <c r="G8" s="1"/>
      <c r="H8" s="1"/>
      <c r="I8" s="46"/>
      <c r="J8" s="46"/>
      <c r="K8" s="4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0.25" customHeight="1">
      <c r="A9" s="4" t="s">
        <v>26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"/>
      <c r="C10" s="1"/>
      <c r="D10" s="1"/>
      <c r="E10" s="1"/>
      <c r="F10" s="1"/>
      <c r="G10" s="1"/>
      <c r="H10" s="1"/>
      <c r="I10" s="46"/>
      <c r="J10" s="46"/>
      <c r="K10" s="4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1"/>
      <c r="C11" s="1"/>
      <c r="D11" s="1"/>
      <c r="E11" s="1"/>
      <c r="F11" s="1"/>
      <c r="G11" s="1"/>
      <c r="H11" s="1"/>
      <c r="I11" s="46"/>
      <c r="J11" s="46"/>
      <c r="K11" s="4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51" t="s">
        <v>27</v>
      </c>
      <c r="B12" s="52" t="s">
        <v>28</v>
      </c>
      <c r="C12" s="51" t="s">
        <v>29</v>
      </c>
      <c r="D12" s="53" t="s">
        <v>18</v>
      </c>
      <c r="E12" s="53" t="s">
        <v>30</v>
      </c>
      <c r="F12" s="53" t="s">
        <v>31</v>
      </c>
      <c r="G12" s="53" t="s">
        <v>32</v>
      </c>
      <c r="H12" s="52" t="s">
        <v>33</v>
      </c>
      <c r="I12" s="54" t="s">
        <v>34</v>
      </c>
      <c r="J12" s="55"/>
      <c r="K12" s="55"/>
      <c r="L12" s="56"/>
      <c r="M12" s="51" t="s">
        <v>35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ht="13.5" customHeight="1">
      <c r="A13" s="58"/>
      <c r="B13" s="58"/>
      <c r="C13" s="58"/>
      <c r="D13" s="59"/>
      <c r="E13" s="59"/>
      <c r="F13" s="59"/>
      <c r="G13" s="58"/>
      <c r="H13" s="58"/>
      <c r="I13" s="60" t="s">
        <v>36</v>
      </c>
      <c r="J13" s="60" t="s">
        <v>37</v>
      </c>
      <c r="K13" s="60" t="s">
        <v>38</v>
      </c>
      <c r="L13" s="61" t="s">
        <v>39</v>
      </c>
      <c r="M13" s="58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ht="13.5" customHeight="1">
      <c r="A14" s="62">
        <v>1.0</v>
      </c>
      <c r="B14" s="63" t="s">
        <v>40</v>
      </c>
      <c r="C14" s="64" t="s">
        <v>41</v>
      </c>
      <c r="D14" s="42">
        <v>44936.0</v>
      </c>
      <c r="E14" s="65">
        <v>0.3333333333333333</v>
      </c>
      <c r="F14" s="65">
        <v>1.0</v>
      </c>
      <c r="G14" s="66">
        <f t="shared" ref="G14:G43" si="1">F14-E14</f>
        <v>0.6666666667</v>
      </c>
      <c r="H14" s="67">
        <f>IF($G14=Basisdaten!$F$21,Basisdaten!$E$21,
IF($G14 =0,0,
IF($G14&gt;=Basisdaten!$F$20,Basisdaten!$E$20,"fehler")))</f>
        <v>14</v>
      </c>
      <c r="I14" s="64"/>
      <c r="J14" s="64"/>
      <c r="K14" s="64">
        <v>1.0</v>
      </c>
      <c r="L14" s="68">
        <f>I14*Basisdaten!$E$24+J14*Basisdaten!$E$25+K14*Basisdaten!$E$25</f>
        <v>11.2</v>
      </c>
      <c r="M14" s="68">
        <f t="shared" ref="M14:M43" si="2">H14-L14</f>
        <v>2.8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62">
        <v>2.0</v>
      </c>
      <c r="B15" s="63" t="s">
        <v>40</v>
      </c>
      <c r="C15" s="64" t="s">
        <v>41</v>
      </c>
      <c r="D15" s="42">
        <v>44937.0</v>
      </c>
      <c r="E15" s="65">
        <v>0.0</v>
      </c>
      <c r="F15" s="65">
        <v>1.0</v>
      </c>
      <c r="G15" s="66">
        <f t="shared" si="1"/>
        <v>1</v>
      </c>
      <c r="H15" s="67">
        <f>IF($G15=Basisdaten!$F$21,Basisdaten!$E$21,
IF($G15 =0,0,
IF($G15&gt;=Basisdaten!$F$20,Basisdaten!$E$20,"fehler")))</f>
        <v>28</v>
      </c>
      <c r="I15" s="64">
        <v>1.0</v>
      </c>
      <c r="J15" s="64"/>
      <c r="K15" s="64"/>
      <c r="L15" s="68">
        <f>I15*Basisdaten!$E$24+J15*Basisdaten!$E$25+K15*Basisdaten!$E$25</f>
        <v>5.6</v>
      </c>
      <c r="M15" s="68">
        <f t="shared" si="2"/>
        <v>22.4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62">
        <v>3.0</v>
      </c>
      <c r="B16" s="63" t="s">
        <v>40</v>
      </c>
      <c r="C16" s="64" t="s">
        <v>41</v>
      </c>
      <c r="D16" s="42">
        <v>44938.0</v>
      </c>
      <c r="E16" s="65">
        <v>0.0</v>
      </c>
      <c r="F16" s="65">
        <v>0.75</v>
      </c>
      <c r="G16" s="66">
        <f t="shared" si="1"/>
        <v>0.75</v>
      </c>
      <c r="H16" s="67">
        <f>IF($G16=Basisdaten!$F$21,Basisdaten!$E$21,
IF($G16 =0,0,
IF($G16&gt;=Basisdaten!$F$20,Basisdaten!$E$20,"fehler")))</f>
        <v>14</v>
      </c>
      <c r="I16" s="64">
        <v>1.0</v>
      </c>
      <c r="J16" s="64"/>
      <c r="K16" s="64"/>
      <c r="L16" s="68">
        <f>I16*Basisdaten!$E$24+J16*Basisdaten!$E$25+K16*Basisdaten!$E$25</f>
        <v>5.6</v>
      </c>
      <c r="M16" s="68">
        <f t="shared" si="2"/>
        <v>8.4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62">
        <v>4.0</v>
      </c>
      <c r="B17" s="63" t="s">
        <v>42</v>
      </c>
      <c r="C17" s="64" t="s">
        <v>43</v>
      </c>
      <c r="D17" s="42">
        <v>44943.0</v>
      </c>
      <c r="E17" s="65">
        <v>0.3333333333333333</v>
      </c>
      <c r="F17" s="65">
        <v>1.0</v>
      </c>
      <c r="G17" s="66">
        <f t="shared" si="1"/>
        <v>0.6666666667</v>
      </c>
      <c r="H17" s="67">
        <f>IF($G17=Basisdaten!$F$21,Basisdaten!$E$21,
IF($G17 =0,0,
IF($G17&gt;=Basisdaten!$F$20,Basisdaten!$E$20,"fehler")))</f>
        <v>14</v>
      </c>
      <c r="I17" s="64">
        <v>1.0</v>
      </c>
      <c r="J17" s="64">
        <v>1.0</v>
      </c>
      <c r="K17" s="64">
        <v>1.0</v>
      </c>
      <c r="L17" s="68">
        <f>I17*Basisdaten!$E$24+J17*Basisdaten!$E$25+K17*Basisdaten!$E$25</f>
        <v>28</v>
      </c>
      <c r="M17" s="68">
        <f t="shared" si="2"/>
        <v>-14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62">
        <v>5.0</v>
      </c>
      <c r="B18" s="63" t="s">
        <v>42</v>
      </c>
      <c r="C18" s="64" t="s">
        <v>43</v>
      </c>
      <c r="D18" s="42">
        <v>44944.0</v>
      </c>
      <c r="E18" s="65">
        <v>0.0</v>
      </c>
      <c r="F18" s="65">
        <v>1.0</v>
      </c>
      <c r="G18" s="66">
        <f t="shared" si="1"/>
        <v>1</v>
      </c>
      <c r="H18" s="67">
        <f>IF($G18=Basisdaten!$F$21,Basisdaten!$E$21,
IF($G18 =0,0,
IF($G18&gt;=Basisdaten!$F$20,Basisdaten!$E$20,"fehler")))</f>
        <v>28</v>
      </c>
      <c r="I18" s="64"/>
      <c r="J18" s="64"/>
      <c r="K18" s="64">
        <v>1.0</v>
      </c>
      <c r="L18" s="68">
        <f>I18*Basisdaten!$E$24+J18*Basisdaten!$E$25+K18*Basisdaten!$E$25</f>
        <v>11.2</v>
      </c>
      <c r="M18" s="68">
        <f t="shared" si="2"/>
        <v>16.8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62">
        <v>6.0</v>
      </c>
      <c r="B19" s="63" t="s">
        <v>42</v>
      </c>
      <c r="C19" s="64" t="s">
        <v>43</v>
      </c>
      <c r="D19" s="42">
        <v>44945.0</v>
      </c>
      <c r="E19" s="65">
        <v>0.0</v>
      </c>
      <c r="F19" s="65">
        <v>0.75</v>
      </c>
      <c r="G19" s="66">
        <f t="shared" si="1"/>
        <v>0.75</v>
      </c>
      <c r="H19" s="67">
        <f>IF($G19=Basisdaten!$F$21,Basisdaten!$E$21,
IF($G19 =0,0,
IF($G19&gt;=Basisdaten!$F$20,Basisdaten!$E$20,"fehler")))</f>
        <v>14</v>
      </c>
      <c r="I19" s="64">
        <v>1.0</v>
      </c>
      <c r="J19" s="64"/>
      <c r="K19" s="64"/>
      <c r="L19" s="68">
        <f>I19*Basisdaten!$E$24+J19*Basisdaten!$E$25+K19*Basisdaten!$E$25</f>
        <v>5.6</v>
      </c>
      <c r="M19" s="68">
        <f t="shared" si="2"/>
        <v>8.4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62">
        <v>7.0</v>
      </c>
      <c r="B20" s="63"/>
      <c r="C20" s="64"/>
      <c r="D20" s="42"/>
      <c r="E20" s="65"/>
      <c r="F20" s="65"/>
      <c r="G20" s="66">
        <f t="shared" si="1"/>
        <v>0</v>
      </c>
      <c r="H20" s="67">
        <f>IF($G20=Basisdaten!$F$21,Basisdaten!$E$21,
IF($G20 =0,0,
IF($G20&gt;=Basisdaten!$F$20,Basisdaten!$E$20,"fehler")))</f>
        <v>0</v>
      </c>
      <c r="I20" s="64"/>
      <c r="J20" s="64"/>
      <c r="K20" s="64"/>
      <c r="L20" s="68">
        <f>I20*Basisdaten!$E$24+J20*Basisdaten!$E$25+K20*Basisdaten!$E$25</f>
        <v>0</v>
      </c>
      <c r="M20" s="68">
        <f t="shared" si="2"/>
        <v>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62">
        <v>8.0</v>
      </c>
      <c r="B21" s="63"/>
      <c r="C21" s="64"/>
      <c r="D21" s="42"/>
      <c r="E21" s="65"/>
      <c r="F21" s="65"/>
      <c r="G21" s="66">
        <f t="shared" si="1"/>
        <v>0</v>
      </c>
      <c r="H21" s="67">
        <f>IF($G21=Basisdaten!$F$21,Basisdaten!$E$21,
IF($G21 =0,0,
IF($G21&gt;=Basisdaten!$F$20,Basisdaten!$E$20,"fehler")))</f>
        <v>0</v>
      </c>
      <c r="I21" s="64"/>
      <c r="J21" s="64"/>
      <c r="K21" s="64"/>
      <c r="L21" s="68">
        <f>I21*Basisdaten!$E$24+J21*Basisdaten!$E$25+K21*Basisdaten!$E$25</f>
        <v>0</v>
      </c>
      <c r="M21" s="68">
        <f t="shared" si="2"/>
        <v>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62">
        <v>9.0</v>
      </c>
      <c r="B22" s="63"/>
      <c r="C22" s="64"/>
      <c r="D22" s="42"/>
      <c r="E22" s="42"/>
      <c r="F22" s="42"/>
      <c r="G22" s="66">
        <f t="shared" si="1"/>
        <v>0</v>
      </c>
      <c r="H22" s="67">
        <f>IF($G22=Basisdaten!$F$21,Basisdaten!$E$21,
IF($G22 =0,0,
IF($G22&gt;=Basisdaten!$F$20,Basisdaten!$E$20,"fehler")))</f>
        <v>0</v>
      </c>
      <c r="I22" s="64"/>
      <c r="J22" s="64"/>
      <c r="K22" s="64"/>
      <c r="L22" s="68">
        <f>I22*Basisdaten!$E$24+J22*Basisdaten!$E$25+K22*Basisdaten!$E$25</f>
        <v>0</v>
      </c>
      <c r="M22" s="68">
        <f t="shared" si="2"/>
        <v>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62">
        <v>10.0</v>
      </c>
      <c r="B23" s="63"/>
      <c r="C23" s="64"/>
      <c r="D23" s="42"/>
      <c r="E23" s="42"/>
      <c r="F23" s="42"/>
      <c r="G23" s="66">
        <f t="shared" si="1"/>
        <v>0</v>
      </c>
      <c r="H23" s="67">
        <f>IF($G23=Basisdaten!$F$21,Basisdaten!$E$21,
IF($G23 =0,0,
IF($G23&gt;=Basisdaten!$F$20,Basisdaten!$E$20,"fehler")))</f>
        <v>0</v>
      </c>
      <c r="I23" s="64"/>
      <c r="J23" s="64"/>
      <c r="K23" s="64"/>
      <c r="L23" s="68">
        <f>I23*Basisdaten!$E$24+J23*Basisdaten!$E$25+K23*Basisdaten!$E$25</f>
        <v>0</v>
      </c>
      <c r="M23" s="68">
        <f t="shared" si="2"/>
        <v>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62">
        <v>11.0</v>
      </c>
      <c r="B24" s="63"/>
      <c r="C24" s="64"/>
      <c r="D24" s="42"/>
      <c r="E24" s="42"/>
      <c r="F24" s="42"/>
      <c r="G24" s="66">
        <f t="shared" si="1"/>
        <v>0</v>
      </c>
      <c r="H24" s="67">
        <f>IF($G24=Basisdaten!$F$21,Basisdaten!$E$21,
IF($G24 =0,0,
IF($G24&gt;=Basisdaten!$F$20,Basisdaten!$E$20,"fehler")))</f>
        <v>0</v>
      </c>
      <c r="I24" s="64"/>
      <c r="J24" s="64"/>
      <c r="K24" s="64"/>
      <c r="L24" s="68">
        <f>I24*Basisdaten!$E$24+J24*Basisdaten!$E$25+K24*Basisdaten!$E$25</f>
        <v>0</v>
      </c>
      <c r="M24" s="68">
        <f t="shared" si="2"/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62">
        <v>12.0</v>
      </c>
      <c r="B25" s="63"/>
      <c r="C25" s="64"/>
      <c r="D25" s="42"/>
      <c r="E25" s="42"/>
      <c r="F25" s="42"/>
      <c r="G25" s="66">
        <f t="shared" si="1"/>
        <v>0</v>
      </c>
      <c r="H25" s="67">
        <f>IF($G25=Basisdaten!$F$21,Basisdaten!$E$21,
IF($G25 =0,0,
IF($G25&gt;=Basisdaten!$F$20,Basisdaten!$E$20,"fehler")))</f>
        <v>0</v>
      </c>
      <c r="I25" s="64"/>
      <c r="J25" s="64"/>
      <c r="K25" s="64"/>
      <c r="L25" s="68">
        <f>I25*Basisdaten!$E$24+J25*Basisdaten!$E$25+K25*Basisdaten!$E$25</f>
        <v>0</v>
      </c>
      <c r="M25" s="68">
        <f t="shared" si="2"/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62">
        <v>13.0</v>
      </c>
      <c r="B26" s="63"/>
      <c r="C26" s="64"/>
      <c r="D26" s="42"/>
      <c r="E26" s="42"/>
      <c r="F26" s="42"/>
      <c r="G26" s="66">
        <f t="shared" si="1"/>
        <v>0</v>
      </c>
      <c r="H26" s="67">
        <f>IF($G26=Basisdaten!$F$21,Basisdaten!$E$21,
IF($G26 =0,0,
IF($G26&gt;=Basisdaten!$F$20,Basisdaten!$E$20,"fehler")))</f>
        <v>0</v>
      </c>
      <c r="I26" s="64"/>
      <c r="J26" s="64"/>
      <c r="K26" s="64"/>
      <c r="L26" s="68">
        <f>I26*Basisdaten!$E$24+J26*Basisdaten!$E$25+K26*Basisdaten!$E$25</f>
        <v>0</v>
      </c>
      <c r="M26" s="68">
        <f t="shared" si="2"/>
        <v>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62">
        <v>14.0</v>
      </c>
      <c r="B27" s="63"/>
      <c r="C27" s="64"/>
      <c r="D27" s="42"/>
      <c r="E27" s="42"/>
      <c r="F27" s="42"/>
      <c r="G27" s="66">
        <f t="shared" si="1"/>
        <v>0</v>
      </c>
      <c r="H27" s="67">
        <f>IF($G27=Basisdaten!$F$21,Basisdaten!$E$21,
IF($G27 =0,0,
IF($G27&gt;=Basisdaten!$F$20,Basisdaten!$E$20,"fehler")))</f>
        <v>0</v>
      </c>
      <c r="I27" s="64"/>
      <c r="J27" s="64"/>
      <c r="K27" s="64"/>
      <c r="L27" s="68">
        <f>I27*Basisdaten!$E$24+J27*Basisdaten!$E$25+K27*Basisdaten!$E$25</f>
        <v>0</v>
      </c>
      <c r="M27" s="68">
        <f t="shared" si="2"/>
        <v>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62">
        <v>15.0</v>
      </c>
      <c r="B28" s="63"/>
      <c r="C28" s="64"/>
      <c r="D28" s="42"/>
      <c r="E28" s="42"/>
      <c r="F28" s="42"/>
      <c r="G28" s="66">
        <f t="shared" si="1"/>
        <v>0</v>
      </c>
      <c r="H28" s="67">
        <f>IF($G28=Basisdaten!$F$21,Basisdaten!$E$21,
IF($G28 =0,0,
IF($G28&gt;=Basisdaten!$F$20,Basisdaten!$E$20,"fehler")))</f>
        <v>0</v>
      </c>
      <c r="I28" s="64"/>
      <c r="J28" s="64"/>
      <c r="K28" s="64"/>
      <c r="L28" s="68">
        <f>I28*Basisdaten!$E$24+J28*Basisdaten!$E$25+K28*Basisdaten!$E$25</f>
        <v>0</v>
      </c>
      <c r="M28" s="68">
        <f t="shared" si="2"/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62">
        <v>16.0</v>
      </c>
      <c r="B29" s="63"/>
      <c r="C29" s="64"/>
      <c r="D29" s="42"/>
      <c r="E29" s="42"/>
      <c r="F29" s="42"/>
      <c r="G29" s="66">
        <f t="shared" si="1"/>
        <v>0</v>
      </c>
      <c r="H29" s="67">
        <f>IF($G29=Basisdaten!$F$21,Basisdaten!$E$21,
IF($G29 =0,0,
IF($G29&gt;=Basisdaten!$F$20,Basisdaten!$E$20,"fehler")))</f>
        <v>0</v>
      </c>
      <c r="I29" s="64"/>
      <c r="J29" s="64"/>
      <c r="K29" s="64"/>
      <c r="L29" s="68">
        <f>I29*Basisdaten!$E$24+J29*Basisdaten!$E$25+K29*Basisdaten!$E$25</f>
        <v>0</v>
      </c>
      <c r="M29" s="68">
        <f t="shared" si="2"/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62">
        <v>17.0</v>
      </c>
      <c r="B30" s="63"/>
      <c r="C30" s="64"/>
      <c r="D30" s="42"/>
      <c r="E30" s="42"/>
      <c r="F30" s="42"/>
      <c r="G30" s="66">
        <f t="shared" si="1"/>
        <v>0</v>
      </c>
      <c r="H30" s="67">
        <f>IF($G30=Basisdaten!$F$21,Basisdaten!$E$21,
IF($G30 =0,0,
IF($G30&gt;=Basisdaten!$F$20,Basisdaten!$E$20,"fehler")))</f>
        <v>0</v>
      </c>
      <c r="I30" s="64"/>
      <c r="J30" s="64"/>
      <c r="K30" s="64"/>
      <c r="L30" s="68">
        <f>I30*Basisdaten!$E$24+J30*Basisdaten!$E$25+K30*Basisdaten!$E$25</f>
        <v>0</v>
      </c>
      <c r="M30" s="68">
        <f t="shared" si="2"/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62">
        <v>18.0</v>
      </c>
      <c r="B31" s="63"/>
      <c r="C31" s="64"/>
      <c r="D31" s="42"/>
      <c r="E31" s="42"/>
      <c r="F31" s="42"/>
      <c r="G31" s="66">
        <f t="shared" si="1"/>
        <v>0</v>
      </c>
      <c r="H31" s="67">
        <f>IF($G31=Basisdaten!$F$21,Basisdaten!$E$21,
IF($G31 =0,0,
IF($G31&gt;=Basisdaten!$F$20,Basisdaten!$E$20,"fehler")))</f>
        <v>0</v>
      </c>
      <c r="I31" s="64"/>
      <c r="J31" s="64"/>
      <c r="K31" s="64"/>
      <c r="L31" s="68">
        <f>I31*Basisdaten!$E$24+J31*Basisdaten!$E$25+K31*Basisdaten!$E$25</f>
        <v>0</v>
      </c>
      <c r="M31" s="68">
        <f t="shared" si="2"/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62">
        <v>19.0</v>
      </c>
      <c r="B32" s="63"/>
      <c r="C32" s="64"/>
      <c r="D32" s="42"/>
      <c r="E32" s="42"/>
      <c r="F32" s="42"/>
      <c r="G32" s="66">
        <f t="shared" si="1"/>
        <v>0</v>
      </c>
      <c r="H32" s="67">
        <f>IF($G32=Basisdaten!$F$21,Basisdaten!$E$21,
IF($G32 =0,0,
IF($G32&gt;=Basisdaten!$F$20,Basisdaten!$E$20,"fehler")))</f>
        <v>0</v>
      </c>
      <c r="I32" s="64"/>
      <c r="J32" s="64"/>
      <c r="K32" s="64"/>
      <c r="L32" s="68">
        <f>I32*Basisdaten!$E$24+J32*Basisdaten!$E$25+K32*Basisdaten!$E$25</f>
        <v>0</v>
      </c>
      <c r="M32" s="68">
        <f t="shared" si="2"/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62">
        <v>20.0</v>
      </c>
      <c r="B33" s="63"/>
      <c r="C33" s="64"/>
      <c r="D33" s="42"/>
      <c r="E33" s="42"/>
      <c r="F33" s="42"/>
      <c r="G33" s="66">
        <f t="shared" si="1"/>
        <v>0</v>
      </c>
      <c r="H33" s="67">
        <f>IF($G33=Basisdaten!$F$21,Basisdaten!$E$21,
IF($G33 =0,0,
IF($G33&gt;=Basisdaten!$F$20,Basisdaten!$E$20,"fehler")))</f>
        <v>0</v>
      </c>
      <c r="I33" s="64"/>
      <c r="J33" s="64"/>
      <c r="K33" s="64"/>
      <c r="L33" s="68">
        <f>I33*Basisdaten!$E$24+J33*Basisdaten!$E$25+K33*Basisdaten!$E$25</f>
        <v>0</v>
      </c>
      <c r="M33" s="68">
        <f t="shared" si="2"/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62">
        <v>21.0</v>
      </c>
      <c r="B34" s="63"/>
      <c r="C34" s="64"/>
      <c r="D34" s="42"/>
      <c r="E34" s="42"/>
      <c r="F34" s="42"/>
      <c r="G34" s="66">
        <f t="shared" si="1"/>
        <v>0</v>
      </c>
      <c r="H34" s="67">
        <f>IF($G34=Basisdaten!$F$21,Basisdaten!$E$21,
IF($G34 =0,0,
IF($G34&gt;=Basisdaten!$F$20,Basisdaten!$E$20,"fehler")))</f>
        <v>0</v>
      </c>
      <c r="I34" s="64"/>
      <c r="J34" s="64"/>
      <c r="K34" s="64"/>
      <c r="L34" s="68">
        <f>I34*Basisdaten!$E$24+J34*Basisdaten!$E$25+K34*Basisdaten!$E$25</f>
        <v>0</v>
      </c>
      <c r="M34" s="68">
        <f t="shared" si="2"/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62">
        <v>22.0</v>
      </c>
      <c r="B35" s="63"/>
      <c r="C35" s="64"/>
      <c r="D35" s="42"/>
      <c r="E35" s="42"/>
      <c r="F35" s="42"/>
      <c r="G35" s="66">
        <f t="shared" si="1"/>
        <v>0</v>
      </c>
      <c r="H35" s="67">
        <f>IF($G35=Basisdaten!$F$21,Basisdaten!$E$21,
IF($G35 =0,0,
IF($G35&gt;=Basisdaten!$F$20,Basisdaten!$E$20,"fehler")))</f>
        <v>0</v>
      </c>
      <c r="I35" s="64"/>
      <c r="J35" s="64"/>
      <c r="K35" s="64"/>
      <c r="L35" s="68">
        <f>I35*Basisdaten!$E$24+J35*Basisdaten!$E$25+K35*Basisdaten!$E$25</f>
        <v>0</v>
      </c>
      <c r="M35" s="68">
        <f t="shared" si="2"/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62">
        <v>23.0</v>
      </c>
      <c r="B36" s="63"/>
      <c r="C36" s="64"/>
      <c r="D36" s="42"/>
      <c r="E36" s="42"/>
      <c r="F36" s="42"/>
      <c r="G36" s="66">
        <f t="shared" si="1"/>
        <v>0</v>
      </c>
      <c r="H36" s="67">
        <f>IF($G36=Basisdaten!$F$21,Basisdaten!$E$21,
IF($G36 =0,0,
IF($G36&gt;=Basisdaten!$F$20,Basisdaten!$E$20,"fehler")))</f>
        <v>0</v>
      </c>
      <c r="I36" s="64"/>
      <c r="J36" s="64"/>
      <c r="K36" s="64"/>
      <c r="L36" s="68">
        <f>I36*Basisdaten!$E$24+J36*Basisdaten!$E$25+K36*Basisdaten!$E$25</f>
        <v>0</v>
      </c>
      <c r="M36" s="68">
        <f t="shared" si="2"/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62">
        <v>24.0</v>
      </c>
      <c r="B37" s="63"/>
      <c r="C37" s="64"/>
      <c r="D37" s="42"/>
      <c r="E37" s="42"/>
      <c r="F37" s="42"/>
      <c r="G37" s="66">
        <f t="shared" si="1"/>
        <v>0</v>
      </c>
      <c r="H37" s="67">
        <f>IF($G37=Basisdaten!$F$21,Basisdaten!$E$21,
IF($G37 =0,0,
IF($G37&gt;=Basisdaten!$F$20,Basisdaten!$E$20,"fehler")))</f>
        <v>0</v>
      </c>
      <c r="I37" s="64"/>
      <c r="J37" s="64"/>
      <c r="K37" s="64"/>
      <c r="L37" s="68">
        <f>I37*Basisdaten!$E$24+J37*Basisdaten!$E$25+K37*Basisdaten!$E$25</f>
        <v>0</v>
      </c>
      <c r="M37" s="68">
        <f t="shared" si="2"/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62">
        <v>25.0</v>
      </c>
      <c r="B38" s="63"/>
      <c r="C38" s="64"/>
      <c r="D38" s="42"/>
      <c r="E38" s="42"/>
      <c r="F38" s="42"/>
      <c r="G38" s="66">
        <f t="shared" si="1"/>
        <v>0</v>
      </c>
      <c r="H38" s="67">
        <f>IF($G38=Basisdaten!$F$21,Basisdaten!$E$21,
IF($G38 =0,0,
IF($G38&gt;=Basisdaten!$F$20,Basisdaten!$E$20,"fehler")))</f>
        <v>0</v>
      </c>
      <c r="I38" s="64"/>
      <c r="J38" s="64"/>
      <c r="K38" s="64"/>
      <c r="L38" s="68">
        <f>I38*Basisdaten!$E$24+J38*Basisdaten!$E$25+K38*Basisdaten!$E$25</f>
        <v>0</v>
      </c>
      <c r="M38" s="68">
        <f t="shared" si="2"/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62">
        <v>26.0</v>
      </c>
      <c r="B39" s="63"/>
      <c r="C39" s="64"/>
      <c r="D39" s="42"/>
      <c r="E39" s="42"/>
      <c r="F39" s="42"/>
      <c r="G39" s="66">
        <f t="shared" si="1"/>
        <v>0</v>
      </c>
      <c r="H39" s="67">
        <f>IF($G39=Basisdaten!$F$21,Basisdaten!$E$21,
IF($G39 =0,0,
IF($G39&gt;=Basisdaten!$F$20,Basisdaten!$E$20,"fehler")))</f>
        <v>0</v>
      </c>
      <c r="I39" s="64"/>
      <c r="J39" s="64"/>
      <c r="K39" s="64"/>
      <c r="L39" s="68">
        <f>I39*Basisdaten!$E$24+J39*Basisdaten!$E$25+K39*Basisdaten!$E$25</f>
        <v>0</v>
      </c>
      <c r="M39" s="68">
        <f t="shared" si="2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62">
        <v>27.0</v>
      </c>
      <c r="B40" s="63"/>
      <c r="C40" s="64"/>
      <c r="D40" s="42"/>
      <c r="E40" s="42"/>
      <c r="F40" s="42"/>
      <c r="G40" s="66">
        <f t="shared" si="1"/>
        <v>0</v>
      </c>
      <c r="H40" s="67">
        <f>IF($G40=Basisdaten!$F$21,Basisdaten!$E$21,
IF($G40 =0,0,
IF($G40&gt;=Basisdaten!$F$20,Basisdaten!$E$20,"fehler")))</f>
        <v>0</v>
      </c>
      <c r="I40" s="64"/>
      <c r="J40" s="64"/>
      <c r="K40" s="64"/>
      <c r="L40" s="68">
        <f>I40*Basisdaten!$E$24+J40*Basisdaten!$E$25+K40*Basisdaten!$E$25</f>
        <v>0</v>
      </c>
      <c r="M40" s="68">
        <f t="shared" si="2"/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62">
        <v>28.0</v>
      </c>
      <c r="B41" s="63"/>
      <c r="C41" s="64"/>
      <c r="D41" s="42"/>
      <c r="E41" s="42"/>
      <c r="F41" s="42"/>
      <c r="G41" s="66">
        <f t="shared" si="1"/>
        <v>0</v>
      </c>
      <c r="H41" s="67">
        <f>IF($G41=Basisdaten!$F$21,Basisdaten!$E$21,
IF($G41 =0,0,
IF($G41&gt;=Basisdaten!$F$20,Basisdaten!$E$20,"fehler")))</f>
        <v>0</v>
      </c>
      <c r="I41" s="64"/>
      <c r="J41" s="64"/>
      <c r="K41" s="64"/>
      <c r="L41" s="68">
        <f>I41*Basisdaten!$E$24+J41*Basisdaten!$E$25+K41*Basisdaten!$E$25</f>
        <v>0</v>
      </c>
      <c r="M41" s="68">
        <f t="shared" si="2"/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62">
        <v>29.0</v>
      </c>
      <c r="B42" s="63"/>
      <c r="C42" s="64"/>
      <c r="D42" s="42"/>
      <c r="E42" s="42"/>
      <c r="F42" s="42"/>
      <c r="G42" s="66">
        <f t="shared" si="1"/>
        <v>0</v>
      </c>
      <c r="H42" s="67">
        <f>IF($G42=Basisdaten!$F$21,Basisdaten!$E$21,
IF($G42 =0,0,
IF($G42&gt;=Basisdaten!$F$20,Basisdaten!$E$20,"fehler")))</f>
        <v>0</v>
      </c>
      <c r="I42" s="64"/>
      <c r="J42" s="64"/>
      <c r="K42" s="64"/>
      <c r="L42" s="68">
        <f>I42*Basisdaten!$E$24+J42*Basisdaten!$E$25+K42*Basisdaten!$E$25</f>
        <v>0</v>
      </c>
      <c r="M42" s="68">
        <f t="shared" si="2"/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62">
        <v>30.0</v>
      </c>
      <c r="B43" s="69"/>
      <c r="C43" s="70"/>
      <c r="D43" s="71"/>
      <c r="E43" s="71"/>
      <c r="F43" s="71"/>
      <c r="G43" s="66">
        <f t="shared" si="1"/>
        <v>0</v>
      </c>
      <c r="H43" s="67">
        <f>IF($G43=Basisdaten!$F$21,Basisdaten!$E$21,
IF($G43 =0,0,
IF($G43&gt;=Basisdaten!$F$20,Basisdaten!$E$20,"fehler")))</f>
        <v>0</v>
      </c>
      <c r="I43" s="70"/>
      <c r="J43" s="70"/>
      <c r="K43" s="70"/>
      <c r="L43" s="68">
        <f>I43*Basisdaten!$E$24+J43*Basisdaten!$E$25+K43*Basisdaten!$E$25</f>
        <v>0</v>
      </c>
      <c r="M43" s="68">
        <f t="shared" si="2"/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72" t="s">
        <v>25</v>
      </c>
      <c r="B44" s="1"/>
      <c r="C44" s="1"/>
      <c r="D44" s="1"/>
      <c r="E44" s="1"/>
      <c r="F44" s="1"/>
      <c r="G44" s="1"/>
      <c r="H44" s="1"/>
      <c r="I44" s="46"/>
      <c r="J44" s="46"/>
      <c r="K44" s="46"/>
      <c r="L44" s="1"/>
      <c r="M44" s="73">
        <f>SUM(M14:M43)</f>
        <v>44.8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3.5" customHeight="1">
      <c r="A45" s="1"/>
      <c r="B45" s="1"/>
      <c r="C45" s="1"/>
      <c r="D45" s="1"/>
      <c r="E45" s="1"/>
      <c r="F45" s="1"/>
      <c r="G45" s="1"/>
      <c r="H45" s="1"/>
      <c r="I45" s="46"/>
      <c r="J45" s="46"/>
      <c r="K45" s="4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46"/>
      <c r="J46" s="46"/>
      <c r="K46" s="4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46"/>
      <c r="J47" s="46"/>
      <c r="K47" s="4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46"/>
      <c r="J48" s="46"/>
      <c r="K48" s="4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46"/>
      <c r="J49" s="46"/>
      <c r="K49" s="4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46"/>
      <c r="J50" s="46"/>
      <c r="K50" s="4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46"/>
      <c r="J51" s="46"/>
      <c r="K51" s="4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46"/>
      <c r="J52" s="46"/>
      <c r="K52" s="4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46"/>
      <c r="J53" s="46"/>
      <c r="K53" s="4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46"/>
      <c r="J54" s="46"/>
      <c r="K54" s="4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46"/>
      <c r="J55" s="46"/>
      <c r="K55" s="4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46"/>
      <c r="J56" s="46"/>
      <c r="K56" s="4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46"/>
      <c r="J57" s="46"/>
      <c r="K57" s="4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46"/>
      <c r="J58" s="46"/>
      <c r="K58" s="46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46"/>
      <c r="J59" s="46"/>
      <c r="K59" s="4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46"/>
      <c r="J60" s="46"/>
      <c r="K60" s="4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46"/>
      <c r="J61" s="46"/>
      <c r="K61" s="4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46"/>
      <c r="J62" s="46"/>
      <c r="K62" s="4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46"/>
      <c r="J63" s="46"/>
      <c r="K63" s="46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46"/>
      <c r="J64" s="46"/>
      <c r="K64" s="46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46"/>
      <c r="J65" s="46"/>
      <c r="K65" s="46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46"/>
      <c r="J66" s="46"/>
      <c r="K66" s="46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46"/>
      <c r="J67" s="46"/>
      <c r="K67" s="46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46"/>
      <c r="J68" s="46"/>
      <c r="K68" s="46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46"/>
      <c r="J69" s="46"/>
      <c r="K69" s="46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46"/>
      <c r="J70" s="46"/>
      <c r="K70" s="46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46"/>
      <c r="J71" s="46"/>
      <c r="K71" s="46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46"/>
      <c r="J72" s="46"/>
      <c r="K72" s="46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46"/>
      <c r="J73" s="46"/>
      <c r="K73" s="4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46"/>
      <c r="J74" s="46"/>
      <c r="K74" s="4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46"/>
      <c r="J75" s="46"/>
      <c r="K75" s="4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46"/>
      <c r="J76" s="46"/>
      <c r="K76" s="4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46"/>
      <c r="J77" s="46"/>
      <c r="K77" s="46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46"/>
      <c r="J78" s="46"/>
      <c r="K78" s="46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46"/>
      <c r="J79" s="46"/>
      <c r="K79" s="46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46"/>
      <c r="J80" s="46"/>
      <c r="K80" s="46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46"/>
      <c r="J81" s="46"/>
      <c r="K81" s="46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46"/>
      <c r="J82" s="46"/>
      <c r="K82" s="4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46"/>
      <c r="J83" s="46"/>
      <c r="K83" s="46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46"/>
      <c r="J84" s="46"/>
      <c r="K84" s="4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46"/>
      <c r="J85" s="46"/>
      <c r="K85" s="46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46"/>
      <c r="J86" s="46"/>
      <c r="K86" s="46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46"/>
      <c r="J87" s="46"/>
      <c r="K87" s="46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46"/>
      <c r="J88" s="46"/>
      <c r="K88" s="4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46"/>
      <c r="J89" s="46"/>
      <c r="K89" s="4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46"/>
      <c r="J90" s="46"/>
      <c r="K90" s="4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46"/>
      <c r="J91" s="46"/>
      <c r="K91" s="4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46"/>
      <c r="J92" s="46"/>
      <c r="K92" s="4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46"/>
      <c r="J93" s="46"/>
      <c r="K93" s="4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46"/>
      <c r="J94" s="46"/>
      <c r="K94" s="4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46"/>
      <c r="J95" s="46"/>
      <c r="K95" s="4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46"/>
      <c r="J96" s="46"/>
      <c r="K96" s="4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46"/>
      <c r="J97" s="46"/>
      <c r="K97" s="4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46"/>
      <c r="J98" s="46"/>
      <c r="K98" s="4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46"/>
      <c r="J99" s="46"/>
      <c r="K99" s="4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46"/>
      <c r="J100" s="46"/>
      <c r="K100" s="4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46"/>
      <c r="J101" s="46"/>
      <c r="K101" s="4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46"/>
      <c r="J102" s="46"/>
      <c r="K102" s="4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46"/>
      <c r="J103" s="46"/>
      <c r="K103" s="4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46"/>
      <c r="J104" s="46"/>
      <c r="K104" s="4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46"/>
      <c r="J105" s="46"/>
      <c r="K105" s="4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46"/>
      <c r="J106" s="46"/>
      <c r="K106" s="4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46"/>
      <c r="J107" s="46"/>
      <c r="K107" s="4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46"/>
      <c r="J108" s="46"/>
      <c r="K108" s="4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46"/>
      <c r="J109" s="46"/>
      <c r="K109" s="4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46"/>
      <c r="J110" s="46"/>
      <c r="K110" s="4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46"/>
      <c r="J111" s="46"/>
      <c r="K111" s="4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46"/>
      <c r="J112" s="46"/>
      <c r="K112" s="4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46"/>
      <c r="J113" s="46"/>
      <c r="K113" s="4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46"/>
      <c r="J114" s="46"/>
      <c r="K114" s="4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46"/>
      <c r="J115" s="46"/>
      <c r="K115" s="4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46"/>
      <c r="J116" s="46"/>
      <c r="K116" s="4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46"/>
      <c r="J117" s="46"/>
      <c r="K117" s="4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46"/>
      <c r="J118" s="46"/>
      <c r="K118" s="4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46"/>
      <c r="J119" s="46"/>
      <c r="K119" s="4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46"/>
      <c r="J120" s="46"/>
      <c r="K120" s="4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46"/>
      <c r="J121" s="46"/>
      <c r="K121" s="4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46"/>
      <c r="J122" s="46"/>
      <c r="K122" s="4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46"/>
      <c r="J123" s="46"/>
      <c r="K123" s="4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46"/>
      <c r="J124" s="46"/>
      <c r="K124" s="4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46"/>
      <c r="J125" s="46"/>
      <c r="K125" s="4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46"/>
      <c r="J126" s="46"/>
      <c r="K126" s="4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46"/>
      <c r="J127" s="46"/>
      <c r="K127" s="4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46"/>
      <c r="J128" s="46"/>
      <c r="K128" s="4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46"/>
      <c r="J129" s="46"/>
      <c r="K129" s="4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46"/>
      <c r="J130" s="46"/>
      <c r="K130" s="4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46"/>
      <c r="J131" s="46"/>
      <c r="K131" s="4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46"/>
      <c r="J132" s="46"/>
      <c r="K132" s="4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46"/>
      <c r="J133" s="46"/>
      <c r="K133" s="4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46"/>
      <c r="J134" s="46"/>
      <c r="K134" s="4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46"/>
      <c r="J135" s="46"/>
      <c r="K135" s="4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46"/>
      <c r="J136" s="46"/>
      <c r="K136" s="4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46"/>
      <c r="J137" s="46"/>
      <c r="K137" s="4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46"/>
      <c r="J138" s="46"/>
      <c r="K138" s="4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46"/>
      <c r="J139" s="46"/>
      <c r="K139" s="4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46"/>
      <c r="J140" s="46"/>
      <c r="K140" s="4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46"/>
      <c r="J141" s="46"/>
      <c r="K141" s="4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46"/>
      <c r="J142" s="46"/>
      <c r="K142" s="4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46"/>
      <c r="J143" s="46"/>
      <c r="K143" s="4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46"/>
      <c r="J144" s="46"/>
      <c r="K144" s="4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46"/>
      <c r="J145" s="46"/>
      <c r="K145" s="4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46"/>
      <c r="J146" s="46"/>
      <c r="K146" s="4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46"/>
      <c r="J147" s="46"/>
      <c r="K147" s="4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46"/>
      <c r="J148" s="46"/>
      <c r="K148" s="4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46"/>
      <c r="J149" s="46"/>
      <c r="K149" s="4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46"/>
      <c r="J150" s="46"/>
      <c r="K150" s="4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46"/>
      <c r="J151" s="46"/>
      <c r="K151" s="4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46"/>
      <c r="J152" s="46"/>
      <c r="K152" s="4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46"/>
      <c r="J153" s="46"/>
      <c r="K153" s="4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46"/>
      <c r="J154" s="46"/>
      <c r="K154" s="4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46"/>
      <c r="J155" s="46"/>
      <c r="K155" s="4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46"/>
      <c r="J156" s="46"/>
      <c r="K156" s="4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46"/>
      <c r="J157" s="46"/>
      <c r="K157" s="4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46"/>
      <c r="J158" s="46"/>
      <c r="K158" s="4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46"/>
      <c r="J159" s="46"/>
      <c r="K159" s="4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46"/>
      <c r="J160" s="46"/>
      <c r="K160" s="4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46"/>
      <c r="J161" s="46"/>
      <c r="K161" s="4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46"/>
      <c r="J162" s="46"/>
      <c r="K162" s="4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46"/>
      <c r="J163" s="46"/>
      <c r="K163" s="4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46"/>
      <c r="J164" s="46"/>
      <c r="K164" s="4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46"/>
      <c r="J165" s="46"/>
      <c r="K165" s="4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46"/>
      <c r="J166" s="46"/>
      <c r="K166" s="4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46"/>
      <c r="J167" s="46"/>
      <c r="K167" s="4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46"/>
      <c r="J168" s="46"/>
      <c r="K168" s="4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46"/>
      <c r="J169" s="46"/>
      <c r="K169" s="4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46"/>
      <c r="J170" s="46"/>
      <c r="K170" s="4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46"/>
      <c r="J171" s="46"/>
      <c r="K171" s="4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46"/>
      <c r="J172" s="46"/>
      <c r="K172" s="4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46"/>
      <c r="J173" s="46"/>
      <c r="K173" s="4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46"/>
      <c r="J174" s="46"/>
      <c r="K174" s="4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46"/>
      <c r="J175" s="46"/>
      <c r="K175" s="4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46"/>
      <c r="J176" s="46"/>
      <c r="K176" s="4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46"/>
      <c r="J177" s="46"/>
      <c r="K177" s="4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46"/>
      <c r="J178" s="46"/>
      <c r="K178" s="4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46"/>
      <c r="J179" s="46"/>
      <c r="K179" s="4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46"/>
      <c r="J180" s="46"/>
      <c r="K180" s="4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46"/>
      <c r="J181" s="46"/>
      <c r="K181" s="4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46"/>
      <c r="J182" s="46"/>
      <c r="K182" s="4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46"/>
      <c r="J183" s="46"/>
      <c r="K183" s="4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46"/>
      <c r="J184" s="46"/>
      <c r="K184" s="4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46"/>
      <c r="J185" s="46"/>
      <c r="K185" s="4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46"/>
      <c r="J186" s="46"/>
      <c r="K186" s="4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46"/>
      <c r="J187" s="46"/>
      <c r="K187" s="4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46"/>
      <c r="J188" s="46"/>
      <c r="K188" s="4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46"/>
      <c r="J189" s="46"/>
      <c r="K189" s="4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46"/>
      <c r="J190" s="46"/>
      <c r="K190" s="4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46"/>
      <c r="J191" s="46"/>
      <c r="K191" s="4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46"/>
      <c r="J192" s="46"/>
      <c r="K192" s="4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46"/>
      <c r="J193" s="46"/>
      <c r="K193" s="4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46"/>
      <c r="J194" s="46"/>
      <c r="K194" s="4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46"/>
      <c r="J195" s="46"/>
      <c r="K195" s="4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46"/>
      <c r="J196" s="46"/>
      <c r="K196" s="4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46"/>
      <c r="J197" s="46"/>
      <c r="K197" s="4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46"/>
      <c r="J198" s="46"/>
      <c r="K198" s="4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46"/>
      <c r="J199" s="46"/>
      <c r="K199" s="4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46"/>
      <c r="J200" s="46"/>
      <c r="K200" s="4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46"/>
      <c r="J201" s="46"/>
      <c r="K201" s="4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46"/>
      <c r="J202" s="46"/>
      <c r="K202" s="4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46"/>
      <c r="J203" s="46"/>
      <c r="K203" s="4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46"/>
      <c r="J204" s="46"/>
      <c r="K204" s="4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46"/>
      <c r="J205" s="46"/>
      <c r="K205" s="4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46"/>
      <c r="J206" s="46"/>
      <c r="K206" s="4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46"/>
      <c r="J207" s="46"/>
      <c r="K207" s="4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46"/>
      <c r="J208" s="46"/>
      <c r="K208" s="4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46"/>
      <c r="J209" s="46"/>
      <c r="K209" s="4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46"/>
      <c r="J210" s="46"/>
      <c r="K210" s="4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46"/>
      <c r="J211" s="46"/>
      <c r="K211" s="4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46"/>
      <c r="J212" s="46"/>
      <c r="K212" s="4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46"/>
      <c r="J213" s="46"/>
      <c r="K213" s="4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46"/>
      <c r="J214" s="46"/>
      <c r="K214" s="4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46"/>
      <c r="J215" s="46"/>
      <c r="K215" s="4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46"/>
      <c r="J216" s="46"/>
      <c r="K216" s="4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46"/>
      <c r="J217" s="46"/>
      <c r="K217" s="4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46"/>
      <c r="J218" s="46"/>
      <c r="K218" s="4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46"/>
      <c r="J219" s="46"/>
      <c r="K219" s="4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46"/>
      <c r="J220" s="46"/>
      <c r="K220" s="4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46"/>
      <c r="J221" s="46"/>
      <c r="K221" s="4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46"/>
      <c r="J222" s="46"/>
      <c r="K222" s="4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46"/>
      <c r="J223" s="46"/>
      <c r="K223" s="4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46"/>
      <c r="J224" s="46"/>
      <c r="K224" s="4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46"/>
      <c r="J225" s="46"/>
      <c r="K225" s="4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46"/>
      <c r="J226" s="46"/>
      <c r="K226" s="4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46"/>
      <c r="J227" s="46"/>
      <c r="K227" s="4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46"/>
      <c r="J228" s="46"/>
      <c r="K228" s="4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46"/>
      <c r="J229" s="46"/>
      <c r="K229" s="4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46"/>
      <c r="J230" s="46"/>
      <c r="K230" s="4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46"/>
      <c r="J231" s="46"/>
      <c r="K231" s="4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46"/>
      <c r="J232" s="46"/>
      <c r="K232" s="4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46"/>
      <c r="J233" s="46"/>
      <c r="K233" s="4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46"/>
      <c r="J234" s="46"/>
      <c r="K234" s="4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46"/>
      <c r="J235" s="46"/>
      <c r="K235" s="4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46"/>
      <c r="J236" s="46"/>
      <c r="K236" s="4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46"/>
      <c r="J237" s="46"/>
      <c r="K237" s="4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46"/>
      <c r="J238" s="46"/>
      <c r="K238" s="4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46"/>
      <c r="J239" s="46"/>
      <c r="K239" s="4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46"/>
      <c r="J240" s="46"/>
      <c r="K240" s="4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46"/>
      <c r="J241" s="46"/>
      <c r="K241" s="4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46"/>
      <c r="J242" s="46"/>
      <c r="K242" s="4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46"/>
      <c r="J243" s="46"/>
      <c r="K243" s="4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46"/>
      <c r="J244" s="46"/>
      <c r="K244" s="4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46"/>
      <c r="J245" s="46"/>
      <c r="K245" s="4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46"/>
      <c r="J246" s="46"/>
      <c r="K246" s="4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46"/>
      <c r="J247" s="46"/>
      <c r="K247" s="4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46"/>
      <c r="J248" s="46"/>
      <c r="K248" s="4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46"/>
      <c r="J249" s="46"/>
      <c r="K249" s="4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46"/>
      <c r="J250" s="46"/>
      <c r="K250" s="4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46"/>
      <c r="J251" s="46"/>
      <c r="K251" s="4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46"/>
      <c r="J252" s="46"/>
      <c r="K252" s="4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46"/>
      <c r="J253" s="46"/>
      <c r="K253" s="4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46"/>
      <c r="J254" s="46"/>
      <c r="K254" s="4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46"/>
      <c r="J255" s="46"/>
      <c r="K255" s="4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46"/>
      <c r="J256" s="46"/>
      <c r="K256" s="4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46"/>
      <c r="J257" s="46"/>
      <c r="K257" s="4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46"/>
      <c r="J258" s="46"/>
      <c r="K258" s="4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46"/>
      <c r="J259" s="46"/>
      <c r="K259" s="4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46"/>
      <c r="J260" s="46"/>
      <c r="K260" s="4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46"/>
      <c r="J261" s="46"/>
      <c r="K261" s="4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46"/>
      <c r="J262" s="46"/>
      <c r="K262" s="4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46"/>
      <c r="J263" s="46"/>
      <c r="K263" s="4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46"/>
      <c r="J264" s="46"/>
      <c r="K264" s="4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46"/>
      <c r="J265" s="46"/>
      <c r="K265" s="4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46"/>
      <c r="J266" s="46"/>
      <c r="K266" s="4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46"/>
      <c r="J267" s="46"/>
      <c r="K267" s="4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46"/>
      <c r="J268" s="46"/>
      <c r="K268" s="4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46"/>
      <c r="J269" s="46"/>
      <c r="K269" s="4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46"/>
      <c r="J270" s="46"/>
      <c r="K270" s="4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46"/>
      <c r="J271" s="46"/>
      <c r="K271" s="4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46"/>
      <c r="J272" s="46"/>
      <c r="K272" s="4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46"/>
      <c r="J273" s="46"/>
      <c r="K273" s="4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46"/>
      <c r="J274" s="46"/>
      <c r="K274" s="4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46"/>
      <c r="J275" s="46"/>
      <c r="K275" s="4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46"/>
      <c r="J276" s="46"/>
      <c r="K276" s="4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46"/>
      <c r="J277" s="46"/>
      <c r="K277" s="4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46"/>
      <c r="J278" s="46"/>
      <c r="K278" s="4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46"/>
      <c r="J279" s="46"/>
      <c r="K279" s="4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46"/>
      <c r="J280" s="46"/>
      <c r="K280" s="4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46"/>
      <c r="J281" s="46"/>
      <c r="K281" s="4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46"/>
      <c r="J282" s="46"/>
      <c r="K282" s="4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46"/>
      <c r="J283" s="46"/>
      <c r="K283" s="4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46"/>
      <c r="J284" s="46"/>
      <c r="K284" s="4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46"/>
      <c r="J285" s="46"/>
      <c r="K285" s="4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46"/>
      <c r="J286" s="46"/>
      <c r="K286" s="4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46"/>
      <c r="J287" s="46"/>
      <c r="K287" s="4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46"/>
      <c r="J288" s="46"/>
      <c r="K288" s="4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46"/>
      <c r="J289" s="46"/>
      <c r="K289" s="4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46"/>
      <c r="J290" s="46"/>
      <c r="K290" s="4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46"/>
      <c r="J291" s="46"/>
      <c r="K291" s="4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46"/>
      <c r="J292" s="46"/>
      <c r="K292" s="4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46"/>
      <c r="J293" s="46"/>
      <c r="K293" s="4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46"/>
      <c r="J294" s="46"/>
      <c r="K294" s="4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46"/>
      <c r="J295" s="46"/>
      <c r="K295" s="4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46"/>
      <c r="J296" s="46"/>
      <c r="K296" s="4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46"/>
      <c r="J297" s="46"/>
      <c r="K297" s="4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46"/>
      <c r="J298" s="46"/>
      <c r="K298" s="4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46"/>
      <c r="J299" s="46"/>
      <c r="K299" s="4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46"/>
      <c r="J300" s="46"/>
      <c r="K300" s="4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46"/>
      <c r="J301" s="46"/>
      <c r="K301" s="4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46"/>
      <c r="J302" s="46"/>
      <c r="K302" s="4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46"/>
      <c r="J303" s="46"/>
      <c r="K303" s="4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46"/>
      <c r="J304" s="46"/>
      <c r="K304" s="4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46"/>
      <c r="J305" s="46"/>
      <c r="K305" s="4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46"/>
      <c r="J306" s="46"/>
      <c r="K306" s="4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46"/>
      <c r="J307" s="46"/>
      <c r="K307" s="4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46"/>
      <c r="J308" s="46"/>
      <c r="K308" s="4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46"/>
      <c r="J309" s="46"/>
      <c r="K309" s="4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46"/>
      <c r="J310" s="46"/>
      <c r="K310" s="4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46"/>
      <c r="J311" s="46"/>
      <c r="K311" s="4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46"/>
      <c r="J312" s="46"/>
      <c r="K312" s="4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46"/>
      <c r="J313" s="46"/>
      <c r="K313" s="4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46"/>
      <c r="J314" s="46"/>
      <c r="K314" s="4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46"/>
      <c r="J315" s="46"/>
      <c r="K315" s="4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46"/>
      <c r="J316" s="46"/>
      <c r="K316" s="4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46"/>
      <c r="J317" s="46"/>
      <c r="K317" s="4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46"/>
      <c r="J318" s="46"/>
      <c r="K318" s="4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46"/>
      <c r="J319" s="46"/>
      <c r="K319" s="4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46"/>
      <c r="J320" s="46"/>
      <c r="K320" s="4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46"/>
      <c r="J321" s="46"/>
      <c r="K321" s="4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46"/>
      <c r="J322" s="46"/>
      <c r="K322" s="4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46"/>
      <c r="J323" s="46"/>
      <c r="K323" s="4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46"/>
      <c r="J324" s="46"/>
      <c r="K324" s="4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46"/>
      <c r="J325" s="46"/>
      <c r="K325" s="4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46"/>
      <c r="J326" s="46"/>
      <c r="K326" s="4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46"/>
      <c r="J327" s="46"/>
      <c r="K327" s="4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46"/>
      <c r="J328" s="46"/>
      <c r="K328" s="4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46"/>
      <c r="J329" s="46"/>
      <c r="K329" s="4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46"/>
      <c r="J330" s="46"/>
      <c r="K330" s="4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46"/>
      <c r="J331" s="46"/>
      <c r="K331" s="4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46"/>
      <c r="J332" s="46"/>
      <c r="K332" s="4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46"/>
      <c r="J333" s="46"/>
      <c r="K333" s="4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46"/>
      <c r="J334" s="46"/>
      <c r="K334" s="4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46"/>
      <c r="J335" s="46"/>
      <c r="K335" s="4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46"/>
      <c r="J336" s="46"/>
      <c r="K336" s="4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46"/>
      <c r="J337" s="46"/>
      <c r="K337" s="4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46"/>
      <c r="J338" s="46"/>
      <c r="K338" s="4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46"/>
      <c r="J339" s="46"/>
      <c r="K339" s="4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46"/>
      <c r="J340" s="46"/>
      <c r="K340" s="4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46"/>
      <c r="J341" s="46"/>
      <c r="K341" s="4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46"/>
      <c r="J342" s="46"/>
      <c r="K342" s="4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46"/>
      <c r="J343" s="46"/>
      <c r="K343" s="4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46"/>
      <c r="J344" s="46"/>
      <c r="K344" s="4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46"/>
      <c r="J345" s="46"/>
      <c r="K345" s="4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46"/>
      <c r="J346" s="46"/>
      <c r="K346" s="4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46"/>
      <c r="J347" s="46"/>
      <c r="K347" s="4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46"/>
      <c r="J348" s="46"/>
      <c r="K348" s="4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46"/>
      <c r="J349" s="46"/>
      <c r="K349" s="4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46"/>
      <c r="J350" s="46"/>
      <c r="K350" s="4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46"/>
      <c r="J351" s="46"/>
      <c r="K351" s="4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46"/>
      <c r="J352" s="46"/>
      <c r="K352" s="4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46"/>
      <c r="J353" s="46"/>
      <c r="K353" s="4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46"/>
      <c r="J354" s="46"/>
      <c r="K354" s="4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46"/>
      <c r="J355" s="46"/>
      <c r="K355" s="4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46"/>
      <c r="J356" s="46"/>
      <c r="K356" s="4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46"/>
      <c r="J357" s="46"/>
      <c r="K357" s="4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46"/>
      <c r="J358" s="46"/>
      <c r="K358" s="4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46"/>
      <c r="J359" s="46"/>
      <c r="K359" s="4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46"/>
      <c r="J360" s="46"/>
      <c r="K360" s="4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46"/>
      <c r="J361" s="46"/>
      <c r="K361" s="4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46"/>
      <c r="J362" s="46"/>
      <c r="K362" s="4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46"/>
      <c r="J363" s="46"/>
      <c r="K363" s="4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46"/>
      <c r="J364" s="46"/>
      <c r="K364" s="4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46"/>
      <c r="J365" s="46"/>
      <c r="K365" s="4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46"/>
      <c r="J366" s="46"/>
      <c r="K366" s="4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46"/>
      <c r="J367" s="46"/>
      <c r="K367" s="4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46"/>
      <c r="J368" s="46"/>
      <c r="K368" s="4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46"/>
      <c r="J369" s="46"/>
      <c r="K369" s="4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46"/>
      <c r="J370" s="46"/>
      <c r="K370" s="4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46"/>
      <c r="J371" s="46"/>
      <c r="K371" s="4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46"/>
      <c r="J372" s="46"/>
      <c r="K372" s="4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46"/>
      <c r="J373" s="46"/>
      <c r="K373" s="4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46"/>
      <c r="J374" s="46"/>
      <c r="K374" s="4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46"/>
      <c r="J375" s="46"/>
      <c r="K375" s="4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46"/>
      <c r="J376" s="46"/>
      <c r="K376" s="4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46"/>
      <c r="J377" s="46"/>
      <c r="K377" s="4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46"/>
      <c r="J378" s="46"/>
      <c r="K378" s="4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46"/>
      <c r="J379" s="46"/>
      <c r="K379" s="4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46"/>
      <c r="J380" s="46"/>
      <c r="K380" s="4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46"/>
      <c r="J381" s="46"/>
      <c r="K381" s="4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46"/>
      <c r="J382" s="46"/>
      <c r="K382" s="4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46"/>
      <c r="J383" s="46"/>
      <c r="K383" s="4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46"/>
      <c r="J384" s="46"/>
      <c r="K384" s="4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46"/>
      <c r="J385" s="46"/>
      <c r="K385" s="4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46"/>
      <c r="J386" s="46"/>
      <c r="K386" s="4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46"/>
      <c r="J387" s="46"/>
      <c r="K387" s="4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46"/>
      <c r="J388" s="46"/>
      <c r="K388" s="4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46"/>
      <c r="J389" s="46"/>
      <c r="K389" s="4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46"/>
      <c r="J390" s="46"/>
      <c r="K390" s="4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46"/>
      <c r="J391" s="46"/>
      <c r="K391" s="4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46"/>
      <c r="J392" s="46"/>
      <c r="K392" s="4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46"/>
      <c r="J393" s="46"/>
      <c r="K393" s="4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46"/>
      <c r="J394" s="46"/>
      <c r="K394" s="4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46"/>
      <c r="J395" s="46"/>
      <c r="K395" s="4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46"/>
      <c r="J396" s="46"/>
      <c r="K396" s="4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46"/>
      <c r="J397" s="46"/>
      <c r="K397" s="4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46"/>
      <c r="J398" s="46"/>
      <c r="K398" s="4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46"/>
      <c r="J399" s="46"/>
      <c r="K399" s="4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46"/>
      <c r="J400" s="46"/>
      <c r="K400" s="4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46"/>
      <c r="J401" s="46"/>
      <c r="K401" s="4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46"/>
      <c r="J402" s="46"/>
      <c r="K402" s="4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46"/>
      <c r="J403" s="46"/>
      <c r="K403" s="4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46"/>
      <c r="J404" s="46"/>
      <c r="K404" s="4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46"/>
      <c r="J405" s="46"/>
      <c r="K405" s="4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46"/>
      <c r="J406" s="46"/>
      <c r="K406" s="4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46"/>
      <c r="J407" s="46"/>
      <c r="K407" s="4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46"/>
      <c r="J408" s="46"/>
      <c r="K408" s="4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46"/>
      <c r="J409" s="46"/>
      <c r="K409" s="4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46"/>
      <c r="J410" s="46"/>
      <c r="K410" s="4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46"/>
      <c r="J411" s="46"/>
      <c r="K411" s="4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46"/>
      <c r="J412" s="46"/>
      <c r="K412" s="4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46"/>
      <c r="J413" s="46"/>
      <c r="K413" s="4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46"/>
      <c r="J414" s="46"/>
      <c r="K414" s="4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46"/>
      <c r="J415" s="46"/>
      <c r="K415" s="4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46"/>
      <c r="J416" s="46"/>
      <c r="K416" s="4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46"/>
      <c r="J417" s="46"/>
      <c r="K417" s="4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46"/>
      <c r="J418" s="46"/>
      <c r="K418" s="4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46"/>
      <c r="J419" s="46"/>
      <c r="K419" s="4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46"/>
      <c r="J420" s="46"/>
      <c r="K420" s="4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46"/>
      <c r="J421" s="46"/>
      <c r="K421" s="4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46"/>
      <c r="J422" s="46"/>
      <c r="K422" s="4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46"/>
      <c r="J423" s="46"/>
      <c r="K423" s="4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46"/>
      <c r="J424" s="46"/>
      <c r="K424" s="4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46"/>
      <c r="J425" s="46"/>
      <c r="K425" s="4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46"/>
      <c r="J426" s="46"/>
      <c r="K426" s="4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46"/>
      <c r="J427" s="46"/>
      <c r="K427" s="4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46"/>
      <c r="J428" s="46"/>
      <c r="K428" s="4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46"/>
      <c r="J429" s="46"/>
      <c r="K429" s="4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46"/>
      <c r="J430" s="46"/>
      <c r="K430" s="4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46"/>
      <c r="J431" s="46"/>
      <c r="K431" s="4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46"/>
      <c r="J432" s="46"/>
      <c r="K432" s="4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46"/>
      <c r="J433" s="46"/>
      <c r="K433" s="4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46"/>
      <c r="J434" s="46"/>
      <c r="K434" s="4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46"/>
      <c r="J435" s="46"/>
      <c r="K435" s="4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46"/>
      <c r="J436" s="46"/>
      <c r="K436" s="4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46"/>
      <c r="J437" s="46"/>
      <c r="K437" s="4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46"/>
      <c r="J438" s="46"/>
      <c r="K438" s="4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46"/>
      <c r="J439" s="46"/>
      <c r="K439" s="4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46"/>
      <c r="J440" s="46"/>
      <c r="K440" s="4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46"/>
      <c r="J441" s="46"/>
      <c r="K441" s="4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46"/>
      <c r="J442" s="46"/>
      <c r="K442" s="4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46"/>
      <c r="J443" s="46"/>
      <c r="K443" s="4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46"/>
      <c r="J444" s="46"/>
      <c r="K444" s="4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46"/>
      <c r="J445" s="46"/>
      <c r="K445" s="4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46"/>
      <c r="J446" s="46"/>
      <c r="K446" s="4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46"/>
      <c r="J447" s="46"/>
      <c r="K447" s="4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46"/>
      <c r="J448" s="46"/>
      <c r="K448" s="4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46"/>
      <c r="J449" s="46"/>
      <c r="K449" s="4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46"/>
      <c r="J450" s="46"/>
      <c r="K450" s="4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46"/>
      <c r="J451" s="46"/>
      <c r="K451" s="4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46"/>
      <c r="J452" s="46"/>
      <c r="K452" s="4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46"/>
      <c r="J453" s="46"/>
      <c r="K453" s="4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46"/>
      <c r="J454" s="46"/>
      <c r="K454" s="4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46"/>
      <c r="J455" s="46"/>
      <c r="K455" s="4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46"/>
      <c r="J456" s="46"/>
      <c r="K456" s="4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46"/>
      <c r="J457" s="46"/>
      <c r="K457" s="4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46"/>
      <c r="J458" s="46"/>
      <c r="K458" s="4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46"/>
      <c r="J459" s="46"/>
      <c r="K459" s="4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46"/>
      <c r="J460" s="46"/>
      <c r="K460" s="4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46"/>
      <c r="J461" s="46"/>
      <c r="K461" s="4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46"/>
      <c r="J462" s="46"/>
      <c r="K462" s="4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46"/>
      <c r="J463" s="46"/>
      <c r="K463" s="4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46"/>
      <c r="J464" s="46"/>
      <c r="K464" s="4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46"/>
      <c r="J465" s="46"/>
      <c r="K465" s="4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46"/>
      <c r="J466" s="46"/>
      <c r="K466" s="4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46"/>
      <c r="J467" s="46"/>
      <c r="K467" s="4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46"/>
      <c r="J468" s="46"/>
      <c r="K468" s="4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46"/>
      <c r="J469" s="46"/>
      <c r="K469" s="4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46"/>
      <c r="J470" s="46"/>
      <c r="K470" s="4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46"/>
      <c r="J471" s="46"/>
      <c r="K471" s="4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46"/>
      <c r="J472" s="46"/>
      <c r="K472" s="4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46"/>
      <c r="J473" s="46"/>
      <c r="K473" s="4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46"/>
      <c r="J474" s="46"/>
      <c r="K474" s="4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46"/>
      <c r="J475" s="46"/>
      <c r="K475" s="4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46"/>
      <c r="J476" s="46"/>
      <c r="K476" s="4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46"/>
      <c r="J477" s="46"/>
      <c r="K477" s="4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46"/>
      <c r="J478" s="46"/>
      <c r="K478" s="4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46"/>
      <c r="J479" s="46"/>
      <c r="K479" s="4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46"/>
      <c r="J480" s="46"/>
      <c r="K480" s="4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46"/>
      <c r="J481" s="46"/>
      <c r="K481" s="4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46"/>
      <c r="J482" s="46"/>
      <c r="K482" s="4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46"/>
      <c r="J483" s="46"/>
      <c r="K483" s="4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46"/>
      <c r="J484" s="46"/>
      <c r="K484" s="4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46"/>
      <c r="J485" s="46"/>
      <c r="K485" s="4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46"/>
      <c r="J486" s="46"/>
      <c r="K486" s="4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46"/>
      <c r="J487" s="46"/>
      <c r="K487" s="4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46"/>
      <c r="J488" s="46"/>
      <c r="K488" s="4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46"/>
      <c r="J489" s="46"/>
      <c r="K489" s="4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46"/>
      <c r="J490" s="46"/>
      <c r="K490" s="4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46"/>
      <c r="J491" s="46"/>
      <c r="K491" s="4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46"/>
      <c r="J492" s="46"/>
      <c r="K492" s="4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46"/>
      <c r="J493" s="46"/>
      <c r="K493" s="4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46"/>
      <c r="J494" s="46"/>
      <c r="K494" s="4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46"/>
      <c r="J495" s="46"/>
      <c r="K495" s="4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46"/>
      <c r="J496" s="46"/>
      <c r="K496" s="4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46"/>
      <c r="J497" s="46"/>
      <c r="K497" s="4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46"/>
      <c r="J498" s="46"/>
      <c r="K498" s="4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46"/>
      <c r="J499" s="46"/>
      <c r="K499" s="4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46"/>
      <c r="J500" s="46"/>
      <c r="K500" s="4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46"/>
      <c r="J501" s="46"/>
      <c r="K501" s="4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46"/>
      <c r="J502" s="46"/>
      <c r="K502" s="4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46"/>
      <c r="J503" s="46"/>
      <c r="K503" s="4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46"/>
      <c r="J504" s="46"/>
      <c r="K504" s="4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46"/>
      <c r="J505" s="46"/>
      <c r="K505" s="4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46"/>
      <c r="J506" s="46"/>
      <c r="K506" s="4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46"/>
      <c r="J507" s="46"/>
      <c r="K507" s="4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46"/>
      <c r="J508" s="46"/>
      <c r="K508" s="4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46"/>
      <c r="J509" s="46"/>
      <c r="K509" s="4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46"/>
      <c r="J510" s="46"/>
      <c r="K510" s="4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46"/>
      <c r="J511" s="46"/>
      <c r="K511" s="4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46"/>
      <c r="J512" s="46"/>
      <c r="K512" s="4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46"/>
      <c r="J513" s="46"/>
      <c r="K513" s="4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46"/>
      <c r="J514" s="46"/>
      <c r="K514" s="4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46"/>
      <c r="J515" s="46"/>
      <c r="K515" s="4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46"/>
      <c r="J516" s="46"/>
      <c r="K516" s="4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46"/>
      <c r="J517" s="46"/>
      <c r="K517" s="4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46"/>
      <c r="J518" s="46"/>
      <c r="K518" s="4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46"/>
      <c r="J519" s="46"/>
      <c r="K519" s="4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46"/>
      <c r="J520" s="46"/>
      <c r="K520" s="4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46"/>
      <c r="J521" s="46"/>
      <c r="K521" s="4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46"/>
      <c r="J522" s="46"/>
      <c r="K522" s="4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46"/>
      <c r="J523" s="46"/>
      <c r="K523" s="4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46"/>
      <c r="J524" s="46"/>
      <c r="K524" s="4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46"/>
      <c r="J525" s="46"/>
      <c r="K525" s="4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46"/>
      <c r="J526" s="46"/>
      <c r="K526" s="4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46"/>
      <c r="J527" s="46"/>
      <c r="K527" s="4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46"/>
      <c r="J528" s="46"/>
      <c r="K528" s="4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46"/>
      <c r="J529" s="46"/>
      <c r="K529" s="4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46"/>
      <c r="J530" s="46"/>
      <c r="K530" s="4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46"/>
      <c r="J531" s="46"/>
      <c r="K531" s="4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46"/>
      <c r="J532" s="46"/>
      <c r="K532" s="4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46"/>
      <c r="J533" s="46"/>
      <c r="K533" s="4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46"/>
      <c r="J534" s="46"/>
      <c r="K534" s="4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46"/>
      <c r="J535" s="46"/>
      <c r="K535" s="4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46"/>
      <c r="J536" s="46"/>
      <c r="K536" s="4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46"/>
      <c r="J537" s="46"/>
      <c r="K537" s="4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46"/>
      <c r="J538" s="46"/>
      <c r="K538" s="4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46"/>
      <c r="J539" s="46"/>
      <c r="K539" s="4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46"/>
      <c r="J540" s="46"/>
      <c r="K540" s="4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46"/>
      <c r="J541" s="46"/>
      <c r="K541" s="4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46"/>
      <c r="J542" s="46"/>
      <c r="K542" s="4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46"/>
      <c r="J543" s="46"/>
      <c r="K543" s="4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46"/>
      <c r="J544" s="46"/>
      <c r="K544" s="4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46"/>
      <c r="J545" s="46"/>
      <c r="K545" s="4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46"/>
      <c r="J546" s="46"/>
      <c r="K546" s="4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46"/>
      <c r="J547" s="46"/>
      <c r="K547" s="4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46"/>
      <c r="J548" s="46"/>
      <c r="K548" s="4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46"/>
      <c r="J549" s="46"/>
      <c r="K549" s="4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46"/>
      <c r="J550" s="46"/>
      <c r="K550" s="4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46"/>
      <c r="J551" s="46"/>
      <c r="K551" s="4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46"/>
      <c r="J552" s="46"/>
      <c r="K552" s="4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46"/>
      <c r="J553" s="46"/>
      <c r="K553" s="4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46"/>
      <c r="J554" s="46"/>
      <c r="K554" s="4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46"/>
      <c r="J555" s="46"/>
      <c r="K555" s="4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46"/>
      <c r="J556" s="46"/>
      <c r="K556" s="4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46"/>
      <c r="J557" s="46"/>
      <c r="K557" s="4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46"/>
      <c r="J558" s="46"/>
      <c r="K558" s="4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46"/>
      <c r="J559" s="46"/>
      <c r="K559" s="4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46"/>
      <c r="J560" s="46"/>
      <c r="K560" s="4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46"/>
      <c r="J561" s="46"/>
      <c r="K561" s="4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46"/>
      <c r="J562" s="46"/>
      <c r="K562" s="4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46"/>
      <c r="J563" s="46"/>
      <c r="K563" s="4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46"/>
      <c r="J564" s="46"/>
      <c r="K564" s="4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46"/>
      <c r="J565" s="46"/>
      <c r="K565" s="4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46"/>
      <c r="J566" s="46"/>
      <c r="K566" s="4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46"/>
      <c r="J567" s="46"/>
      <c r="K567" s="4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46"/>
      <c r="J568" s="46"/>
      <c r="K568" s="4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46"/>
      <c r="J569" s="46"/>
      <c r="K569" s="4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46"/>
      <c r="J570" s="46"/>
      <c r="K570" s="4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46"/>
      <c r="J571" s="46"/>
      <c r="K571" s="4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46"/>
      <c r="J572" s="46"/>
      <c r="K572" s="4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46"/>
      <c r="J573" s="46"/>
      <c r="K573" s="4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46"/>
      <c r="J574" s="46"/>
      <c r="K574" s="4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46"/>
      <c r="J575" s="46"/>
      <c r="K575" s="4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46"/>
      <c r="J576" s="46"/>
      <c r="K576" s="4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46"/>
      <c r="J577" s="46"/>
      <c r="K577" s="4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46"/>
      <c r="J578" s="46"/>
      <c r="K578" s="4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46"/>
      <c r="J579" s="46"/>
      <c r="K579" s="4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46"/>
      <c r="J580" s="46"/>
      <c r="K580" s="4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46"/>
      <c r="J581" s="46"/>
      <c r="K581" s="4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46"/>
      <c r="J582" s="46"/>
      <c r="K582" s="4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46"/>
      <c r="J583" s="46"/>
      <c r="K583" s="4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46"/>
      <c r="J584" s="46"/>
      <c r="K584" s="4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46"/>
      <c r="J585" s="46"/>
      <c r="K585" s="4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46"/>
      <c r="J586" s="46"/>
      <c r="K586" s="4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46"/>
      <c r="J587" s="46"/>
      <c r="K587" s="4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46"/>
      <c r="J588" s="46"/>
      <c r="K588" s="4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46"/>
      <c r="J589" s="46"/>
      <c r="K589" s="4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46"/>
      <c r="J590" s="46"/>
      <c r="K590" s="4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46"/>
      <c r="J591" s="46"/>
      <c r="K591" s="4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46"/>
      <c r="J592" s="46"/>
      <c r="K592" s="4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46"/>
      <c r="J593" s="46"/>
      <c r="K593" s="4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46"/>
      <c r="J594" s="46"/>
      <c r="K594" s="4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46"/>
      <c r="J595" s="46"/>
      <c r="K595" s="4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46"/>
      <c r="J596" s="46"/>
      <c r="K596" s="4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46"/>
      <c r="J597" s="46"/>
      <c r="K597" s="4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46"/>
      <c r="J598" s="46"/>
      <c r="K598" s="4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46"/>
      <c r="J599" s="46"/>
      <c r="K599" s="4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46"/>
      <c r="J600" s="46"/>
      <c r="K600" s="4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46"/>
      <c r="J601" s="46"/>
      <c r="K601" s="4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46"/>
      <c r="J602" s="46"/>
      <c r="K602" s="4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46"/>
      <c r="J603" s="46"/>
      <c r="K603" s="4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46"/>
      <c r="J604" s="46"/>
      <c r="K604" s="4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46"/>
      <c r="J605" s="46"/>
      <c r="K605" s="4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46"/>
      <c r="J606" s="46"/>
      <c r="K606" s="4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46"/>
      <c r="J607" s="46"/>
      <c r="K607" s="4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46"/>
      <c r="J608" s="46"/>
      <c r="K608" s="4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46"/>
      <c r="J609" s="46"/>
      <c r="K609" s="4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46"/>
      <c r="J610" s="46"/>
      <c r="K610" s="4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46"/>
      <c r="J611" s="46"/>
      <c r="K611" s="4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46"/>
      <c r="J612" s="46"/>
      <c r="K612" s="4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46"/>
      <c r="J613" s="46"/>
      <c r="K613" s="4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46"/>
      <c r="J614" s="46"/>
      <c r="K614" s="4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46"/>
      <c r="J615" s="46"/>
      <c r="K615" s="4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46"/>
      <c r="J616" s="46"/>
      <c r="K616" s="4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46"/>
      <c r="J617" s="46"/>
      <c r="K617" s="4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46"/>
      <c r="J618" s="46"/>
      <c r="K618" s="4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46"/>
      <c r="J619" s="46"/>
      <c r="K619" s="4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46"/>
      <c r="J620" s="46"/>
      <c r="K620" s="4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46"/>
      <c r="J621" s="46"/>
      <c r="K621" s="4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46"/>
      <c r="J622" s="46"/>
      <c r="K622" s="4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46"/>
      <c r="J623" s="46"/>
      <c r="K623" s="4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46"/>
      <c r="J624" s="46"/>
      <c r="K624" s="4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46"/>
      <c r="J625" s="46"/>
      <c r="K625" s="4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46"/>
      <c r="J626" s="46"/>
      <c r="K626" s="4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46"/>
      <c r="J627" s="46"/>
      <c r="K627" s="4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46"/>
      <c r="J628" s="46"/>
      <c r="K628" s="4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46"/>
      <c r="J629" s="46"/>
      <c r="K629" s="4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46"/>
      <c r="J630" s="46"/>
      <c r="K630" s="4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46"/>
      <c r="J631" s="46"/>
      <c r="K631" s="4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46"/>
      <c r="J632" s="46"/>
      <c r="K632" s="4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46"/>
      <c r="J633" s="46"/>
      <c r="K633" s="4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46"/>
      <c r="J634" s="46"/>
      <c r="K634" s="4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46"/>
      <c r="J635" s="46"/>
      <c r="K635" s="4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46"/>
      <c r="J636" s="46"/>
      <c r="K636" s="4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46"/>
      <c r="J637" s="46"/>
      <c r="K637" s="4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46"/>
      <c r="J638" s="46"/>
      <c r="K638" s="4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46"/>
      <c r="J639" s="46"/>
      <c r="K639" s="4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46"/>
      <c r="J640" s="46"/>
      <c r="K640" s="4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46"/>
      <c r="J641" s="46"/>
      <c r="K641" s="4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46"/>
      <c r="J642" s="46"/>
      <c r="K642" s="4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46"/>
      <c r="J643" s="46"/>
      <c r="K643" s="4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46"/>
      <c r="J644" s="46"/>
      <c r="K644" s="4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46"/>
      <c r="J645" s="46"/>
      <c r="K645" s="4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46"/>
      <c r="J646" s="46"/>
      <c r="K646" s="4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46"/>
      <c r="J647" s="46"/>
      <c r="K647" s="4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46"/>
      <c r="J648" s="46"/>
      <c r="K648" s="4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46"/>
      <c r="J649" s="46"/>
      <c r="K649" s="4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46"/>
      <c r="J650" s="46"/>
      <c r="K650" s="4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46"/>
      <c r="J651" s="46"/>
      <c r="K651" s="4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46"/>
      <c r="J652" s="46"/>
      <c r="K652" s="4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46"/>
      <c r="J653" s="46"/>
      <c r="K653" s="4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46"/>
      <c r="J654" s="46"/>
      <c r="K654" s="4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46"/>
      <c r="J655" s="46"/>
      <c r="K655" s="4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46"/>
      <c r="J656" s="46"/>
      <c r="K656" s="4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46"/>
      <c r="J657" s="46"/>
      <c r="K657" s="4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46"/>
      <c r="J658" s="46"/>
      <c r="K658" s="4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46"/>
      <c r="J659" s="46"/>
      <c r="K659" s="4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46"/>
      <c r="J660" s="46"/>
      <c r="K660" s="4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46"/>
      <c r="J661" s="46"/>
      <c r="K661" s="4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46"/>
      <c r="J662" s="46"/>
      <c r="K662" s="4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46"/>
      <c r="J663" s="46"/>
      <c r="K663" s="4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46"/>
      <c r="J664" s="46"/>
      <c r="K664" s="4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46"/>
      <c r="J665" s="46"/>
      <c r="K665" s="4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46"/>
      <c r="J666" s="46"/>
      <c r="K666" s="4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46"/>
      <c r="J667" s="46"/>
      <c r="K667" s="4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46"/>
      <c r="J668" s="46"/>
      <c r="K668" s="4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46"/>
      <c r="J669" s="46"/>
      <c r="K669" s="4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46"/>
      <c r="J670" s="46"/>
      <c r="K670" s="4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46"/>
      <c r="J671" s="46"/>
      <c r="K671" s="4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46"/>
      <c r="J672" s="46"/>
      <c r="K672" s="4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46"/>
      <c r="J673" s="46"/>
      <c r="K673" s="4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46"/>
      <c r="J674" s="46"/>
      <c r="K674" s="4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46"/>
      <c r="J675" s="46"/>
      <c r="K675" s="4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46"/>
      <c r="J676" s="46"/>
      <c r="K676" s="4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46"/>
      <c r="J677" s="46"/>
      <c r="K677" s="4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46"/>
      <c r="J678" s="46"/>
      <c r="K678" s="4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46"/>
      <c r="J679" s="46"/>
      <c r="K679" s="4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46"/>
      <c r="J680" s="46"/>
      <c r="K680" s="4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46"/>
      <c r="J681" s="46"/>
      <c r="K681" s="4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46"/>
      <c r="J682" s="46"/>
      <c r="K682" s="4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46"/>
      <c r="J683" s="46"/>
      <c r="K683" s="4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46"/>
      <c r="J684" s="46"/>
      <c r="K684" s="4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46"/>
      <c r="J685" s="46"/>
      <c r="K685" s="4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46"/>
      <c r="J686" s="46"/>
      <c r="K686" s="4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46"/>
      <c r="J687" s="46"/>
      <c r="K687" s="4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46"/>
      <c r="J688" s="46"/>
      <c r="K688" s="4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46"/>
      <c r="J689" s="46"/>
      <c r="K689" s="4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46"/>
      <c r="J690" s="46"/>
      <c r="K690" s="4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46"/>
      <c r="J691" s="46"/>
      <c r="K691" s="4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46"/>
      <c r="J692" s="46"/>
      <c r="K692" s="4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46"/>
      <c r="J693" s="46"/>
      <c r="K693" s="4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46"/>
      <c r="J694" s="46"/>
      <c r="K694" s="4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46"/>
      <c r="J695" s="46"/>
      <c r="K695" s="4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46"/>
      <c r="J696" s="46"/>
      <c r="K696" s="4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46"/>
      <c r="J697" s="46"/>
      <c r="K697" s="4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46"/>
      <c r="J698" s="46"/>
      <c r="K698" s="4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46"/>
      <c r="J699" s="46"/>
      <c r="K699" s="4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46"/>
      <c r="J700" s="46"/>
      <c r="K700" s="4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46"/>
      <c r="J701" s="46"/>
      <c r="K701" s="4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46"/>
      <c r="J702" s="46"/>
      <c r="K702" s="4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46"/>
      <c r="J703" s="46"/>
      <c r="K703" s="4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46"/>
      <c r="J704" s="46"/>
      <c r="K704" s="4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46"/>
      <c r="J705" s="46"/>
      <c r="K705" s="4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46"/>
      <c r="J706" s="46"/>
      <c r="K706" s="4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46"/>
      <c r="J707" s="46"/>
      <c r="K707" s="4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46"/>
      <c r="J708" s="46"/>
      <c r="K708" s="4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46"/>
      <c r="J709" s="46"/>
      <c r="K709" s="4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46"/>
      <c r="J710" s="46"/>
      <c r="K710" s="4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46"/>
      <c r="J711" s="46"/>
      <c r="K711" s="4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46"/>
      <c r="J712" s="46"/>
      <c r="K712" s="4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46"/>
      <c r="J713" s="46"/>
      <c r="K713" s="4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46"/>
      <c r="J714" s="46"/>
      <c r="K714" s="4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46"/>
      <c r="J715" s="46"/>
      <c r="K715" s="4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46"/>
      <c r="J716" s="46"/>
      <c r="K716" s="4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46"/>
      <c r="J717" s="46"/>
      <c r="K717" s="4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46"/>
      <c r="J718" s="46"/>
      <c r="K718" s="4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46"/>
      <c r="J719" s="46"/>
      <c r="K719" s="4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46"/>
      <c r="J720" s="46"/>
      <c r="K720" s="4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46"/>
      <c r="J721" s="46"/>
      <c r="K721" s="4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46"/>
      <c r="J722" s="46"/>
      <c r="K722" s="4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46"/>
      <c r="J723" s="46"/>
      <c r="K723" s="4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46"/>
      <c r="J724" s="46"/>
      <c r="K724" s="4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46"/>
      <c r="J725" s="46"/>
      <c r="K725" s="4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46"/>
      <c r="J726" s="46"/>
      <c r="K726" s="4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46"/>
      <c r="J727" s="46"/>
      <c r="K727" s="4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46"/>
      <c r="J728" s="46"/>
      <c r="K728" s="4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46"/>
      <c r="J729" s="46"/>
      <c r="K729" s="4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46"/>
      <c r="J730" s="46"/>
      <c r="K730" s="4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46"/>
      <c r="J731" s="46"/>
      <c r="K731" s="4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46"/>
      <c r="J732" s="46"/>
      <c r="K732" s="4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46"/>
      <c r="J733" s="46"/>
      <c r="K733" s="4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46"/>
      <c r="J734" s="46"/>
      <c r="K734" s="4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46"/>
      <c r="J735" s="46"/>
      <c r="K735" s="4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46"/>
      <c r="J736" s="46"/>
      <c r="K736" s="4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46"/>
      <c r="J737" s="46"/>
      <c r="K737" s="4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46"/>
      <c r="J738" s="46"/>
      <c r="K738" s="4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46"/>
      <c r="J739" s="46"/>
      <c r="K739" s="4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46"/>
      <c r="J740" s="46"/>
      <c r="K740" s="4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46"/>
      <c r="J741" s="46"/>
      <c r="K741" s="4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46"/>
      <c r="J742" s="46"/>
      <c r="K742" s="4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46"/>
      <c r="J743" s="46"/>
      <c r="K743" s="4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46"/>
      <c r="J744" s="46"/>
      <c r="K744" s="4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46"/>
      <c r="J745" s="46"/>
      <c r="K745" s="4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46"/>
      <c r="J746" s="46"/>
      <c r="K746" s="4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46"/>
      <c r="J747" s="46"/>
      <c r="K747" s="4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46"/>
      <c r="J748" s="46"/>
      <c r="K748" s="4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46"/>
      <c r="J749" s="46"/>
      <c r="K749" s="4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46"/>
      <c r="J750" s="46"/>
      <c r="K750" s="4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46"/>
      <c r="J751" s="46"/>
      <c r="K751" s="4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46"/>
      <c r="J752" s="46"/>
      <c r="K752" s="4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46"/>
      <c r="J753" s="46"/>
      <c r="K753" s="4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46"/>
      <c r="J754" s="46"/>
      <c r="K754" s="4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46"/>
      <c r="J755" s="46"/>
      <c r="K755" s="4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46"/>
      <c r="J756" s="46"/>
      <c r="K756" s="4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46"/>
      <c r="J757" s="46"/>
      <c r="K757" s="4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46"/>
      <c r="J758" s="46"/>
      <c r="K758" s="4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46"/>
      <c r="J759" s="46"/>
      <c r="K759" s="4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46"/>
      <c r="J760" s="46"/>
      <c r="K760" s="4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46"/>
      <c r="J761" s="46"/>
      <c r="K761" s="4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46"/>
      <c r="J762" s="46"/>
      <c r="K762" s="4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46"/>
      <c r="J763" s="46"/>
      <c r="K763" s="4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46"/>
      <c r="J764" s="46"/>
      <c r="K764" s="4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46"/>
      <c r="J765" s="46"/>
      <c r="K765" s="4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46"/>
      <c r="J766" s="46"/>
      <c r="K766" s="4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46"/>
      <c r="J767" s="46"/>
      <c r="K767" s="4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46"/>
      <c r="J768" s="46"/>
      <c r="K768" s="4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46"/>
      <c r="J769" s="46"/>
      <c r="K769" s="4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46"/>
      <c r="J770" s="46"/>
      <c r="K770" s="4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46"/>
      <c r="J771" s="46"/>
      <c r="K771" s="4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46"/>
      <c r="J772" s="46"/>
      <c r="K772" s="4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46"/>
      <c r="J773" s="46"/>
      <c r="K773" s="4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46"/>
      <c r="J774" s="46"/>
      <c r="K774" s="4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46"/>
      <c r="J775" s="46"/>
      <c r="K775" s="4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46"/>
      <c r="J776" s="46"/>
      <c r="K776" s="4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46"/>
      <c r="J777" s="46"/>
      <c r="K777" s="4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46"/>
      <c r="J778" s="46"/>
      <c r="K778" s="4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46"/>
      <c r="J779" s="46"/>
      <c r="K779" s="4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46"/>
      <c r="J780" s="46"/>
      <c r="K780" s="4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46"/>
      <c r="J781" s="46"/>
      <c r="K781" s="4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46"/>
      <c r="J782" s="46"/>
      <c r="K782" s="4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46"/>
      <c r="J783" s="46"/>
      <c r="K783" s="4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46"/>
      <c r="J784" s="46"/>
      <c r="K784" s="4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46"/>
      <c r="J785" s="46"/>
      <c r="K785" s="4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46"/>
      <c r="J786" s="46"/>
      <c r="K786" s="4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46"/>
      <c r="J787" s="46"/>
      <c r="K787" s="4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46"/>
      <c r="J788" s="46"/>
      <c r="K788" s="4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46"/>
      <c r="J789" s="46"/>
      <c r="K789" s="4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46"/>
      <c r="J790" s="46"/>
      <c r="K790" s="4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46"/>
      <c r="J791" s="46"/>
      <c r="K791" s="4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46"/>
      <c r="J792" s="46"/>
      <c r="K792" s="4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46"/>
      <c r="J793" s="46"/>
      <c r="K793" s="4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46"/>
      <c r="J794" s="46"/>
      <c r="K794" s="4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46"/>
      <c r="J795" s="46"/>
      <c r="K795" s="4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46"/>
      <c r="J796" s="46"/>
      <c r="K796" s="4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46"/>
      <c r="J797" s="46"/>
      <c r="K797" s="4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46"/>
      <c r="J798" s="46"/>
      <c r="K798" s="4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46"/>
      <c r="J799" s="46"/>
      <c r="K799" s="4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46"/>
      <c r="J800" s="46"/>
      <c r="K800" s="4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46"/>
      <c r="J801" s="46"/>
      <c r="K801" s="4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46"/>
      <c r="J802" s="46"/>
      <c r="K802" s="4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46"/>
      <c r="J803" s="46"/>
      <c r="K803" s="4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46"/>
      <c r="J804" s="46"/>
      <c r="K804" s="4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46"/>
      <c r="J805" s="46"/>
      <c r="K805" s="4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46"/>
      <c r="J806" s="46"/>
      <c r="K806" s="4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46"/>
      <c r="J807" s="46"/>
      <c r="K807" s="4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46"/>
      <c r="J808" s="46"/>
      <c r="K808" s="4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46"/>
      <c r="J809" s="46"/>
      <c r="K809" s="4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46"/>
      <c r="J810" s="46"/>
      <c r="K810" s="4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46"/>
      <c r="J811" s="46"/>
      <c r="K811" s="4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46"/>
      <c r="J812" s="46"/>
      <c r="K812" s="4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46"/>
      <c r="J813" s="46"/>
      <c r="K813" s="4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46"/>
      <c r="J814" s="46"/>
      <c r="K814" s="4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46"/>
      <c r="J815" s="46"/>
      <c r="K815" s="4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46"/>
      <c r="J816" s="46"/>
      <c r="K816" s="4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46"/>
      <c r="J817" s="46"/>
      <c r="K817" s="4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46"/>
      <c r="J818" s="46"/>
      <c r="K818" s="4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46"/>
      <c r="J819" s="46"/>
      <c r="K819" s="4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46"/>
      <c r="J820" s="46"/>
      <c r="K820" s="4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46"/>
      <c r="J821" s="46"/>
      <c r="K821" s="4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46"/>
      <c r="J822" s="46"/>
      <c r="K822" s="4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46"/>
      <c r="J823" s="46"/>
      <c r="K823" s="4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46"/>
      <c r="J824" s="46"/>
      <c r="K824" s="4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46"/>
      <c r="J825" s="46"/>
      <c r="K825" s="4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46"/>
      <c r="J826" s="46"/>
      <c r="K826" s="4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46"/>
      <c r="J827" s="46"/>
      <c r="K827" s="4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46"/>
      <c r="J828" s="46"/>
      <c r="K828" s="4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46"/>
      <c r="J829" s="46"/>
      <c r="K829" s="4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46"/>
      <c r="J830" s="46"/>
      <c r="K830" s="4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46"/>
      <c r="J831" s="46"/>
      <c r="K831" s="4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46"/>
      <c r="J832" s="46"/>
      <c r="K832" s="4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46"/>
      <c r="J833" s="46"/>
      <c r="K833" s="4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46"/>
      <c r="J834" s="46"/>
      <c r="K834" s="4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46"/>
      <c r="J835" s="46"/>
      <c r="K835" s="4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46"/>
      <c r="J836" s="46"/>
      <c r="K836" s="4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46"/>
      <c r="J837" s="46"/>
      <c r="K837" s="4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46"/>
      <c r="J838" s="46"/>
      <c r="K838" s="4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46"/>
      <c r="J839" s="46"/>
      <c r="K839" s="4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46"/>
      <c r="J840" s="46"/>
      <c r="K840" s="4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46"/>
      <c r="J841" s="46"/>
      <c r="K841" s="4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46"/>
      <c r="J842" s="46"/>
      <c r="K842" s="4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46"/>
      <c r="J843" s="46"/>
      <c r="K843" s="4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46"/>
      <c r="J844" s="46"/>
      <c r="K844" s="4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46"/>
      <c r="J845" s="46"/>
      <c r="K845" s="4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46"/>
      <c r="J846" s="46"/>
      <c r="K846" s="4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46"/>
      <c r="J847" s="46"/>
      <c r="K847" s="4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46"/>
      <c r="J848" s="46"/>
      <c r="K848" s="4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46"/>
      <c r="J849" s="46"/>
      <c r="K849" s="4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46"/>
      <c r="J850" s="46"/>
      <c r="K850" s="4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46"/>
      <c r="J851" s="46"/>
      <c r="K851" s="4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46"/>
      <c r="J852" s="46"/>
      <c r="K852" s="4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46"/>
      <c r="J853" s="46"/>
      <c r="K853" s="4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46"/>
      <c r="J854" s="46"/>
      <c r="K854" s="4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46"/>
      <c r="J855" s="46"/>
      <c r="K855" s="4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46"/>
      <c r="J856" s="46"/>
      <c r="K856" s="4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46"/>
      <c r="J857" s="46"/>
      <c r="K857" s="4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46"/>
      <c r="J858" s="46"/>
      <c r="K858" s="4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46"/>
      <c r="J859" s="46"/>
      <c r="K859" s="4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46"/>
      <c r="J860" s="46"/>
      <c r="K860" s="4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46"/>
      <c r="J861" s="46"/>
      <c r="K861" s="4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46"/>
      <c r="J862" s="46"/>
      <c r="K862" s="4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46"/>
      <c r="J863" s="46"/>
      <c r="K863" s="4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46"/>
      <c r="J864" s="46"/>
      <c r="K864" s="4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46"/>
      <c r="J865" s="46"/>
      <c r="K865" s="4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46"/>
      <c r="J866" s="46"/>
      <c r="K866" s="4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46"/>
      <c r="J867" s="46"/>
      <c r="K867" s="4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46"/>
      <c r="J868" s="46"/>
      <c r="K868" s="4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46"/>
      <c r="J869" s="46"/>
      <c r="K869" s="4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46"/>
      <c r="J870" s="46"/>
      <c r="K870" s="4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46"/>
      <c r="J871" s="46"/>
      <c r="K871" s="4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46"/>
      <c r="J872" s="46"/>
      <c r="K872" s="4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46"/>
      <c r="J873" s="46"/>
      <c r="K873" s="4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46"/>
      <c r="J874" s="46"/>
      <c r="K874" s="4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46"/>
      <c r="J875" s="46"/>
      <c r="K875" s="4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46"/>
      <c r="J876" s="46"/>
      <c r="K876" s="4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46"/>
      <c r="J877" s="46"/>
      <c r="K877" s="4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46"/>
      <c r="J878" s="46"/>
      <c r="K878" s="4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46"/>
      <c r="J879" s="46"/>
      <c r="K879" s="4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46"/>
      <c r="J880" s="46"/>
      <c r="K880" s="4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46"/>
      <c r="J881" s="46"/>
      <c r="K881" s="4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46"/>
      <c r="J882" s="46"/>
      <c r="K882" s="4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46"/>
      <c r="J883" s="46"/>
      <c r="K883" s="4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46"/>
      <c r="J884" s="46"/>
      <c r="K884" s="4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46"/>
      <c r="J885" s="46"/>
      <c r="K885" s="4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46"/>
      <c r="J886" s="46"/>
      <c r="K886" s="4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46"/>
      <c r="J887" s="46"/>
      <c r="K887" s="4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46"/>
      <c r="J888" s="46"/>
      <c r="K888" s="4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46"/>
      <c r="J889" s="46"/>
      <c r="K889" s="4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46"/>
      <c r="J890" s="46"/>
      <c r="K890" s="4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46"/>
      <c r="J891" s="46"/>
      <c r="K891" s="4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46"/>
      <c r="J892" s="46"/>
      <c r="K892" s="4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46"/>
      <c r="J893" s="46"/>
      <c r="K893" s="4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46"/>
      <c r="J894" s="46"/>
      <c r="K894" s="4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46"/>
      <c r="J895" s="46"/>
      <c r="K895" s="4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46"/>
      <c r="J896" s="46"/>
      <c r="K896" s="4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46"/>
      <c r="J897" s="46"/>
      <c r="K897" s="4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46"/>
      <c r="J898" s="46"/>
      <c r="K898" s="4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46"/>
      <c r="J899" s="46"/>
      <c r="K899" s="4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46"/>
      <c r="J900" s="46"/>
      <c r="K900" s="4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46"/>
      <c r="J901" s="46"/>
      <c r="K901" s="4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46"/>
      <c r="J902" s="46"/>
      <c r="K902" s="4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46"/>
      <c r="J903" s="46"/>
      <c r="K903" s="4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46"/>
      <c r="J904" s="46"/>
      <c r="K904" s="4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46"/>
      <c r="J905" s="46"/>
      <c r="K905" s="4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46"/>
      <c r="J906" s="46"/>
      <c r="K906" s="4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46"/>
      <c r="J907" s="46"/>
      <c r="K907" s="4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46"/>
      <c r="J908" s="46"/>
      <c r="K908" s="4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46"/>
      <c r="J909" s="46"/>
      <c r="K909" s="4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46"/>
      <c r="J910" s="46"/>
      <c r="K910" s="4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46"/>
      <c r="J911" s="46"/>
      <c r="K911" s="4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46"/>
      <c r="J912" s="46"/>
      <c r="K912" s="4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46"/>
      <c r="J913" s="46"/>
      <c r="K913" s="4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46"/>
      <c r="J914" s="46"/>
      <c r="K914" s="4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46"/>
      <c r="J915" s="46"/>
      <c r="K915" s="4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46"/>
      <c r="J916" s="46"/>
      <c r="K916" s="4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46"/>
      <c r="J917" s="46"/>
      <c r="K917" s="4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46"/>
      <c r="J918" s="46"/>
      <c r="K918" s="4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46"/>
      <c r="J919" s="46"/>
      <c r="K919" s="4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46"/>
      <c r="J920" s="46"/>
      <c r="K920" s="4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46"/>
      <c r="J921" s="46"/>
      <c r="K921" s="4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46"/>
      <c r="J922" s="46"/>
      <c r="K922" s="4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46"/>
      <c r="J923" s="46"/>
      <c r="K923" s="4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46"/>
      <c r="J924" s="46"/>
      <c r="K924" s="4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46"/>
      <c r="J925" s="46"/>
      <c r="K925" s="4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46"/>
      <c r="J926" s="46"/>
      <c r="K926" s="4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46"/>
      <c r="J927" s="46"/>
      <c r="K927" s="4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46"/>
      <c r="J928" s="46"/>
      <c r="K928" s="4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46"/>
      <c r="J929" s="46"/>
      <c r="K929" s="4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46"/>
      <c r="J930" s="46"/>
      <c r="K930" s="4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46"/>
      <c r="J931" s="46"/>
      <c r="K931" s="4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46"/>
      <c r="J932" s="46"/>
      <c r="K932" s="4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46"/>
      <c r="J933" s="46"/>
      <c r="K933" s="4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46"/>
      <c r="J934" s="46"/>
      <c r="K934" s="4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46"/>
      <c r="J935" s="46"/>
      <c r="K935" s="4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46"/>
      <c r="J936" s="46"/>
      <c r="K936" s="4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46"/>
      <c r="J937" s="46"/>
      <c r="K937" s="4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46"/>
      <c r="J938" s="46"/>
      <c r="K938" s="4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46"/>
      <c r="J939" s="46"/>
      <c r="K939" s="4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46"/>
      <c r="J940" s="46"/>
      <c r="K940" s="4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46"/>
      <c r="J941" s="46"/>
      <c r="K941" s="4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46"/>
      <c r="J942" s="46"/>
      <c r="K942" s="4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46"/>
      <c r="J943" s="46"/>
      <c r="K943" s="4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46"/>
      <c r="J944" s="46"/>
      <c r="K944" s="4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46"/>
      <c r="J945" s="46"/>
      <c r="K945" s="4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46"/>
      <c r="J946" s="46"/>
      <c r="K946" s="4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46"/>
      <c r="J947" s="46"/>
      <c r="K947" s="4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46"/>
      <c r="J948" s="46"/>
      <c r="K948" s="4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46"/>
      <c r="J949" s="46"/>
      <c r="K949" s="4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46"/>
      <c r="J950" s="46"/>
      <c r="K950" s="4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46"/>
      <c r="J951" s="46"/>
      <c r="K951" s="4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46"/>
      <c r="J952" s="46"/>
      <c r="K952" s="4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46"/>
      <c r="J953" s="46"/>
      <c r="K953" s="4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46"/>
      <c r="J954" s="46"/>
      <c r="K954" s="4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46"/>
      <c r="J955" s="46"/>
      <c r="K955" s="4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46"/>
      <c r="J956" s="46"/>
      <c r="K956" s="4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46"/>
      <c r="J957" s="46"/>
      <c r="K957" s="4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46"/>
      <c r="J958" s="46"/>
      <c r="K958" s="4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46"/>
      <c r="J959" s="46"/>
      <c r="K959" s="4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46"/>
      <c r="J960" s="46"/>
      <c r="K960" s="4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46"/>
      <c r="J961" s="46"/>
      <c r="K961" s="4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46"/>
      <c r="J962" s="46"/>
      <c r="K962" s="4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46"/>
      <c r="J963" s="46"/>
      <c r="K963" s="4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46"/>
      <c r="J964" s="46"/>
      <c r="K964" s="4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46"/>
      <c r="J965" s="46"/>
      <c r="K965" s="4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46"/>
      <c r="J966" s="46"/>
      <c r="K966" s="4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46"/>
      <c r="J967" s="46"/>
      <c r="K967" s="4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46"/>
      <c r="J968" s="46"/>
      <c r="K968" s="4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46"/>
      <c r="J969" s="46"/>
      <c r="K969" s="4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46"/>
      <c r="J970" s="46"/>
      <c r="K970" s="4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46"/>
      <c r="J971" s="46"/>
      <c r="K971" s="4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46"/>
      <c r="J972" s="46"/>
      <c r="K972" s="4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46"/>
      <c r="J973" s="46"/>
      <c r="K973" s="4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46"/>
      <c r="J974" s="46"/>
      <c r="K974" s="4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46"/>
      <c r="J975" s="46"/>
      <c r="K975" s="4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46"/>
      <c r="J976" s="46"/>
      <c r="K976" s="4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46"/>
      <c r="J977" s="46"/>
      <c r="K977" s="4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46"/>
      <c r="J978" s="46"/>
      <c r="K978" s="4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46"/>
      <c r="J979" s="46"/>
      <c r="K979" s="4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46"/>
      <c r="J980" s="46"/>
      <c r="K980" s="4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46"/>
      <c r="J981" s="46"/>
      <c r="K981" s="4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46"/>
      <c r="J982" s="46"/>
      <c r="K982" s="4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46"/>
      <c r="J983" s="46"/>
      <c r="K983" s="4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46"/>
      <c r="J984" s="46"/>
      <c r="K984" s="4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46"/>
      <c r="J985" s="46"/>
      <c r="K985" s="4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46"/>
      <c r="J986" s="46"/>
      <c r="K986" s="4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46"/>
      <c r="J987" s="46"/>
      <c r="K987" s="4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46"/>
      <c r="J988" s="46"/>
      <c r="K988" s="4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46"/>
      <c r="J989" s="46"/>
      <c r="K989" s="4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46"/>
      <c r="J990" s="46"/>
      <c r="K990" s="4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46"/>
      <c r="J991" s="46"/>
      <c r="K991" s="4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46"/>
      <c r="J992" s="46"/>
      <c r="K992" s="4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46"/>
      <c r="J993" s="46"/>
      <c r="K993" s="4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46"/>
      <c r="J994" s="46"/>
      <c r="K994" s="46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46"/>
      <c r="J995" s="46"/>
      <c r="K995" s="46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46"/>
      <c r="J996" s="46"/>
      <c r="K996" s="46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46"/>
      <c r="J997" s="46"/>
      <c r="K997" s="46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46"/>
      <c r="J998" s="46"/>
      <c r="K998" s="46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46"/>
      <c r="J999" s="46"/>
      <c r="K999" s="46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46"/>
      <c r="J1000" s="46"/>
      <c r="K1000" s="46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E12:E13"/>
    <mergeCell ref="F12:F13"/>
    <mergeCell ref="G12:G13"/>
    <mergeCell ref="H12:H13"/>
    <mergeCell ref="I12:L12"/>
    <mergeCell ref="M12:M13"/>
    <mergeCell ref="J4:K4"/>
    <mergeCell ref="J5:K5"/>
    <mergeCell ref="A9:M9"/>
    <mergeCell ref="A12:A13"/>
    <mergeCell ref="B12:B13"/>
    <mergeCell ref="C12:C13"/>
    <mergeCell ref="D12:D13"/>
  </mergeCells>
  <printOptions/>
  <pageMargins bottom="0.7874015748031497" footer="0.0" header="0.0" left="0.7086614173228347" right="0.7086614173228347" top="0.7874015748031497"/>
  <pageSetup paperSize="9" orientation="landscape"/>
  <headerFooter>
    <oddFooter>&amp;LCapterra&amp;C&amp;D&amp;RSeite &amp;P von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8.57"/>
    <col customWidth="1" min="2" max="2" width="12.14"/>
    <col customWidth="1" min="3" max="3" width="38.71"/>
    <col customWidth="1" min="4" max="4" width="24.43"/>
    <col customWidth="1" min="5" max="5" width="17.0"/>
    <col customWidth="1" min="6" max="6" width="16.43"/>
    <col customWidth="1" min="7" max="26" width="11.43"/>
  </cols>
  <sheetData>
    <row r="1" ht="13.5" customHeight="1">
      <c r="A1" s="4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4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4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46"/>
      <c r="B4" s="1"/>
      <c r="C4" s="1"/>
      <c r="D4" s="1"/>
      <c r="E4" s="25" t="s">
        <v>15</v>
      </c>
      <c r="F4" s="7" t="str">
        <f>Basisdaten!C11</f>
        <v>Max Mustermann</v>
      </c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46"/>
      <c r="B5" s="1"/>
      <c r="C5" s="1"/>
      <c r="D5" s="1"/>
      <c r="E5" s="25" t="s">
        <v>3</v>
      </c>
      <c r="F5" s="7" t="str">
        <f>Basisdaten!C13</f>
        <v>01.-31.01.2023</v>
      </c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46"/>
      <c r="B6" s="1"/>
      <c r="C6" s="1"/>
      <c r="D6" s="1"/>
      <c r="E6" s="1"/>
      <c r="F6" s="24"/>
      <c r="G6" s="2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46"/>
      <c r="B7" s="1"/>
      <c r="C7" s="1"/>
      <c r="D7" s="1"/>
      <c r="E7" s="1"/>
      <c r="F7" s="24"/>
      <c r="G7" s="2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46"/>
      <c r="B8" s="1"/>
      <c r="C8" s="1"/>
      <c r="D8" s="1"/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0.25" customHeight="1">
      <c r="A9" s="4" t="s">
        <v>44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4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74" t="s">
        <v>27</v>
      </c>
      <c r="B11" s="74" t="s">
        <v>18</v>
      </c>
      <c r="C11" s="74" t="s">
        <v>45</v>
      </c>
      <c r="D11" s="74" t="s">
        <v>28</v>
      </c>
      <c r="E11" s="74" t="s">
        <v>46</v>
      </c>
      <c r="F11" s="75" t="s">
        <v>47</v>
      </c>
      <c r="G11" s="74" t="s">
        <v>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76">
        <v>1.0</v>
      </c>
      <c r="B12" s="42">
        <v>44936.0</v>
      </c>
      <c r="C12" s="63" t="s">
        <v>48</v>
      </c>
      <c r="D12" s="63" t="s">
        <v>40</v>
      </c>
      <c r="E12" s="77">
        <v>515.0</v>
      </c>
      <c r="F12" s="78">
        <f>Basisdaten!$E$17</f>
        <v>0.3</v>
      </c>
      <c r="G12" s="79">
        <f t="shared" ref="G12:G32" si="1">F12*E12</f>
        <v>154.5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80">
        <v>2.0</v>
      </c>
      <c r="B13" s="42">
        <v>44938.0</v>
      </c>
      <c r="C13" s="63" t="s">
        <v>49</v>
      </c>
      <c r="D13" s="63" t="s">
        <v>40</v>
      </c>
      <c r="E13" s="63">
        <v>515.0</v>
      </c>
      <c r="F13" s="67">
        <f>Basisdaten!$E$17</f>
        <v>0.3</v>
      </c>
      <c r="G13" s="81">
        <f t="shared" si="1"/>
        <v>154.5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80">
        <v>3.0</v>
      </c>
      <c r="B14" s="82"/>
      <c r="C14" s="63"/>
      <c r="D14" s="63"/>
      <c r="E14" s="63"/>
      <c r="F14" s="67">
        <f>Basisdaten!$E$17</f>
        <v>0.3</v>
      </c>
      <c r="G14" s="81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80">
        <v>4.0</v>
      </c>
      <c r="B15" s="82"/>
      <c r="C15" s="63"/>
      <c r="D15" s="63"/>
      <c r="E15" s="63"/>
      <c r="F15" s="67">
        <f>Basisdaten!$E$17</f>
        <v>0.3</v>
      </c>
      <c r="G15" s="81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80">
        <v>5.0</v>
      </c>
      <c r="B16" s="82"/>
      <c r="C16" s="63"/>
      <c r="D16" s="63"/>
      <c r="E16" s="63"/>
      <c r="F16" s="67">
        <f>Basisdaten!$E$17</f>
        <v>0.3</v>
      </c>
      <c r="G16" s="81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80">
        <v>6.0</v>
      </c>
      <c r="B17" s="82"/>
      <c r="C17" s="63"/>
      <c r="D17" s="63"/>
      <c r="E17" s="63"/>
      <c r="F17" s="67">
        <f>Basisdaten!$E$17</f>
        <v>0.3</v>
      </c>
      <c r="G17" s="81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80">
        <v>7.0</v>
      </c>
      <c r="B18" s="82"/>
      <c r="C18" s="63"/>
      <c r="D18" s="63"/>
      <c r="E18" s="63"/>
      <c r="F18" s="67">
        <f>Basisdaten!$E$17</f>
        <v>0.3</v>
      </c>
      <c r="G18" s="81">
        <f t="shared" si="1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80">
        <v>8.0</v>
      </c>
      <c r="B19" s="82"/>
      <c r="C19" s="63"/>
      <c r="D19" s="63"/>
      <c r="E19" s="63"/>
      <c r="F19" s="67">
        <f>Basisdaten!$E$17</f>
        <v>0.3</v>
      </c>
      <c r="G19" s="81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80">
        <v>9.0</v>
      </c>
      <c r="B20" s="82"/>
      <c r="C20" s="63"/>
      <c r="D20" s="63"/>
      <c r="E20" s="63"/>
      <c r="F20" s="67">
        <f>Basisdaten!$E$17</f>
        <v>0.3</v>
      </c>
      <c r="G20" s="81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80">
        <v>10.0</v>
      </c>
      <c r="B21" s="82"/>
      <c r="C21" s="63"/>
      <c r="D21" s="63"/>
      <c r="E21" s="63"/>
      <c r="F21" s="67">
        <f>Basisdaten!$E$17</f>
        <v>0.3</v>
      </c>
      <c r="G21" s="81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80">
        <v>11.0</v>
      </c>
      <c r="B22" s="82"/>
      <c r="C22" s="63"/>
      <c r="D22" s="63"/>
      <c r="E22" s="63"/>
      <c r="F22" s="67">
        <f>Basisdaten!$E$17</f>
        <v>0.3</v>
      </c>
      <c r="G22" s="81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80">
        <v>12.0</v>
      </c>
      <c r="B23" s="82"/>
      <c r="C23" s="63"/>
      <c r="D23" s="63"/>
      <c r="E23" s="63"/>
      <c r="F23" s="67">
        <f>Basisdaten!$E$17</f>
        <v>0.3</v>
      </c>
      <c r="G23" s="81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80">
        <v>13.0</v>
      </c>
      <c r="B24" s="82"/>
      <c r="C24" s="63"/>
      <c r="D24" s="63"/>
      <c r="E24" s="63"/>
      <c r="F24" s="67">
        <f>Basisdaten!$E$17</f>
        <v>0.3</v>
      </c>
      <c r="G24" s="81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80">
        <v>14.0</v>
      </c>
      <c r="B25" s="82"/>
      <c r="C25" s="63"/>
      <c r="D25" s="63"/>
      <c r="E25" s="63"/>
      <c r="F25" s="67">
        <f>Basisdaten!$E$17</f>
        <v>0.3</v>
      </c>
      <c r="G25" s="81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80">
        <v>15.0</v>
      </c>
      <c r="B26" s="82"/>
      <c r="C26" s="63"/>
      <c r="D26" s="63"/>
      <c r="E26" s="63"/>
      <c r="F26" s="67">
        <f>Basisdaten!$E$17</f>
        <v>0.3</v>
      </c>
      <c r="G26" s="81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80">
        <v>16.0</v>
      </c>
      <c r="B27" s="82"/>
      <c r="C27" s="63"/>
      <c r="D27" s="63"/>
      <c r="E27" s="63"/>
      <c r="F27" s="67">
        <f>Basisdaten!$E$17</f>
        <v>0.3</v>
      </c>
      <c r="G27" s="81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80">
        <v>17.0</v>
      </c>
      <c r="B28" s="82"/>
      <c r="C28" s="63"/>
      <c r="D28" s="63"/>
      <c r="E28" s="63"/>
      <c r="F28" s="67">
        <f>Basisdaten!$E$17</f>
        <v>0.3</v>
      </c>
      <c r="G28" s="81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80">
        <v>18.0</v>
      </c>
      <c r="B29" s="82"/>
      <c r="C29" s="63"/>
      <c r="D29" s="63"/>
      <c r="E29" s="63"/>
      <c r="F29" s="67">
        <f>Basisdaten!$E$17</f>
        <v>0.3</v>
      </c>
      <c r="G29" s="81">
        <f t="shared" si="1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80">
        <v>19.0</v>
      </c>
      <c r="B30" s="82"/>
      <c r="C30" s="63"/>
      <c r="D30" s="63"/>
      <c r="E30" s="63"/>
      <c r="F30" s="67">
        <f>Basisdaten!$E$17</f>
        <v>0.3</v>
      </c>
      <c r="G30" s="81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80">
        <v>20.0</v>
      </c>
      <c r="B31" s="82"/>
      <c r="C31" s="63"/>
      <c r="D31" s="63"/>
      <c r="E31" s="63"/>
      <c r="F31" s="67">
        <f>Basisdaten!$E$17</f>
        <v>0.3</v>
      </c>
      <c r="G31" s="81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83">
        <v>21.0</v>
      </c>
      <c r="B32" s="84"/>
      <c r="C32" s="69"/>
      <c r="D32" s="69"/>
      <c r="E32" s="69"/>
      <c r="F32" s="85">
        <f>Basisdaten!$E$17</f>
        <v>0.3</v>
      </c>
      <c r="G32" s="86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87" t="s">
        <v>25</v>
      </c>
      <c r="B33" s="24"/>
      <c r="C33" s="24"/>
      <c r="D33" s="24"/>
      <c r="E33" s="24"/>
      <c r="F33" s="24"/>
      <c r="G33" s="88">
        <f>SUM(G12:G32)</f>
        <v>309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3.5" customHeight="1">
      <c r="A34" s="4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4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4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4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4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4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4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4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4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4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4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4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4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4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4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4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4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4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4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4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4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4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4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4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4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4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4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4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4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4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4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4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4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4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4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4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4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4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4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4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4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4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4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4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4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4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4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4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4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4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4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4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4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4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4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4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4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4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4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4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4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4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4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4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4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4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4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4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4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4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4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4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4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4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4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4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4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4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4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4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4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4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4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4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4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4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4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4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4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4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4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4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4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4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4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4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4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4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4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4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4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4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4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4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4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4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4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4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4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4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4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4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4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4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4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4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4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4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4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4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4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4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4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4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4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4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4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4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4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4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4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4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4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4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4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4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4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4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4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4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4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4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4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4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4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4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4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4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4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4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4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4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4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4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4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4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4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4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4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4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4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4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4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4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4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4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4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4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4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4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4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4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4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4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4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4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4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4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4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4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4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4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4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4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4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4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4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4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4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4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4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4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4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4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4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4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4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4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4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4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4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4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4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4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4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4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4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4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4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4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4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4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4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4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4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4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4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4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4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4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4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4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4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4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4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4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4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4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4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4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4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4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4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4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4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4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4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4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4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4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4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4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4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4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4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4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4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4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4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4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4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4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4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4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4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4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4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4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4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4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4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4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4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4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4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4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4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4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4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4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4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4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4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4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4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4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4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4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4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4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4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4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4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4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4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4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4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4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4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4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4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4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4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4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4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4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4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4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4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4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4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4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4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4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4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4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4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4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4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4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4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4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4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4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4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4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4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4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4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4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4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4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4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4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4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4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4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4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4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4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4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4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4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4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4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4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4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4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4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4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4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4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4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4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4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4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4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4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4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4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4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4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4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4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4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4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4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4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4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4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4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4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4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4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4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4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4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4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4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4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4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4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4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4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4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4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4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4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4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4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4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4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4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4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4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4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4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4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4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4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4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4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4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4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4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4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4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4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4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4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4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4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4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4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4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4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4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4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4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4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4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4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4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4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4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4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4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4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4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4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4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4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4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4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4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4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4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4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4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4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4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4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4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4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4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4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4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4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4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4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4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4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4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4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4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4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4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4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4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4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4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4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4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4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4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4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4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4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4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4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4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4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4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4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4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4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4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4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4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4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4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4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4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4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4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4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4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4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4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4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4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4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4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4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4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4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4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4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4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4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4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4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4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4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4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4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4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4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4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4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4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4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4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4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4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4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4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4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4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4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4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4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4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4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4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4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4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4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4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4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4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4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4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4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4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4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4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4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4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4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4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4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4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4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4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4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4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4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4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4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4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4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4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4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4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4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4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4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4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4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4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4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4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4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4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4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4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4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4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4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4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4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4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4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4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4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4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4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4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4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4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4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4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4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4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4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4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4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4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4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4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4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4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4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4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4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4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4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4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4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4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4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4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4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4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4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4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4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4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4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4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4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4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4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4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4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4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4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4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4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4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4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4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4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4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4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4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4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4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4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4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4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4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4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4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4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4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4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4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4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4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4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4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4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4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4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4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4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4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4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4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4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4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4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4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4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4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4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4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4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4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4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4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4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4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4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4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4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4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4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4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4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4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4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4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4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4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4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4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4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4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4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4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4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4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4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4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4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4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4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4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4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4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4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4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4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4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4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4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4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4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4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4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4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4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4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4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4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4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4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4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4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4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4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4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4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4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4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4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4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4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4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4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4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4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4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4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4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4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4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4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4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4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4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4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4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4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4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4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4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4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4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4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4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4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4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4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4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4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4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4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4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4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4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4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4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4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4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4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4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4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4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4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4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4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4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4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4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4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4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4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4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4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4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4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4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4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4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4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4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4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4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4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4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4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4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4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4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4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4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4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4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4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4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4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4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4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4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4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4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4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4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4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4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4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4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4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4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4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4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4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4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4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4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4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4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4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4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4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4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4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4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4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4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4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4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4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4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4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4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4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4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4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4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4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4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4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4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4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4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4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4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4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4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4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4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4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4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4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4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4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4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4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4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4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4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4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4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4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4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4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4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4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4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4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4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4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4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4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4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4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4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4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4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4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4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4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4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4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4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4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4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4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4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4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4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4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4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4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4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4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4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4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4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4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4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4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4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4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4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4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4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4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4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4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4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4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4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4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4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4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4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4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4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4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4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4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4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4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4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4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4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4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4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4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4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4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4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4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4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4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4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4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4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4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4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4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4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4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4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4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4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4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4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4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4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4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4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4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4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4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4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4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4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4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4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4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4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4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4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4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4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4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4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4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4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4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4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4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4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4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4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4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4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4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4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4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9:G9"/>
  </mergeCells>
  <printOptions/>
  <pageMargins bottom="0.4724409448818898" footer="0.0" header="0.0" left="0.15748031496062992" right="0.15748031496062992" top="0.2755905511811024"/>
  <pageSetup fitToHeight="0" paperSize="9" orientation="landscape"/>
  <headerFooter>
    <oddFooter>&amp;LCapterra&amp;C&amp;D&amp;RSeite &amp;P von 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43"/>
    <col customWidth="1" min="3" max="26" width="10.86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5" t="s">
        <v>4</v>
      </c>
      <c r="B2" s="5" t="str">
        <f>"01.-31.01."&amp;Basisdaten!$D$12</f>
        <v>01.-31.01.2023</v>
      </c>
      <c r="C2" s="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5" t="s">
        <v>50</v>
      </c>
      <c r="B3" s="5" t="str">
        <f>"01.-28.02."&amp;Basisdaten!$D$12</f>
        <v>01.-28.02.2023</v>
      </c>
      <c r="C3" s="8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5" t="s">
        <v>51</v>
      </c>
      <c r="B4" s="5" t="str">
        <f>"01.-31.03."&amp;Basisdaten!$D$12</f>
        <v>01.-31.03.2023</v>
      </c>
      <c r="C4" s="8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5" t="s">
        <v>52</v>
      </c>
      <c r="B5" s="5" t="str">
        <f>"01.-30.04."&amp;Basisdaten!$D$12</f>
        <v>01.-30.04.2023</v>
      </c>
      <c r="C5" s="8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5" t="s">
        <v>53</v>
      </c>
      <c r="B6" s="5" t="str">
        <f>"01.-31.05."&amp;Basisdaten!$D$12</f>
        <v>01.-31.05.2023</v>
      </c>
      <c r="C6" s="8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5" t="s">
        <v>54</v>
      </c>
      <c r="B7" s="5" t="str">
        <f>"01.-30.06."&amp;Basisdaten!$D$12</f>
        <v>01.-30.06.2023</v>
      </c>
      <c r="C7" s="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5" t="s">
        <v>55</v>
      </c>
      <c r="B8" s="5" t="str">
        <f>"01.-31.07."&amp;Basisdaten!$D$12</f>
        <v>01.-31.07.2023</v>
      </c>
      <c r="C8" s="8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5" t="s">
        <v>56</v>
      </c>
      <c r="B9" s="5" t="str">
        <f>"01.-31.08."&amp;Basisdaten!$D$12</f>
        <v>01.-31.08.2023</v>
      </c>
      <c r="C9" s="8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5" t="s">
        <v>57</v>
      </c>
      <c r="B10" s="5" t="str">
        <f>"01.-30.09."&amp;Basisdaten!$D$12</f>
        <v>01.-30.09.2023</v>
      </c>
      <c r="C10" s="8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5" t="s">
        <v>58</v>
      </c>
      <c r="B11" s="5" t="str">
        <f>"01.-31.10."&amp;Basisdaten!$D$12</f>
        <v>01.-31.10.2023</v>
      </c>
      <c r="C11" s="8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5" t="s">
        <v>59</v>
      </c>
      <c r="B12" s="5" t="str">
        <f>"01.-30.11."&amp;Basisdaten!$D$12</f>
        <v>01.-30.11.2023</v>
      </c>
      <c r="C12" s="8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5" t="s">
        <v>60</v>
      </c>
      <c r="B13" s="5" t="str">
        <f>"01.-31.12."&amp;Basisdaten!$D$12</f>
        <v>01.-31.12.2023</v>
      </c>
      <c r="C13" s="8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87401575" footer="0.0" header="0.0" left="0.7" right="0.7" top="0.7874015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>
      <c r="A1" s="90" t="s">
        <v>61</v>
      </c>
      <c r="B1" s="90" t="s">
        <v>62</v>
      </c>
    </row>
    <row r="2" ht="14.25" customHeight="1">
      <c r="A2" s="90" t="s">
        <v>63</v>
      </c>
      <c r="B2" s="90" t="s">
        <v>64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2011-11-25T14:14:52Z</dcterms:created>
  <dc:creator>Doris</dc:creator>
</cp:coreProperties>
</file>