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qstormva\Desktop\Quirine\Translation\Capterra\2019\November\translations\"/>
    </mc:Choice>
  </mc:AlternateContent>
  <xr:revisionPtr revIDLastSave="0" documentId="8_{CEDB97F5-A511-4657-8C6E-F76F7EF739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verview" sheetId="1" r:id="rId1"/>
    <sheet name="Backlog" sheetId="2" r:id="rId2"/>
    <sheet name="Auxiliary tab - BurnDownTable" sheetId="4" r:id="rId3"/>
  </sheets>
  <definedNames>
    <definedName name="_xlnm._FilterDatabase" localSheetId="1" hidden="1">Backlog!$A$5:$A$201</definedName>
    <definedName name="_xlnm.Extract" localSheetId="1">Backlog!$H:$H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11" i="1"/>
  <c r="E10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H149" i="2"/>
  <c r="H150" i="2"/>
  <c r="H151" i="2"/>
  <c r="H152" i="2"/>
  <c r="H153" i="2"/>
  <c r="H154" i="2"/>
  <c r="H155" i="2"/>
  <c r="H156" i="2"/>
  <c r="H157" i="2"/>
  <c r="H158" i="2"/>
  <c r="H159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C1" i="2"/>
  <c r="E4" i="4"/>
  <c r="D4" i="4" s="1"/>
  <c r="H13" i="2"/>
  <c r="E14" i="4"/>
  <c r="E6" i="4"/>
  <c r="D6" i="4" s="1"/>
  <c r="H10" i="2"/>
  <c r="C2" i="2"/>
  <c r="E7" i="1"/>
  <c r="C160" i="2"/>
  <c r="B6" i="4"/>
  <c r="E8" i="4"/>
  <c r="D8" i="4" s="1"/>
  <c r="E12" i="4"/>
  <c r="D12" i="4" s="1"/>
  <c r="E8" i="1"/>
  <c r="C4" i="4"/>
  <c r="E7" i="4"/>
  <c r="D7" i="4" s="1"/>
  <c r="B14" i="4"/>
  <c r="H8" i="2"/>
  <c r="B4" i="4"/>
  <c r="B13" i="4"/>
  <c r="B11" i="4"/>
  <c r="B9" i="4"/>
  <c r="E11" i="4"/>
  <c r="D11" i="4" s="1"/>
  <c r="E9" i="4"/>
  <c r="D9" i="4" s="1"/>
  <c r="B7" i="4"/>
  <c r="B5" i="4"/>
  <c r="E10" i="4"/>
  <c r="D10" i="4" s="1"/>
  <c r="H9" i="2"/>
  <c r="E5" i="4"/>
  <c r="H7" i="2"/>
  <c r="H12" i="2"/>
  <c r="D14" i="4"/>
  <c r="E13" i="4"/>
  <c r="D13" i="4" s="1"/>
  <c r="B12" i="4"/>
  <c r="B10" i="4"/>
  <c r="B8" i="4"/>
  <c r="H11" i="2"/>
  <c r="H6" i="2"/>
  <c r="E15" i="4" l="1"/>
  <c r="D5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D15" i="4" l="1"/>
  <c r="E9" i="1" s="1"/>
</calcChain>
</file>

<file path=xl/sharedStrings.xml><?xml version="1.0" encoding="utf-8"?>
<sst xmlns="http://schemas.openxmlformats.org/spreadsheetml/2006/main" count="59" uniqueCount="55">
  <si>
    <t>Jan</t>
  </si>
  <si>
    <t>Peter</t>
  </si>
  <si>
    <t>Claudia</t>
  </si>
  <si>
    <t>Paul</t>
  </si>
  <si>
    <t xml:space="preserve">Max </t>
  </si>
  <si>
    <t>Status</t>
  </si>
  <si>
    <t>Sprint ID</t>
  </si>
  <si>
    <t>Story</t>
  </si>
  <si>
    <t>StoryPoints</t>
  </si>
  <si>
    <t>Velocity</t>
  </si>
  <si>
    <t>Storypoints</t>
  </si>
  <si>
    <t>a</t>
  </si>
  <si>
    <t>b</t>
  </si>
  <si>
    <t>c</t>
  </si>
  <si>
    <t>d</t>
  </si>
  <si>
    <t>e</t>
  </si>
  <si>
    <t>f</t>
  </si>
  <si>
    <t>g</t>
  </si>
  <si>
    <t>h</t>
  </si>
  <si>
    <t>Aktuell</t>
  </si>
  <si>
    <t>Value</t>
  </si>
  <si>
    <t>Open</t>
  </si>
  <si>
    <t>Sprint start</t>
  </si>
  <si>
    <t>SPRINTINFORMATIE</t>
  </si>
  <si>
    <t>Veld</t>
  </si>
  <si>
    <t>Startdatum</t>
  </si>
  <si>
    <t>Sprintlengte (Bruto)</t>
  </si>
  <si>
    <t>Vakanties</t>
  </si>
  <si>
    <t>Teamgrootte</t>
  </si>
  <si>
    <t>Maximale teamcapaciteit</t>
  </si>
  <si>
    <t>Dagelijkse werktijd in uren</t>
  </si>
  <si>
    <t>Nummer van de huidige sprint</t>
  </si>
  <si>
    <t>INFO HUIDIGE SPRINT</t>
  </si>
  <si>
    <t>Einddatum sprint</t>
  </si>
  <si>
    <t>Sprintlengte (netto)</t>
  </si>
  <si>
    <t>Totaal aan beschikbare uren</t>
  </si>
  <si>
    <t>Totaal story point</t>
  </si>
  <si>
    <t>Open story points</t>
  </si>
  <si>
    <t>aantal story's in de sprint</t>
  </si>
  <si>
    <t>Voltooide story's</t>
  </si>
  <si>
    <t>Teamleden</t>
  </si>
  <si>
    <t>Onderhanden</t>
  </si>
  <si>
    <t>Gereed</t>
  </si>
  <si>
    <t xml:space="preserve">Burndown Grafiek </t>
  </si>
  <si>
    <t>Sprintduur in dagen</t>
  </si>
  <si>
    <t>ID Backlog item</t>
  </si>
  <si>
    <t>Toegewezen aan</t>
  </si>
  <si>
    <t>Voltooid op</t>
  </si>
  <si>
    <t>Sprintdag</t>
  </si>
  <si>
    <t>Hulpkolom</t>
  </si>
  <si>
    <t>Story points</t>
  </si>
  <si>
    <t>Ideale lijn</t>
  </si>
  <si>
    <t>Werkelijk verloop</t>
  </si>
  <si>
    <t>Voltooide SP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</si>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</sst>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;@"/>
    <numFmt numFmtId="165" formatCode="[$-407]d/\ mmm/\ yy;@"/>
    <numFmt numFmtId="166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12"/>
      <color rgb="FFE54747"/>
      <name val="Arial"/>
      <family val="2"/>
    </font>
    <font>
      <sz val="14"/>
      <color rgb="FF222222"/>
      <name val="Arial"/>
      <family val="2"/>
    </font>
    <font>
      <b/>
      <sz val="36"/>
      <color rgb="FF244D80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4D80"/>
        <bgColor indexed="64"/>
      </patternFill>
    </fill>
    <fill>
      <patternFill patternType="solid">
        <fgColor rgb="FFEF9D3E"/>
        <bgColor indexed="64"/>
      </patternFill>
    </fill>
    <fill>
      <patternFill patternType="solid">
        <fgColor rgb="FFE54747"/>
        <bgColor indexed="64"/>
      </patternFill>
    </fill>
    <fill>
      <patternFill patternType="solid">
        <fgColor rgb="FFB2CCD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244D80"/>
      </left>
      <right style="medium">
        <color rgb="FF244D80"/>
      </right>
      <top style="medium">
        <color rgb="FF244D80"/>
      </top>
      <bottom style="medium">
        <color rgb="FF244D8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0" fillId="0" borderId="0" xfId="0" applyFill="1"/>
    <xf numFmtId="0" fontId="4" fillId="0" borderId="0" xfId="0" applyFont="1" applyFill="1"/>
    <xf numFmtId="0" fontId="6" fillId="2" borderId="0" xfId="0" applyFont="1" applyFill="1"/>
    <xf numFmtId="0" fontId="7" fillId="3" borderId="0" xfId="0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2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5" fillId="2" borderId="0" xfId="0" applyFont="1" applyFill="1" applyAlignment="1">
      <alignment horizontal="center"/>
    </xf>
    <xf numFmtId="14" fontId="4" fillId="0" borderId="0" xfId="0" applyNumberFormat="1" applyFont="1"/>
    <xf numFmtId="14" fontId="7" fillId="5" borderId="0" xfId="0" applyNumberFormat="1" applyFont="1" applyFill="1"/>
    <xf numFmtId="1" fontId="7" fillId="3" borderId="0" xfId="0" applyNumberFormat="1" applyFont="1" applyFill="1"/>
    <xf numFmtId="0" fontId="11" fillId="4" borderId="0" xfId="0" applyFont="1" applyFill="1" applyProtection="1">
      <protection locked="0"/>
    </xf>
    <xf numFmtId="164" fontId="4" fillId="0" borderId="4" xfId="0" applyNumberFormat="1" applyFont="1" applyBorder="1" applyProtection="1"/>
    <xf numFmtId="1" fontId="4" fillId="0" borderId="2" xfId="0" applyNumberFormat="1" applyFont="1" applyBorder="1" applyProtection="1"/>
    <xf numFmtId="0" fontId="4" fillId="0" borderId="6" xfId="0" applyFont="1" applyBorder="1" applyProtection="1"/>
    <xf numFmtId="0" fontId="0" fillId="0" borderId="6" xfId="0" applyBorder="1" applyProtection="1"/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9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6" borderId="0" xfId="0" applyFont="1" applyFill="1"/>
    <xf numFmtId="9" fontId="4" fillId="6" borderId="0" xfId="0" applyNumberFormat="1" applyFont="1" applyFill="1"/>
    <xf numFmtId="0" fontId="0" fillId="6" borderId="0" xfId="0" applyFill="1"/>
    <xf numFmtId="0" fontId="4" fillId="6" borderId="0" xfId="0" applyFont="1" applyFill="1" applyBorder="1"/>
    <xf numFmtId="0" fontId="0" fillId="6" borderId="0" xfId="0" applyFill="1" applyBorder="1"/>
    <xf numFmtId="1" fontId="4" fillId="6" borderId="0" xfId="0" applyNumberFormat="1" applyFont="1" applyFill="1"/>
    <xf numFmtId="0" fontId="8" fillId="6" borderId="0" xfId="0" applyFont="1" applyFill="1"/>
    <xf numFmtId="0" fontId="1" fillId="6" borderId="0" xfId="0" applyFont="1" applyFill="1"/>
    <xf numFmtId="165" fontId="0" fillId="6" borderId="0" xfId="0" applyNumberFormat="1" applyFill="1"/>
    <xf numFmtId="0" fontId="4" fillId="6" borderId="7" xfId="0" applyFont="1" applyFill="1" applyBorder="1" applyProtection="1">
      <protection locked="0"/>
    </xf>
    <xf numFmtId="0" fontId="7" fillId="6" borderId="0" xfId="0" applyFont="1" applyFill="1"/>
    <xf numFmtId="0" fontId="9" fillId="6" borderId="0" xfId="0" applyFont="1" applyFill="1"/>
    <xf numFmtId="0" fontId="2" fillId="6" borderId="0" xfId="0" applyFont="1" applyFill="1"/>
    <xf numFmtId="14" fontId="4" fillId="0" borderId="0" xfId="0" applyNumberFormat="1" applyFont="1" applyFill="1"/>
    <xf numFmtId="0" fontId="3" fillId="0" borderId="0" xfId="0" applyFont="1" applyFill="1" applyBorder="1"/>
    <xf numFmtId="0" fontId="4" fillId="6" borderId="0" xfId="0" applyNumberFormat="1" applyFont="1" applyFill="1"/>
    <xf numFmtId="1" fontId="0" fillId="6" borderId="0" xfId="0" applyNumberFormat="1" applyFill="1"/>
    <xf numFmtId="0" fontId="5" fillId="6" borderId="0" xfId="0" applyFont="1" applyFill="1"/>
    <xf numFmtId="0" fontId="3" fillId="0" borderId="0" xfId="0" applyFont="1" applyBorder="1"/>
    <xf numFmtId="0" fontId="0" fillId="0" borderId="0" xfId="0" applyBorder="1"/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Standaard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244D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244D80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;@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rgb="FFE54747"/>
        </left>
        <right style="thin">
          <color rgb="FFE54747"/>
        </right>
        <top style="thin">
          <color rgb="FFE54747"/>
        </top>
        <bottom style="thin">
          <color rgb="FFE54747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>
          <bgColor rgb="FFB2CCDB"/>
        </patternFill>
      </fill>
    </dxf>
  </dxfs>
  <tableStyles count="2" defaultTableStyle="TableStyleMedium2" defaultPivotStyle="PivotStyleLight16">
    <tableStyle name="Tabellenformat 1" pivot="0" count="0" xr9:uid="{00000000-0011-0000-FFFF-FFFF00000000}"/>
    <tableStyle name="Tabellenformat 2" pivot="0" count="1" xr9:uid="{00000000-0011-0000-FFFF-FFFF01000000}">
      <tableStyleElement type="firstRowStripe" dxfId="46"/>
    </tableStyle>
  </tableStyles>
  <colors>
    <mruColors>
      <color rgb="FFE54747"/>
      <color rgb="FFEF9D3E"/>
      <color rgb="FFB2CCDB"/>
      <color rgb="FF244D80"/>
      <color rgb="FF363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rgbClr val="244D8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2800" b="1">
                <a:solidFill>
                  <a:srgbClr val="244D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SPRINT BURN DOWN</a:t>
            </a:r>
          </a:p>
        </c:rich>
      </c:tx>
      <c:layout>
        <c:manualLayout>
          <c:xMode val="edge"/>
          <c:yMode val="edge"/>
          <c:x val="0.31769606299212599"/>
          <c:y val="9.5794392523364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rgbClr val="244D8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63785832243372"/>
          <c:y val="0.11218711135604789"/>
          <c:w val="0.86398449612403105"/>
          <c:h val="0.78487969977204197"/>
        </c:manualLayout>
      </c:layout>
      <c:barChart>
        <c:barDir val="col"/>
        <c:grouping val="clustered"/>
        <c:varyColors val="0"/>
        <c:ser>
          <c:idx val="3"/>
          <c:order val="2"/>
          <c:tx>
            <c:v>Voltooide SP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'Auxiliary tab - BurnDownTable'!$A$4:$A$14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'Auxiliary tab - BurnDownTable'!$D$4:$D$14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13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3-9743-A9CC-84C5CA8D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961755312"/>
        <c:axId val="-1860075440"/>
      </c:barChart>
      <c:lineChart>
        <c:grouping val="standard"/>
        <c:varyColors val="0"/>
        <c:ser>
          <c:idx val="1"/>
          <c:order val="0"/>
          <c:tx>
            <c:strRef>
              <c:f>'Auxiliary tab - BurnDownTable'!$B$3</c:f>
              <c:strCache>
                <c:ptCount val="1"/>
                <c:pt idx="0">
                  <c:v>Ideale lijn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'Auxiliary tab - BurnDownTable'!$A$4:$A$14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'Auxiliary tab - BurnDownTable'!$B$4:$B$14</c:f>
              <c:numCache>
                <c:formatCode>0</c:formatCode>
                <c:ptCount val="11"/>
                <c:pt idx="0">
                  <c:v>62</c:v>
                </c:pt>
                <c:pt idx="1">
                  <c:v>55.8</c:v>
                </c:pt>
                <c:pt idx="2">
                  <c:v>49.6</c:v>
                </c:pt>
                <c:pt idx="3">
                  <c:v>43.4</c:v>
                </c:pt>
                <c:pt idx="4">
                  <c:v>37.200000000000003</c:v>
                </c:pt>
                <c:pt idx="5">
                  <c:v>31</c:v>
                </c:pt>
                <c:pt idx="6">
                  <c:v>24.799999999999997</c:v>
                </c:pt>
                <c:pt idx="7">
                  <c:v>18.600000000000001</c:v>
                </c:pt>
                <c:pt idx="8">
                  <c:v>12.399999999999999</c:v>
                </c:pt>
                <c:pt idx="9">
                  <c:v>6.1999999999999957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3-9743-A9CC-84C5CA8DE85D}"/>
            </c:ext>
          </c:extLst>
        </c:ser>
        <c:ser>
          <c:idx val="2"/>
          <c:order val="1"/>
          <c:tx>
            <c:strRef>
              <c:f>'Auxiliary tab - BurnDownTable'!$C$3</c:f>
              <c:strCache>
                <c:ptCount val="1"/>
                <c:pt idx="0">
                  <c:v>Werkelijk verloop</c:v>
                </c:pt>
              </c:strCache>
            </c:strRef>
          </c:tx>
          <c:spPr>
            <a:ln w="38100" cap="rnd">
              <a:solidFill>
                <a:srgbClr val="244D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trendline>
            <c:name>Trendlinie</c:nam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'Auxiliary tab - BurnDownTable'!$A$4:$A$14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'Auxiliary tab - BurnDownTable'!$C$4:$C$14</c:f>
              <c:numCache>
                <c:formatCode>General</c:formatCode>
                <c:ptCount val="11"/>
                <c:pt idx="0">
                  <c:v>62</c:v>
                </c:pt>
                <c:pt idx="1">
                  <c:v>42</c:v>
                </c:pt>
                <c:pt idx="2">
                  <c:v>42</c:v>
                </c:pt>
                <c:pt idx="3">
                  <c:v>39</c:v>
                </c:pt>
                <c:pt idx="4">
                  <c:v>39</c:v>
                </c:pt>
                <c:pt idx="5">
                  <c:v>34</c:v>
                </c:pt>
                <c:pt idx="6">
                  <c:v>21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33-9743-A9CC-84C5CA8DE8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61755312"/>
        <c:axId val="-1860075440"/>
      </c:lineChart>
      <c:catAx>
        <c:axId val="-196175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100">
                    <a:solidFill>
                      <a:srgbClr val="FF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60075440"/>
        <c:crosses val="autoZero"/>
        <c:auto val="1"/>
        <c:lblAlgn val="ctr"/>
        <c:lblOffset val="100"/>
        <c:tickLblSkip val="1"/>
        <c:noMultiLvlLbl val="0"/>
      </c:catAx>
      <c:valAx>
        <c:axId val="-186007544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100">
                    <a:latin typeface="Arial" panose="020B0604020202020204" pitchFamily="34" charset="0"/>
                    <a:cs typeface="Arial" panose="020B0604020202020204" pitchFamily="34" charset="0"/>
                  </a:rPr>
                  <a:t>Storypoints</a:t>
                </a:r>
              </a:p>
            </c:rich>
          </c:tx>
          <c:layout>
            <c:manualLayout>
              <c:xMode val="edge"/>
              <c:yMode val="edge"/>
              <c:x val="3.7209302325581402E-2"/>
              <c:y val="0.38231342763570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175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51710865314005"/>
          <c:y val="0.33771240673567499"/>
          <c:w val="0.31057963516715498"/>
          <c:h val="0.142612770569671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17</xdr:row>
      <xdr:rowOff>0</xdr:rowOff>
    </xdr:from>
    <xdr:to>
      <xdr:col>5</xdr:col>
      <xdr:colOff>390525</xdr:colOff>
      <xdr:row>26</xdr:row>
      <xdr:rowOff>68036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FC1D3C5-B79B-064F-9D9B-41B73128ECAE}"/>
            </a:ext>
          </a:extLst>
        </xdr:cNvPr>
        <xdr:cNvSpPr txBox="1"/>
      </xdr:nvSpPr>
      <xdr:spPr>
        <a:xfrm>
          <a:off x="3250746" y="4463143"/>
          <a:ext cx="5099958" cy="1843768"/>
        </a:xfrm>
        <a:prstGeom prst="rect">
          <a:avLst/>
        </a:prstGeom>
        <a:solidFill>
          <a:schemeClr val="lt1"/>
        </a:solidFill>
        <a:ln w="28575" cmpd="sng">
          <a:solidFill>
            <a:srgbClr val="244D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Voer hier de hoofdgegevens voor je project in. Zorg dat deze informatie altijd up-to-date is!</a:t>
          </a:r>
        </a:p>
        <a:p>
          <a:endParaRPr lang="de-D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Algemene informatie:</a:t>
          </a:r>
        </a:p>
        <a:p>
          <a:endParaRPr lang="de-D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Startdatum</a:t>
          </a:r>
        </a:p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Sprintlengte (geef het aantal brutodagen op)</a:t>
          </a:r>
        </a:p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Vakantiedagen in de sprintperiode</a:t>
          </a:r>
        </a:p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grootte van je team</a:t>
          </a:r>
        </a:p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maximale, gewenste werkbelasting van het team</a:t>
          </a:r>
        </a:p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dagelijkse werktijden</a:t>
          </a:r>
        </a:p>
      </xdr:txBody>
    </xdr:sp>
    <xdr:clientData/>
  </xdr:twoCellAnchor>
  <xdr:twoCellAnchor>
    <xdr:from>
      <xdr:col>2</xdr:col>
      <xdr:colOff>127000</xdr:colOff>
      <xdr:row>6</xdr:row>
      <xdr:rowOff>190500</xdr:rowOff>
    </xdr:from>
    <xdr:to>
      <xdr:col>3</xdr:col>
      <xdr:colOff>25400</xdr:colOff>
      <xdr:row>16</xdr:row>
      <xdr:rowOff>139700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3CD49163-B2EE-DF4D-AB55-2279E0D5629A}"/>
            </a:ext>
          </a:extLst>
        </xdr:cNvPr>
        <xdr:cNvCxnSpPr/>
      </xdr:nvCxnSpPr>
      <xdr:spPr>
        <a:xfrm flipH="1" flipV="1">
          <a:off x="4013200" y="1231900"/>
          <a:ext cx="723900" cy="1981200"/>
        </a:xfrm>
        <a:prstGeom prst="straightConnector1">
          <a:avLst/>
        </a:prstGeom>
        <a:ln w="28575">
          <a:solidFill>
            <a:srgbClr val="244D8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215900</xdr:colOff>
      <xdr:row>29</xdr:row>
      <xdr:rowOff>127000</xdr:rowOff>
    </xdr:from>
    <xdr:to>
      <xdr:col>4</xdr:col>
      <xdr:colOff>990600</xdr:colOff>
      <xdr:row>31</xdr:row>
      <xdr:rowOff>101600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457D77D0-8E6A-7449-8443-5859ACD10F44}"/>
            </a:ext>
          </a:extLst>
        </xdr:cNvPr>
        <xdr:cNvSpPr txBox="1"/>
      </xdr:nvSpPr>
      <xdr:spPr>
        <a:xfrm>
          <a:off x="2781300" y="7112000"/>
          <a:ext cx="5181600" cy="381000"/>
        </a:xfrm>
        <a:prstGeom prst="rect">
          <a:avLst/>
        </a:prstGeom>
        <a:solidFill>
          <a:schemeClr val="lt1"/>
        </a:solidFill>
        <a:ln w="28575" cmpd="sng">
          <a:solidFill>
            <a:srgbClr val="244D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Voer hier de namen van je teamgenoten in:</a:t>
          </a:r>
          <a:endParaRPr lang="de-DE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88900</xdr:colOff>
      <xdr:row>25</xdr:row>
      <xdr:rowOff>88900</xdr:rowOff>
    </xdr:from>
    <xdr:to>
      <xdr:col>1</xdr:col>
      <xdr:colOff>914400</xdr:colOff>
      <xdr:row>28</xdr:row>
      <xdr:rowOff>190500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E59EFC0A-F62B-D04B-B943-2BBD45D07DE5}"/>
            </a:ext>
          </a:extLst>
        </xdr:cNvPr>
        <xdr:cNvCxnSpPr/>
      </xdr:nvCxnSpPr>
      <xdr:spPr>
        <a:xfrm flipH="1" flipV="1">
          <a:off x="2654300" y="6261100"/>
          <a:ext cx="825500" cy="711200"/>
        </a:xfrm>
        <a:prstGeom prst="straightConnector1">
          <a:avLst/>
        </a:prstGeom>
        <a:ln w="28575">
          <a:solidFill>
            <a:srgbClr val="244D8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342900</xdr:colOff>
      <xdr:row>0</xdr:row>
      <xdr:rowOff>342900</xdr:rowOff>
    </xdr:from>
    <xdr:to>
      <xdr:col>1</xdr:col>
      <xdr:colOff>657225</xdr:colOff>
      <xdr:row>0</xdr:row>
      <xdr:rowOff>1007889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B09CC6E9-152D-874F-B595-CD0C755B9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42900"/>
          <a:ext cx="2882900" cy="664989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37</xdr:row>
      <xdr:rowOff>127000</xdr:rowOff>
    </xdr:from>
    <xdr:to>
      <xdr:col>4</xdr:col>
      <xdr:colOff>660400</xdr:colOff>
      <xdr:row>39</xdr:row>
      <xdr:rowOff>114300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1869877E-7680-5540-BC31-3F37DD48564E}"/>
            </a:ext>
          </a:extLst>
        </xdr:cNvPr>
        <xdr:cNvSpPr txBox="1"/>
      </xdr:nvSpPr>
      <xdr:spPr>
        <a:xfrm>
          <a:off x="2844800" y="8775700"/>
          <a:ext cx="4787900" cy="40640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244D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 kunt de status van de taken hier definiëren</a:t>
          </a:r>
          <a:endParaRPr lang="de-DE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304800</xdr:colOff>
      <xdr:row>35</xdr:row>
      <xdr:rowOff>114300</xdr:rowOff>
    </xdr:from>
    <xdr:to>
      <xdr:col>1</xdr:col>
      <xdr:colOff>1155700</xdr:colOff>
      <xdr:row>36</xdr:row>
      <xdr:rowOff>190500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3F55C43-1B3A-084B-9782-1117B9F5E303}"/>
            </a:ext>
          </a:extLst>
        </xdr:cNvPr>
        <xdr:cNvCxnSpPr/>
      </xdr:nvCxnSpPr>
      <xdr:spPr>
        <a:xfrm flipH="1" flipV="1">
          <a:off x="2870200" y="8331200"/>
          <a:ext cx="850900" cy="292100"/>
        </a:xfrm>
        <a:prstGeom prst="straightConnector1">
          <a:avLst/>
        </a:prstGeom>
        <a:ln w="28575">
          <a:solidFill>
            <a:srgbClr val="244D8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711200</xdr:colOff>
      <xdr:row>1</xdr:row>
      <xdr:rowOff>88900</xdr:rowOff>
    </xdr:from>
    <xdr:to>
      <xdr:col>17</xdr:col>
      <xdr:colOff>469900</xdr:colOff>
      <xdr:row>34</xdr:row>
      <xdr:rowOff>114300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54B1C02F-1D39-F847-9FB0-BD434C644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0</xdr:row>
      <xdr:rowOff>165100</xdr:rowOff>
    </xdr:from>
    <xdr:to>
      <xdr:col>4</xdr:col>
      <xdr:colOff>571500</xdr:colOff>
      <xdr:row>3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65B02CDC-74CB-1648-AD1D-14255F62CA1C}"/>
            </a:ext>
          </a:extLst>
        </xdr:cNvPr>
        <xdr:cNvSpPr txBox="1"/>
      </xdr:nvSpPr>
      <xdr:spPr>
        <a:xfrm>
          <a:off x="5473700" y="165100"/>
          <a:ext cx="3683000" cy="60960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244D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Voer hier de huidige velocity van de laatste sprint in Storypoints in. De velocity beschrijft het aantal story points dat je tijdens de laatste sprint hebt voltooid.</a:t>
          </a:r>
        </a:p>
      </xdr:txBody>
    </xdr:sp>
    <xdr:clientData/>
  </xdr:twoCellAnchor>
  <xdr:twoCellAnchor>
    <xdr:from>
      <xdr:col>3</xdr:col>
      <xdr:colOff>101600</xdr:colOff>
      <xdr:row>2</xdr:row>
      <xdr:rowOff>139700</xdr:rowOff>
    </xdr:from>
    <xdr:to>
      <xdr:col>3</xdr:col>
      <xdr:colOff>914400</xdr:colOff>
      <xdr:row>2</xdr:row>
      <xdr:rowOff>139700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A2CAE939-BBD9-3F4C-A9EA-FC2C518DBD1E}"/>
            </a:ext>
          </a:extLst>
        </xdr:cNvPr>
        <xdr:cNvCxnSpPr/>
      </xdr:nvCxnSpPr>
      <xdr:spPr>
        <a:xfrm flipH="1">
          <a:off x="4508500" y="711200"/>
          <a:ext cx="812800" cy="0"/>
        </a:xfrm>
        <a:prstGeom prst="straightConnector1">
          <a:avLst/>
        </a:prstGeom>
        <a:ln w="28575">
          <a:solidFill>
            <a:srgbClr val="244D8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163</xdr:row>
      <xdr:rowOff>76200</xdr:rowOff>
    </xdr:from>
    <xdr:to>
      <xdr:col>3</xdr:col>
      <xdr:colOff>508000</xdr:colOff>
      <xdr:row>167</xdr:row>
      <xdr:rowOff>12700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A5EE351F-7F42-9149-BCC0-198008C0AF60}"/>
            </a:ext>
          </a:extLst>
        </xdr:cNvPr>
        <xdr:cNvSpPr txBox="1"/>
      </xdr:nvSpPr>
      <xdr:spPr>
        <a:xfrm>
          <a:off x="977900" y="4000500"/>
          <a:ext cx="3937000" cy="74930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244D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Filter de huidige sprint altijd op basis van de sprint-ID.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787400</xdr:colOff>
      <xdr:row>158</xdr:row>
      <xdr:rowOff>139700</xdr:rowOff>
    </xdr:from>
    <xdr:to>
      <xdr:col>1</xdr:col>
      <xdr:colOff>723900</xdr:colOff>
      <xdr:row>163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553CEDF5-AABC-714E-ADFC-C0B1FF3FF787}"/>
            </a:ext>
          </a:extLst>
        </xdr:cNvPr>
        <xdr:cNvCxnSpPr/>
      </xdr:nvCxnSpPr>
      <xdr:spPr>
        <a:xfrm flipH="1" flipV="1">
          <a:off x="787400" y="3594100"/>
          <a:ext cx="762000" cy="673100"/>
        </a:xfrm>
        <a:prstGeom prst="straightConnector1">
          <a:avLst/>
        </a:prstGeom>
        <a:ln w="28575">
          <a:solidFill>
            <a:srgbClr val="244D8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711200</xdr:colOff>
      <xdr:row>163</xdr:row>
      <xdr:rowOff>76200</xdr:rowOff>
    </xdr:from>
    <xdr:to>
      <xdr:col>4</xdr:col>
      <xdr:colOff>215900</xdr:colOff>
      <xdr:row>167</xdr:row>
      <xdr:rowOff>12700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6740101C-3CA6-3143-B0B9-CC48DA754679}"/>
            </a:ext>
          </a:extLst>
        </xdr:cNvPr>
        <xdr:cNvSpPr txBox="1"/>
      </xdr:nvSpPr>
      <xdr:spPr>
        <a:xfrm>
          <a:off x="5118100" y="4343400"/>
          <a:ext cx="3683000" cy="74930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244D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Beschrijf je backlogitem, geef een schatting van de bijbehorende story points en wijs dat toe aan de verantwoordelijke persoon.</a:t>
          </a:r>
          <a:endParaRPr lang="de-DE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3848100</xdr:colOff>
      <xdr:row>158</xdr:row>
      <xdr:rowOff>88900</xdr:rowOff>
    </xdr:from>
    <xdr:to>
      <xdr:col>4</xdr:col>
      <xdr:colOff>419100</xdr:colOff>
      <xdr:row>163</xdr:row>
      <xdr:rowOff>25400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DFF3789-4AA4-C041-8299-B13EC843741B}"/>
            </a:ext>
          </a:extLst>
        </xdr:cNvPr>
        <xdr:cNvCxnSpPr/>
      </xdr:nvCxnSpPr>
      <xdr:spPr>
        <a:xfrm flipV="1">
          <a:off x="8255000" y="3543300"/>
          <a:ext cx="749300" cy="749300"/>
        </a:xfrm>
        <a:prstGeom prst="straightConnector1">
          <a:avLst/>
        </a:prstGeom>
        <a:ln w="28575">
          <a:solidFill>
            <a:srgbClr val="E54747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2197100</xdr:colOff>
      <xdr:row>158</xdr:row>
      <xdr:rowOff>76200</xdr:rowOff>
    </xdr:from>
    <xdr:to>
      <xdr:col>3</xdr:col>
      <xdr:colOff>2209800</xdr:colOff>
      <xdr:row>163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5DD2BC68-ED14-3749-A7F3-A4B353C6A514}"/>
            </a:ext>
          </a:extLst>
        </xdr:cNvPr>
        <xdr:cNvCxnSpPr/>
      </xdr:nvCxnSpPr>
      <xdr:spPr>
        <a:xfrm flipH="1" flipV="1">
          <a:off x="6604000" y="3530600"/>
          <a:ext cx="12700" cy="736600"/>
        </a:xfrm>
        <a:prstGeom prst="straightConnector1">
          <a:avLst/>
        </a:prstGeom>
        <a:ln w="28575">
          <a:solidFill>
            <a:srgbClr val="244D8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101600</xdr:colOff>
      <xdr:row>158</xdr:row>
      <xdr:rowOff>152400</xdr:rowOff>
    </xdr:from>
    <xdr:to>
      <xdr:col>3</xdr:col>
      <xdr:colOff>1333500</xdr:colOff>
      <xdr:row>162</xdr:row>
      <xdr:rowOff>190500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4A58B069-7FB8-E14D-80B4-15C8114CD976}"/>
            </a:ext>
          </a:extLst>
        </xdr:cNvPr>
        <xdr:cNvCxnSpPr/>
      </xdr:nvCxnSpPr>
      <xdr:spPr>
        <a:xfrm flipH="1" flipV="1">
          <a:off x="4508500" y="3606800"/>
          <a:ext cx="1231900" cy="647700"/>
        </a:xfrm>
        <a:prstGeom prst="straightConnector1">
          <a:avLst/>
        </a:prstGeom>
        <a:ln w="28575">
          <a:solidFill>
            <a:srgbClr val="EF9D3E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163</xdr:row>
      <xdr:rowOff>88900</xdr:rowOff>
    </xdr:from>
    <xdr:to>
      <xdr:col>8</xdr:col>
      <xdr:colOff>1257300</xdr:colOff>
      <xdr:row>167</xdr:row>
      <xdr:rowOff>25400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2CEA1CBD-C42F-1C47-A883-28A6F62E2A6B}"/>
            </a:ext>
          </a:extLst>
        </xdr:cNvPr>
        <xdr:cNvSpPr txBox="1"/>
      </xdr:nvSpPr>
      <xdr:spPr>
        <a:xfrm>
          <a:off x="10020300" y="3956050"/>
          <a:ext cx="4867275" cy="73660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244D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Voer hier de datum in waarop een story werd voltooid.</a:t>
          </a: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1346200</xdr:colOff>
      <xdr:row>159</xdr:row>
      <xdr:rowOff>38100</xdr:rowOff>
    </xdr:from>
    <xdr:to>
      <xdr:col>6</xdr:col>
      <xdr:colOff>1358900</xdr:colOff>
      <xdr:row>163</xdr:row>
      <xdr:rowOff>38100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CAC820FD-D0CA-5D45-A0C0-B108C41B810B}"/>
            </a:ext>
          </a:extLst>
        </xdr:cNvPr>
        <xdr:cNvCxnSpPr/>
      </xdr:nvCxnSpPr>
      <xdr:spPr>
        <a:xfrm flipH="1" flipV="1">
          <a:off x="12230100" y="2882900"/>
          <a:ext cx="12700" cy="812800"/>
        </a:xfrm>
        <a:prstGeom prst="straightConnector1">
          <a:avLst/>
        </a:prstGeom>
        <a:ln w="28575">
          <a:solidFill>
            <a:srgbClr val="244D8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558800</xdr:colOff>
      <xdr:row>168</xdr:row>
      <xdr:rowOff>177800</xdr:rowOff>
    </xdr:from>
    <xdr:to>
      <xdr:col>9</xdr:col>
      <xdr:colOff>38100</xdr:colOff>
      <xdr:row>170</xdr:row>
      <xdr:rowOff>164440</xdr:rowOff>
    </xdr:to>
    <xdr:pic>
      <xdr:nvPicPr>
        <xdr:cNvPr id="17" name="Grafik 13">
          <a:extLst>
            <a:ext uri="{FF2B5EF4-FFF2-40B4-BE49-F238E27FC236}">
              <a16:creationId xmlns:a16="http://schemas.microsoft.com/office/drawing/2014/main" id="{153A1189-49F1-2447-8B98-DA2C2B93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5105400"/>
          <a:ext cx="1676400" cy="386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977901</xdr:colOff>
      <xdr:row>16</xdr:row>
      <xdr:rowOff>76200</xdr:rowOff>
    </xdr:from>
    <xdr:to>
      <xdr:col>5</xdr:col>
      <xdr:colOff>12701</xdr:colOff>
      <xdr:row>18</xdr:row>
      <xdr:rowOff>56490</xdr:rowOff>
    </xdr:to>
    <xdr:pic>
      <xdr:nvPicPr>
        <xdr:cNvPr id="3" name="Grafik 13">
          <a:extLst>
            <a:ext uri="{FF2B5EF4-FFF2-40B4-BE49-F238E27FC236}">
              <a16:creationId xmlns:a16="http://schemas.microsoft.com/office/drawing/2014/main" id="{2211A65C-F5A6-8144-9E84-AEAFE9A41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1" y="3327400"/>
          <a:ext cx="1676400" cy="3866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A4:B11" totalsRowShown="0">
  <autoFilter ref="A4:B11" xr:uid="{00000000-0009-0000-0100-000003000000}"/>
  <tableColumns count="2">
    <tableColumn id="1" xr3:uid="{00000000-0010-0000-0000-000001000000}" name="Veld" dataDxfId="45"/>
    <tableColumn id="2" xr3:uid="{00000000-0010-0000-0000-000002000000}" name="Value" dataDxfId="44"/>
  </tableColumns>
  <tableStyleInfo name="Tabellenformat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D5:E11" headerRowCount="0" totalsRowShown="0" headerRowDxfId="43" headerRowBorderDxfId="42" tableBorderDxfId="41" totalsRowBorderDxfId="40">
  <tableColumns count="2">
    <tableColumn id="1" xr3:uid="{00000000-0010-0000-0100-000001000000}" name="Spalte1" headerRowDxfId="39" dataDxfId="38"/>
    <tableColumn id="2" xr3:uid="{00000000-0010-0000-0100-000002000000}" name="Spalte2" headerRowDxfId="37" dataDxfId="36"/>
  </tableColumns>
  <tableStyleInfo name="Tabellenformat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le5" displayName="Tabelle5" ref="A21:A33" totalsRowShown="0" headerRowDxfId="35" dataDxfId="34">
  <autoFilter ref="A21:A33" xr:uid="{00000000-0009-0000-0100-000005000000}"/>
  <tableColumns count="1">
    <tableColumn id="1" xr3:uid="{00000000-0010-0000-0200-000001000000}" name="Teamleden" dataDxfId="33"/>
  </tableColumns>
  <tableStyleInfo name="Tabellenformat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Backlog" displayName="Backlog" ref="A5:I160" totalsRowCount="1" headerRowDxfId="32" dataDxfId="31" totalsRowDxfId="30">
  <autoFilter ref="A5:I159" xr:uid="{00000000-0009-0000-0100-000001000000}">
    <filterColumn colId="0">
      <filters>
        <filter val="1"/>
      </filters>
    </filterColumn>
  </autoFilter>
  <tableColumns count="9">
    <tableColumn id="1" xr3:uid="{00000000-0010-0000-0300-000001000000}" name="Sprint ID" totalsRowLabel="Storypoints" dataDxfId="29" totalsRowDxfId="28"/>
    <tableColumn id="2" xr3:uid="{00000000-0010-0000-0300-000002000000}" name="ID Backlog item" dataDxfId="27" totalsRowDxfId="26"/>
    <tableColumn id="3" xr3:uid="{00000000-0010-0000-0300-000003000000}" name="StoryPoints" totalsRowFunction="sum" dataDxfId="25" totalsRowDxfId="24"/>
    <tableColumn id="4" xr3:uid="{00000000-0010-0000-0300-000004000000}" name="Story" dataDxfId="23" totalsRowDxfId="22"/>
    <tableColumn id="5" xr3:uid="{00000000-0010-0000-0300-000005000000}" name="Toegewezen aan" dataDxfId="21" totalsRowDxfId="20"/>
    <tableColumn id="7" xr3:uid="{00000000-0010-0000-0300-000007000000}" name="Status" dataDxfId="19" totalsRowDxfId="18"/>
    <tableColumn id="6" xr3:uid="{00000000-0010-0000-0300-000006000000}" name="Voltooid op" dataDxfId="17" totalsRowDxfId="16"/>
    <tableColumn id="8" xr3:uid="{00000000-0010-0000-0300-000008000000}" name="Sprintdag" dataDxfId="15" totalsRowDxfId="14">
      <calculatedColumnFormula>IF(ISBLANK(Backlog[[#This Row],[Voltooid op]]),"",Backlog[[#This Row],[Voltooid op]]-$C$1)</calculatedColumnFormula>
    </tableColumn>
    <tableColumn id="9" xr3:uid="{00000000-0010-0000-0300-000009000000}" name="Hulpkolom" dataDxfId="13" totalsRowDxfId="12">
      <calculatedColumnFormula>IF(ISBLANK(Backlog[[#This Row],[Voltooid op]]),"n","y")</calculatedColumnFormula>
    </tableColumn>
  </tableColumns>
  <tableStyleInfo name="Tabellenformat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elle2" displayName="Tabelle2" ref="A3:E15" totalsRowCount="1" headerRowDxfId="11" dataDxfId="10">
  <autoFilter ref="A3:E14" xr:uid="{00000000-0009-0000-0100-000002000000}"/>
  <tableColumns count="5">
    <tableColumn id="1" xr3:uid="{00000000-0010-0000-0400-000001000000}" name="Sprintdag" totalsRowLabel="Resultaat" dataDxfId="9" totalsRowDxfId="8"/>
    <tableColumn id="2" xr3:uid="{00000000-0010-0000-0400-000002000000}" name="Ideale lijn" dataDxfId="7" totalsRowDxfId="6">
      <calculatedColumnFormula>Backlog[[#Totals],[StoryPoints]]-(Backlog[[#Totals],[StoryPoints]]/Overview!$E$6*Tabelle2[[#This Row],[Sprintdag]])</calculatedColumnFormula>
    </tableColumn>
    <tableColumn id="4" xr3:uid="{00000000-0010-0000-0400-000004000000}" name="Werkelijk verloop" dataDxfId="5" totalsRowDxfId="4"/>
    <tableColumn id="3" xr3:uid="{00000000-0010-0000-0400-000003000000}" name="Voltooide SP" totalsRowFunction="custom" dataDxfId="3" totalsRowDxfId="2">
      <calculatedColumnFormula>IF(Tabelle2[[#This Row],[Aktuell]]="y",SUMIF(Backlog[Sprintdag],Tabelle2[[#This Row],[Sprintdag]],Backlog[StoryPoints]),#N/A)</calculatedColumnFormula>
      <totalsRowFormula>SUMIFS(Tabelle2[Voltooide SP],Tabelle2[Voltooide SP],"&lt;&gt;#NV")</totalsRowFormula>
    </tableColumn>
    <tableColumn id="5" xr3:uid="{00000000-0010-0000-0400-000005000000}" name="Aktuell" totalsRowFunction="count" dataDxfId="1" totalsRowDxfId="0">
      <calculatedColumnFormula>IF(NOW()&gt;=Backlog!$C$1+Tabelle2[[#This Row],[Sprintdag]],"y","n")</calculatedColumnFormula>
    </tableColumn>
  </tableColumns>
  <tableStyleInfo name="Tabellenformat 2" showFirstColumn="1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zoomScale="70" zoomScaleNormal="70" workbookViewId="0">
      <selection activeCell="G39" sqref="G39"/>
    </sheetView>
  </sheetViews>
  <sheetFormatPr defaultColWidth="10.625" defaultRowHeight="15.75" x14ac:dyDescent="0.25"/>
  <cols>
    <col min="1" max="1" width="33.625" customWidth="1"/>
    <col min="2" max="2" width="17.375" customWidth="1"/>
    <col min="4" max="4" width="29.625" customWidth="1"/>
    <col min="5" max="5" width="13.125" customWidth="1"/>
    <col min="15" max="44" width="10.875" style="31"/>
  </cols>
  <sheetData>
    <row r="1" spans="1:46" ht="98.1" customHeight="1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4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AS2" s="31"/>
      <c r="AT2" s="31"/>
    </row>
    <row r="3" spans="1:46" ht="20.25" x14ac:dyDescent="0.3">
      <c r="A3" s="7" t="s">
        <v>23</v>
      </c>
      <c r="C3" s="31"/>
      <c r="D3" s="49" t="s">
        <v>32</v>
      </c>
      <c r="E3" s="49"/>
      <c r="F3" s="31"/>
      <c r="G3" s="31"/>
      <c r="H3" s="31"/>
      <c r="I3" s="31"/>
      <c r="J3" s="31"/>
      <c r="K3" s="31"/>
      <c r="L3" s="31"/>
      <c r="M3" s="31"/>
      <c r="N3" s="31"/>
    </row>
    <row r="4" spans="1:46" x14ac:dyDescent="0.25">
      <c r="A4" s="6" t="s">
        <v>24</v>
      </c>
      <c r="B4" s="6" t="s">
        <v>20</v>
      </c>
      <c r="C4" s="29"/>
      <c r="D4" s="35"/>
      <c r="E4" s="33"/>
      <c r="F4" s="29"/>
      <c r="G4" s="31"/>
      <c r="H4" s="31"/>
      <c r="I4" s="36"/>
      <c r="J4" s="36"/>
      <c r="K4" s="36"/>
      <c r="L4" s="31"/>
      <c r="M4" s="31"/>
      <c r="N4" s="31"/>
    </row>
    <row r="5" spans="1:46" x14ac:dyDescent="0.25">
      <c r="A5" s="2" t="s">
        <v>25</v>
      </c>
      <c r="B5" s="23">
        <v>43723</v>
      </c>
      <c r="C5" s="29"/>
      <c r="D5" s="12" t="s">
        <v>33</v>
      </c>
      <c r="E5" s="19">
        <f>B5+B6</f>
        <v>43737</v>
      </c>
      <c r="F5" s="29"/>
      <c r="G5" s="31"/>
      <c r="H5" s="31"/>
      <c r="I5" s="31"/>
      <c r="J5" s="37"/>
      <c r="K5" s="37"/>
      <c r="L5" s="31"/>
      <c r="M5" s="31"/>
      <c r="N5" s="31"/>
    </row>
    <row r="6" spans="1:46" x14ac:dyDescent="0.25">
      <c r="A6" s="2" t="s">
        <v>26</v>
      </c>
      <c r="B6" s="24">
        <v>14</v>
      </c>
      <c r="C6" s="29"/>
      <c r="D6" s="11" t="s">
        <v>34</v>
      </c>
      <c r="E6" s="20">
        <v>10</v>
      </c>
      <c r="F6" s="29"/>
      <c r="G6" s="31"/>
      <c r="H6" s="31"/>
      <c r="I6" s="31"/>
      <c r="J6" s="37"/>
      <c r="K6" s="37"/>
      <c r="L6" s="31"/>
      <c r="M6" s="31"/>
      <c r="N6" s="31"/>
    </row>
    <row r="7" spans="1:46" x14ac:dyDescent="0.25">
      <c r="A7" s="2" t="s">
        <v>27</v>
      </c>
      <c r="B7" s="24">
        <v>0</v>
      </c>
      <c r="C7" s="29"/>
      <c r="D7" s="13" t="s">
        <v>35</v>
      </c>
      <c r="E7" s="21">
        <f>B8*B9*B10*E6</f>
        <v>240</v>
      </c>
      <c r="F7" s="29"/>
      <c r="G7" s="31"/>
      <c r="H7" s="31"/>
      <c r="I7" s="31"/>
      <c r="J7" s="37"/>
      <c r="K7" s="37"/>
      <c r="L7" s="31"/>
      <c r="M7" s="31"/>
      <c r="N7" s="31"/>
    </row>
    <row r="8" spans="1:46" x14ac:dyDescent="0.25">
      <c r="A8" s="2" t="s">
        <v>28</v>
      </c>
      <c r="B8" s="24">
        <v>4</v>
      </c>
      <c r="C8" s="29"/>
      <c r="D8" s="13" t="s">
        <v>36</v>
      </c>
      <c r="E8" s="22">
        <f>Backlog[[#Totals],[StoryPoints]]</f>
        <v>62</v>
      </c>
      <c r="F8" s="29"/>
      <c r="G8" s="29"/>
      <c r="H8" s="31"/>
      <c r="I8" s="31"/>
      <c r="J8" s="37"/>
      <c r="K8" s="37"/>
      <c r="L8" s="31"/>
      <c r="M8" s="31"/>
      <c r="N8" s="31"/>
    </row>
    <row r="9" spans="1:46" x14ac:dyDescent="0.25">
      <c r="A9" s="2" t="s">
        <v>29</v>
      </c>
      <c r="B9" s="25">
        <v>0.8</v>
      </c>
      <c r="C9" s="29"/>
      <c r="D9" s="13" t="s">
        <v>37</v>
      </c>
      <c r="E9" s="22">
        <f ca="1">E8-Tabelle2[[#Totals],[Voltooide SP]]</f>
        <v>13</v>
      </c>
      <c r="F9" s="29"/>
      <c r="G9" s="29"/>
      <c r="H9" s="31"/>
      <c r="I9" s="31"/>
      <c r="J9" s="37"/>
      <c r="K9" s="37"/>
      <c r="L9" s="31"/>
      <c r="M9" s="31"/>
      <c r="N9" s="31"/>
    </row>
    <row r="10" spans="1:46" x14ac:dyDescent="0.25">
      <c r="A10" s="2" t="s">
        <v>30</v>
      </c>
      <c r="B10" s="26">
        <v>7.5</v>
      </c>
      <c r="C10" s="34"/>
      <c r="D10" s="13" t="s">
        <v>38</v>
      </c>
      <c r="E10" s="22">
        <f>COUNTIF(Backlog!A6:A158,$B$11)</f>
        <v>8</v>
      </c>
      <c r="F10" s="29"/>
      <c r="G10" s="29"/>
      <c r="H10" s="31"/>
      <c r="I10" s="31"/>
      <c r="J10" s="37"/>
      <c r="K10" s="37"/>
      <c r="L10" s="31"/>
      <c r="M10" s="31"/>
      <c r="N10" s="31"/>
    </row>
    <row r="11" spans="1:46" x14ac:dyDescent="0.25">
      <c r="A11" s="2" t="s">
        <v>31</v>
      </c>
      <c r="B11" s="24">
        <v>1</v>
      </c>
      <c r="C11" s="29"/>
      <c r="D11" s="13" t="s">
        <v>39</v>
      </c>
      <c r="E11" s="22">
        <f>COUNT(Backlog!G6:G158)</f>
        <v>7</v>
      </c>
      <c r="F11" s="29"/>
      <c r="G11" s="29"/>
      <c r="H11" s="31"/>
      <c r="I11" s="31"/>
      <c r="J11" s="37"/>
      <c r="K11" s="37"/>
      <c r="L11" s="31"/>
      <c r="M11" s="31"/>
      <c r="N11" s="31"/>
    </row>
    <row r="12" spans="1:46" x14ac:dyDescent="0.25">
      <c r="A12" s="29"/>
      <c r="B12" s="30"/>
      <c r="C12" s="29"/>
      <c r="D12" s="29"/>
      <c r="E12" s="31"/>
      <c r="F12" s="29"/>
      <c r="G12" s="29"/>
      <c r="H12" s="31"/>
      <c r="I12" s="31"/>
      <c r="J12" s="37"/>
      <c r="K12" s="37"/>
      <c r="L12" s="31"/>
      <c r="M12" s="31"/>
      <c r="N12" s="31"/>
    </row>
    <row r="13" spans="1:46" x14ac:dyDescent="0.25">
      <c r="A13" s="31"/>
      <c r="B13" s="31"/>
      <c r="C13" s="29"/>
      <c r="D13" s="29"/>
      <c r="E13" s="31"/>
      <c r="F13" s="29"/>
      <c r="G13" s="29"/>
      <c r="H13" s="31"/>
      <c r="I13" s="31"/>
      <c r="J13" s="37"/>
      <c r="K13" s="37"/>
      <c r="L13" s="31"/>
      <c r="M13" s="31"/>
      <c r="N13" s="31"/>
    </row>
    <row r="14" spans="1:46" x14ac:dyDescent="0.25">
      <c r="A14" s="31"/>
      <c r="B14" s="31"/>
      <c r="C14" s="29"/>
      <c r="D14" s="29"/>
      <c r="E14" s="31"/>
      <c r="F14" s="29"/>
      <c r="G14" s="29"/>
      <c r="H14" s="31"/>
      <c r="I14" s="31"/>
      <c r="J14" s="37"/>
      <c r="K14" s="37"/>
      <c r="L14" s="31"/>
      <c r="M14" s="31"/>
      <c r="N14" s="31"/>
    </row>
    <row r="15" spans="1:46" x14ac:dyDescent="0.25">
      <c r="A15" s="31"/>
      <c r="B15" s="31"/>
      <c r="C15" s="29"/>
      <c r="D15" s="29"/>
      <c r="E15" s="31"/>
      <c r="F15" s="31"/>
      <c r="G15" s="31"/>
      <c r="H15" s="31"/>
      <c r="I15" s="31"/>
      <c r="J15" s="37"/>
      <c r="K15" s="37"/>
      <c r="L15" s="31"/>
      <c r="M15" s="31"/>
      <c r="N15" s="31"/>
    </row>
    <row r="16" spans="1:46" x14ac:dyDescent="0.25">
      <c r="A16" s="31"/>
      <c r="B16" s="31"/>
      <c r="C16" s="29"/>
      <c r="D16" s="29"/>
      <c r="E16" s="31"/>
      <c r="F16" s="29"/>
      <c r="G16" s="29"/>
      <c r="H16" s="31"/>
      <c r="I16" s="31"/>
      <c r="J16" s="31"/>
      <c r="K16" s="31"/>
      <c r="L16" s="31"/>
      <c r="M16" s="31"/>
      <c r="N16" s="31"/>
    </row>
    <row r="17" spans="1:14" x14ac:dyDescent="0.25">
      <c r="A17" s="32"/>
      <c r="B17" s="33"/>
      <c r="C17" s="33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x14ac:dyDescent="0.25">
      <c r="A21" s="6" t="s">
        <v>40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x14ac:dyDescent="0.25">
      <c r="A22" s="27" t="s">
        <v>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x14ac:dyDescent="0.25">
      <c r="A23" s="27" t="s">
        <v>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x14ac:dyDescent="0.25">
      <c r="A24" s="27" t="s">
        <v>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x14ac:dyDescent="0.25">
      <c r="A25" s="27" t="s">
        <v>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x14ac:dyDescent="0.25">
      <c r="A26" s="27" t="s">
        <v>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A27" s="27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25">
      <c r="A28" s="27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25">
      <c r="A29" s="2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x14ac:dyDescent="0.25">
      <c r="A30" s="27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2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28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1:14" ht="16.5" thickBot="1" x14ac:dyDescent="0.3">
      <c r="A35" s="6" t="s">
        <v>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4" ht="16.5" thickBot="1" x14ac:dyDescent="0.3">
      <c r="A36" s="38" t="s">
        <v>41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ht="16.5" thickBot="1" x14ac:dyDescent="0.3">
      <c r="A37" s="38" t="s">
        <v>42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ht="16.5" thickBot="1" x14ac:dyDescent="0.3">
      <c r="A38" s="38" t="s">
        <v>21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1:14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</row>
    <row r="46" spans="1:14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4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1:14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1:14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4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4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</sheetData>
  <mergeCells count="2">
    <mergeCell ref="D3:E3"/>
    <mergeCell ref="A1:R1"/>
  </mergeCells>
  <pageMargins left="0.7" right="0.7" top="0.78740157499999996" bottom="0.78740157499999996" header="0.3" footer="0.3"/>
  <pageSetup paperSize="9" orientation="portrait" horizontalDpi="300" verticalDpi="30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99"/>
  <sheetViews>
    <sheetView workbookViewId="0">
      <selection activeCell="D9" sqref="D9"/>
    </sheetView>
  </sheetViews>
  <sheetFormatPr defaultColWidth="10.625" defaultRowHeight="15.75" x14ac:dyDescent="0.25"/>
  <cols>
    <col min="2" max="2" width="15.125" customWidth="1"/>
    <col min="3" max="3" width="12" customWidth="1"/>
    <col min="4" max="4" width="41.375" customWidth="1"/>
    <col min="5" max="5" width="17.125" customWidth="1"/>
    <col min="7" max="7" width="13.875" customWidth="1"/>
    <col min="8" max="8" width="12" customWidth="1"/>
    <col min="9" max="9" width="16.875" customWidth="1"/>
    <col min="10" max="37" width="10.875" style="31"/>
  </cols>
  <sheetData>
    <row r="1" spans="1:37" ht="48" customHeight="1" x14ac:dyDescent="0.25">
      <c r="A1" s="29"/>
      <c r="B1" s="39" t="s">
        <v>22</v>
      </c>
      <c r="C1" s="16">
        <f>Overview!$B$5</f>
        <v>43723</v>
      </c>
      <c r="D1" s="29"/>
      <c r="E1" s="29"/>
      <c r="F1" s="29"/>
      <c r="G1" s="29"/>
      <c r="H1" s="31"/>
      <c r="I1" s="31"/>
    </row>
    <row r="2" spans="1:37" ht="18" x14ac:dyDescent="0.25">
      <c r="A2" s="29"/>
      <c r="B2" s="40" t="s">
        <v>44</v>
      </c>
      <c r="C2" s="17">
        <f>Overview!E6</f>
        <v>10</v>
      </c>
      <c r="D2" s="29"/>
      <c r="E2" s="29"/>
      <c r="F2" s="29"/>
      <c r="G2" s="29"/>
      <c r="H2" s="31"/>
      <c r="I2" s="31"/>
    </row>
    <row r="3" spans="1:37" ht="18" x14ac:dyDescent="0.25">
      <c r="A3" s="29"/>
      <c r="B3" s="39" t="s">
        <v>9</v>
      </c>
      <c r="C3" s="18">
        <v>80</v>
      </c>
      <c r="D3" s="29"/>
      <c r="E3" s="29"/>
      <c r="F3" s="29"/>
      <c r="G3" s="29"/>
      <c r="H3" s="31"/>
      <c r="I3" s="31"/>
    </row>
    <row r="4" spans="1:37" x14ac:dyDescent="0.25">
      <c r="A4" s="29"/>
      <c r="B4" s="29"/>
      <c r="C4" s="29"/>
      <c r="D4" s="29"/>
      <c r="E4" s="29"/>
      <c r="F4" s="29"/>
      <c r="G4" s="29"/>
      <c r="H4" s="31"/>
      <c r="I4" s="31"/>
    </row>
    <row r="5" spans="1:37" s="10" customFormat="1" x14ac:dyDescent="0.25">
      <c r="A5" s="8" t="s">
        <v>6</v>
      </c>
      <c r="B5" s="8" t="s">
        <v>45</v>
      </c>
      <c r="C5" s="9" t="s">
        <v>8</v>
      </c>
      <c r="D5" s="8" t="s">
        <v>7</v>
      </c>
      <c r="E5" s="8" t="s">
        <v>46</v>
      </c>
      <c r="F5" s="8" t="s">
        <v>5</v>
      </c>
      <c r="G5" s="8" t="s">
        <v>47</v>
      </c>
      <c r="H5" s="8" t="s">
        <v>48</v>
      </c>
      <c r="I5" s="8" t="s">
        <v>49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7" x14ac:dyDescent="0.25">
      <c r="A6" s="2">
        <v>1</v>
      </c>
      <c r="B6" s="2">
        <v>1</v>
      </c>
      <c r="C6" s="2">
        <v>4</v>
      </c>
      <c r="D6" s="2" t="s">
        <v>11</v>
      </c>
      <c r="E6" s="2" t="s">
        <v>0</v>
      </c>
      <c r="F6" s="2" t="s">
        <v>42</v>
      </c>
      <c r="G6" s="15">
        <v>43724</v>
      </c>
      <c r="H6" s="3">
        <f>IF(ISBLANK(Backlog[[#This Row],[Voltooid op]]),"",Backlog[[#This Row],[Voltooid op]]-$C$1)</f>
        <v>1</v>
      </c>
      <c r="I6" s="2" t="str">
        <f>IF(ISBLANK(Backlog[[#This Row],[Voltooid op]]),"n","y")</f>
        <v>y</v>
      </c>
    </row>
    <row r="7" spans="1:37" x14ac:dyDescent="0.25">
      <c r="A7" s="2">
        <v>1</v>
      </c>
      <c r="B7" s="2">
        <v>2</v>
      </c>
      <c r="C7" s="2">
        <v>8</v>
      </c>
      <c r="D7" s="2" t="s">
        <v>12</v>
      </c>
      <c r="E7" s="2"/>
      <c r="F7" s="2"/>
      <c r="G7" s="15">
        <v>43730</v>
      </c>
      <c r="H7" s="3">
        <f>IF(ISBLANK(Backlog[[#This Row],[Voltooid op]]),"",Backlog[[#This Row],[Voltooid op]]-$C$1)</f>
        <v>7</v>
      </c>
      <c r="I7" s="2" t="str">
        <f>IF(ISBLANK(Backlog[[#This Row],[Voltooid op]]),"n","y")</f>
        <v>y</v>
      </c>
    </row>
    <row r="8" spans="1:37" x14ac:dyDescent="0.25">
      <c r="A8" s="2">
        <v>1</v>
      </c>
      <c r="B8" s="2">
        <v>3</v>
      </c>
      <c r="C8" s="2">
        <v>3</v>
      </c>
      <c r="D8" s="2" t="s">
        <v>13</v>
      </c>
      <c r="E8" s="2"/>
      <c r="F8" s="2"/>
      <c r="G8" s="15">
        <v>43726</v>
      </c>
      <c r="H8" s="3">
        <f>IF(ISBLANK(Backlog[[#This Row],[Voltooid op]]),"",Backlog[[#This Row],[Voltooid op]]-$C$1)</f>
        <v>3</v>
      </c>
      <c r="I8" s="2" t="str">
        <f>IF(ISBLANK(Backlog[[#This Row],[Voltooid op]]),"n","y")</f>
        <v>y</v>
      </c>
    </row>
    <row r="9" spans="1:37" x14ac:dyDescent="0.25">
      <c r="A9" s="2">
        <v>1</v>
      </c>
      <c r="B9" s="2">
        <v>4</v>
      </c>
      <c r="C9" s="2">
        <v>8</v>
      </c>
      <c r="D9" s="2" t="s">
        <v>14</v>
      </c>
      <c r="E9" s="2"/>
      <c r="F9" s="2"/>
      <c r="G9" s="15">
        <v>43724</v>
      </c>
      <c r="H9" s="3">
        <f>IF(ISBLANK(Backlog[[#This Row],[Voltooid op]]),"",Backlog[[#This Row],[Voltooid op]]-$C$1)</f>
        <v>1</v>
      </c>
      <c r="I9" s="2" t="str">
        <f>IF(ISBLANK(Backlog[[#This Row],[Voltooid op]]),"n","y")</f>
        <v>y</v>
      </c>
    </row>
    <row r="10" spans="1:37" x14ac:dyDescent="0.25">
      <c r="A10" s="2">
        <v>1</v>
      </c>
      <c r="B10" s="2">
        <v>5</v>
      </c>
      <c r="C10" s="2">
        <v>13</v>
      </c>
      <c r="D10" s="2" t="s">
        <v>15</v>
      </c>
      <c r="E10" s="2"/>
      <c r="F10" s="2"/>
      <c r="G10" s="15"/>
      <c r="H10" s="3" t="str">
        <f>IF(ISBLANK(Backlog[[#This Row],[Voltooid op]]),"",Backlog[[#This Row],[Voltooid op]]-$C$1)</f>
        <v/>
      </c>
      <c r="I10" s="2" t="str">
        <f>IF(ISBLANK(Backlog[[#This Row],[Voltooid op]]),"n","y")</f>
        <v>n</v>
      </c>
    </row>
    <row r="11" spans="1:37" x14ac:dyDescent="0.25">
      <c r="A11" s="2">
        <v>1</v>
      </c>
      <c r="B11" s="2">
        <v>6</v>
      </c>
      <c r="C11" s="2">
        <v>5</v>
      </c>
      <c r="D11" s="2" t="s">
        <v>16</v>
      </c>
      <c r="E11" s="2"/>
      <c r="F11" s="2"/>
      <c r="G11" s="15">
        <v>43728</v>
      </c>
      <c r="H11" s="3">
        <f>IF(ISBLANK(Backlog[[#This Row],[Voltooid op]]),"",Backlog[[#This Row],[Voltooid op]]-$C$1)</f>
        <v>5</v>
      </c>
      <c r="I11" s="2" t="str">
        <f>IF(ISBLANK(Backlog[[#This Row],[Voltooid op]]),"n","y")</f>
        <v>y</v>
      </c>
    </row>
    <row r="12" spans="1:37" x14ac:dyDescent="0.25">
      <c r="A12" s="2">
        <v>1</v>
      </c>
      <c r="B12" s="2">
        <v>7</v>
      </c>
      <c r="C12" s="2">
        <v>8</v>
      </c>
      <c r="D12" s="2" t="s">
        <v>17</v>
      </c>
      <c r="E12" s="2"/>
      <c r="F12" s="2"/>
      <c r="G12" s="15">
        <v>43724</v>
      </c>
      <c r="H12" s="3">
        <f>IF(ISBLANK(Backlog[[#This Row],[Voltooid op]]),"",Backlog[[#This Row],[Voltooid op]]-$C$1)</f>
        <v>1</v>
      </c>
      <c r="I12" s="2" t="str">
        <f>IF(ISBLANK(Backlog[[#This Row],[Voltooid op]]),"n","y")</f>
        <v>y</v>
      </c>
    </row>
    <row r="13" spans="1:37" x14ac:dyDescent="0.25">
      <c r="A13" s="2">
        <v>1</v>
      </c>
      <c r="B13" s="5">
        <v>8</v>
      </c>
      <c r="C13" s="5">
        <v>13</v>
      </c>
      <c r="D13" s="5" t="s">
        <v>18</v>
      </c>
      <c r="E13" s="5"/>
      <c r="F13" s="5"/>
      <c r="G13" s="42">
        <v>43729</v>
      </c>
      <c r="H13" s="3">
        <f>IF(ISBLANK(Backlog[[#This Row],[Voltooid op]]),"",Backlog[[#This Row],[Voltooid op]]-$C$1)</f>
        <v>6</v>
      </c>
      <c r="I13" s="2" t="str">
        <f>IF(ISBLANK(Backlog[[#This Row],[Voltooid op]]),"n","y")</f>
        <v>y</v>
      </c>
    </row>
    <row r="14" spans="1:37" hidden="1" x14ac:dyDescent="0.25">
      <c r="A14" s="2">
        <v>2</v>
      </c>
      <c r="B14" s="2"/>
      <c r="C14" s="2"/>
      <c r="D14" s="2"/>
      <c r="E14" s="2"/>
      <c r="F14" s="2"/>
      <c r="G14" s="2"/>
      <c r="H14" s="3" t="str">
        <f>IF(ISBLANK(Backlog[[#This Row],[Voltooid op]]),"",Backlog[[#This Row],[Voltooid op]]-$C$1)</f>
        <v/>
      </c>
      <c r="I14" s="2" t="str">
        <f>IF(ISBLANK(Backlog[[#This Row],[Voltooid op]]),"n","y")</f>
        <v>n</v>
      </c>
    </row>
    <row r="15" spans="1:37" hidden="1" x14ac:dyDescent="0.25">
      <c r="A15" s="2">
        <v>2</v>
      </c>
      <c r="B15" s="2"/>
      <c r="C15" s="2"/>
      <c r="D15" s="2"/>
      <c r="E15" s="2"/>
      <c r="F15" s="2"/>
      <c r="G15" s="2"/>
      <c r="H15" s="3" t="str">
        <f>IF(ISBLANK(Backlog[[#This Row],[Voltooid op]]),"",Backlog[[#This Row],[Voltooid op]]-$C$1)</f>
        <v/>
      </c>
      <c r="I15" s="2" t="str">
        <f>IF(ISBLANK(Backlog[[#This Row],[Voltooid op]]),"n","y")</f>
        <v>n</v>
      </c>
    </row>
    <row r="16" spans="1:37" hidden="1" x14ac:dyDescent="0.25">
      <c r="A16" s="2"/>
      <c r="B16" s="2"/>
      <c r="C16" s="2"/>
      <c r="D16" s="2"/>
      <c r="E16" s="2"/>
      <c r="F16" s="2"/>
      <c r="G16" s="2"/>
      <c r="H16" s="3" t="str">
        <f>IF(ISBLANK(Backlog[[#This Row],[Voltooid op]]),"",Backlog[[#This Row],[Voltooid op]]-$C$1)</f>
        <v/>
      </c>
      <c r="I16" s="2" t="str">
        <f>IF(ISBLANK(Backlog[[#This Row],[Voltooid op]]),"n","y")</f>
        <v>n</v>
      </c>
    </row>
    <row r="17" spans="1:9" hidden="1" x14ac:dyDescent="0.25">
      <c r="A17" s="2"/>
      <c r="B17" s="2"/>
      <c r="C17" s="2"/>
      <c r="D17" s="2"/>
      <c r="E17" s="2"/>
      <c r="F17" s="2"/>
      <c r="G17" s="2"/>
      <c r="H17" s="3" t="str">
        <f>IF(ISBLANK(Backlog[[#This Row],[Voltooid op]]),"",Backlog[[#This Row],[Voltooid op]]-$C$1)</f>
        <v/>
      </c>
      <c r="I17" s="2" t="str">
        <f>IF(ISBLANK(Backlog[[#This Row],[Voltooid op]]),"n","y")</f>
        <v>n</v>
      </c>
    </row>
    <row r="18" spans="1:9" hidden="1" x14ac:dyDescent="0.25">
      <c r="A18" s="2"/>
      <c r="B18" s="2"/>
      <c r="C18" s="2"/>
      <c r="D18" s="2"/>
      <c r="E18" s="2"/>
      <c r="F18" s="2"/>
      <c r="G18" s="2"/>
      <c r="H18" s="3" t="str">
        <f>IF(ISBLANK(Backlog[[#This Row],[Voltooid op]]),"",Backlog[[#This Row],[Voltooid op]]-$C$1)</f>
        <v/>
      </c>
      <c r="I18" s="2" t="str">
        <f>IF(ISBLANK(Backlog[[#This Row],[Voltooid op]]),"n","y")</f>
        <v>n</v>
      </c>
    </row>
    <row r="19" spans="1:9" hidden="1" x14ac:dyDescent="0.25">
      <c r="A19" s="2"/>
      <c r="B19" s="2"/>
      <c r="C19" s="2"/>
      <c r="D19" s="2"/>
      <c r="E19" s="2"/>
      <c r="F19" s="2"/>
      <c r="G19" s="15"/>
      <c r="H19" s="3" t="str">
        <f>IF(ISBLANK(Backlog[[#This Row],[Voltooid op]]),"",Backlog[[#This Row],[Voltooid op]]-$C$1)</f>
        <v/>
      </c>
      <c r="I19" s="2" t="str">
        <f>IF(ISBLANK(Backlog[[#This Row],[Voltooid op]]),"n","y")</f>
        <v>n</v>
      </c>
    </row>
    <row r="20" spans="1:9" hidden="1" x14ac:dyDescent="0.25">
      <c r="A20" s="2"/>
      <c r="B20" s="2"/>
      <c r="C20" s="2"/>
      <c r="D20" s="2"/>
      <c r="E20" s="2"/>
      <c r="F20" s="2"/>
      <c r="G20" s="2"/>
      <c r="H20" s="3" t="str">
        <f>IF(ISBLANK(Backlog[[#This Row],[Voltooid op]]),"",Backlog[[#This Row],[Voltooid op]]-$C$1)</f>
        <v/>
      </c>
      <c r="I20" s="2" t="str">
        <f>IF(ISBLANK(Backlog[[#This Row],[Voltooid op]]),"n","y")</f>
        <v>n</v>
      </c>
    </row>
    <row r="21" spans="1:9" hidden="1" x14ac:dyDescent="0.25">
      <c r="A21" s="2"/>
      <c r="B21" s="2"/>
      <c r="C21" s="2"/>
      <c r="D21" s="2"/>
      <c r="E21" s="2"/>
      <c r="F21" s="2"/>
      <c r="G21" s="2"/>
      <c r="H21" s="3" t="str">
        <f>IF(ISBLANK(Backlog[[#This Row],[Voltooid op]]),"",Backlog[[#This Row],[Voltooid op]]-$C$1)</f>
        <v/>
      </c>
      <c r="I21" s="2" t="str">
        <f>IF(ISBLANK(Backlog[[#This Row],[Voltooid op]]),"n","y")</f>
        <v>n</v>
      </c>
    </row>
    <row r="22" spans="1:9" hidden="1" x14ac:dyDescent="0.25">
      <c r="A22" s="2"/>
      <c r="B22" s="2"/>
      <c r="C22" s="2"/>
      <c r="D22" s="2"/>
      <c r="E22" s="2"/>
      <c r="F22" s="2"/>
      <c r="G22" s="2"/>
      <c r="H22" s="3" t="str">
        <f>IF(ISBLANK(Backlog[[#This Row],[Voltooid op]]),"",Backlog[[#This Row],[Voltooid op]]-$C$1)</f>
        <v/>
      </c>
      <c r="I22" s="2" t="str">
        <f>IF(ISBLANK(Backlog[[#This Row],[Voltooid op]]),"n","y")</f>
        <v>n</v>
      </c>
    </row>
    <row r="23" spans="1:9" hidden="1" x14ac:dyDescent="0.25">
      <c r="A23" s="2"/>
      <c r="B23" s="2"/>
      <c r="C23" s="2"/>
      <c r="D23" s="2"/>
      <c r="E23" s="2"/>
      <c r="F23" s="2"/>
      <c r="G23" s="2"/>
      <c r="H23" s="3" t="str">
        <f>IF(ISBLANK(Backlog[[#This Row],[Voltooid op]]),"",Backlog[[#This Row],[Voltooid op]]-$C$1)</f>
        <v/>
      </c>
      <c r="I23" s="2" t="str">
        <f>IF(ISBLANK(Backlog[[#This Row],[Voltooid op]]),"n","y")</f>
        <v>n</v>
      </c>
    </row>
    <row r="24" spans="1:9" hidden="1" x14ac:dyDescent="0.25">
      <c r="A24" s="2"/>
      <c r="B24" s="2"/>
      <c r="C24" s="2"/>
      <c r="D24" s="2"/>
      <c r="E24" s="2"/>
      <c r="F24" s="2"/>
      <c r="G24" s="2"/>
      <c r="H24" s="3" t="str">
        <f>IF(ISBLANK(Backlog[[#This Row],[Voltooid op]]),"",Backlog[[#This Row],[Voltooid op]]-$C$1)</f>
        <v/>
      </c>
      <c r="I24" s="2" t="str">
        <f>IF(ISBLANK(Backlog[[#This Row],[Voltooid op]]),"n","y")</f>
        <v>n</v>
      </c>
    </row>
    <row r="25" spans="1:9" hidden="1" x14ac:dyDescent="0.25">
      <c r="A25" s="2"/>
      <c r="B25" s="2"/>
      <c r="C25" s="2"/>
      <c r="D25" s="2"/>
      <c r="E25" s="2"/>
      <c r="F25" s="2"/>
      <c r="G25" s="2"/>
      <c r="H25" s="3" t="str">
        <f>IF(ISBLANK(Backlog[[#This Row],[Voltooid op]]),"",Backlog[[#This Row],[Voltooid op]]-$C$1)</f>
        <v/>
      </c>
      <c r="I25" s="2" t="str">
        <f>IF(ISBLANK(Backlog[[#This Row],[Voltooid op]]),"n","y")</f>
        <v>n</v>
      </c>
    </row>
    <row r="26" spans="1:9" hidden="1" x14ac:dyDescent="0.25">
      <c r="A26" s="2"/>
      <c r="B26" s="2"/>
      <c r="C26" s="2"/>
      <c r="D26" s="2"/>
      <c r="E26" s="2"/>
      <c r="F26" s="2"/>
      <c r="G26" s="2"/>
      <c r="H26" s="3" t="str">
        <f>IF(ISBLANK(Backlog[[#This Row],[Voltooid op]]),"",Backlog[[#This Row],[Voltooid op]]-$C$1)</f>
        <v/>
      </c>
      <c r="I26" s="2" t="str">
        <f>IF(ISBLANK(Backlog[[#This Row],[Voltooid op]]),"n","y")</f>
        <v>n</v>
      </c>
    </row>
    <row r="27" spans="1:9" hidden="1" x14ac:dyDescent="0.25">
      <c r="A27" s="2"/>
      <c r="B27" s="2"/>
      <c r="C27" s="2"/>
      <c r="D27" s="2"/>
      <c r="E27" s="2"/>
      <c r="F27" s="2"/>
      <c r="G27" s="2"/>
      <c r="H27" s="3" t="str">
        <f>IF(ISBLANK(Backlog[[#This Row],[Voltooid op]]),"",Backlog[[#This Row],[Voltooid op]]-$C$1)</f>
        <v/>
      </c>
      <c r="I27" s="2" t="str">
        <f>IF(ISBLANK(Backlog[[#This Row],[Voltooid op]]),"n","y")</f>
        <v>n</v>
      </c>
    </row>
    <row r="28" spans="1:9" hidden="1" x14ac:dyDescent="0.25">
      <c r="A28" s="2"/>
      <c r="B28" s="2"/>
      <c r="C28" s="2"/>
      <c r="D28" s="2"/>
      <c r="E28" s="2"/>
      <c r="F28" s="2"/>
      <c r="G28" s="2"/>
      <c r="H28" s="3" t="str">
        <f>IF(ISBLANK(Backlog[[#This Row],[Voltooid op]]),"",Backlog[[#This Row],[Voltooid op]]-$C$1)</f>
        <v/>
      </c>
      <c r="I28" s="2" t="str">
        <f>IF(ISBLANK(Backlog[[#This Row],[Voltooid op]]),"n","y")</f>
        <v>n</v>
      </c>
    </row>
    <row r="29" spans="1:9" hidden="1" x14ac:dyDescent="0.25">
      <c r="A29" s="2"/>
      <c r="B29" s="2"/>
      <c r="C29" s="2"/>
      <c r="D29" s="2"/>
      <c r="E29" s="2"/>
      <c r="F29" s="2"/>
      <c r="G29" s="2"/>
      <c r="H29" s="3" t="str">
        <f>IF(ISBLANK(Backlog[[#This Row],[Voltooid op]]),"",Backlog[[#This Row],[Voltooid op]]-$C$1)</f>
        <v/>
      </c>
      <c r="I29" s="2" t="str">
        <f>IF(ISBLANK(Backlog[[#This Row],[Voltooid op]]),"n","y")</f>
        <v>n</v>
      </c>
    </row>
    <row r="30" spans="1:9" hidden="1" x14ac:dyDescent="0.25">
      <c r="A30" s="2"/>
      <c r="B30" s="2"/>
      <c r="C30" s="2"/>
      <c r="D30" s="2"/>
      <c r="E30" s="2"/>
      <c r="F30" s="2"/>
      <c r="G30" s="2"/>
      <c r="H30" s="3" t="str">
        <f>IF(ISBLANK(Backlog[[#This Row],[Voltooid op]]),"",Backlog[[#This Row],[Voltooid op]]-$C$1)</f>
        <v/>
      </c>
      <c r="I30" s="2" t="str">
        <f>IF(ISBLANK(Backlog[[#This Row],[Voltooid op]]),"n","y")</f>
        <v>n</v>
      </c>
    </row>
    <row r="31" spans="1:9" hidden="1" x14ac:dyDescent="0.25">
      <c r="A31" s="2"/>
      <c r="B31" s="2"/>
      <c r="C31" s="2"/>
      <c r="D31" s="2"/>
      <c r="E31" s="2"/>
      <c r="F31" s="2"/>
      <c r="G31" s="2"/>
      <c r="H31" s="3" t="str">
        <f>IF(ISBLANK(Backlog[[#This Row],[Voltooid op]]),"",Backlog[[#This Row],[Voltooid op]]-$C$1)</f>
        <v/>
      </c>
      <c r="I31" s="2" t="str">
        <f>IF(ISBLANK(Backlog[[#This Row],[Voltooid op]]),"n","y")</f>
        <v>n</v>
      </c>
    </row>
    <row r="32" spans="1:9" hidden="1" x14ac:dyDescent="0.25">
      <c r="A32" s="2"/>
      <c r="B32" s="2"/>
      <c r="C32" s="2"/>
      <c r="D32" s="2"/>
      <c r="E32" s="2"/>
      <c r="F32" s="2"/>
      <c r="G32" s="2"/>
      <c r="H32" s="3" t="str">
        <f>IF(ISBLANK(Backlog[[#This Row],[Voltooid op]]),"",Backlog[[#This Row],[Voltooid op]]-$C$1)</f>
        <v/>
      </c>
      <c r="I32" s="2" t="str">
        <f>IF(ISBLANK(Backlog[[#This Row],[Voltooid op]]),"n","y")</f>
        <v>n</v>
      </c>
    </row>
    <row r="33" spans="1:9" hidden="1" x14ac:dyDescent="0.25">
      <c r="A33" s="2"/>
      <c r="B33" s="2"/>
      <c r="C33" s="2"/>
      <c r="D33" s="2"/>
      <c r="E33" s="2"/>
      <c r="F33" s="2"/>
      <c r="G33" s="2"/>
      <c r="H33" s="3" t="str">
        <f>IF(ISBLANK(Backlog[[#This Row],[Voltooid op]]),"",Backlog[[#This Row],[Voltooid op]]-$C$1)</f>
        <v/>
      </c>
      <c r="I33" s="2" t="str">
        <f>IF(ISBLANK(Backlog[[#This Row],[Voltooid op]]),"n","y")</f>
        <v>n</v>
      </c>
    </row>
    <row r="34" spans="1:9" hidden="1" x14ac:dyDescent="0.25">
      <c r="A34" s="2"/>
      <c r="B34" s="2"/>
      <c r="C34" s="2"/>
      <c r="D34" s="2"/>
      <c r="E34" s="2"/>
      <c r="F34" s="2"/>
      <c r="G34" s="2"/>
      <c r="H34" s="3" t="str">
        <f>IF(ISBLANK(Backlog[[#This Row],[Voltooid op]]),"",Backlog[[#This Row],[Voltooid op]]-$C$1)</f>
        <v/>
      </c>
      <c r="I34" s="2" t="str">
        <f>IF(ISBLANK(Backlog[[#This Row],[Voltooid op]]),"n","y")</f>
        <v>n</v>
      </c>
    </row>
    <row r="35" spans="1:9" hidden="1" x14ac:dyDescent="0.25">
      <c r="A35" s="2"/>
      <c r="B35" s="2"/>
      <c r="C35" s="2"/>
      <c r="D35" s="2"/>
      <c r="E35" s="2"/>
      <c r="F35" s="2"/>
      <c r="G35" s="2"/>
      <c r="H35" s="3" t="str">
        <f>IF(ISBLANK(Backlog[[#This Row],[Voltooid op]]),"",Backlog[[#This Row],[Voltooid op]]-$C$1)</f>
        <v/>
      </c>
      <c r="I35" s="2" t="str">
        <f>IF(ISBLANK(Backlog[[#This Row],[Voltooid op]]),"n","y")</f>
        <v>n</v>
      </c>
    </row>
    <row r="36" spans="1:9" hidden="1" x14ac:dyDescent="0.25">
      <c r="A36" s="2"/>
      <c r="B36" s="2"/>
      <c r="C36" s="2"/>
      <c r="D36" s="2"/>
      <c r="E36" s="2"/>
      <c r="F36" s="2"/>
      <c r="G36" s="2"/>
      <c r="H36" s="3" t="str">
        <f>IF(ISBLANK(Backlog[[#This Row],[Voltooid op]]),"",Backlog[[#This Row],[Voltooid op]]-$C$1)</f>
        <v/>
      </c>
      <c r="I36" s="2" t="str">
        <f>IF(ISBLANK(Backlog[[#This Row],[Voltooid op]]),"n","y")</f>
        <v>n</v>
      </c>
    </row>
    <row r="37" spans="1:9" hidden="1" x14ac:dyDescent="0.25">
      <c r="A37" s="2"/>
      <c r="B37" s="2"/>
      <c r="C37" s="2"/>
      <c r="D37" s="2"/>
      <c r="E37" s="2"/>
      <c r="F37" s="2"/>
      <c r="G37" s="2"/>
      <c r="H37" s="3" t="str">
        <f>IF(ISBLANK(Backlog[[#This Row],[Voltooid op]]),"",Backlog[[#This Row],[Voltooid op]]-$C$1)</f>
        <v/>
      </c>
      <c r="I37" s="2" t="str">
        <f>IF(ISBLANK(Backlog[[#This Row],[Voltooid op]]),"n","y")</f>
        <v>n</v>
      </c>
    </row>
    <row r="38" spans="1:9" hidden="1" x14ac:dyDescent="0.25">
      <c r="A38" s="2"/>
      <c r="B38" s="2"/>
      <c r="C38" s="2"/>
      <c r="D38" s="2"/>
      <c r="E38" s="2"/>
      <c r="F38" s="2"/>
      <c r="G38" s="2"/>
      <c r="H38" s="3" t="str">
        <f>IF(ISBLANK(Backlog[[#This Row],[Voltooid op]]),"",Backlog[[#This Row],[Voltooid op]]-$C$1)</f>
        <v/>
      </c>
      <c r="I38" s="2" t="str">
        <f>IF(ISBLANK(Backlog[[#This Row],[Voltooid op]]),"n","y")</f>
        <v>n</v>
      </c>
    </row>
    <row r="39" spans="1:9" hidden="1" x14ac:dyDescent="0.25">
      <c r="A39" s="2"/>
      <c r="B39" s="2"/>
      <c r="C39" s="2"/>
      <c r="D39" s="2"/>
      <c r="E39" s="2"/>
      <c r="F39" s="2"/>
      <c r="G39" s="2"/>
      <c r="H39" s="3" t="str">
        <f>IF(ISBLANK(Backlog[[#This Row],[Voltooid op]]),"",Backlog[[#This Row],[Voltooid op]]-$C$1)</f>
        <v/>
      </c>
      <c r="I39" s="2" t="str">
        <f>IF(ISBLANK(Backlog[[#This Row],[Voltooid op]]),"n","y")</f>
        <v>n</v>
      </c>
    </row>
    <row r="40" spans="1:9" hidden="1" x14ac:dyDescent="0.25">
      <c r="A40" s="2"/>
      <c r="B40" s="2"/>
      <c r="C40" s="2"/>
      <c r="D40" s="2"/>
      <c r="E40" s="2"/>
      <c r="F40" s="2"/>
      <c r="G40" s="2"/>
      <c r="H40" s="3" t="str">
        <f>IF(ISBLANK(Backlog[[#This Row],[Voltooid op]]),"",Backlog[[#This Row],[Voltooid op]]-$C$1)</f>
        <v/>
      </c>
      <c r="I40" s="2" t="str">
        <f>IF(ISBLANK(Backlog[[#This Row],[Voltooid op]]),"n","y")</f>
        <v>n</v>
      </c>
    </row>
    <row r="41" spans="1:9" hidden="1" x14ac:dyDescent="0.25">
      <c r="A41" s="2"/>
      <c r="B41" s="2"/>
      <c r="C41" s="2"/>
      <c r="D41" s="2"/>
      <c r="E41" s="2"/>
      <c r="F41" s="2"/>
      <c r="G41" s="2"/>
      <c r="H41" s="3" t="str">
        <f>IF(ISBLANK(Backlog[[#This Row],[Voltooid op]]),"",Backlog[[#This Row],[Voltooid op]]-$C$1)</f>
        <v/>
      </c>
      <c r="I41" s="2" t="str">
        <f>IF(ISBLANK(Backlog[[#This Row],[Voltooid op]]),"n","y")</f>
        <v>n</v>
      </c>
    </row>
    <row r="42" spans="1:9" hidden="1" x14ac:dyDescent="0.25">
      <c r="A42" s="2"/>
      <c r="B42" s="2"/>
      <c r="C42" s="2"/>
      <c r="D42" s="2"/>
      <c r="E42" s="2"/>
      <c r="F42" s="2"/>
      <c r="G42" s="2"/>
      <c r="H42" s="3" t="str">
        <f>IF(ISBLANK(Backlog[[#This Row],[Voltooid op]]),"",Backlog[[#This Row],[Voltooid op]]-$C$1)</f>
        <v/>
      </c>
      <c r="I42" s="2" t="str">
        <f>IF(ISBLANK(Backlog[[#This Row],[Voltooid op]]),"n","y")</f>
        <v>n</v>
      </c>
    </row>
    <row r="43" spans="1:9" hidden="1" x14ac:dyDescent="0.25">
      <c r="A43" s="2"/>
      <c r="B43" s="2"/>
      <c r="C43" s="2"/>
      <c r="D43" s="2"/>
      <c r="E43" s="2"/>
      <c r="F43" s="2"/>
      <c r="G43" s="2"/>
      <c r="H43" s="3" t="str">
        <f>IF(ISBLANK(Backlog[[#This Row],[Voltooid op]]),"",Backlog[[#This Row],[Voltooid op]]-$C$1)</f>
        <v/>
      </c>
      <c r="I43" s="2" t="str">
        <f>IF(ISBLANK(Backlog[[#This Row],[Voltooid op]]),"n","y")</f>
        <v>n</v>
      </c>
    </row>
    <row r="44" spans="1:9" hidden="1" x14ac:dyDescent="0.25">
      <c r="A44" s="2"/>
      <c r="B44" s="2"/>
      <c r="C44" s="2"/>
      <c r="D44" s="2"/>
      <c r="E44" s="2"/>
      <c r="F44" s="2"/>
      <c r="G44" s="2"/>
      <c r="H44" s="3" t="str">
        <f>IF(ISBLANK(Backlog[[#This Row],[Voltooid op]]),"",Backlog[[#This Row],[Voltooid op]]-$C$1)</f>
        <v/>
      </c>
      <c r="I44" s="2" t="str">
        <f>IF(ISBLANK(Backlog[[#This Row],[Voltooid op]]),"n","y")</f>
        <v>n</v>
      </c>
    </row>
    <row r="45" spans="1:9" hidden="1" x14ac:dyDescent="0.25">
      <c r="A45" s="2"/>
      <c r="B45" s="2"/>
      <c r="C45" s="2"/>
      <c r="D45" s="2"/>
      <c r="E45" s="2"/>
      <c r="F45" s="2"/>
      <c r="G45" s="2"/>
      <c r="H45" s="3" t="str">
        <f>IF(ISBLANK(Backlog[[#This Row],[Voltooid op]]),"",Backlog[[#This Row],[Voltooid op]]-$C$1)</f>
        <v/>
      </c>
      <c r="I45" s="2" t="str">
        <f>IF(ISBLANK(Backlog[[#This Row],[Voltooid op]]),"n","y")</f>
        <v>n</v>
      </c>
    </row>
    <row r="46" spans="1:9" hidden="1" x14ac:dyDescent="0.25">
      <c r="A46" s="2"/>
      <c r="B46" s="2"/>
      <c r="C46" s="2"/>
      <c r="D46" s="2"/>
      <c r="E46" s="2"/>
      <c r="F46" s="2"/>
      <c r="G46" s="2"/>
      <c r="H46" s="3" t="str">
        <f>IF(ISBLANK(Backlog[[#This Row],[Voltooid op]]),"",Backlog[[#This Row],[Voltooid op]]-$C$1)</f>
        <v/>
      </c>
      <c r="I46" s="2" t="str">
        <f>IF(ISBLANK(Backlog[[#This Row],[Voltooid op]]),"n","y")</f>
        <v>n</v>
      </c>
    </row>
    <row r="47" spans="1:9" hidden="1" x14ac:dyDescent="0.25">
      <c r="A47" s="2"/>
      <c r="B47" s="2"/>
      <c r="C47" s="2"/>
      <c r="D47" s="2"/>
      <c r="E47" s="2"/>
      <c r="F47" s="2"/>
      <c r="G47" s="2"/>
      <c r="H47" s="3" t="str">
        <f>IF(ISBLANK(Backlog[[#This Row],[Voltooid op]]),"",Backlog[[#This Row],[Voltooid op]]-$C$1)</f>
        <v/>
      </c>
      <c r="I47" s="2" t="str">
        <f>IF(ISBLANK(Backlog[[#This Row],[Voltooid op]]),"n","y")</f>
        <v>n</v>
      </c>
    </row>
    <row r="48" spans="1:9" hidden="1" x14ac:dyDescent="0.25">
      <c r="A48" s="2"/>
      <c r="B48" s="2"/>
      <c r="C48" s="2"/>
      <c r="D48" s="2"/>
      <c r="E48" s="2"/>
      <c r="F48" s="2"/>
      <c r="G48" s="2"/>
      <c r="H48" s="3" t="str">
        <f>IF(ISBLANK(Backlog[[#This Row],[Voltooid op]]),"",Backlog[[#This Row],[Voltooid op]]-$C$1)</f>
        <v/>
      </c>
      <c r="I48" s="2" t="str">
        <f>IF(ISBLANK(Backlog[[#This Row],[Voltooid op]]),"n","y")</f>
        <v>n</v>
      </c>
    </row>
    <row r="49" spans="1:9" hidden="1" x14ac:dyDescent="0.25">
      <c r="A49" s="2"/>
      <c r="B49" s="2"/>
      <c r="C49" s="2"/>
      <c r="D49" s="2"/>
      <c r="E49" s="2"/>
      <c r="F49" s="2"/>
      <c r="G49" s="2"/>
      <c r="H49" s="3" t="str">
        <f>IF(ISBLANK(Backlog[[#This Row],[Voltooid op]]),"",Backlog[[#This Row],[Voltooid op]]-$C$1)</f>
        <v/>
      </c>
      <c r="I49" s="2" t="str">
        <f>IF(ISBLANK(Backlog[[#This Row],[Voltooid op]]),"n","y")</f>
        <v>n</v>
      </c>
    </row>
    <row r="50" spans="1:9" hidden="1" x14ac:dyDescent="0.25">
      <c r="A50" s="2"/>
      <c r="B50" s="2"/>
      <c r="C50" s="2"/>
      <c r="D50" s="2"/>
      <c r="E50" s="2"/>
      <c r="F50" s="2"/>
      <c r="G50" s="2"/>
      <c r="H50" s="3" t="str">
        <f>IF(ISBLANK(Backlog[[#This Row],[Voltooid op]]),"",Backlog[[#This Row],[Voltooid op]]-$C$1)</f>
        <v/>
      </c>
      <c r="I50" s="2" t="str">
        <f>IF(ISBLANK(Backlog[[#This Row],[Voltooid op]]),"n","y")</f>
        <v>n</v>
      </c>
    </row>
    <row r="51" spans="1:9" hidden="1" x14ac:dyDescent="0.25">
      <c r="A51" s="2"/>
      <c r="B51" s="2"/>
      <c r="C51" s="2"/>
      <c r="D51" s="2"/>
      <c r="E51" s="2"/>
      <c r="F51" s="2"/>
      <c r="G51" s="2"/>
      <c r="H51" s="3" t="str">
        <f>IF(ISBLANK(Backlog[[#This Row],[Voltooid op]]),"",Backlog[[#This Row],[Voltooid op]]-$C$1)</f>
        <v/>
      </c>
      <c r="I51" s="2" t="str">
        <f>IF(ISBLANK(Backlog[[#This Row],[Voltooid op]]),"n","y")</f>
        <v>n</v>
      </c>
    </row>
    <row r="52" spans="1:9" hidden="1" x14ac:dyDescent="0.25">
      <c r="A52" s="2"/>
      <c r="B52" s="2"/>
      <c r="C52" s="2"/>
      <c r="D52" s="2"/>
      <c r="E52" s="2"/>
      <c r="F52" s="2"/>
      <c r="G52" s="2"/>
      <c r="H52" s="3" t="str">
        <f>IF(ISBLANK(Backlog[[#This Row],[Voltooid op]]),"",Backlog[[#This Row],[Voltooid op]]-$C$1)</f>
        <v/>
      </c>
      <c r="I52" s="2" t="str">
        <f>IF(ISBLANK(Backlog[[#This Row],[Voltooid op]]),"n","y")</f>
        <v>n</v>
      </c>
    </row>
    <row r="53" spans="1:9" hidden="1" x14ac:dyDescent="0.25">
      <c r="A53" s="2"/>
      <c r="B53" s="2"/>
      <c r="C53" s="2"/>
      <c r="D53" s="2"/>
      <c r="E53" s="2"/>
      <c r="F53" s="2"/>
      <c r="G53" s="2"/>
      <c r="H53" s="3" t="str">
        <f>IF(ISBLANK(Backlog[[#This Row],[Voltooid op]]),"",Backlog[[#This Row],[Voltooid op]]-$C$1)</f>
        <v/>
      </c>
      <c r="I53" s="2" t="str">
        <f>IF(ISBLANK(Backlog[[#This Row],[Voltooid op]]),"n","y")</f>
        <v>n</v>
      </c>
    </row>
    <row r="54" spans="1:9" hidden="1" x14ac:dyDescent="0.25">
      <c r="A54" s="2"/>
      <c r="B54" s="2"/>
      <c r="C54" s="2"/>
      <c r="D54" s="2"/>
      <c r="E54" s="2"/>
      <c r="F54" s="2"/>
      <c r="G54" s="2"/>
      <c r="H54" s="3" t="str">
        <f>IF(ISBLANK(Backlog[[#This Row],[Voltooid op]]),"",Backlog[[#This Row],[Voltooid op]]-$C$1)</f>
        <v/>
      </c>
      <c r="I54" s="2" t="str">
        <f>IF(ISBLANK(Backlog[[#This Row],[Voltooid op]]),"n","y")</f>
        <v>n</v>
      </c>
    </row>
    <row r="55" spans="1:9" hidden="1" x14ac:dyDescent="0.25">
      <c r="A55" s="2"/>
      <c r="B55" s="2"/>
      <c r="C55" s="2"/>
      <c r="D55" s="2"/>
      <c r="E55" s="2"/>
      <c r="F55" s="2"/>
      <c r="G55" s="2"/>
      <c r="H55" s="3" t="str">
        <f>IF(ISBLANK(Backlog[[#This Row],[Voltooid op]]),"",Backlog[[#This Row],[Voltooid op]]-$C$1)</f>
        <v/>
      </c>
      <c r="I55" s="2" t="str">
        <f>IF(ISBLANK(Backlog[[#This Row],[Voltooid op]]),"n","y")</f>
        <v>n</v>
      </c>
    </row>
    <row r="56" spans="1:9" hidden="1" x14ac:dyDescent="0.25">
      <c r="A56" s="2"/>
      <c r="B56" s="2"/>
      <c r="C56" s="2"/>
      <c r="D56" s="2"/>
      <c r="E56" s="2"/>
      <c r="F56" s="2"/>
      <c r="G56" s="2"/>
      <c r="H56" s="3" t="str">
        <f>IF(ISBLANK(Backlog[[#This Row],[Voltooid op]]),"",Backlog[[#This Row],[Voltooid op]]-$C$1)</f>
        <v/>
      </c>
      <c r="I56" s="2" t="str">
        <f>IF(ISBLANK(Backlog[[#This Row],[Voltooid op]]),"n","y")</f>
        <v>n</v>
      </c>
    </row>
    <row r="57" spans="1:9" hidden="1" x14ac:dyDescent="0.25">
      <c r="A57" s="2"/>
      <c r="B57" s="2"/>
      <c r="C57" s="2"/>
      <c r="D57" s="2"/>
      <c r="E57" s="2"/>
      <c r="F57" s="2"/>
      <c r="G57" s="2"/>
      <c r="H57" s="3" t="str">
        <f>IF(ISBLANK(Backlog[[#This Row],[Voltooid op]]),"",Backlog[[#This Row],[Voltooid op]]-$C$1)</f>
        <v/>
      </c>
      <c r="I57" s="2" t="str">
        <f>IF(ISBLANK(Backlog[[#This Row],[Voltooid op]]),"n","y")</f>
        <v>n</v>
      </c>
    </row>
    <row r="58" spans="1:9" hidden="1" x14ac:dyDescent="0.25">
      <c r="A58" s="2"/>
      <c r="B58" s="2"/>
      <c r="C58" s="2"/>
      <c r="D58" s="2"/>
      <c r="E58" s="2"/>
      <c r="F58" s="2"/>
      <c r="G58" s="2"/>
      <c r="H58" s="3" t="str">
        <f>IF(ISBLANK(Backlog[[#This Row],[Voltooid op]]),"",Backlog[[#This Row],[Voltooid op]]-$C$1)</f>
        <v/>
      </c>
      <c r="I58" s="2" t="str">
        <f>IF(ISBLANK(Backlog[[#This Row],[Voltooid op]]),"n","y")</f>
        <v>n</v>
      </c>
    </row>
    <row r="59" spans="1:9" hidden="1" x14ac:dyDescent="0.25">
      <c r="A59" s="2"/>
      <c r="B59" s="2"/>
      <c r="C59" s="2"/>
      <c r="D59" s="2"/>
      <c r="E59" s="2"/>
      <c r="F59" s="2"/>
      <c r="G59" s="2"/>
      <c r="H59" s="3" t="str">
        <f>IF(ISBLANK(Backlog[[#This Row],[Voltooid op]]),"",Backlog[[#This Row],[Voltooid op]]-$C$1)</f>
        <v/>
      </c>
      <c r="I59" s="2" t="str">
        <f>IF(ISBLANK(Backlog[[#This Row],[Voltooid op]]),"n","y")</f>
        <v>n</v>
      </c>
    </row>
    <row r="60" spans="1:9" hidden="1" x14ac:dyDescent="0.25">
      <c r="A60" s="2"/>
      <c r="B60" s="2"/>
      <c r="C60" s="2"/>
      <c r="D60" s="2"/>
      <c r="E60" s="2"/>
      <c r="F60" s="2"/>
      <c r="G60" s="2"/>
      <c r="H60" s="3" t="str">
        <f>IF(ISBLANK(Backlog[[#This Row],[Voltooid op]]),"",Backlog[[#This Row],[Voltooid op]]-$C$1)</f>
        <v/>
      </c>
      <c r="I60" s="2" t="str">
        <f>IF(ISBLANK(Backlog[[#This Row],[Voltooid op]]),"n","y")</f>
        <v>n</v>
      </c>
    </row>
    <row r="61" spans="1:9" hidden="1" x14ac:dyDescent="0.25">
      <c r="A61" s="2"/>
      <c r="B61" s="2"/>
      <c r="C61" s="2"/>
      <c r="D61" s="2"/>
      <c r="E61" s="2"/>
      <c r="F61" s="2"/>
      <c r="G61" s="2"/>
      <c r="H61" s="3" t="str">
        <f>IF(ISBLANK(Backlog[[#This Row],[Voltooid op]]),"",Backlog[[#This Row],[Voltooid op]]-$C$1)</f>
        <v/>
      </c>
      <c r="I61" s="2" t="str">
        <f>IF(ISBLANK(Backlog[[#This Row],[Voltooid op]]),"n","y")</f>
        <v>n</v>
      </c>
    </row>
    <row r="62" spans="1:9" hidden="1" x14ac:dyDescent="0.25">
      <c r="A62" s="2"/>
      <c r="B62" s="2"/>
      <c r="C62" s="2"/>
      <c r="D62" s="2"/>
      <c r="E62" s="2"/>
      <c r="F62" s="2"/>
      <c r="G62" s="2"/>
      <c r="H62" s="3" t="str">
        <f>IF(ISBLANK(Backlog[[#This Row],[Voltooid op]]),"",Backlog[[#This Row],[Voltooid op]]-$C$1)</f>
        <v/>
      </c>
      <c r="I62" s="2" t="str">
        <f>IF(ISBLANK(Backlog[[#This Row],[Voltooid op]]),"n","y")</f>
        <v>n</v>
      </c>
    </row>
    <row r="63" spans="1:9" hidden="1" x14ac:dyDescent="0.25">
      <c r="A63" s="2"/>
      <c r="B63" s="2"/>
      <c r="C63" s="2"/>
      <c r="D63" s="2"/>
      <c r="E63" s="2"/>
      <c r="F63" s="2"/>
      <c r="G63" s="2"/>
      <c r="H63" s="3" t="str">
        <f>IF(ISBLANK(Backlog[[#This Row],[Voltooid op]]),"",Backlog[[#This Row],[Voltooid op]]-$C$1)</f>
        <v/>
      </c>
      <c r="I63" s="2" t="str">
        <f>IF(ISBLANK(Backlog[[#This Row],[Voltooid op]]),"n","y")</f>
        <v>n</v>
      </c>
    </row>
    <row r="64" spans="1:9" hidden="1" x14ac:dyDescent="0.25">
      <c r="A64" s="2"/>
      <c r="B64" s="2"/>
      <c r="C64" s="2"/>
      <c r="D64" s="2"/>
      <c r="E64" s="2"/>
      <c r="F64" s="2"/>
      <c r="G64" s="2"/>
      <c r="H64" s="3" t="str">
        <f>IF(ISBLANK(Backlog[[#This Row],[Voltooid op]]),"",Backlog[[#This Row],[Voltooid op]]-$C$1)</f>
        <v/>
      </c>
      <c r="I64" s="2" t="str">
        <f>IF(ISBLANK(Backlog[[#This Row],[Voltooid op]]),"n","y")</f>
        <v>n</v>
      </c>
    </row>
    <row r="65" spans="1:9" hidden="1" x14ac:dyDescent="0.25">
      <c r="A65" s="2"/>
      <c r="B65" s="2"/>
      <c r="C65" s="2"/>
      <c r="D65" s="2"/>
      <c r="E65" s="2"/>
      <c r="F65" s="2"/>
      <c r="G65" s="2"/>
      <c r="H65" s="3" t="str">
        <f>IF(ISBLANK(Backlog[[#This Row],[Voltooid op]]),"",Backlog[[#This Row],[Voltooid op]]-$C$1)</f>
        <v/>
      </c>
      <c r="I65" s="2" t="str">
        <f>IF(ISBLANK(Backlog[[#This Row],[Voltooid op]]),"n","y")</f>
        <v>n</v>
      </c>
    </row>
    <row r="66" spans="1:9" hidden="1" x14ac:dyDescent="0.25">
      <c r="A66" s="2"/>
      <c r="B66" s="2"/>
      <c r="C66" s="2"/>
      <c r="D66" s="2"/>
      <c r="E66" s="2"/>
      <c r="F66" s="2"/>
      <c r="G66" s="2"/>
      <c r="H66" s="3" t="str">
        <f>IF(ISBLANK(Backlog[[#This Row],[Voltooid op]]),"",Backlog[[#This Row],[Voltooid op]]-$C$1)</f>
        <v/>
      </c>
      <c r="I66" s="2" t="str">
        <f>IF(ISBLANK(Backlog[[#This Row],[Voltooid op]]),"n","y")</f>
        <v>n</v>
      </c>
    </row>
    <row r="67" spans="1:9" hidden="1" x14ac:dyDescent="0.25">
      <c r="A67" s="2"/>
      <c r="B67" s="2"/>
      <c r="C67" s="2"/>
      <c r="D67" s="2"/>
      <c r="E67" s="2"/>
      <c r="F67" s="2"/>
      <c r="G67" s="2"/>
      <c r="H67" s="3" t="str">
        <f>IF(ISBLANK(Backlog[[#This Row],[Voltooid op]]),"",Backlog[[#This Row],[Voltooid op]]-$C$1)</f>
        <v/>
      </c>
      <c r="I67" s="2" t="str">
        <f>IF(ISBLANK(Backlog[[#This Row],[Voltooid op]]),"n","y")</f>
        <v>n</v>
      </c>
    </row>
    <row r="68" spans="1:9" hidden="1" x14ac:dyDescent="0.25">
      <c r="A68" s="2"/>
      <c r="B68" s="2"/>
      <c r="C68" s="2"/>
      <c r="D68" s="2"/>
      <c r="E68" s="2"/>
      <c r="F68" s="2"/>
      <c r="G68" s="2"/>
      <c r="H68" s="3" t="str">
        <f>IF(ISBLANK(Backlog[[#This Row],[Voltooid op]]),"",Backlog[[#This Row],[Voltooid op]]-$C$1)</f>
        <v/>
      </c>
      <c r="I68" s="2" t="str">
        <f>IF(ISBLANK(Backlog[[#This Row],[Voltooid op]]),"n","y")</f>
        <v>n</v>
      </c>
    </row>
    <row r="69" spans="1:9" hidden="1" x14ac:dyDescent="0.25">
      <c r="A69" s="2"/>
      <c r="B69" s="2"/>
      <c r="C69" s="2"/>
      <c r="D69" s="2"/>
      <c r="E69" s="2"/>
      <c r="F69" s="2"/>
      <c r="G69" s="2"/>
      <c r="H69" s="3" t="str">
        <f>IF(ISBLANK(Backlog[[#This Row],[Voltooid op]]),"",Backlog[[#This Row],[Voltooid op]]-$C$1)</f>
        <v/>
      </c>
      <c r="I69" s="2" t="str">
        <f>IF(ISBLANK(Backlog[[#This Row],[Voltooid op]]),"n","y")</f>
        <v>n</v>
      </c>
    </row>
    <row r="70" spans="1:9" hidden="1" x14ac:dyDescent="0.25">
      <c r="A70" s="2"/>
      <c r="B70" s="2"/>
      <c r="C70" s="2"/>
      <c r="D70" s="2"/>
      <c r="E70" s="2"/>
      <c r="F70" s="2"/>
      <c r="G70" s="2"/>
      <c r="H70" s="3" t="str">
        <f>IF(ISBLANK(Backlog[[#This Row],[Voltooid op]]),"",Backlog[[#This Row],[Voltooid op]]-$C$1)</f>
        <v/>
      </c>
      <c r="I70" s="2" t="str">
        <f>IF(ISBLANK(Backlog[[#This Row],[Voltooid op]]),"n","y")</f>
        <v>n</v>
      </c>
    </row>
    <row r="71" spans="1:9" hidden="1" x14ac:dyDescent="0.25">
      <c r="A71" s="2"/>
      <c r="B71" s="2"/>
      <c r="C71" s="2"/>
      <c r="D71" s="2"/>
      <c r="E71" s="2"/>
      <c r="F71" s="2"/>
      <c r="G71" s="2"/>
      <c r="H71" s="3" t="str">
        <f>IF(ISBLANK(Backlog[[#This Row],[Voltooid op]]),"",Backlog[[#This Row],[Voltooid op]]-$C$1)</f>
        <v/>
      </c>
      <c r="I71" s="2" t="str">
        <f>IF(ISBLANK(Backlog[[#This Row],[Voltooid op]]),"n","y")</f>
        <v>n</v>
      </c>
    </row>
    <row r="72" spans="1:9" hidden="1" x14ac:dyDescent="0.25">
      <c r="A72" s="2"/>
      <c r="B72" s="2"/>
      <c r="C72" s="2"/>
      <c r="D72" s="2"/>
      <c r="E72" s="2"/>
      <c r="F72" s="2"/>
      <c r="G72" s="2"/>
      <c r="H72" s="3" t="str">
        <f>IF(ISBLANK(Backlog[[#This Row],[Voltooid op]]),"",Backlog[[#This Row],[Voltooid op]]-$C$1)</f>
        <v/>
      </c>
      <c r="I72" s="2" t="str">
        <f>IF(ISBLANK(Backlog[[#This Row],[Voltooid op]]),"n","y")</f>
        <v>n</v>
      </c>
    </row>
    <row r="73" spans="1:9" hidden="1" x14ac:dyDescent="0.25">
      <c r="A73" s="2"/>
      <c r="B73" s="2"/>
      <c r="C73" s="2"/>
      <c r="D73" s="2"/>
      <c r="E73" s="2"/>
      <c r="F73" s="2"/>
      <c r="G73" s="2"/>
      <c r="H73" s="3" t="str">
        <f>IF(ISBLANK(Backlog[[#This Row],[Voltooid op]]),"",Backlog[[#This Row],[Voltooid op]]-$C$1)</f>
        <v/>
      </c>
      <c r="I73" s="2" t="str">
        <f>IF(ISBLANK(Backlog[[#This Row],[Voltooid op]]),"n","y")</f>
        <v>n</v>
      </c>
    </row>
    <row r="74" spans="1:9" hidden="1" x14ac:dyDescent="0.25">
      <c r="A74" s="2"/>
      <c r="B74" s="2"/>
      <c r="C74" s="2"/>
      <c r="D74" s="2"/>
      <c r="E74" s="2"/>
      <c r="F74" s="2"/>
      <c r="G74" s="2"/>
      <c r="H74" s="3" t="str">
        <f>IF(ISBLANK(Backlog[[#This Row],[Voltooid op]]),"",Backlog[[#This Row],[Voltooid op]]-$C$1)</f>
        <v/>
      </c>
      <c r="I74" s="2" t="str">
        <f>IF(ISBLANK(Backlog[[#This Row],[Voltooid op]]),"n","y")</f>
        <v>n</v>
      </c>
    </row>
    <row r="75" spans="1:9" hidden="1" x14ac:dyDescent="0.25">
      <c r="A75" s="2"/>
      <c r="B75" s="2"/>
      <c r="C75" s="2"/>
      <c r="D75" s="2"/>
      <c r="E75" s="2"/>
      <c r="F75" s="2"/>
      <c r="G75" s="2"/>
      <c r="H75" s="3" t="str">
        <f>IF(ISBLANK(Backlog[[#This Row],[Voltooid op]]),"",Backlog[[#This Row],[Voltooid op]]-$C$1)</f>
        <v/>
      </c>
      <c r="I75" s="2" t="str">
        <f>IF(ISBLANK(Backlog[[#This Row],[Voltooid op]]),"n","y")</f>
        <v>n</v>
      </c>
    </row>
    <row r="76" spans="1:9" hidden="1" x14ac:dyDescent="0.25">
      <c r="A76" s="2"/>
      <c r="B76" s="2"/>
      <c r="C76" s="2"/>
      <c r="D76" s="2"/>
      <c r="E76" s="2"/>
      <c r="F76" s="2"/>
      <c r="G76" s="2"/>
      <c r="H76" s="3" t="str">
        <f>IF(ISBLANK(Backlog[[#This Row],[Voltooid op]]),"",Backlog[[#This Row],[Voltooid op]]-$C$1)</f>
        <v/>
      </c>
      <c r="I76" s="2" t="str">
        <f>IF(ISBLANK(Backlog[[#This Row],[Voltooid op]]),"n","y")</f>
        <v>n</v>
      </c>
    </row>
    <row r="77" spans="1:9" hidden="1" x14ac:dyDescent="0.25">
      <c r="A77" s="2"/>
      <c r="B77" s="2"/>
      <c r="C77" s="2"/>
      <c r="D77" s="2"/>
      <c r="E77" s="2"/>
      <c r="F77" s="2"/>
      <c r="G77" s="2"/>
      <c r="H77" s="3" t="str">
        <f>IF(ISBLANK(Backlog[[#This Row],[Voltooid op]]),"",Backlog[[#This Row],[Voltooid op]]-$C$1)</f>
        <v/>
      </c>
      <c r="I77" s="2" t="str">
        <f>IF(ISBLANK(Backlog[[#This Row],[Voltooid op]]),"n","y")</f>
        <v>n</v>
      </c>
    </row>
    <row r="78" spans="1:9" hidden="1" x14ac:dyDescent="0.25">
      <c r="A78" s="2"/>
      <c r="B78" s="2"/>
      <c r="C78" s="2"/>
      <c r="D78" s="2"/>
      <c r="E78" s="2"/>
      <c r="F78" s="2"/>
      <c r="G78" s="2"/>
      <c r="H78" s="3" t="str">
        <f>IF(ISBLANK(Backlog[[#This Row],[Voltooid op]]),"",Backlog[[#This Row],[Voltooid op]]-$C$1)</f>
        <v/>
      </c>
      <c r="I78" s="2" t="str">
        <f>IF(ISBLANK(Backlog[[#This Row],[Voltooid op]]),"n","y")</f>
        <v>n</v>
      </c>
    </row>
    <row r="79" spans="1:9" hidden="1" x14ac:dyDescent="0.25">
      <c r="A79" s="2"/>
      <c r="B79" s="2"/>
      <c r="C79" s="2"/>
      <c r="D79" s="2"/>
      <c r="E79" s="2"/>
      <c r="F79" s="2"/>
      <c r="G79" s="2"/>
      <c r="H79" s="3" t="str">
        <f>IF(ISBLANK(Backlog[[#This Row],[Voltooid op]]),"",Backlog[[#This Row],[Voltooid op]]-$C$1)</f>
        <v/>
      </c>
      <c r="I79" s="2" t="str">
        <f>IF(ISBLANK(Backlog[[#This Row],[Voltooid op]]),"n","y")</f>
        <v>n</v>
      </c>
    </row>
    <row r="80" spans="1:9" hidden="1" x14ac:dyDescent="0.25">
      <c r="A80" s="2"/>
      <c r="B80" s="2"/>
      <c r="C80" s="2"/>
      <c r="D80" s="2"/>
      <c r="E80" s="2"/>
      <c r="F80" s="2"/>
      <c r="G80" s="2"/>
      <c r="H80" s="3" t="str">
        <f>IF(ISBLANK(Backlog[[#This Row],[Voltooid op]]),"",Backlog[[#This Row],[Voltooid op]]-$C$1)</f>
        <v/>
      </c>
      <c r="I80" s="2" t="str">
        <f>IF(ISBLANK(Backlog[[#This Row],[Voltooid op]]),"n","y")</f>
        <v>n</v>
      </c>
    </row>
    <row r="81" spans="1:9" hidden="1" x14ac:dyDescent="0.25">
      <c r="A81" s="2"/>
      <c r="B81" s="2"/>
      <c r="C81" s="2"/>
      <c r="D81" s="2"/>
      <c r="E81" s="2"/>
      <c r="F81" s="2"/>
      <c r="G81" s="2"/>
      <c r="H81" s="3" t="str">
        <f>IF(ISBLANK(Backlog[[#This Row],[Voltooid op]]),"",Backlog[[#This Row],[Voltooid op]]-$C$1)</f>
        <v/>
      </c>
      <c r="I81" s="2" t="str">
        <f>IF(ISBLANK(Backlog[[#This Row],[Voltooid op]]),"n","y")</f>
        <v>n</v>
      </c>
    </row>
    <row r="82" spans="1:9" hidden="1" x14ac:dyDescent="0.25">
      <c r="A82" s="2"/>
      <c r="B82" s="2"/>
      <c r="C82" s="2"/>
      <c r="D82" s="2"/>
      <c r="E82" s="2"/>
      <c r="F82" s="2"/>
      <c r="G82" s="2"/>
      <c r="H82" s="3" t="str">
        <f>IF(ISBLANK(Backlog[[#This Row],[Voltooid op]]),"",Backlog[[#This Row],[Voltooid op]]-$C$1)</f>
        <v/>
      </c>
      <c r="I82" s="2" t="str">
        <f>IF(ISBLANK(Backlog[[#This Row],[Voltooid op]]),"n","y")</f>
        <v>n</v>
      </c>
    </row>
    <row r="83" spans="1:9" hidden="1" x14ac:dyDescent="0.25">
      <c r="A83" s="2"/>
      <c r="B83" s="2"/>
      <c r="C83" s="2"/>
      <c r="D83" s="2"/>
      <c r="E83" s="2"/>
      <c r="F83" s="2"/>
      <c r="G83" s="2"/>
      <c r="H83" s="3" t="str">
        <f>IF(ISBLANK(Backlog[[#This Row],[Voltooid op]]),"",Backlog[[#This Row],[Voltooid op]]-$C$1)</f>
        <v/>
      </c>
      <c r="I83" s="2" t="str">
        <f>IF(ISBLANK(Backlog[[#This Row],[Voltooid op]]),"n","y")</f>
        <v>n</v>
      </c>
    </row>
    <row r="84" spans="1:9" hidden="1" x14ac:dyDescent="0.25">
      <c r="A84" s="2"/>
      <c r="B84" s="2"/>
      <c r="C84" s="2"/>
      <c r="D84" s="2"/>
      <c r="E84" s="2"/>
      <c r="F84" s="2"/>
      <c r="G84" s="2"/>
      <c r="H84" s="3" t="str">
        <f>IF(ISBLANK(Backlog[[#This Row],[Voltooid op]]),"",Backlog[[#This Row],[Voltooid op]]-$C$1)</f>
        <v/>
      </c>
      <c r="I84" s="2" t="str">
        <f>IF(ISBLANK(Backlog[[#This Row],[Voltooid op]]),"n","y")</f>
        <v>n</v>
      </c>
    </row>
    <row r="85" spans="1:9" hidden="1" x14ac:dyDescent="0.25">
      <c r="A85" s="2"/>
      <c r="B85" s="2"/>
      <c r="C85" s="2"/>
      <c r="D85" s="2"/>
      <c r="E85" s="2"/>
      <c r="F85" s="2"/>
      <c r="G85" s="2"/>
      <c r="H85" s="3" t="str">
        <f>IF(ISBLANK(Backlog[[#This Row],[Voltooid op]]),"",Backlog[[#This Row],[Voltooid op]]-$C$1)</f>
        <v/>
      </c>
      <c r="I85" s="2" t="str">
        <f>IF(ISBLANK(Backlog[[#This Row],[Voltooid op]]),"n","y")</f>
        <v>n</v>
      </c>
    </row>
    <row r="86" spans="1:9" hidden="1" x14ac:dyDescent="0.25">
      <c r="A86" s="2"/>
      <c r="B86" s="2"/>
      <c r="C86" s="2"/>
      <c r="D86" s="2"/>
      <c r="E86" s="2"/>
      <c r="F86" s="2"/>
      <c r="G86" s="2"/>
      <c r="H86" s="3" t="str">
        <f>IF(ISBLANK(Backlog[[#This Row],[Voltooid op]]),"",Backlog[[#This Row],[Voltooid op]]-$C$1)</f>
        <v/>
      </c>
      <c r="I86" s="2" t="str">
        <f>IF(ISBLANK(Backlog[[#This Row],[Voltooid op]]),"n","y")</f>
        <v>n</v>
      </c>
    </row>
    <row r="87" spans="1:9" hidden="1" x14ac:dyDescent="0.25">
      <c r="A87" s="2"/>
      <c r="B87" s="2"/>
      <c r="C87" s="2"/>
      <c r="D87" s="2"/>
      <c r="E87" s="2"/>
      <c r="F87" s="2"/>
      <c r="G87" s="2"/>
      <c r="H87" s="3" t="str">
        <f>IF(ISBLANK(Backlog[[#This Row],[Voltooid op]]),"",Backlog[[#This Row],[Voltooid op]]-$C$1)</f>
        <v/>
      </c>
      <c r="I87" s="2" t="str">
        <f>IF(ISBLANK(Backlog[[#This Row],[Voltooid op]]),"n","y")</f>
        <v>n</v>
      </c>
    </row>
    <row r="88" spans="1:9" hidden="1" x14ac:dyDescent="0.25">
      <c r="A88" s="2"/>
      <c r="B88" s="2"/>
      <c r="C88" s="2"/>
      <c r="D88" s="2"/>
      <c r="E88" s="2"/>
      <c r="F88" s="2"/>
      <c r="G88" s="2"/>
      <c r="H88" s="3" t="str">
        <f>IF(ISBLANK(Backlog[[#This Row],[Voltooid op]]),"",Backlog[[#This Row],[Voltooid op]]-$C$1)</f>
        <v/>
      </c>
      <c r="I88" s="2" t="str">
        <f>IF(ISBLANK(Backlog[[#This Row],[Voltooid op]]),"n","y")</f>
        <v>n</v>
      </c>
    </row>
    <row r="89" spans="1:9" hidden="1" x14ac:dyDescent="0.25">
      <c r="A89" s="2"/>
      <c r="B89" s="2"/>
      <c r="C89" s="2"/>
      <c r="D89" s="2"/>
      <c r="E89" s="2"/>
      <c r="F89" s="2"/>
      <c r="G89" s="2"/>
      <c r="H89" s="3" t="str">
        <f>IF(ISBLANK(Backlog[[#This Row],[Voltooid op]]),"",Backlog[[#This Row],[Voltooid op]]-$C$1)</f>
        <v/>
      </c>
      <c r="I89" s="2" t="str">
        <f>IF(ISBLANK(Backlog[[#This Row],[Voltooid op]]),"n","y")</f>
        <v>n</v>
      </c>
    </row>
    <row r="90" spans="1:9" hidden="1" x14ac:dyDescent="0.25">
      <c r="A90" s="2"/>
      <c r="B90" s="2"/>
      <c r="C90" s="2"/>
      <c r="D90" s="2"/>
      <c r="E90" s="2"/>
      <c r="F90" s="2"/>
      <c r="G90" s="2"/>
      <c r="H90" s="3" t="str">
        <f>IF(ISBLANK(Backlog[[#This Row],[Voltooid op]]),"",Backlog[[#This Row],[Voltooid op]]-$C$1)</f>
        <v/>
      </c>
      <c r="I90" s="2" t="str">
        <f>IF(ISBLANK(Backlog[[#This Row],[Voltooid op]]),"n","y")</f>
        <v>n</v>
      </c>
    </row>
    <row r="91" spans="1:9" hidden="1" x14ac:dyDescent="0.25">
      <c r="A91" s="2"/>
      <c r="B91" s="2"/>
      <c r="C91" s="2"/>
      <c r="D91" s="2"/>
      <c r="E91" s="2"/>
      <c r="F91" s="2"/>
      <c r="G91" s="2"/>
      <c r="H91" s="3" t="str">
        <f>IF(ISBLANK(Backlog[[#This Row],[Voltooid op]]),"",Backlog[[#This Row],[Voltooid op]]-$C$1)</f>
        <v/>
      </c>
      <c r="I91" s="2" t="str">
        <f>IF(ISBLANK(Backlog[[#This Row],[Voltooid op]]),"n","y")</f>
        <v>n</v>
      </c>
    </row>
    <row r="92" spans="1:9" hidden="1" x14ac:dyDescent="0.25">
      <c r="A92" s="2"/>
      <c r="B92" s="2"/>
      <c r="C92" s="2"/>
      <c r="D92" s="2"/>
      <c r="E92" s="2"/>
      <c r="F92" s="2"/>
      <c r="G92" s="2"/>
      <c r="H92" s="3" t="str">
        <f>IF(ISBLANK(Backlog[[#This Row],[Voltooid op]]),"",Backlog[[#This Row],[Voltooid op]]-$C$1)</f>
        <v/>
      </c>
      <c r="I92" s="2" t="str">
        <f>IF(ISBLANK(Backlog[[#This Row],[Voltooid op]]),"n","y")</f>
        <v>n</v>
      </c>
    </row>
    <row r="93" spans="1:9" hidden="1" x14ac:dyDescent="0.25">
      <c r="A93" s="2"/>
      <c r="B93" s="2"/>
      <c r="C93" s="2"/>
      <c r="D93" s="2"/>
      <c r="E93" s="2"/>
      <c r="F93" s="2"/>
      <c r="G93" s="2"/>
      <c r="H93" s="3" t="str">
        <f>IF(ISBLANK(Backlog[[#This Row],[Voltooid op]]),"",Backlog[[#This Row],[Voltooid op]]-$C$1)</f>
        <v/>
      </c>
      <c r="I93" s="2" t="str">
        <f>IF(ISBLANK(Backlog[[#This Row],[Voltooid op]]),"n","y")</f>
        <v>n</v>
      </c>
    </row>
    <row r="94" spans="1:9" hidden="1" x14ac:dyDescent="0.25">
      <c r="A94" s="2"/>
      <c r="B94" s="2"/>
      <c r="C94" s="2"/>
      <c r="D94" s="2"/>
      <c r="E94" s="2"/>
      <c r="F94" s="2"/>
      <c r="G94" s="2"/>
      <c r="H94" s="3" t="str">
        <f>IF(ISBLANK(Backlog[[#This Row],[Voltooid op]]),"",Backlog[[#This Row],[Voltooid op]]-$C$1)</f>
        <v/>
      </c>
      <c r="I94" s="2" t="str">
        <f>IF(ISBLANK(Backlog[[#This Row],[Voltooid op]]),"n","y")</f>
        <v>n</v>
      </c>
    </row>
    <row r="95" spans="1:9" hidden="1" x14ac:dyDescent="0.25">
      <c r="A95" s="2"/>
      <c r="B95" s="2"/>
      <c r="C95" s="2"/>
      <c r="D95" s="2"/>
      <c r="E95" s="2"/>
      <c r="F95" s="2"/>
      <c r="G95" s="2"/>
      <c r="H95" s="3" t="str">
        <f>IF(ISBLANK(Backlog[[#This Row],[Voltooid op]]),"",Backlog[[#This Row],[Voltooid op]]-$C$1)</f>
        <v/>
      </c>
      <c r="I95" s="2" t="str">
        <f>IF(ISBLANK(Backlog[[#This Row],[Voltooid op]]),"n","y")</f>
        <v>n</v>
      </c>
    </row>
    <row r="96" spans="1:9" hidden="1" x14ac:dyDescent="0.25">
      <c r="A96" s="2"/>
      <c r="B96" s="2"/>
      <c r="C96" s="2"/>
      <c r="D96" s="2"/>
      <c r="E96" s="2"/>
      <c r="F96" s="2"/>
      <c r="G96" s="2"/>
      <c r="H96" s="3" t="str">
        <f>IF(ISBLANK(Backlog[[#This Row],[Voltooid op]]),"",Backlog[[#This Row],[Voltooid op]]-$C$1)</f>
        <v/>
      </c>
      <c r="I96" s="2" t="str">
        <f>IF(ISBLANK(Backlog[[#This Row],[Voltooid op]]),"n","y")</f>
        <v>n</v>
      </c>
    </row>
    <row r="97" spans="1:9" hidden="1" x14ac:dyDescent="0.25">
      <c r="A97" s="2"/>
      <c r="B97" s="2"/>
      <c r="C97" s="2"/>
      <c r="D97" s="2"/>
      <c r="E97" s="2"/>
      <c r="F97" s="2"/>
      <c r="G97" s="2"/>
      <c r="H97" s="3" t="str">
        <f>IF(ISBLANK(Backlog[[#This Row],[Voltooid op]]),"",Backlog[[#This Row],[Voltooid op]]-$C$1)</f>
        <v/>
      </c>
      <c r="I97" s="2" t="str">
        <f>IF(ISBLANK(Backlog[[#This Row],[Voltooid op]]),"n","y")</f>
        <v>n</v>
      </c>
    </row>
    <row r="98" spans="1:9" hidden="1" x14ac:dyDescent="0.25">
      <c r="A98" s="2"/>
      <c r="B98" s="2"/>
      <c r="C98" s="2"/>
      <c r="D98" s="2"/>
      <c r="E98" s="2"/>
      <c r="F98" s="2"/>
      <c r="G98" s="2"/>
      <c r="H98" s="3" t="str">
        <f>IF(ISBLANK(Backlog[[#This Row],[Voltooid op]]),"",Backlog[[#This Row],[Voltooid op]]-$C$1)</f>
        <v/>
      </c>
      <c r="I98" s="2" t="str">
        <f>IF(ISBLANK(Backlog[[#This Row],[Voltooid op]]),"n","y")</f>
        <v>n</v>
      </c>
    </row>
    <row r="99" spans="1:9" hidden="1" x14ac:dyDescent="0.25">
      <c r="A99" s="2"/>
      <c r="B99" s="2"/>
      <c r="C99" s="2"/>
      <c r="D99" s="2"/>
      <c r="E99" s="2"/>
      <c r="F99" s="2"/>
      <c r="G99" s="2"/>
      <c r="H99" s="3" t="str">
        <f>IF(ISBLANK(Backlog[[#This Row],[Voltooid op]]),"",Backlog[[#This Row],[Voltooid op]]-$C$1)</f>
        <v/>
      </c>
      <c r="I99" s="2" t="str">
        <f>IF(ISBLANK(Backlog[[#This Row],[Voltooid op]]),"n","y")</f>
        <v>n</v>
      </c>
    </row>
    <row r="100" spans="1:9" hidden="1" x14ac:dyDescent="0.25">
      <c r="A100" s="2"/>
      <c r="B100" s="2"/>
      <c r="C100" s="2"/>
      <c r="D100" s="2"/>
      <c r="E100" s="2"/>
      <c r="F100" s="2"/>
      <c r="G100" s="2"/>
      <c r="H100" s="3" t="str">
        <f>IF(ISBLANK(Backlog[[#This Row],[Voltooid op]]),"",Backlog[[#This Row],[Voltooid op]]-$C$1)</f>
        <v/>
      </c>
      <c r="I100" s="2" t="str">
        <f>IF(ISBLANK(Backlog[[#This Row],[Voltooid op]]),"n","y")</f>
        <v>n</v>
      </c>
    </row>
    <row r="101" spans="1:9" hidden="1" x14ac:dyDescent="0.25">
      <c r="A101" s="2"/>
      <c r="B101" s="2"/>
      <c r="C101" s="2"/>
      <c r="D101" s="2"/>
      <c r="E101" s="2"/>
      <c r="F101" s="2"/>
      <c r="G101" s="2"/>
      <c r="H101" s="3" t="str">
        <f>IF(ISBLANK(Backlog[[#This Row],[Voltooid op]]),"",Backlog[[#This Row],[Voltooid op]]-$C$1)</f>
        <v/>
      </c>
      <c r="I101" s="2" t="str">
        <f>IF(ISBLANK(Backlog[[#This Row],[Voltooid op]]),"n","y")</f>
        <v>n</v>
      </c>
    </row>
    <row r="102" spans="1:9" hidden="1" x14ac:dyDescent="0.25">
      <c r="A102" s="2"/>
      <c r="B102" s="2"/>
      <c r="C102" s="2"/>
      <c r="D102" s="2"/>
      <c r="E102" s="2"/>
      <c r="F102" s="2"/>
      <c r="G102" s="2"/>
      <c r="H102" s="3" t="str">
        <f>IF(ISBLANK(Backlog[[#This Row],[Voltooid op]]),"",Backlog[[#This Row],[Voltooid op]]-$C$1)</f>
        <v/>
      </c>
      <c r="I102" s="2" t="str">
        <f>IF(ISBLANK(Backlog[[#This Row],[Voltooid op]]),"n","y")</f>
        <v>n</v>
      </c>
    </row>
    <row r="103" spans="1:9" hidden="1" x14ac:dyDescent="0.25">
      <c r="A103" s="2"/>
      <c r="B103" s="2"/>
      <c r="C103" s="2"/>
      <c r="D103" s="2"/>
      <c r="E103" s="2"/>
      <c r="F103" s="2"/>
      <c r="G103" s="2"/>
      <c r="H103" s="3" t="str">
        <f>IF(ISBLANK(Backlog[[#This Row],[Voltooid op]]),"",Backlog[[#This Row],[Voltooid op]]-$C$1)</f>
        <v/>
      </c>
      <c r="I103" s="2" t="str">
        <f>IF(ISBLANK(Backlog[[#This Row],[Voltooid op]]),"n","y")</f>
        <v>n</v>
      </c>
    </row>
    <row r="104" spans="1:9" hidden="1" x14ac:dyDescent="0.25">
      <c r="A104" s="2"/>
      <c r="B104" s="2"/>
      <c r="C104" s="2"/>
      <c r="D104" s="2"/>
      <c r="E104" s="2"/>
      <c r="F104" s="2"/>
      <c r="G104" s="2"/>
      <c r="H104" s="3" t="str">
        <f>IF(ISBLANK(Backlog[[#This Row],[Voltooid op]]),"",Backlog[[#This Row],[Voltooid op]]-$C$1)</f>
        <v/>
      </c>
      <c r="I104" s="2" t="str">
        <f>IF(ISBLANK(Backlog[[#This Row],[Voltooid op]]),"n","y")</f>
        <v>n</v>
      </c>
    </row>
    <row r="105" spans="1:9" hidden="1" x14ac:dyDescent="0.25">
      <c r="A105" s="2"/>
      <c r="B105" s="2"/>
      <c r="C105" s="2"/>
      <c r="D105" s="2"/>
      <c r="E105" s="2"/>
      <c r="F105" s="2"/>
      <c r="G105" s="2"/>
      <c r="H105" s="3" t="str">
        <f>IF(ISBLANK(Backlog[[#This Row],[Voltooid op]]),"",Backlog[[#This Row],[Voltooid op]]-$C$1)</f>
        <v/>
      </c>
      <c r="I105" s="2" t="str">
        <f>IF(ISBLANK(Backlog[[#This Row],[Voltooid op]]),"n","y")</f>
        <v>n</v>
      </c>
    </row>
    <row r="106" spans="1:9" hidden="1" x14ac:dyDescent="0.25">
      <c r="A106" s="2"/>
      <c r="B106" s="2"/>
      <c r="C106" s="2"/>
      <c r="D106" s="2"/>
      <c r="E106" s="2"/>
      <c r="F106" s="2"/>
      <c r="G106" s="2"/>
      <c r="H106" s="3" t="str">
        <f>IF(ISBLANK(Backlog[[#This Row],[Voltooid op]]),"",Backlog[[#This Row],[Voltooid op]]-$C$1)</f>
        <v/>
      </c>
      <c r="I106" s="2" t="str">
        <f>IF(ISBLANK(Backlog[[#This Row],[Voltooid op]]),"n","y")</f>
        <v>n</v>
      </c>
    </row>
    <row r="107" spans="1:9" hidden="1" x14ac:dyDescent="0.25">
      <c r="A107" s="2"/>
      <c r="B107" s="2"/>
      <c r="C107" s="2"/>
      <c r="D107" s="2"/>
      <c r="E107" s="2"/>
      <c r="F107" s="2"/>
      <c r="G107" s="2"/>
      <c r="H107" s="3" t="str">
        <f>IF(ISBLANK(Backlog[[#This Row],[Voltooid op]]),"",Backlog[[#This Row],[Voltooid op]]-$C$1)</f>
        <v/>
      </c>
      <c r="I107" s="2" t="str">
        <f>IF(ISBLANK(Backlog[[#This Row],[Voltooid op]]),"n","y")</f>
        <v>n</v>
      </c>
    </row>
    <row r="108" spans="1:9" hidden="1" x14ac:dyDescent="0.25">
      <c r="A108" s="2"/>
      <c r="B108" s="2"/>
      <c r="C108" s="2"/>
      <c r="D108" s="2"/>
      <c r="E108" s="2"/>
      <c r="F108" s="2"/>
      <c r="G108" s="2"/>
      <c r="H108" s="3" t="str">
        <f>IF(ISBLANK(Backlog[[#This Row],[Voltooid op]]),"",Backlog[[#This Row],[Voltooid op]]-$C$1)</f>
        <v/>
      </c>
      <c r="I108" s="2" t="str">
        <f>IF(ISBLANK(Backlog[[#This Row],[Voltooid op]]),"n","y")</f>
        <v>n</v>
      </c>
    </row>
    <row r="109" spans="1:9" hidden="1" x14ac:dyDescent="0.25">
      <c r="A109" s="2"/>
      <c r="B109" s="2"/>
      <c r="C109" s="2"/>
      <c r="D109" s="2"/>
      <c r="E109" s="2"/>
      <c r="F109" s="2"/>
      <c r="G109" s="2"/>
      <c r="H109" s="3" t="str">
        <f>IF(ISBLANK(Backlog[[#This Row],[Voltooid op]]),"",Backlog[[#This Row],[Voltooid op]]-$C$1)</f>
        <v/>
      </c>
      <c r="I109" s="2" t="str">
        <f>IF(ISBLANK(Backlog[[#This Row],[Voltooid op]]),"n","y")</f>
        <v>n</v>
      </c>
    </row>
    <row r="110" spans="1:9" hidden="1" x14ac:dyDescent="0.25">
      <c r="A110" s="2"/>
      <c r="B110" s="2"/>
      <c r="C110" s="2"/>
      <c r="D110" s="2"/>
      <c r="E110" s="2"/>
      <c r="F110" s="2"/>
      <c r="G110" s="2"/>
      <c r="H110" s="3" t="str">
        <f>IF(ISBLANK(Backlog[[#This Row],[Voltooid op]]),"",Backlog[[#This Row],[Voltooid op]]-$C$1)</f>
        <v/>
      </c>
      <c r="I110" s="2" t="str">
        <f>IF(ISBLANK(Backlog[[#This Row],[Voltooid op]]),"n","y")</f>
        <v>n</v>
      </c>
    </row>
    <row r="111" spans="1:9" hidden="1" x14ac:dyDescent="0.25">
      <c r="A111" s="2"/>
      <c r="B111" s="2"/>
      <c r="C111" s="2"/>
      <c r="D111" s="2"/>
      <c r="E111" s="2"/>
      <c r="F111" s="2"/>
      <c r="G111" s="2"/>
      <c r="H111" s="3" t="str">
        <f>IF(ISBLANK(Backlog[[#This Row],[Voltooid op]]),"",Backlog[[#This Row],[Voltooid op]]-$C$1)</f>
        <v/>
      </c>
      <c r="I111" s="2" t="str">
        <f>IF(ISBLANK(Backlog[[#This Row],[Voltooid op]]),"n","y")</f>
        <v>n</v>
      </c>
    </row>
    <row r="112" spans="1:9" hidden="1" x14ac:dyDescent="0.25">
      <c r="A112" s="2"/>
      <c r="B112" s="2"/>
      <c r="C112" s="2"/>
      <c r="D112" s="2"/>
      <c r="E112" s="2"/>
      <c r="F112" s="2"/>
      <c r="G112" s="2"/>
      <c r="H112" s="3" t="str">
        <f>IF(ISBLANK(Backlog[[#This Row],[Voltooid op]]),"",Backlog[[#This Row],[Voltooid op]]-$C$1)</f>
        <v/>
      </c>
      <c r="I112" s="2" t="str">
        <f>IF(ISBLANK(Backlog[[#This Row],[Voltooid op]]),"n","y")</f>
        <v>n</v>
      </c>
    </row>
    <row r="113" spans="1:9" hidden="1" x14ac:dyDescent="0.25">
      <c r="A113" s="2"/>
      <c r="B113" s="2"/>
      <c r="C113" s="2"/>
      <c r="D113" s="2"/>
      <c r="E113" s="2"/>
      <c r="F113" s="2"/>
      <c r="G113" s="2"/>
      <c r="H113" s="3" t="str">
        <f>IF(ISBLANK(Backlog[[#This Row],[Voltooid op]]),"",Backlog[[#This Row],[Voltooid op]]-$C$1)</f>
        <v/>
      </c>
      <c r="I113" s="2" t="str">
        <f>IF(ISBLANK(Backlog[[#This Row],[Voltooid op]]),"n","y")</f>
        <v>n</v>
      </c>
    </row>
    <row r="114" spans="1:9" hidden="1" x14ac:dyDescent="0.25">
      <c r="A114" s="2"/>
      <c r="B114" s="2"/>
      <c r="C114" s="2"/>
      <c r="D114" s="2"/>
      <c r="E114" s="2"/>
      <c r="F114" s="2"/>
      <c r="G114" s="2"/>
      <c r="H114" s="3" t="str">
        <f>IF(ISBLANK(Backlog[[#This Row],[Voltooid op]]),"",Backlog[[#This Row],[Voltooid op]]-$C$1)</f>
        <v/>
      </c>
      <c r="I114" s="2" t="str">
        <f>IF(ISBLANK(Backlog[[#This Row],[Voltooid op]]),"n","y")</f>
        <v>n</v>
      </c>
    </row>
    <row r="115" spans="1:9" hidden="1" x14ac:dyDescent="0.25">
      <c r="A115" s="2"/>
      <c r="B115" s="2"/>
      <c r="C115" s="2"/>
      <c r="D115" s="2"/>
      <c r="E115" s="2"/>
      <c r="F115" s="2"/>
      <c r="G115" s="2"/>
      <c r="H115" s="3" t="str">
        <f>IF(ISBLANK(Backlog[[#This Row],[Voltooid op]]),"",Backlog[[#This Row],[Voltooid op]]-$C$1)</f>
        <v/>
      </c>
      <c r="I115" s="2" t="str">
        <f>IF(ISBLANK(Backlog[[#This Row],[Voltooid op]]),"n","y")</f>
        <v>n</v>
      </c>
    </row>
    <row r="116" spans="1:9" hidden="1" x14ac:dyDescent="0.25">
      <c r="A116" s="2"/>
      <c r="B116" s="2"/>
      <c r="C116" s="2"/>
      <c r="D116" s="2"/>
      <c r="E116" s="2"/>
      <c r="F116" s="2"/>
      <c r="G116" s="2"/>
      <c r="H116" s="3" t="str">
        <f>IF(ISBLANK(Backlog[[#This Row],[Voltooid op]]),"",Backlog[[#This Row],[Voltooid op]]-$C$1)</f>
        <v/>
      </c>
      <c r="I116" s="2" t="str">
        <f>IF(ISBLANK(Backlog[[#This Row],[Voltooid op]]),"n","y")</f>
        <v>n</v>
      </c>
    </row>
    <row r="117" spans="1:9" hidden="1" x14ac:dyDescent="0.25">
      <c r="A117" s="2"/>
      <c r="B117" s="2"/>
      <c r="C117" s="2"/>
      <c r="D117" s="2"/>
      <c r="E117" s="2"/>
      <c r="F117" s="2"/>
      <c r="G117" s="2"/>
      <c r="H117" s="3" t="str">
        <f>IF(ISBLANK(Backlog[[#This Row],[Voltooid op]]),"",Backlog[[#This Row],[Voltooid op]]-$C$1)</f>
        <v/>
      </c>
      <c r="I117" s="2" t="str">
        <f>IF(ISBLANK(Backlog[[#This Row],[Voltooid op]]),"n","y")</f>
        <v>n</v>
      </c>
    </row>
    <row r="118" spans="1:9" hidden="1" x14ac:dyDescent="0.25">
      <c r="A118" s="2"/>
      <c r="B118" s="2"/>
      <c r="C118" s="2"/>
      <c r="D118" s="2"/>
      <c r="E118" s="2"/>
      <c r="F118" s="2"/>
      <c r="G118" s="2"/>
      <c r="H118" s="3" t="str">
        <f>IF(ISBLANK(Backlog[[#This Row],[Voltooid op]]),"",Backlog[[#This Row],[Voltooid op]]-$C$1)</f>
        <v/>
      </c>
      <c r="I118" s="2" t="str">
        <f>IF(ISBLANK(Backlog[[#This Row],[Voltooid op]]),"n","y")</f>
        <v>n</v>
      </c>
    </row>
    <row r="119" spans="1:9" hidden="1" x14ac:dyDescent="0.25">
      <c r="A119" s="2"/>
      <c r="B119" s="2"/>
      <c r="C119" s="2"/>
      <c r="D119" s="2"/>
      <c r="E119" s="2"/>
      <c r="F119" s="2"/>
      <c r="G119" s="2"/>
      <c r="H119" s="3" t="str">
        <f>IF(ISBLANK(Backlog[[#This Row],[Voltooid op]]),"",Backlog[[#This Row],[Voltooid op]]-$C$1)</f>
        <v/>
      </c>
      <c r="I119" s="2" t="str">
        <f>IF(ISBLANK(Backlog[[#This Row],[Voltooid op]]),"n","y")</f>
        <v>n</v>
      </c>
    </row>
    <row r="120" spans="1:9" hidden="1" x14ac:dyDescent="0.25">
      <c r="A120" s="2"/>
      <c r="B120" s="2"/>
      <c r="C120" s="2"/>
      <c r="D120" s="2"/>
      <c r="E120" s="2"/>
      <c r="F120" s="2"/>
      <c r="G120" s="2"/>
      <c r="H120" s="3" t="str">
        <f>IF(ISBLANK(Backlog[[#This Row],[Voltooid op]]),"",Backlog[[#This Row],[Voltooid op]]-$C$1)</f>
        <v/>
      </c>
      <c r="I120" s="2" t="str">
        <f>IF(ISBLANK(Backlog[[#This Row],[Voltooid op]]),"n","y")</f>
        <v>n</v>
      </c>
    </row>
    <row r="121" spans="1:9" hidden="1" x14ac:dyDescent="0.25">
      <c r="A121" s="2"/>
      <c r="B121" s="2"/>
      <c r="C121" s="2"/>
      <c r="D121" s="2"/>
      <c r="E121" s="2"/>
      <c r="F121" s="2"/>
      <c r="G121" s="2"/>
      <c r="H121" s="3" t="str">
        <f>IF(ISBLANK(Backlog[[#This Row],[Voltooid op]]),"",Backlog[[#This Row],[Voltooid op]]-$C$1)</f>
        <v/>
      </c>
      <c r="I121" s="2" t="str">
        <f>IF(ISBLANK(Backlog[[#This Row],[Voltooid op]]),"n","y")</f>
        <v>n</v>
      </c>
    </row>
    <row r="122" spans="1:9" hidden="1" x14ac:dyDescent="0.25">
      <c r="A122" s="2"/>
      <c r="B122" s="2"/>
      <c r="C122" s="2"/>
      <c r="D122" s="2"/>
      <c r="E122" s="2"/>
      <c r="F122" s="2"/>
      <c r="G122" s="2"/>
      <c r="H122" s="3" t="str">
        <f>IF(ISBLANK(Backlog[[#This Row],[Voltooid op]]),"",Backlog[[#This Row],[Voltooid op]]-$C$1)</f>
        <v/>
      </c>
      <c r="I122" s="2" t="str">
        <f>IF(ISBLANK(Backlog[[#This Row],[Voltooid op]]),"n","y")</f>
        <v>n</v>
      </c>
    </row>
    <row r="123" spans="1:9" hidden="1" x14ac:dyDescent="0.25">
      <c r="A123" s="2"/>
      <c r="B123" s="2"/>
      <c r="C123" s="2"/>
      <c r="D123" s="2"/>
      <c r="E123" s="2"/>
      <c r="F123" s="2"/>
      <c r="G123" s="2"/>
      <c r="H123" s="3" t="str">
        <f>IF(ISBLANK(Backlog[[#This Row],[Voltooid op]]),"",Backlog[[#This Row],[Voltooid op]]-$C$1)</f>
        <v/>
      </c>
      <c r="I123" s="2" t="str">
        <f>IF(ISBLANK(Backlog[[#This Row],[Voltooid op]]),"n","y")</f>
        <v>n</v>
      </c>
    </row>
    <row r="124" spans="1:9" hidden="1" x14ac:dyDescent="0.25">
      <c r="A124" s="2"/>
      <c r="B124" s="2"/>
      <c r="C124" s="2"/>
      <c r="D124" s="2"/>
      <c r="E124" s="2"/>
      <c r="F124" s="2"/>
      <c r="G124" s="2"/>
      <c r="H124" s="3" t="str">
        <f>IF(ISBLANK(Backlog[[#This Row],[Voltooid op]]),"",Backlog[[#This Row],[Voltooid op]]-$C$1)</f>
        <v/>
      </c>
      <c r="I124" s="2" t="str">
        <f>IF(ISBLANK(Backlog[[#This Row],[Voltooid op]]),"n","y")</f>
        <v>n</v>
      </c>
    </row>
    <row r="125" spans="1:9" hidden="1" x14ac:dyDescent="0.25">
      <c r="A125" s="2"/>
      <c r="B125" s="2"/>
      <c r="C125" s="2"/>
      <c r="D125" s="2"/>
      <c r="E125" s="2"/>
      <c r="F125" s="2"/>
      <c r="G125" s="2"/>
      <c r="H125" s="3" t="str">
        <f>IF(ISBLANK(Backlog[[#This Row],[Voltooid op]]),"",Backlog[[#This Row],[Voltooid op]]-$C$1)</f>
        <v/>
      </c>
      <c r="I125" s="2" t="str">
        <f>IF(ISBLANK(Backlog[[#This Row],[Voltooid op]]),"n","y")</f>
        <v>n</v>
      </c>
    </row>
    <row r="126" spans="1:9" hidden="1" x14ac:dyDescent="0.25">
      <c r="A126" s="2"/>
      <c r="B126" s="2"/>
      <c r="C126" s="2"/>
      <c r="D126" s="2"/>
      <c r="E126" s="2"/>
      <c r="F126" s="2"/>
      <c r="G126" s="2"/>
      <c r="H126" s="3" t="str">
        <f>IF(ISBLANK(Backlog[[#This Row],[Voltooid op]]),"",Backlog[[#This Row],[Voltooid op]]-$C$1)</f>
        <v/>
      </c>
      <c r="I126" s="2" t="str">
        <f>IF(ISBLANK(Backlog[[#This Row],[Voltooid op]]),"n","y")</f>
        <v>n</v>
      </c>
    </row>
    <row r="127" spans="1:9" hidden="1" x14ac:dyDescent="0.25">
      <c r="A127" s="2"/>
      <c r="B127" s="2"/>
      <c r="C127" s="2"/>
      <c r="D127" s="2"/>
      <c r="E127" s="2"/>
      <c r="F127" s="2"/>
      <c r="G127" s="2"/>
      <c r="H127" s="3" t="str">
        <f>IF(ISBLANK(Backlog[[#This Row],[Voltooid op]]),"",Backlog[[#This Row],[Voltooid op]]-$C$1)</f>
        <v/>
      </c>
      <c r="I127" s="2" t="str">
        <f>IF(ISBLANK(Backlog[[#This Row],[Voltooid op]]),"n","y")</f>
        <v>n</v>
      </c>
    </row>
    <row r="128" spans="1:9" hidden="1" x14ac:dyDescent="0.25">
      <c r="A128" s="2"/>
      <c r="B128" s="2"/>
      <c r="C128" s="2"/>
      <c r="D128" s="2"/>
      <c r="E128" s="2"/>
      <c r="F128" s="2"/>
      <c r="G128" s="2"/>
      <c r="H128" s="3" t="str">
        <f>IF(ISBLANK(Backlog[[#This Row],[Voltooid op]]),"",Backlog[[#This Row],[Voltooid op]]-$C$1)</f>
        <v/>
      </c>
      <c r="I128" s="2" t="str">
        <f>IF(ISBLANK(Backlog[[#This Row],[Voltooid op]]),"n","y")</f>
        <v>n</v>
      </c>
    </row>
    <row r="129" spans="1:9" hidden="1" x14ac:dyDescent="0.25">
      <c r="A129" s="2"/>
      <c r="B129" s="2"/>
      <c r="C129" s="2"/>
      <c r="D129" s="2"/>
      <c r="E129" s="2"/>
      <c r="F129" s="2"/>
      <c r="G129" s="2"/>
      <c r="H129" s="3" t="str">
        <f>IF(ISBLANK(Backlog[[#This Row],[Voltooid op]]),"",Backlog[[#This Row],[Voltooid op]]-$C$1)</f>
        <v/>
      </c>
      <c r="I129" s="2" t="str">
        <f>IF(ISBLANK(Backlog[[#This Row],[Voltooid op]]),"n","y")</f>
        <v>n</v>
      </c>
    </row>
    <row r="130" spans="1:9" hidden="1" x14ac:dyDescent="0.25">
      <c r="A130" s="2"/>
      <c r="B130" s="2"/>
      <c r="C130" s="2"/>
      <c r="D130" s="2"/>
      <c r="E130" s="2"/>
      <c r="F130" s="2"/>
      <c r="G130" s="2"/>
      <c r="H130" s="3" t="str">
        <f>IF(ISBLANK(Backlog[[#This Row],[Voltooid op]]),"",Backlog[[#This Row],[Voltooid op]]-$C$1)</f>
        <v/>
      </c>
      <c r="I130" s="2" t="str">
        <f>IF(ISBLANK(Backlog[[#This Row],[Voltooid op]]),"n","y")</f>
        <v>n</v>
      </c>
    </row>
    <row r="131" spans="1:9" hidden="1" x14ac:dyDescent="0.25">
      <c r="A131" s="2"/>
      <c r="B131" s="2"/>
      <c r="C131" s="2"/>
      <c r="D131" s="2"/>
      <c r="E131" s="2"/>
      <c r="F131" s="2"/>
      <c r="G131" s="2"/>
      <c r="H131" s="3" t="str">
        <f>IF(ISBLANK(Backlog[[#This Row],[Voltooid op]]),"",Backlog[[#This Row],[Voltooid op]]-$C$1)</f>
        <v/>
      </c>
      <c r="I131" s="2" t="str">
        <f>IF(ISBLANK(Backlog[[#This Row],[Voltooid op]]),"n","y")</f>
        <v>n</v>
      </c>
    </row>
    <row r="132" spans="1:9" hidden="1" x14ac:dyDescent="0.25">
      <c r="A132" s="2"/>
      <c r="B132" s="2"/>
      <c r="C132" s="2"/>
      <c r="D132" s="2"/>
      <c r="E132" s="2"/>
      <c r="F132" s="2"/>
      <c r="G132" s="2"/>
      <c r="H132" s="3" t="str">
        <f>IF(ISBLANK(Backlog[[#This Row],[Voltooid op]]),"",Backlog[[#This Row],[Voltooid op]]-$C$1)</f>
        <v/>
      </c>
      <c r="I132" s="2" t="str">
        <f>IF(ISBLANK(Backlog[[#This Row],[Voltooid op]]),"n","y")</f>
        <v>n</v>
      </c>
    </row>
    <row r="133" spans="1:9" hidden="1" x14ac:dyDescent="0.25">
      <c r="A133" s="2"/>
      <c r="B133" s="2"/>
      <c r="C133" s="2"/>
      <c r="D133" s="2"/>
      <c r="E133" s="2"/>
      <c r="F133" s="2"/>
      <c r="G133" s="2"/>
      <c r="H133" s="3" t="str">
        <f>IF(ISBLANK(Backlog[[#This Row],[Voltooid op]]),"",Backlog[[#This Row],[Voltooid op]]-$C$1)</f>
        <v/>
      </c>
      <c r="I133" s="2" t="str">
        <f>IF(ISBLANK(Backlog[[#This Row],[Voltooid op]]),"n","y")</f>
        <v>n</v>
      </c>
    </row>
    <row r="134" spans="1:9" hidden="1" x14ac:dyDescent="0.25">
      <c r="A134" s="2"/>
      <c r="B134" s="2"/>
      <c r="C134" s="2"/>
      <c r="D134" s="2"/>
      <c r="E134" s="2"/>
      <c r="F134" s="2"/>
      <c r="G134" s="2"/>
      <c r="H134" s="3" t="str">
        <f>IF(ISBLANK(Backlog[[#This Row],[Voltooid op]]),"",Backlog[[#This Row],[Voltooid op]]-$C$1)</f>
        <v/>
      </c>
      <c r="I134" s="2" t="str">
        <f>IF(ISBLANK(Backlog[[#This Row],[Voltooid op]]),"n","y")</f>
        <v>n</v>
      </c>
    </row>
    <row r="135" spans="1:9" hidden="1" x14ac:dyDescent="0.25">
      <c r="A135" s="2"/>
      <c r="B135" s="2"/>
      <c r="C135" s="2"/>
      <c r="D135" s="2"/>
      <c r="E135" s="2"/>
      <c r="F135" s="2"/>
      <c r="G135" s="2"/>
      <c r="H135" s="3" t="str">
        <f>IF(ISBLANK(Backlog[[#This Row],[Voltooid op]]),"",Backlog[[#This Row],[Voltooid op]]-$C$1)</f>
        <v/>
      </c>
      <c r="I135" s="2" t="str">
        <f>IF(ISBLANK(Backlog[[#This Row],[Voltooid op]]),"n","y")</f>
        <v>n</v>
      </c>
    </row>
    <row r="136" spans="1:9" hidden="1" x14ac:dyDescent="0.25">
      <c r="A136" s="2"/>
      <c r="B136" s="2"/>
      <c r="C136" s="2"/>
      <c r="D136" s="2"/>
      <c r="E136" s="2"/>
      <c r="F136" s="2"/>
      <c r="G136" s="2"/>
      <c r="H136" s="3" t="str">
        <f>IF(ISBLANK(Backlog[[#This Row],[Voltooid op]]),"",Backlog[[#This Row],[Voltooid op]]-$C$1)</f>
        <v/>
      </c>
      <c r="I136" s="2" t="str">
        <f>IF(ISBLANK(Backlog[[#This Row],[Voltooid op]]),"n","y")</f>
        <v>n</v>
      </c>
    </row>
    <row r="137" spans="1:9" hidden="1" x14ac:dyDescent="0.25">
      <c r="A137" s="2"/>
      <c r="B137" s="2"/>
      <c r="C137" s="2"/>
      <c r="D137" s="2"/>
      <c r="E137" s="2"/>
      <c r="F137" s="2"/>
      <c r="G137" s="2"/>
      <c r="H137" s="3" t="str">
        <f>IF(ISBLANK(Backlog[[#This Row],[Voltooid op]]),"",Backlog[[#This Row],[Voltooid op]]-$C$1)</f>
        <v/>
      </c>
      <c r="I137" s="2" t="str">
        <f>IF(ISBLANK(Backlog[[#This Row],[Voltooid op]]),"n","y")</f>
        <v>n</v>
      </c>
    </row>
    <row r="138" spans="1:9" hidden="1" x14ac:dyDescent="0.25">
      <c r="A138" s="2"/>
      <c r="B138" s="2"/>
      <c r="C138" s="2"/>
      <c r="D138" s="2"/>
      <c r="E138" s="2"/>
      <c r="F138" s="2"/>
      <c r="G138" s="2"/>
      <c r="H138" s="3" t="str">
        <f>IF(ISBLANK(Backlog[[#This Row],[Voltooid op]]),"",Backlog[[#This Row],[Voltooid op]]-$C$1)</f>
        <v/>
      </c>
      <c r="I138" s="2" t="str">
        <f>IF(ISBLANK(Backlog[[#This Row],[Voltooid op]]),"n","y")</f>
        <v>n</v>
      </c>
    </row>
    <row r="139" spans="1:9" hidden="1" x14ac:dyDescent="0.25">
      <c r="A139" s="2"/>
      <c r="B139" s="2"/>
      <c r="C139" s="2"/>
      <c r="D139" s="2"/>
      <c r="E139" s="2"/>
      <c r="F139" s="2"/>
      <c r="G139" s="2"/>
      <c r="H139" s="3" t="str">
        <f>IF(ISBLANK(Backlog[[#This Row],[Voltooid op]]),"",Backlog[[#This Row],[Voltooid op]]-$C$1)</f>
        <v/>
      </c>
      <c r="I139" s="2" t="str">
        <f>IF(ISBLANK(Backlog[[#This Row],[Voltooid op]]),"n","y")</f>
        <v>n</v>
      </c>
    </row>
    <row r="140" spans="1:9" hidden="1" x14ac:dyDescent="0.25">
      <c r="A140" s="2"/>
      <c r="B140" s="2"/>
      <c r="C140" s="2"/>
      <c r="D140" s="2"/>
      <c r="E140" s="2"/>
      <c r="F140" s="2"/>
      <c r="G140" s="2"/>
      <c r="H140" s="3" t="str">
        <f>IF(ISBLANK(Backlog[[#This Row],[Voltooid op]]),"",Backlog[[#This Row],[Voltooid op]]-$C$1)</f>
        <v/>
      </c>
      <c r="I140" s="2" t="str">
        <f>IF(ISBLANK(Backlog[[#This Row],[Voltooid op]]),"n","y")</f>
        <v>n</v>
      </c>
    </row>
    <row r="141" spans="1:9" hidden="1" x14ac:dyDescent="0.25">
      <c r="A141" s="2"/>
      <c r="B141" s="2"/>
      <c r="C141" s="2"/>
      <c r="D141" s="2"/>
      <c r="E141" s="2"/>
      <c r="F141" s="2"/>
      <c r="G141" s="2"/>
      <c r="H141" s="3" t="str">
        <f>IF(ISBLANK(Backlog[[#This Row],[Voltooid op]]),"",Backlog[[#This Row],[Voltooid op]]-$C$1)</f>
        <v/>
      </c>
      <c r="I141" s="2" t="str">
        <f>IF(ISBLANK(Backlog[[#This Row],[Voltooid op]]),"n","y")</f>
        <v>n</v>
      </c>
    </row>
    <row r="142" spans="1:9" hidden="1" x14ac:dyDescent="0.25">
      <c r="A142" s="2"/>
      <c r="B142" s="2"/>
      <c r="C142" s="2"/>
      <c r="D142" s="2"/>
      <c r="E142" s="2"/>
      <c r="F142" s="2"/>
      <c r="G142" s="2"/>
      <c r="H142" s="3" t="str">
        <f>IF(ISBLANK(Backlog[[#This Row],[Voltooid op]]),"",Backlog[[#This Row],[Voltooid op]]-$C$1)</f>
        <v/>
      </c>
      <c r="I142" s="2" t="str">
        <f>IF(ISBLANK(Backlog[[#This Row],[Voltooid op]]),"n","y")</f>
        <v>n</v>
      </c>
    </row>
    <row r="143" spans="1:9" hidden="1" x14ac:dyDescent="0.25">
      <c r="A143" s="2"/>
      <c r="B143" s="2"/>
      <c r="C143" s="2"/>
      <c r="D143" s="2"/>
      <c r="E143" s="2"/>
      <c r="F143" s="2"/>
      <c r="G143" s="2"/>
      <c r="H143" s="3" t="str">
        <f>IF(ISBLANK(Backlog[[#This Row],[Voltooid op]]),"",Backlog[[#This Row],[Voltooid op]]-$C$1)</f>
        <v/>
      </c>
      <c r="I143" s="2" t="str">
        <f>IF(ISBLANK(Backlog[[#This Row],[Voltooid op]]),"n","y")</f>
        <v>n</v>
      </c>
    </row>
    <row r="144" spans="1:9" hidden="1" x14ac:dyDescent="0.25">
      <c r="A144" s="2"/>
      <c r="B144" s="2"/>
      <c r="C144" s="2"/>
      <c r="D144" s="2"/>
      <c r="E144" s="2"/>
      <c r="F144" s="2"/>
      <c r="G144" s="2"/>
      <c r="H144" s="3" t="str">
        <f>IF(ISBLANK(Backlog[[#This Row],[Voltooid op]]),"",Backlog[[#This Row],[Voltooid op]]-$C$1)</f>
        <v/>
      </c>
      <c r="I144" s="2" t="str">
        <f>IF(ISBLANK(Backlog[[#This Row],[Voltooid op]]),"n","y")</f>
        <v>n</v>
      </c>
    </row>
    <row r="145" spans="1:9" hidden="1" x14ac:dyDescent="0.25">
      <c r="A145" s="2"/>
      <c r="B145" s="2"/>
      <c r="C145" s="2"/>
      <c r="D145" s="2"/>
      <c r="E145" s="2"/>
      <c r="F145" s="2"/>
      <c r="G145" s="2"/>
      <c r="H145" s="3" t="str">
        <f>IF(ISBLANK(Backlog[[#This Row],[Voltooid op]]),"",Backlog[[#This Row],[Voltooid op]]-$C$1)</f>
        <v/>
      </c>
      <c r="I145" s="2" t="str">
        <f>IF(ISBLANK(Backlog[[#This Row],[Voltooid op]]),"n","y")</f>
        <v>n</v>
      </c>
    </row>
    <row r="146" spans="1:9" hidden="1" x14ac:dyDescent="0.25">
      <c r="A146" s="2"/>
      <c r="B146" s="2"/>
      <c r="C146" s="2"/>
      <c r="D146" s="2"/>
      <c r="E146" s="2"/>
      <c r="F146" s="2"/>
      <c r="G146" s="2"/>
      <c r="H146" s="3" t="str">
        <f>IF(ISBLANK(Backlog[[#This Row],[Voltooid op]]),"",Backlog[[#This Row],[Voltooid op]]-$C$1)</f>
        <v/>
      </c>
      <c r="I146" s="2" t="str">
        <f>IF(ISBLANK(Backlog[[#This Row],[Voltooid op]]),"n","y")</f>
        <v>n</v>
      </c>
    </row>
    <row r="147" spans="1:9" hidden="1" x14ac:dyDescent="0.25">
      <c r="A147" s="2"/>
      <c r="B147" s="2"/>
      <c r="C147" s="2"/>
      <c r="D147" s="2"/>
      <c r="E147" s="2"/>
      <c r="F147" s="2"/>
      <c r="G147" s="2"/>
      <c r="H147" s="3" t="str">
        <f>IF(ISBLANK(Backlog[[#This Row],[Voltooid op]]),"",Backlog[[#This Row],[Voltooid op]]-$C$1)</f>
        <v/>
      </c>
      <c r="I147" s="2" t="str">
        <f>IF(ISBLANK(Backlog[[#This Row],[Voltooid op]]),"n","y")</f>
        <v>n</v>
      </c>
    </row>
    <row r="148" spans="1:9" hidden="1" x14ac:dyDescent="0.25">
      <c r="A148" s="2"/>
      <c r="B148" s="2"/>
      <c r="C148" s="2"/>
      <c r="D148" s="2"/>
      <c r="E148" s="2"/>
      <c r="F148" s="2"/>
      <c r="G148" s="2"/>
      <c r="H148" s="3" t="str">
        <f>IF(ISBLANK(Backlog[[#This Row],[Voltooid op]]),"",Backlog[[#This Row],[Voltooid op]]-$C$1)</f>
        <v/>
      </c>
      <c r="I148" s="2" t="str">
        <f>IF(ISBLANK(Backlog[[#This Row],[Voltooid op]]),"n","y")</f>
        <v>n</v>
      </c>
    </row>
    <row r="149" spans="1:9" hidden="1" x14ac:dyDescent="0.25">
      <c r="A149" s="2"/>
      <c r="B149" s="2"/>
      <c r="C149" s="2"/>
      <c r="D149" s="2"/>
      <c r="E149" s="2"/>
      <c r="F149" s="2"/>
      <c r="G149" s="2"/>
      <c r="H149" s="3" t="str">
        <f>IF(ISBLANK(Backlog[[#This Row],[Voltooid op]]),"",Backlog[[#This Row],[Voltooid op]]-$C$1)</f>
        <v/>
      </c>
      <c r="I149" s="2" t="str">
        <f>IF(ISBLANK(Backlog[[#This Row],[Voltooid op]]),"n","y")</f>
        <v>n</v>
      </c>
    </row>
    <row r="150" spans="1:9" hidden="1" x14ac:dyDescent="0.25">
      <c r="A150" s="2"/>
      <c r="B150" s="2"/>
      <c r="C150" s="2"/>
      <c r="D150" s="2"/>
      <c r="E150" s="2"/>
      <c r="F150" s="2"/>
      <c r="G150" s="2"/>
      <c r="H150" s="3" t="str">
        <f>IF(ISBLANK(Backlog[[#This Row],[Voltooid op]]),"",Backlog[[#This Row],[Voltooid op]]-$C$1)</f>
        <v/>
      </c>
      <c r="I150" s="2" t="str">
        <f>IF(ISBLANK(Backlog[[#This Row],[Voltooid op]]),"n","y")</f>
        <v>n</v>
      </c>
    </row>
    <row r="151" spans="1:9" hidden="1" x14ac:dyDescent="0.25">
      <c r="A151" s="2"/>
      <c r="B151" s="2"/>
      <c r="C151" s="2"/>
      <c r="D151" s="2"/>
      <c r="E151" s="2"/>
      <c r="F151" s="2"/>
      <c r="G151" s="2"/>
      <c r="H151" s="3" t="str">
        <f>IF(ISBLANK(Backlog[[#This Row],[Voltooid op]]),"",Backlog[[#This Row],[Voltooid op]]-$C$1)</f>
        <v/>
      </c>
      <c r="I151" s="2" t="str">
        <f>IF(ISBLANK(Backlog[[#This Row],[Voltooid op]]),"n","y")</f>
        <v>n</v>
      </c>
    </row>
    <row r="152" spans="1:9" hidden="1" x14ac:dyDescent="0.25">
      <c r="A152" s="2"/>
      <c r="B152" s="2"/>
      <c r="C152" s="2"/>
      <c r="D152" s="2"/>
      <c r="E152" s="2"/>
      <c r="F152" s="2"/>
      <c r="G152" s="2"/>
      <c r="H152" s="3" t="str">
        <f>IF(ISBLANK(Backlog[[#This Row],[Voltooid op]]),"",Backlog[[#This Row],[Voltooid op]]-$C$1)</f>
        <v/>
      </c>
      <c r="I152" s="2" t="str">
        <f>IF(ISBLANK(Backlog[[#This Row],[Voltooid op]]),"n","y")</f>
        <v>n</v>
      </c>
    </row>
    <row r="153" spans="1:9" hidden="1" x14ac:dyDescent="0.25">
      <c r="A153" s="2"/>
      <c r="B153" s="2"/>
      <c r="C153" s="2"/>
      <c r="D153" s="2"/>
      <c r="E153" s="2"/>
      <c r="F153" s="2"/>
      <c r="G153" s="2"/>
      <c r="H153" s="3" t="str">
        <f>IF(ISBLANK(Backlog[[#This Row],[Voltooid op]]),"",Backlog[[#This Row],[Voltooid op]]-$C$1)</f>
        <v/>
      </c>
      <c r="I153" s="2" t="str">
        <f>IF(ISBLANK(Backlog[[#This Row],[Voltooid op]]),"n","y")</f>
        <v>n</v>
      </c>
    </row>
    <row r="154" spans="1:9" hidden="1" x14ac:dyDescent="0.25">
      <c r="A154" s="2"/>
      <c r="B154" s="2"/>
      <c r="C154" s="2"/>
      <c r="D154" s="2"/>
      <c r="E154" s="2"/>
      <c r="F154" s="2"/>
      <c r="G154" s="2"/>
      <c r="H154" s="3" t="str">
        <f>IF(ISBLANK(Backlog[[#This Row],[Voltooid op]]),"",Backlog[[#This Row],[Voltooid op]]-$C$1)</f>
        <v/>
      </c>
      <c r="I154" s="2" t="str">
        <f>IF(ISBLANK(Backlog[[#This Row],[Voltooid op]]),"n","y")</f>
        <v>n</v>
      </c>
    </row>
    <row r="155" spans="1:9" hidden="1" x14ac:dyDescent="0.25">
      <c r="A155" s="2"/>
      <c r="B155" s="2"/>
      <c r="C155" s="2"/>
      <c r="D155" s="2"/>
      <c r="E155" s="2"/>
      <c r="F155" s="2"/>
      <c r="G155" s="2"/>
      <c r="H155" s="3" t="str">
        <f>IF(ISBLANK(Backlog[[#This Row],[Voltooid op]]),"",Backlog[[#This Row],[Voltooid op]]-$C$1)</f>
        <v/>
      </c>
      <c r="I155" s="2" t="str">
        <f>IF(ISBLANK(Backlog[[#This Row],[Voltooid op]]),"n","y")</f>
        <v>n</v>
      </c>
    </row>
    <row r="156" spans="1:9" hidden="1" x14ac:dyDescent="0.25">
      <c r="A156" s="2"/>
      <c r="B156" s="2"/>
      <c r="C156" s="2"/>
      <c r="D156" s="2"/>
      <c r="E156" s="2"/>
      <c r="F156" s="2"/>
      <c r="G156" s="2"/>
      <c r="H156" s="3" t="str">
        <f>IF(ISBLANK(Backlog[[#This Row],[Voltooid op]]),"",Backlog[[#This Row],[Voltooid op]]-$C$1)</f>
        <v/>
      </c>
      <c r="I156" s="2" t="str">
        <f>IF(ISBLANK(Backlog[[#This Row],[Voltooid op]]),"n","y")</f>
        <v>n</v>
      </c>
    </row>
    <row r="157" spans="1:9" hidden="1" x14ac:dyDescent="0.25">
      <c r="A157" s="2"/>
      <c r="B157" s="2"/>
      <c r="C157" s="2"/>
      <c r="D157" s="2"/>
      <c r="E157" s="2"/>
      <c r="F157" s="2"/>
      <c r="G157" s="2"/>
      <c r="H157" s="3" t="str">
        <f>IF(ISBLANK(Backlog[[#This Row],[Voltooid op]]),"",Backlog[[#This Row],[Voltooid op]]-$C$1)</f>
        <v/>
      </c>
      <c r="I157" s="2" t="str">
        <f>IF(ISBLANK(Backlog[[#This Row],[Voltooid op]]),"n","y")</f>
        <v>n</v>
      </c>
    </row>
    <row r="158" spans="1:9" hidden="1" x14ac:dyDescent="0.25">
      <c r="A158" s="2"/>
      <c r="B158" s="2"/>
      <c r="C158" s="2"/>
      <c r="D158" s="2"/>
      <c r="E158" s="2"/>
      <c r="F158" s="2"/>
      <c r="G158" s="2"/>
      <c r="H158" s="3" t="str">
        <f>IF(ISBLANK(Backlog[[#This Row],[Voltooid op]]),"",Backlog[[#This Row],[Voltooid op]]-$C$1)</f>
        <v/>
      </c>
      <c r="I158" s="2" t="str">
        <f>IF(ISBLANK(Backlog[[#This Row],[Voltooid op]]),"n","y")</f>
        <v>n</v>
      </c>
    </row>
    <row r="159" spans="1:9" hidden="1" x14ac:dyDescent="0.25">
      <c r="A159" s="2"/>
      <c r="B159" s="2"/>
      <c r="C159" s="2"/>
      <c r="D159" s="2"/>
      <c r="E159" s="2"/>
      <c r="F159" s="2"/>
      <c r="G159" s="2"/>
      <c r="H159" s="3" t="str">
        <f>IF(ISBLANK(Backlog[[#This Row],[Voltooid op]]),"",Backlog[[#This Row],[Voltooid op]]-$C$1)</f>
        <v/>
      </c>
      <c r="I159" s="2" t="str">
        <f>IF(ISBLANK(Backlog[[#This Row],[Voltooid op]]),"n","y")</f>
        <v>n</v>
      </c>
    </row>
    <row r="160" spans="1:9" x14ac:dyDescent="0.25">
      <c r="A160" s="1" t="s">
        <v>10</v>
      </c>
      <c r="B160" s="43"/>
      <c r="C160" s="43">
        <f>SUBTOTAL(109,Backlog[StoryPoints])</f>
        <v>62</v>
      </c>
      <c r="D160" s="43"/>
      <c r="E160" s="43"/>
      <c r="F160" s="43"/>
      <c r="G160" s="43"/>
      <c r="H160" s="47"/>
      <c r="I160" s="47"/>
    </row>
    <row r="161" spans="1:9" x14ac:dyDescent="0.25">
      <c r="A161" s="29"/>
      <c r="B161" s="29"/>
      <c r="C161" s="29"/>
      <c r="D161" s="29"/>
      <c r="E161" s="29"/>
      <c r="F161" s="29"/>
      <c r="G161" s="29"/>
      <c r="H161" s="31"/>
      <c r="I161" s="31"/>
    </row>
    <row r="162" spans="1:9" x14ac:dyDescent="0.25">
      <c r="A162" s="29"/>
      <c r="B162" s="29"/>
      <c r="C162" s="29"/>
      <c r="D162" s="29"/>
      <c r="E162" s="29"/>
      <c r="F162" s="29"/>
      <c r="G162" s="29"/>
      <c r="H162" s="31"/>
      <c r="I162" s="31"/>
    </row>
    <row r="163" spans="1:9" x14ac:dyDescent="0.25">
      <c r="A163" s="29"/>
      <c r="B163" s="29"/>
      <c r="C163" s="29"/>
      <c r="D163" s="29"/>
      <c r="E163" s="29"/>
      <c r="F163" s="29"/>
      <c r="G163" s="29"/>
      <c r="H163" s="31"/>
      <c r="I163" s="31"/>
    </row>
    <row r="164" spans="1:9" x14ac:dyDescent="0.25">
      <c r="A164" s="29"/>
      <c r="B164" s="29"/>
      <c r="C164" s="29"/>
      <c r="D164" s="29"/>
      <c r="E164" s="29"/>
      <c r="F164" s="29"/>
      <c r="G164" s="29"/>
      <c r="H164" s="31"/>
      <c r="I164" s="31"/>
    </row>
    <row r="165" spans="1:9" x14ac:dyDescent="0.25">
      <c r="A165" s="29"/>
      <c r="B165" s="29"/>
      <c r="C165" s="29"/>
      <c r="D165" s="29"/>
      <c r="E165" s="29"/>
      <c r="F165" s="29"/>
      <c r="G165" s="29"/>
      <c r="H165" s="48"/>
      <c r="I165" s="48"/>
    </row>
    <row r="166" spans="1:9" x14ac:dyDescent="0.25">
      <c r="A166" s="29"/>
      <c r="B166" s="29"/>
      <c r="C166" s="29"/>
      <c r="D166" s="29"/>
      <c r="E166" s="29"/>
      <c r="F166" s="29"/>
      <c r="G166" s="29"/>
      <c r="H166" s="48"/>
      <c r="I166" s="48"/>
    </row>
    <row r="167" spans="1:9" x14ac:dyDescent="0.25">
      <c r="A167" s="29"/>
      <c r="B167" s="29"/>
      <c r="C167" s="29"/>
      <c r="D167" s="29"/>
      <c r="E167" s="29"/>
      <c r="F167" s="29"/>
      <c r="G167" s="29"/>
      <c r="H167" s="48"/>
      <c r="I167" s="48"/>
    </row>
    <row r="168" spans="1:9" x14ac:dyDescent="0.25">
      <c r="A168" s="29"/>
      <c r="B168" s="29"/>
      <c r="C168" s="29"/>
      <c r="D168" s="29"/>
      <c r="E168" s="29"/>
      <c r="F168" s="29"/>
      <c r="G168" s="29"/>
      <c r="H168" s="31"/>
      <c r="I168" s="31"/>
    </row>
    <row r="169" spans="1:9" x14ac:dyDescent="0.25">
      <c r="A169" s="31"/>
      <c r="B169" s="31"/>
      <c r="C169" s="31"/>
      <c r="D169" s="31"/>
      <c r="E169" s="31"/>
      <c r="F169" s="31"/>
      <c r="G169" s="31"/>
      <c r="H169" s="31"/>
      <c r="I169" s="31"/>
    </row>
    <row r="170" spans="1:9" x14ac:dyDescent="0.25">
      <c r="A170" s="31"/>
      <c r="B170" s="31"/>
      <c r="C170" s="31"/>
      <c r="D170" s="31"/>
      <c r="E170" s="31"/>
      <c r="F170" s="31"/>
      <c r="G170" s="31"/>
      <c r="H170" s="31"/>
      <c r="I170" s="31"/>
    </row>
    <row r="171" spans="1:9" x14ac:dyDescent="0.25">
      <c r="A171" s="31"/>
      <c r="B171" s="31"/>
      <c r="C171" s="31"/>
      <c r="D171" s="31"/>
      <c r="E171" s="31"/>
      <c r="F171" s="31"/>
      <c r="G171" s="31"/>
      <c r="H171" s="31"/>
      <c r="I171" s="31"/>
    </row>
    <row r="172" spans="1:9" x14ac:dyDescent="0.25">
      <c r="A172" s="31"/>
      <c r="B172" s="31"/>
      <c r="C172" s="31"/>
      <c r="D172" s="31"/>
      <c r="E172" s="31"/>
      <c r="F172" s="31"/>
      <c r="G172" s="31"/>
      <c r="H172" s="31"/>
      <c r="I172" s="31"/>
    </row>
    <row r="173" spans="1:9" x14ac:dyDescent="0.25">
      <c r="A173" s="31"/>
      <c r="B173" s="31"/>
      <c r="C173" s="31"/>
      <c r="D173" s="31"/>
      <c r="E173" s="31"/>
      <c r="F173" s="31"/>
      <c r="G173" s="31"/>
      <c r="H173" s="31"/>
      <c r="I173" s="31"/>
    </row>
    <row r="174" spans="1:9" x14ac:dyDescent="0.25">
      <c r="A174" s="31"/>
      <c r="B174" s="31"/>
      <c r="C174" s="31"/>
      <c r="D174" s="31"/>
      <c r="E174" s="31"/>
      <c r="F174" s="31"/>
      <c r="G174" s="31"/>
      <c r="H174" s="31"/>
      <c r="I174" s="31"/>
    </row>
    <row r="175" spans="1:9" x14ac:dyDescent="0.25">
      <c r="A175" s="31"/>
      <c r="B175" s="31"/>
      <c r="C175" s="31"/>
      <c r="D175" s="31"/>
      <c r="E175" s="31"/>
      <c r="F175" s="31"/>
      <c r="G175" s="31"/>
      <c r="H175" s="31"/>
      <c r="I175" s="31"/>
    </row>
    <row r="176" spans="1:9" x14ac:dyDescent="0.25">
      <c r="A176" s="31"/>
      <c r="B176" s="31"/>
      <c r="C176" s="31"/>
      <c r="D176" s="31"/>
      <c r="E176" s="31"/>
      <c r="F176" s="31"/>
      <c r="G176" s="31"/>
      <c r="H176" s="31"/>
      <c r="I176" s="31"/>
    </row>
    <row r="177" spans="1:9" x14ac:dyDescent="0.25">
      <c r="A177" s="31"/>
      <c r="B177" s="31"/>
      <c r="C177" s="31"/>
      <c r="D177" s="31"/>
      <c r="E177" s="31"/>
      <c r="F177" s="31"/>
      <c r="G177" s="31"/>
      <c r="H177" s="31"/>
      <c r="I177" s="31"/>
    </row>
    <row r="178" spans="1:9" x14ac:dyDescent="0.25">
      <c r="A178" s="31"/>
      <c r="B178" s="31"/>
      <c r="C178" s="31"/>
      <c r="D178" s="31"/>
      <c r="E178" s="31"/>
      <c r="F178" s="31"/>
      <c r="G178" s="31"/>
      <c r="H178" s="31"/>
      <c r="I178" s="31"/>
    </row>
    <row r="179" spans="1:9" x14ac:dyDescent="0.25">
      <c r="A179" s="31"/>
      <c r="B179" s="31"/>
      <c r="C179" s="31"/>
      <c r="D179" s="31"/>
      <c r="E179" s="31"/>
      <c r="F179" s="31"/>
      <c r="G179" s="31"/>
      <c r="H179" s="31"/>
      <c r="I179" s="31"/>
    </row>
    <row r="180" spans="1:9" x14ac:dyDescent="0.25">
      <c r="A180" s="31"/>
      <c r="B180" s="31"/>
      <c r="C180" s="31"/>
      <c r="D180" s="31"/>
      <c r="E180" s="31"/>
      <c r="F180" s="31"/>
      <c r="G180" s="31"/>
      <c r="H180" s="31"/>
      <c r="I180" s="31"/>
    </row>
    <row r="181" spans="1:9" x14ac:dyDescent="0.25">
      <c r="A181" s="31"/>
      <c r="B181" s="31"/>
      <c r="C181" s="31"/>
      <c r="D181" s="31"/>
      <c r="E181" s="31"/>
      <c r="F181" s="31"/>
      <c r="G181" s="31"/>
      <c r="H181" s="31"/>
      <c r="I181" s="31"/>
    </row>
    <row r="182" spans="1:9" x14ac:dyDescent="0.25">
      <c r="A182" s="31"/>
      <c r="B182" s="31"/>
      <c r="C182" s="31"/>
      <c r="D182" s="31"/>
      <c r="E182" s="31"/>
      <c r="F182" s="31"/>
      <c r="G182" s="31"/>
      <c r="H182" s="31"/>
      <c r="I182" s="31"/>
    </row>
    <row r="183" spans="1:9" x14ac:dyDescent="0.25">
      <c r="A183" s="31"/>
      <c r="B183" s="31"/>
      <c r="C183" s="31"/>
      <c r="D183" s="31"/>
      <c r="E183" s="31"/>
      <c r="F183" s="31"/>
      <c r="G183" s="31"/>
      <c r="H183" s="31"/>
      <c r="I183" s="31"/>
    </row>
    <row r="184" spans="1:9" x14ac:dyDescent="0.25">
      <c r="A184" s="31"/>
      <c r="B184" s="31"/>
      <c r="C184" s="31"/>
      <c r="D184" s="31"/>
      <c r="E184" s="31"/>
      <c r="F184" s="31"/>
      <c r="G184" s="31"/>
      <c r="H184" s="31"/>
      <c r="I184" s="31"/>
    </row>
    <row r="185" spans="1:9" x14ac:dyDescent="0.25">
      <c r="A185" s="31"/>
      <c r="B185" s="31"/>
      <c r="C185" s="31"/>
      <c r="D185" s="31"/>
      <c r="E185" s="31"/>
      <c r="F185" s="31"/>
      <c r="G185" s="31"/>
      <c r="H185" s="31"/>
      <c r="I185" s="31"/>
    </row>
    <row r="186" spans="1:9" x14ac:dyDescent="0.25">
      <c r="A186" s="31"/>
      <c r="B186" s="31"/>
      <c r="C186" s="31"/>
      <c r="D186" s="31"/>
      <c r="E186" s="31"/>
      <c r="F186" s="31"/>
      <c r="G186" s="31"/>
      <c r="H186" s="31"/>
      <c r="I186" s="31"/>
    </row>
    <row r="187" spans="1:9" x14ac:dyDescent="0.25">
      <c r="A187" s="31"/>
      <c r="B187" s="31"/>
      <c r="C187" s="31"/>
      <c r="D187" s="31"/>
      <c r="E187" s="31"/>
      <c r="F187" s="31"/>
      <c r="G187" s="31"/>
      <c r="H187" s="31"/>
      <c r="I187" s="31"/>
    </row>
    <row r="188" spans="1:9" x14ac:dyDescent="0.25">
      <c r="A188" s="31"/>
      <c r="B188" s="31"/>
      <c r="C188" s="31"/>
      <c r="D188" s="31"/>
      <c r="E188" s="31"/>
      <c r="F188" s="31"/>
      <c r="G188" s="31"/>
      <c r="H188" s="31"/>
      <c r="I188" s="31"/>
    </row>
    <row r="189" spans="1:9" x14ac:dyDescent="0.25">
      <c r="A189" s="31"/>
      <c r="B189" s="31"/>
      <c r="C189" s="31"/>
      <c r="D189" s="31"/>
      <c r="E189" s="31"/>
      <c r="F189" s="31"/>
      <c r="G189" s="31"/>
      <c r="H189" s="31"/>
      <c r="I189" s="31"/>
    </row>
    <row r="190" spans="1:9" x14ac:dyDescent="0.25">
      <c r="A190" s="31"/>
      <c r="B190" s="31"/>
      <c r="C190" s="31"/>
      <c r="D190" s="31"/>
      <c r="E190" s="31"/>
      <c r="F190" s="31"/>
      <c r="G190" s="31"/>
      <c r="H190" s="31"/>
      <c r="I190" s="31"/>
    </row>
    <row r="191" spans="1:9" x14ac:dyDescent="0.25">
      <c r="A191" s="31"/>
      <c r="B191" s="31"/>
      <c r="C191" s="31"/>
      <c r="D191" s="31"/>
      <c r="E191" s="31"/>
      <c r="F191" s="31"/>
      <c r="G191" s="31"/>
      <c r="H191" s="31"/>
      <c r="I191" s="31"/>
    </row>
    <row r="192" spans="1:9" x14ac:dyDescent="0.25">
      <c r="A192" s="31"/>
      <c r="B192" s="31"/>
      <c r="C192" s="31"/>
      <c r="D192" s="31"/>
      <c r="E192" s="31"/>
      <c r="F192" s="31"/>
      <c r="G192" s="31"/>
      <c r="H192" s="31"/>
      <c r="I192" s="31"/>
    </row>
    <row r="193" spans="1:9" x14ac:dyDescent="0.25">
      <c r="A193" s="31"/>
      <c r="B193" s="31"/>
      <c r="C193" s="31"/>
      <c r="D193" s="31"/>
      <c r="E193" s="31"/>
      <c r="F193" s="31"/>
      <c r="G193" s="31"/>
      <c r="H193" s="31"/>
      <c r="I193" s="31"/>
    </row>
    <row r="194" spans="1:9" x14ac:dyDescent="0.25">
      <c r="A194" s="31"/>
      <c r="B194" s="31"/>
      <c r="C194" s="31"/>
      <c r="D194" s="31"/>
      <c r="E194" s="31"/>
      <c r="F194" s="31"/>
      <c r="G194" s="31"/>
      <c r="H194" s="31"/>
      <c r="I194" s="31"/>
    </row>
    <row r="195" spans="1:9" x14ac:dyDescent="0.25">
      <c r="A195" s="31"/>
      <c r="B195" s="31"/>
      <c r="C195" s="31"/>
      <c r="D195" s="31"/>
      <c r="E195" s="31"/>
      <c r="F195" s="31"/>
      <c r="G195" s="31"/>
      <c r="H195" s="31"/>
      <c r="I195" s="31"/>
    </row>
    <row r="196" spans="1:9" x14ac:dyDescent="0.25">
      <c r="A196" s="31"/>
      <c r="B196" s="31"/>
      <c r="C196" s="31"/>
      <c r="D196" s="31"/>
      <c r="E196" s="31"/>
      <c r="F196" s="31"/>
      <c r="G196" s="31"/>
      <c r="H196" s="31"/>
      <c r="I196" s="31"/>
    </row>
    <row r="197" spans="1:9" x14ac:dyDescent="0.25">
      <c r="A197" s="31"/>
      <c r="B197" s="31"/>
      <c r="C197" s="31"/>
      <c r="D197" s="31"/>
      <c r="E197" s="31"/>
      <c r="F197" s="31"/>
      <c r="G197" s="31"/>
      <c r="H197" s="31"/>
      <c r="I197" s="31"/>
    </row>
    <row r="198" spans="1:9" x14ac:dyDescent="0.25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9" x14ac:dyDescent="0.25">
      <c r="H199" s="31"/>
      <c r="I199" s="31"/>
    </row>
  </sheetData>
  <dataValidations count="4">
    <dataValidation type="date" operator="greaterThanOrEqual" allowBlank="1" showInputMessage="1" showErrorMessage="1" sqref="G6" xr:uid="{00000000-0002-0000-0100-000000000000}">
      <formula1>43723</formula1>
    </dataValidation>
    <dataValidation type="custom" allowBlank="1" showInputMessage="1" showErrorMessage="1" sqref="B158 B5 B161:B1048576 B1" xr:uid="{00000000-0002-0000-0100-000001000000}">
      <formula1>COUNTIF($A:$A,A1)=1</formula1>
    </dataValidation>
    <dataValidation type="custom" allowBlank="1" showInputMessage="1" showErrorMessage="1" errorTitle="Doppelte ID" error="DIe ID wurde bereits vergeben" sqref="B8:B157" xr:uid="{00000000-0002-0000-0100-000002000000}">
      <formula1>COUNTIF($B:$B,B5)=1</formula1>
    </dataValidation>
    <dataValidation type="custom" allowBlank="1" showInputMessage="1" showErrorMessage="1" errorTitle="Doppelte ID" error="DIe ID wurde bereits vergeben" sqref="B6:B7" xr:uid="{00000000-0002-0000-0100-000003000000}">
      <formula1>COUNTIF($B:$B,B1)=1</formula1>
    </dataValidation>
  </dataValidations>
  <pageMargins left="0.7" right="0.7" top="0.78740157499999996" bottom="0.78740157499999996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Overview!$A$22:$A$31</xm:f>
          </x14:formula1>
          <xm:sqref>E6:E120</xm:sqref>
        </x14:dataValidation>
        <x14:dataValidation type="list" allowBlank="1" showInputMessage="1" showErrorMessage="1" xr:uid="{00000000-0002-0000-0100-000005000000}">
          <x14:formula1>
            <xm:f>Overview!$A$36:$A$38</xm:f>
          </x14:formula1>
          <xm:sqref>F6:F140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workbookViewId="0">
      <selection activeCell="G20" sqref="G20"/>
    </sheetView>
  </sheetViews>
  <sheetFormatPr defaultColWidth="10.625" defaultRowHeight="15.75" x14ac:dyDescent="0.25"/>
  <cols>
    <col min="1" max="1" width="14.125" customWidth="1"/>
    <col min="2" max="2" width="19.625" customWidth="1"/>
    <col min="3" max="4" width="17.375" customWidth="1"/>
    <col min="5" max="5" width="10.875" hidden="1" customWidth="1"/>
  </cols>
  <sheetData>
    <row r="1" spans="1:5" x14ac:dyDescent="0.25">
      <c r="A1" s="29"/>
      <c r="B1" s="46"/>
      <c r="C1" s="46"/>
      <c r="D1" s="46"/>
      <c r="E1" s="29"/>
    </row>
    <row r="2" spans="1:5" x14ac:dyDescent="0.25">
      <c r="A2" s="51" t="s">
        <v>50</v>
      </c>
      <c r="B2" s="51"/>
      <c r="C2" s="51"/>
      <c r="D2" s="14"/>
      <c r="E2" s="2"/>
    </row>
    <row r="3" spans="1:5" x14ac:dyDescent="0.25">
      <c r="A3" s="2" t="s">
        <v>48</v>
      </c>
      <c r="B3" s="2" t="s">
        <v>51</v>
      </c>
      <c r="C3" s="2" t="s">
        <v>52</v>
      </c>
      <c r="D3" s="2" t="s">
        <v>53</v>
      </c>
      <c r="E3" s="2" t="s">
        <v>19</v>
      </c>
    </row>
    <row r="4" spans="1:5" x14ac:dyDescent="0.25">
      <c r="A4" s="2">
        <v>0</v>
      </c>
      <c r="B4" s="3">
        <f>Backlog[[#Totals],[StoryPoints]]-(Backlog[[#Totals],[StoryPoints]]/Overview!$E$6*Tabelle2[[#This Row],[Sprintdag]])</f>
        <v>62</v>
      </c>
      <c r="C4" s="2">
        <f>Backlog[[#Totals],[StoryPoints]]</f>
        <v>62</v>
      </c>
      <c r="D4" s="2">
        <f ca="1">IF(Tabelle2[[#This Row],[Aktuell]]="y",SUMIF(Backlog[Sprintdag],Tabelle2[[#This Row],[Sprintdag]],Backlog[StoryPoints]),#N/A)</f>
        <v>0</v>
      </c>
      <c r="E4" s="2" t="str">
        <f ca="1">IF(NOW()&gt;=Backlog!$C$1+Tabelle2[[#This Row],[Sprintdag]],"y","n")</f>
        <v>y</v>
      </c>
    </row>
    <row r="5" spans="1:5" x14ac:dyDescent="0.25">
      <c r="A5" s="2">
        <v>1</v>
      </c>
      <c r="B5" s="3">
        <f>Backlog[[#Totals],[StoryPoints]]-(Backlog[[#Totals],[StoryPoints]]/Overview!$E$6*Tabelle2[[#This Row],[Sprintdag]])</f>
        <v>55.8</v>
      </c>
      <c r="C5" s="2">
        <f ca="1">C4-Tabelle2[[#This Row],[Voltooide SP]]</f>
        <v>42</v>
      </c>
      <c r="D5" s="2">
        <f ca="1">IF(Tabelle2[[#This Row],[Aktuell]]="y",SUMIF(Backlog[Sprintdag],Tabelle2[[#This Row],[Sprintdag]],Backlog[StoryPoints]),#N/A)</f>
        <v>20</v>
      </c>
      <c r="E5" s="2" t="str">
        <f ca="1">IF(NOW()&gt;=Backlog!$C$1+Tabelle2[[#This Row],[Sprintdag]],"y","n")</f>
        <v>y</v>
      </c>
    </row>
    <row r="6" spans="1:5" x14ac:dyDescent="0.25">
      <c r="A6" s="2">
        <v>2</v>
      </c>
      <c r="B6" s="3">
        <f>Backlog[[#Totals],[StoryPoints]]-(Backlog[[#Totals],[StoryPoints]]/Overview!$E$6*Tabelle2[[#This Row],[Sprintdag]])</f>
        <v>49.6</v>
      </c>
      <c r="C6" s="2">
        <f ca="1">C5-Tabelle2[[#This Row],[Voltooide SP]]</f>
        <v>42</v>
      </c>
      <c r="D6" s="2">
        <f ca="1">IF(Tabelle2[[#This Row],[Aktuell]]="y",SUMIF(Backlog[Sprintdag],Tabelle2[[#This Row],[Sprintdag]],Backlog[StoryPoints]),#N/A)</f>
        <v>0</v>
      </c>
      <c r="E6" s="2" t="str">
        <f ca="1">IF(NOW()&gt;=Backlog!$C$1+Tabelle2[[#This Row],[Sprintdag]],"y","n")</f>
        <v>y</v>
      </c>
    </row>
    <row r="7" spans="1:5" x14ac:dyDescent="0.25">
      <c r="A7" s="2">
        <v>3</v>
      </c>
      <c r="B7" s="3">
        <f>Backlog[[#Totals],[StoryPoints]]-(Backlog[[#Totals],[StoryPoints]]/Overview!$E$6*Tabelle2[[#This Row],[Sprintdag]])</f>
        <v>43.4</v>
      </c>
      <c r="C7" s="2">
        <f ca="1">C6-Tabelle2[[#This Row],[Voltooide SP]]</f>
        <v>39</v>
      </c>
      <c r="D7" s="2">
        <f ca="1">IF(Tabelle2[[#This Row],[Aktuell]]="y",SUMIF(Backlog[Sprintdag],Tabelle2[[#This Row],[Sprintdag]],Backlog[StoryPoints]),#N/A)</f>
        <v>3</v>
      </c>
      <c r="E7" s="2" t="str">
        <f ca="1">IF(NOW()&gt;=Backlog!$C$1+Tabelle2[[#This Row],[Sprintdag]],"y","n")</f>
        <v>y</v>
      </c>
    </row>
    <row r="8" spans="1:5" x14ac:dyDescent="0.25">
      <c r="A8" s="2">
        <v>4</v>
      </c>
      <c r="B8" s="3">
        <f>Backlog[[#Totals],[StoryPoints]]-(Backlog[[#Totals],[StoryPoints]]/Overview!$E$6*Tabelle2[[#This Row],[Sprintdag]])</f>
        <v>37.200000000000003</v>
      </c>
      <c r="C8" s="2">
        <f ca="1">C7-Tabelle2[[#This Row],[Voltooide SP]]</f>
        <v>39</v>
      </c>
      <c r="D8" s="2">
        <f ca="1">IF(Tabelle2[[#This Row],[Aktuell]]="y",SUMIF(Backlog[Sprintdag],Tabelle2[[#This Row],[Sprintdag]],Backlog[StoryPoints]),#N/A)</f>
        <v>0</v>
      </c>
      <c r="E8" s="2" t="str">
        <f ca="1">IF(NOW()&gt;=Backlog!$C$1+Tabelle2[[#This Row],[Sprintdag]],"y","n")</f>
        <v>y</v>
      </c>
    </row>
    <row r="9" spans="1:5" x14ac:dyDescent="0.25">
      <c r="A9" s="2">
        <v>5</v>
      </c>
      <c r="B9" s="3">
        <f>Backlog[[#Totals],[StoryPoints]]-(Backlog[[#Totals],[StoryPoints]]/Overview!$E$6*Tabelle2[[#This Row],[Sprintdag]])</f>
        <v>31</v>
      </c>
      <c r="C9" s="2">
        <f ca="1">C8-Tabelle2[[#This Row],[Voltooide SP]]</f>
        <v>34</v>
      </c>
      <c r="D9" s="2">
        <f ca="1">IF(Tabelle2[[#This Row],[Aktuell]]="y",SUMIF(Backlog[Sprintdag],Tabelle2[[#This Row],[Sprintdag]],Backlog[StoryPoints]),#N/A)</f>
        <v>5</v>
      </c>
      <c r="E9" s="2" t="str">
        <f ca="1">IF(NOW()&gt;=Backlog!$C$1+Tabelle2[[#This Row],[Sprintdag]],"y","n")</f>
        <v>y</v>
      </c>
    </row>
    <row r="10" spans="1:5" x14ac:dyDescent="0.25">
      <c r="A10" s="2">
        <v>6</v>
      </c>
      <c r="B10" s="3">
        <f>Backlog[[#Totals],[StoryPoints]]-(Backlog[[#Totals],[StoryPoints]]/Overview!$E$6*Tabelle2[[#This Row],[Sprintdag]])</f>
        <v>24.799999999999997</v>
      </c>
      <c r="C10" s="2">
        <f ca="1">C9-Tabelle2[[#This Row],[Voltooide SP]]</f>
        <v>21</v>
      </c>
      <c r="D10" s="2">
        <f ca="1">IF(Tabelle2[[#This Row],[Aktuell]]="y",SUMIF(Backlog[Sprintdag],Tabelle2[[#This Row],[Sprintdag]],Backlog[StoryPoints]),#N/A)</f>
        <v>13</v>
      </c>
      <c r="E10" s="2" t="str">
        <f ca="1">IF(NOW()&gt;=Backlog!$C$1+Tabelle2[[#This Row],[Sprintdag]],"y","n")</f>
        <v>y</v>
      </c>
    </row>
    <row r="11" spans="1:5" x14ac:dyDescent="0.25">
      <c r="A11" s="2">
        <v>7</v>
      </c>
      <c r="B11" s="3">
        <f>Backlog[[#Totals],[StoryPoints]]-(Backlog[[#Totals],[StoryPoints]]/Overview!$E$6*Tabelle2[[#This Row],[Sprintdag]])</f>
        <v>18.600000000000001</v>
      </c>
      <c r="C11" s="2">
        <f ca="1">C10-Tabelle2[[#This Row],[Voltooide SP]]</f>
        <v>13</v>
      </c>
      <c r="D11" s="2">
        <f ca="1">IF(Tabelle2[[#This Row],[Aktuell]]="y",SUMIF(Backlog[Sprintdag],Tabelle2[[#This Row],[Sprintdag]],Backlog[StoryPoints]),#N/A)</f>
        <v>8</v>
      </c>
      <c r="E11" s="2" t="str">
        <f ca="1">IF(NOW()&gt;=Backlog!$C$1+Tabelle2[[#This Row],[Sprintdag]],"y","n")</f>
        <v>y</v>
      </c>
    </row>
    <row r="12" spans="1:5" x14ac:dyDescent="0.25">
      <c r="A12" s="2">
        <v>8</v>
      </c>
      <c r="B12" s="3">
        <f>Backlog[[#Totals],[StoryPoints]]-(Backlog[[#Totals],[StoryPoints]]/Overview!$E$6*Tabelle2[[#This Row],[Sprintdag]])</f>
        <v>12.399999999999999</v>
      </c>
      <c r="C12" s="2">
        <f ca="1">C11-Tabelle2[[#This Row],[Voltooide SP]]</f>
        <v>13</v>
      </c>
      <c r="D12" s="2">
        <f ca="1">IF(Tabelle2[[#This Row],[Aktuell]]="y",SUMIF(Backlog[Sprintdag],Tabelle2[[#This Row],[Sprintdag]],Backlog[StoryPoints]),#N/A)</f>
        <v>0</v>
      </c>
      <c r="E12" s="2" t="str">
        <f ca="1">IF(NOW()&gt;=Backlog!$C$1+Tabelle2[[#This Row],[Sprintdag]],"y","n")</f>
        <v>y</v>
      </c>
    </row>
    <row r="13" spans="1:5" x14ac:dyDescent="0.25">
      <c r="A13" s="2">
        <v>9</v>
      </c>
      <c r="B13" s="3">
        <f>Backlog[[#Totals],[StoryPoints]]-(Backlog[[#Totals],[StoryPoints]]/Overview!$E$6*Tabelle2[[#This Row],[Sprintdag]])</f>
        <v>6.1999999999999957</v>
      </c>
      <c r="C13" s="2">
        <f ca="1">C12-Tabelle2[[#This Row],[Voltooide SP]]</f>
        <v>13</v>
      </c>
      <c r="D13" s="2">
        <f ca="1">IF(Tabelle2[[#This Row],[Aktuell]]="y",SUMIF(Backlog[Sprintdag],Tabelle2[[#This Row],[Sprintdag]],Backlog[StoryPoints]),#N/A)</f>
        <v>0</v>
      </c>
      <c r="E13" s="2" t="str">
        <f ca="1">IF(NOW()&gt;=Backlog!$C$1+Tabelle2[[#This Row],[Sprintdag]],"y","n")</f>
        <v>y</v>
      </c>
    </row>
    <row r="14" spans="1:5" x14ac:dyDescent="0.25">
      <c r="A14" s="2">
        <v>10</v>
      </c>
      <c r="B14" s="3">
        <f>Backlog[[#Totals],[StoryPoints]]-(Backlog[[#Totals],[StoryPoints]]/Overview!$E$6*Tabelle2[[#This Row],[Sprintdag]])</f>
        <v>0</v>
      </c>
      <c r="C14" s="2">
        <f ca="1">C13-Tabelle2[[#This Row],[Voltooide SP]]</f>
        <v>13</v>
      </c>
      <c r="D14" s="2">
        <f ca="1">IF(Tabelle2[[#This Row],[Aktuell]]="y",SUMIF(Backlog[Sprintdag],Tabelle2[[#This Row],[Sprintdag]],Backlog[StoryPoints]),#N/A)</f>
        <v>0</v>
      </c>
      <c r="E14" s="2" t="str">
        <f ca="1">IF(NOW()&gt;=Backlog!$C$1+Tabelle2[[#This Row],[Sprintdag]],"y","n")</f>
        <v>y</v>
      </c>
    </row>
    <row r="15" spans="1:5" x14ac:dyDescent="0.25">
      <c r="A15" s="2" t="s">
        <v>54</v>
      </c>
      <c r="B15" s="3"/>
      <c r="C15" s="2"/>
      <c r="D15" s="2">
        <f ca="1">SUMIFS(Tabelle2[Voltooide SP],Tabelle2[Voltooide SP],"&lt;&gt;#NV")</f>
        <v>49</v>
      </c>
      <c r="E15" s="2">
        <f ca="1">SUBTOTAL(103,Tabelle2[Aktuell])</f>
        <v>11</v>
      </c>
    </row>
    <row r="16" spans="1:5" s="31" customFormat="1" x14ac:dyDescent="0.25">
      <c r="A16" s="29"/>
      <c r="B16" s="34"/>
      <c r="C16" s="29"/>
      <c r="D16" s="44"/>
      <c r="E16" s="44"/>
    </row>
    <row r="17" spans="1:5" s="31" customFormat="1" x14ac:dyDescent="0.25">
      <c r="A17" s="29"/>
      <c r="B17" s="34"/>
      <c r="C17" s="29"/>
      <c r="D17" s="44"/>
      <c r="E17" s="44"/>
    </row>
    <row r="18" spans="1:5" s="31" customFormat="1" x14ac:dyDescent="0.25">
      <c r="A18" s="29"/>
      <c r="B18" s="34"/>
      <c r="C18" s="29"/>
      <c r="D18" s="44"/>
      <c r="E18" s="44"/>
    </row>
    <row r="19" spans="1:5" s="31" customFormat="1" x14ac:dyDescent="0.25">
      <c r="A19" s="29"/>
      <c r="B19" s="34"/>
      <c r="C19" s="29"/>
      <c r="D19" s="44"/>
      <c r="E19" s="44"/>
    </row>
    <row r="20" spans="1:5" s="31" customFormat="1" x14ac:dyDescent="0.25">
      <c r="A20" s="29"/>
      <c r="B20" s="34"/>
      <c r="C20" s="29"/>
      <c r="D20" s="44"/>
      <c r="E20" s="44"/>
    </row>
    <row r="21" spans="1:5" s="31" customFormat="1" x14ac:dyDescent="0.25">
      <c r="A21" s="29"/>
      <c r="B21" s="34"/>
      <c r="C21" s="29"/>
      <c r="D21" s="44"/>
      <c r="E21" s="44"/>
    </row>
    <row r="22" spans="1:5" s="31" customFormat="1" x14ac:dyDescent="0.25">
      <c r="A22" s="29"/>
      <c r="B22" s="34"/>
      <c r="C22" s="29"/>
      <c r="D22" s="44"/>
      <c r="E22" s="44"/>
    </row>
    <row r="23" spans="1:5" s="31" customFormat="1" x14ac:dyDescent="0.25">
      <c r="A23" s="29"/>
      <c r="B23" s="34"/>
      <c r="C23" s="29"/>
      <c r="D23" s="44"/>
      <c r="E23" s="44"/>
    </row>
    <row r="24" spans="1:5" s="31" customFormat="1" x14ac:dyDescent="0.25"/>
    <row r="25" spans="1:5" s="31" customFormat="1" x14ac:dyDescent="0.25"/>
    <row r="26" spans="1:5" s="31" customFormat="1" x14ac:dyDescent="0.25"/>
    <row r="27" spans="1:5" s="31" customFormat="1" x14ac:dyDescent="0.25"/>
    <row r="28" spans="1:5" s="31" customFormat="1" x14ac:dyDescent="0.25"/>
    <row r="29" spans="1:5" s="31" customFormat="1" x14ac:dyDescent="0.25"/>
    <row r="30" spans="1:5" s="31" customFormat="1" x14ac:dyDescent="0.25"/>
    <row r="31" spans="1:5" s="31" customFormat="1" x14ac:dyDescent="0.25"/>
    <row r="32" spans="1:5" s="31" customFormat="1" x14ac:dyDescent="0.25"/>
    <row r="33" spans="2:2" s="31" customFormat="1" x14ac:dyDescent="0.25"/>
    <row r="34" spans="2:2" s="31" customFormat="1" x14ac:dyDescent="0.25"/>
    <row r="35" spans="2:2" s="31" customFormat="1" x14ac:dyDescent="0.25">
      <c r="B35" s="34"/>
    </row>
    <row r="36" spans="2:2" s="31" customFormat="1" x14ac:dyDescent="0.25">
      <c r="B36" s="45"/>
    </row>
    <row r="37" spans="2:2" s="31" customFormat="1" x14ac:dyDescent="0.25">
      <c r="B37" s="34"/>
    </row>
    <row r="38" spans="2:2" s="31" customFormat="1" x14ac:dyDescent="0.25">
      <c r="B38" s="45"/>
    </row>
    <row r="39" spans="2:2" s="31" customFormat="1" x14ac:dyDescent="0.25">
      <c r="B39" s="34"/>
    </row>
    <row r="40" spans="2:2" s="31" customFormat="1" x14ac:dyDescent="0.25">
      <c r="B40" s="45"/>
    </row>
    <row r="41" spans="2:2" s="31" customFormat="1" x14ac:dyDescent="0.25">
      <c r="B41" s="34"/>
    </row>
    <row r="42" spans="2:2" s="31" customFormat="1" x14ac:dyDescent="0.25">
      <c r="B42" s="45"/>
    </row>
    <row r="43" spans="2:2" s="31" customFormat="1" x14ac:dyDescent="0.25">
      <c r="B43" s="34"/>
    </row>
    <row r="44" spans="2:2" s="31" customFormat="1" x14ac:dyDescent="0.25">
      <c r="B44" s="45"/>
    </row>
    <row r="45" spans="2:2" s="31" customFormat="1" x14ac:dyDescent="0.25">
      <c r="B45" s="34"/>
    </row>
    <row r="46" spans="2:2" s="31" customFormat="1" x14ac:dyDescent="0.25"/>
    <row r="47" spans="2:2" x14ac:dyDescent="0.25">
      <c r="B47" s="4"/>
    </row>
  </sheetData>
  <mergeCells count="1">
    <mergeCell ref="A2:C2"/>
  </mergeCells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Overview</vt:lpstr>
      <vt:lpstr>Backlog</vt:lpstr>
      <vt:lpstr>Auxiliary tab - BurnDownTable</vt:lpstr>
      <vt:lpstr>Backlog!Ophalen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Botta</dc:creator>
  <cp:lastModifiedBy>Administrator</cp:lastModifiedBy>
  <cp:lastPrinted>2019-10-28T15:26:19Z</cp:lastPrinted>
  <dcterms:created xsi:type="dcterms:W3CDTF">2019-09-18T13:29:49Z</dcterms:created>
  <dcterms:modified xsi:type="dcterms:W3CDTF">2019-11-11T14:47:13Z</dcterms:modified>
</cp:coreProperties>
</file>