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qstormva\Desktop\Quirine\Creation\2021\"/>
    </mc:Choice>
  </mc:AlternateContent>
  <xr:revisionPtr revIDLastSave="0" documentId="13_ncr:1_{1558D622-94E0-4C93-A573-8B4D8C8CFC2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CA-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Q9QAAV0iGrhModhU8OEimr3jxRg=="/>
    </ext>
  </extLst>
</workbook>
</file>

<file path=xl/calcChain.xml><?xml version="1.0" encoding="utf-8"?>
<calcChain xmlns="http://schemas.openxmlformats.org/spreadsheetml/2006/main">
  <c r="O17" i="1" l="1"/>
  <c r="O20" i="1" s="1"/>
  <c r="N17" i="1"/>
  <c r="N20" i="1" s="1"/>
  <c r="M17" i="1"/>
  <c r="M20" i="1" s="1"/>
  <c r="F17" i="1"/>
  <c r="E17" i="1"/>
  <c r="D17" i="1"/>
  <c r="D20" i="1" s="1"/>
  <c r="R14" i="1"/>
  <c r="I14" i="1"/>
  <c r="R13" i="1"/>
  <c r="I13" i="1"/>
  <c r="R17" i="1" l="1"/>
  <c r="P18" i="1"/>
  <c r="I17" i="1"/>
  <c r="E20" i="1"/>
  <c r="P20" i="1"/>
  <c r="Q18" i="1"/>
  <c r="R18" i="1" s="1"/>
  <c r="M19" i="1"/>
  <c r="M21" i="1" s="1"/>
  <c r="F20" i="1"/>
  <c r="N19" i="1"/>
  <c r="N21" i="1" s="1"/>
  <c r="D19" i="1"/>
  <c r="O19" i="1"/>
  <c r="O21" i="1" s="1"/>
  <c r="E19" i="1"/>
  <c r="P19" i="1"/>
  <c r="G18" i="1"/>
  <c r="F19" i="1"/>
  <c r="F21" i="1" l="1"/>
  <c r="P21" i="1"/>
  <c r="G19" i="1"/>
  <c r="G20" i="1"/>
  <c r="H18" i="1"/>
  <c r="I18" i="1" s="1"/>
  <c r="E21" i="1"/>
  <c r="Q19" i="1"/>
  <c r="R19" i="1" s="1"/>
  <c r="Q20" i="1"/>
  <c r="R20" i="1" s="1"/>
  <c r="D21" i="1"/>
  <c r="G21" i="1" l="1"/>
  <c r="Q21" i="1"/>
  <c r="R21" i="1" s="1"/>
  <c r="H20" i="1"/>
  <c r="I20" i="1" s="1"/>
  <c r="H19" i="1"/>
  <c r="I19" i="1" s="1"/>
  <c r="H21" i="1" l="1"/>
  <c r="I21" i="1" s="1"/>
</calcChain>
</file>

<file path=xl/sharedStrings.xml><?xml version="1.0" encoding="utf-8"?>
<sst xmlns="http://schemas.openxmlformats.org/spreadsheetml/2006/main" count="49" uniqueCount="25">
  <si>
    <t>TCA-calculator</t>
  </si>
  <si>
    <t xml:space="preserve">Download een bewerkbare versie van deze TCA-calculator door te klikken op Bestand &gt; Downloaden. </t>
  </si>
  <si>
    <t>Leverancier 1</t>
  </si>
  <si>
    <t>Leverancier 2</t>
  </si>
  <si>
    <t>Prijsstijging abonnement</t>
  </si>
  <si>
    <t>(per jaar, vanaf vierde jaar)</t>
  </si>
  <si>
    <t>Upgradetarief ondersteuning</t>
  </si>
  <si>
    <t>(van SaaS-prijs)</t>
  </si>
  <si>
    <t>Tarief extra gebruiker</t>
  </si>
  <si>
    <t>(Alle bedragen in €)</t>
  </si>
  <si>
    <t>Eenmalig</t>
  </si>
  <si>
    <t>Jaar 1</t>
  </si>
  <si>
    <t>Jaar 2</t>
  </si>
  <si>
    <t>Jaar 3</t>
  </si>
  <si>
    <t>Jaar 4</t>
  </si>
  <si>
    <t>Jaar 5</t>
  </si>
  <si>
    <t>Totaal</t>
  </si>
  <si>
    <t>Prijs voorafbetaald abonnement</t>
  </si>
  <si>
    <t>Impact op totale cashflow</t>
  </si>
  <si>
    <t>Lopende kosten</t>
  </si>
  <si>
    <t>Afschrijving abonnementsprijs</t>
  </si>
  <si>
    <t>Prijs doorlopend abonnement</t>
  </si>
  <si>
    <t>Tarief voor upgrade van ondersteuning</t>
  </si>
  <si>
    <t>Totaal vijfjarige verbintenisperiode</t>
  </si>
  <si>
    <t>Klik hier om terug te keren naar het artikel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</si>
</sst>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6"/>
      <color theme="1"/>
      <name val="Calibri"/>
      <family val="2"/>
    </font>
    <font>
      <u/>
      <sz val="11"/>
      <color rgb="FF1155CC"/>
      <name val="Calibri"/>
      <family val="2"/>
    </font>
    <font>
      <sz val="11"/>
      <name val="Arial"/>
      <family val="2"/>
    </font>
    <font>
      <b/>
      <i/>
      <sz val="12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5"/>
      <color rgb="FF1155CC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17CFCE"/>
        <bgColor rgb="FF17CFCE"/>
      </patternFill>
    </fill>
    <fill>
      <patternFill patternType="solid">
        <fgColor rgb="FFFFAD21"/>
        <bgColor rgb="FFFFAD21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87EFEF"/>
        <bgColor rgb="FF87EFE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9" fontId="6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7" xfId="0" applyFont="1" applyBorder="1"/>
    <xf numFmtId="0" fontId="8" fillId="4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15" xfId="0" applyFont="1" applyBorder="1"/>
    <xf numFmtId="0" fontId="6" fillId="0" borderId="11" xfId="0" applyFont="1" applyBorder="1"/>
    <xf numFmtId="0" fontId="6" fillId="0" borderId="19" xfId="0" applyFont="1" applyBorder="1"/>
    <xf numFmtId="0" fontId="5" fillId="0" borderId="1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/>
    <xf numFmtId="3" fontId="6" fillId="0" borderId="19" xfId="0" applyNumberFormat="1" applyFont="1" applyBorder="1"/>
    <xf numFmtId="3" fontId="6" fillId="0" borderId="0" xfId="0" applyNumberFormat="1" applyFont="1"/>
    <xf numFmtId="0" fontId="6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/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9" fontId="6" fillId="0" borderId="0" xfId="0" applyNumberFormat="1" applyFont="1"/>
    <xf numFmtId="1" fontId="6" fillId="0" borderId="11" xfId="0" applyNumberFormat="1" applyFont="1" applyBorder="1"/>
    <xf numFmtId="0" fontId="8" fillId="0" borderId="21" xfId="0" applyFont="1" applyBorder="1" applyAlignment="1">
      <alignment vertical="center" wrapText="1"/>
    </xf>
    <xf numFmtId="0" fontId="6" fillId="0" borderId="22" xfId="0" applyFont="1" applyBorder="1"/>
    <xf numFmtId="3" fontId="6" fillId="0" borderId="22" xfId="0" applyNumberFormat="1" applyFont="1" applyBorder="1"/>
    <xf numFmtId="3" fontId="5" fillId="7" borderId="23" xfId="0" applyNumberFormat="1" applyFont="1" applyFill="1" applyBorder="1"/>
    <xf numFmtId="3" fontId="5" fillId="0" borderId="0" xfId="0" applyNumberFormat="1" applyFont="1"/>
    <xf numFmtId="0" fontId="8" fillId="0" borderId="2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6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2" fillId="0" borderId="0" xfId="1" applyAlignment="1">
      <alignment horizontal="center"/>
    </xf>
    <xf numFmtId="0" fontId="12" fillId="0" borderId="0" xfId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114425" cy="304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etapp.nl/blog/2015/5-stappen-succesvolle-contractonderhandeling-zakelijke-software" TargetMode="External"/><Relationship Id="rId1" Type="http://schemas.openxmlformats.org/officeDocument/2006/relationships/hyperlink" Target="https://www.getapp.com/resources/software-contract-negoti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A13" workbookViewId="0">
      <selection activeCell="H26" sqref="H26"/>
    </sheetView>
  </sheetViews>
  <sheetFormatPr defaultColWidth="12.58203125" defaultRowHeight="15" customHeight="1" x14ac:dyDescent="0.3"/>
  <cols>
    <col min="1" max="1" width="2.5" customWidth="1"/>
    <col min="2" max="2" width="25.75" customWidth="1"/>
    <col min="3" max="3" width="8.5" customWidth="1"/>
    <col min="4" max="8" width="7.25" customWidth="1"/>
    <col min="9" max="9" width="8.75" customWidth="1"/>
    <col min="10" max="10" width="1.83203125" customWidth="1"/>
    <col min="11" max="11" width="26" customWidth="1"/>
    <col min="12" max="12" width="8.5" customWidth="1"/>
    <col min="13" max="17" width="7.25" customWidth="1"/>
    <col min="18" max="18" width="8.75" customWidth="1"/>
    <col min="19" max="26" width="7.58203125" customWidth="1"/>
  </cols>
  <sheetData>
    <row r="1" spans="1:26" ht="24" customHeight="1" x14ac:dyDescent="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</row>
    <row r="2" spans="1:26" ht="24" customHeight="1" x14ac:dyDescent="0.5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26" ht="14.25" customHeight="1" x14ac:dyDescent="0.35">
      <c r="B3" s="3" t="s">
        <v>1</v>
      </c>
    </row>
    <row r="4" spans="1:26" ht="14.25" customHeight="1" x14ac:dyDescent="0.3"/>
    <row r="5" spans="1:26" ht="14.25" customHeight="1" x14ac:dyDescent="0.35">
      <c r="B5" s="49" t="s">
        <v>2</v>
      </c>
      <c r="C5" s="50"/>
      <c r="D5" s="50"/>
      <c r="E5" s="50"/>
      <c r="F5" s="50"/>
      <c r="G5" s="50"/>
      <c r="H5" s="50"/>
      <c r="I5" s="51"/>
      <c r="K5" s="49" t="s">
        <v>3</v>
      </c>
      <c r="L5" s="50"/>
      <c r="M5" s="50"/>
      <c r="N5" s="50"/>
      <c r="O5" s="50"/>
      <c r="P5" s="50"/>
      <c r="Q5" s="50"/>
      <c r="R5" s="51"/>
    </row>
    <row r="6" spans="1:26" ht="14.25" customHeight="1" x14ac:dyDescent="0.35">
      <c r="A6" s="4"/>
      <c r="B6" s="5"/>
      <c r="C6" s="6"/>
      <c r="D6" s="6"/>
      <c r="E6" s="6"/>
      <c r="F6" s="6"/>
      <c r="G6" s="6"/>
      <c r="H6" s="6"/>
      <c r="I6" s="7"/>
      <c r="J6" s="4"/>
      <c r="K6" s="5"/>
      <c r="L6" s="6"/>
      <c r="M6" s="6"/>
      <c r="N6" s="6"/>
      <c r="O6" s="6"/>
      <c r="P6" s="6"/>
      <c r="Q6" s="6"/>
      <c r="R6" s="7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5">
      <c r="A7" s="4"/>
      <c r="B7" s="8" t="s">
        <v>4</v>
      </c>
      <c r="C7" s="9">
        <v>0.1</v>
      </c>
      <c r="D7" s="43" t="s">
        <v>5</v>
      </c>
      <c r="E7" s="44"/>
      <c r="F7" s="44"/>
      <c r="G7" s="44"/>
      <c r="H7" s="44"/>
      <c r="I7" s="45"/>
      <c r="J7" s="4"/>
      <c r="K7" s="8" t="s">
        <v>4</v>
      </c>
      <c r="L7" s="9">
        <v>0.2</v>
      </c>
      <c r="M7" s="43" t="s">
        <v>5</v>
      </c>
      <c r="N7" s="44"/>
      <c r="O7" s="44"/>
      <c r="P7" s="44"/>
      <c r="Q7" s="44"/>
      <c r="R7" s="45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5">
      <c r="A8" s="4"/>
      <c r="B8" s="8" t="s">
        <v>6</v>
      </c>
      <c r="C8" s="9">
        <v>0.2</v>
      </c>
      <c r="D8" s="43" t="s">
        <v>7</v>
      </c>
      <c r="E8" s="44"/>
      <c r="F8" s="44"/>
      <c r="G8" s="44"/>
      <c r="H8" s="44"/>
      <c r="I8" s="45"/>
      <c r="J8" s="4"/>
      <c r="K8" s="8" t="s">
        <v>6</v>
      </c>
      <c r="L8" s="9">
        <v>0.25</v>
      </c>
      <c r="M8" s="43" t="s">
        <v>7</v>
      </c>
      <c r="N8" s="44"/>
      <c r="O8" s="44"/>
      <c r="P8" s="44"/>
      <c r="Q8" s="44"/>
      <c r="R8" s="45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5">
      <c r="A9" s="4"/>
      <c r="B9" s="8" t="s">
        <v>8</v>
      </c>
      <c r="C9" s="9">
        <v>0.1</v>
      </c>
      <c r="D9" s="43" t="s">
        <v>7</v>
      </c>
      <c r="E9" s="44"/>
      <c r="F9" s="44"/>
      <c r="G9" s="44"/>
      <c r="H9" s="44"/>
      <c r="I9" s="45"/>
      <c r="J9" s="4"/>
      <c r="K9" s="8" t="s">
        <v>8</v>
      </c>
      <c r="L9" s="9">
        <v>0.05</v>
      </c>
      <c r="M9" s="43" t="s">
        <v>7</v>
      </c>
      <c r="N9" s="44"/>
      <c r="O9" s="44"/>
      <c r="P9" s="44"/>
      <c r="Q9" s="44"/>
      <c r="R9" s="45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5">
      <c r="A10" s="4"/>
      <c r="B10" s="10" t="s">
        <v>9</v>
      </c>
      <c r="C10" s="11"/>
      <c r="D10" s="11"/>
      <c r="E10" s="11"/>
      <c r="F10" s="11"/>
      <c r="G10" s="11"/>
      <c r="H10" s="11"/>
      <c r="I10" s="12"/>
      <c r="J10" s="4"/>
      <c r="K10" s="10" t="s">
        <v>9</v>
      </c>
      <c r="L10" s="6"/>
      <c r="M10" s="6"/>
      <c r="N10" s="6"/>
      <c r="O10" s="6"/>
      <c r="P10" s="6"/>
      <c r="Q10" s="6"/>
      <c r="R10" s="7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5">
      <c r="B11" s="13"/>
      <c r="C11" s="14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6" t="s">
        <v>16</v>
      </c>
      <c r="J11" s="17"/>
      <c r="K11" s="18"/>
      <c r="L11" s="14" t="s">
        <v>10</v>
      </c>
      <c r="M11" s="15" t="s">
        <v>11</v>
      </c>
      <c r="N11" s="15" t="s">
        <v>12</v>
      </c>
      <c r="O11" s="15" t="s">
        <v>13</v>
      </c>
      <c r="P11" s="15" t="s">
        <v>14</v>
      </c>
      <c r="Q11" s="15" t="s">
        <v>15</v>
      </c>
      <c r="R11" s="16" t="s">
        <v>16</v>
      </c>
    </row>
    <row r="12" spans="1:26" ht="14.25" customHeight="1" x14ac:dyDescent="0.35">
      <c r="B12" s="19"/>
      <c r="C12" s="20"/>
      <c r="D12" s="20"/>
      <c r="E12" s="20"/>
      <c r="F12" s="20"/>
      <c r="G12" s="20"/>
      <c r="H12" s="20"/>
      <c r="I12" s="21"/>
      <c r="K12" s="22"/>
      <c r="L12" s="20"/>
      <c r="M12" s="20"/>
      <c r="N12" s="20"/>
      <c r="O12" s="20"/>
      <c r="P12" s="20"/>
      <c r="Q12" s="20"/>
      <c r="R12" s="21"/>
    </row>
    <row r="13" spans="1:26" ht="14.25" customHeight="1" x14ac:dyDescent="0.35">
      <c r="B13" s="23" t="s">
        <v>17</v>
      </c>
      <c r="C13" s="24">
        <v>600000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5">
        <f>C13</f>
        <v>600000</v>
      </c>
      <c r="J13" s="26"/>
      <c r="K13" s="27" t="s">
        <v>17</v>
      </c>
      <c r="L13" s="24">
        <v>575000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5">
        <f>L13</f>
        <v>575000</v>
      </c>
    </row>
    <row r="14" spans="1:26" ht="14.25" customHeight="1" x14ac:dyDescent="0.35">
      <c r="B14" s="28" t="s">
        <v>18</v>
      </c>
      <c r="C14" s="24">
        <v>600000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5">
        <f>SUM(C14:H14)</f>
        <v>600000</v>
      </c>
      <c r="J14" s="26"/>
      <c r="K14" s="28" t="s">
        <v>18</v>
      </c>
      <c r="L14" s="24">
        <v>575000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5">
        <f>SUM(L14:Q14)</f>
        <v>575000</v>
      </c>
    </row>
    <row r="15" spans="1:26" ht="14.25" customHeight="1" x14ac:dyDescent="0.35">
      <c r="B15" s="29"/>
      <c r="C15" s="4"/>
      <c r="D15" s="4"/>
      <c r="E15" s="4"/>
      <c r="F15" s="4"/>
      <c r="G15" s="4"/>
      <c r="H15" s="4"/>
      <c r="I15" s="30"/>
      <c r="K15" s="29"/>
      <c r="L15" s="4"/>
      <c r="M15" s="4"/>
      <c r="N15" s="4"/>
      <c r="O15" s="4"/>
      <c r="P15" s="4"/>
      <c r="Q15" s="4"/>
      <c r="R15" s="30"/>
    </row>
    <row r="16" spans="1:26" ht="14.25" customHeight="1" x14ac:dyDescent="0.35">
      <c r="B16" s="31" t="s">
        <v>19</v>
      </c>
      <c r="C16" s="20"/>
      <c r="D16" s="20"/>
      <c r="E16" s="20"/>
      <c r="F16" s="20"/>
      <c r="G16" s="20"/>
      <c r="H16" s="20"/>
      <c r="I16" s="21"/>
      <c r="K16" s="31" t="s">
        <v>19</v>
      </c>
      <c r="L16" s="20"/>
      <c r="M16" s="20"/>
      <c r="N16" s="20"/>
      <c r="O16" s="20"/>
      <c r="P16" s="20"/>
      <c r="Q16" s="20"/>
      <c r="R16" s="21"/>
    </row>
    <row r="17" spans="2:19" ht="33" customHeight="1" x14ac:dyDescent="0.35">
      <c r="B17" s="32" t="s">
        <v>20</v>
      </c>
      <c r="C17" s="20"/>
      <c r="D17" s="24">
        <f>C14/3</f>
        <v>200000</v>
      </c>
      <c r="E17" s="24">
        <f>C14/3</f>
        <v>200000</v>
      </c>
      <c r="F17" s="24">
        <f>C14/3</f>
        <v>200000</v>
      </c>
      <c r="G17" s="24">
        <v>0</v>
      </c>
      <c r="H17" s="24">
        <v>0</v>
      </c>
      <c r="I17" s="25">
        <f t="shared" ref="I17:I21" si="0">SUM(D17:H17)</f>
        <v>600000</v>
      </c>
      <c r="J17" s="26"/>
      <c r="K17" s="32" t="s">
        <v>20</v>
      </c>
      <c r="L17" s="20"/>
      <c r="M17" s="24">
        <f>L14/3</f>
        <v>191666.66666666666</v>
      </c>
      <c r="N17" s="24">
        <f>L14/3</f>
        <v>191666.66666666666</v>
      </c>
      <c r="O17" s="24">
        <f>L14/3</f>
        <v>191666.66666666666</v>
      </c>
      <c r="P17" s="24">
        <v>0</v>
      </c>
      <c r="Q17" s="24">
        <v>0</v>
      </c>
      <c r="R17" s="25">
        <f t="shared" ref="R17:R21" si="1">SUM(M17:Q17)</f>
        <v>575000</v>
      </c>
    </row>
    <row r="18" spans="2:19" ht="33.75" customHeight="1" x14ac:dyDescent="0.35">
      <c r="B18" s="32" t="s">
        <v>21</v>
      </c>
      <c r="C18" s="20"/>
      <c r="D18" s="20">
        <v>0</v>
      </c>
      <c r="E18" s="20">
        <v>0</v>
      </c>
      <c r="F18" s="20">
        <v>0</v>
      </c>
      <c r="G18" s="24">
        <f>(1+C7)*F17</f>
        <v>220000.00000000003</v>
      </c>
      <c r="H18" s="24">
        <f>(1+C7)*G18</f>
        <v>242000.00000000006</v>
      </c>
      <c r="I18" s="25">
        <f t="shared" si="0"/>
        <v>462000.00000000012</v>
      </c>
      <c r="J18" s="26"/>
      <c r="K18" s="32" t="s">
        <v>21</v>
      </c>
      <c r="L18" s="20"/>
      <c r="M18" s="20">
        <v>0</v>
      </c>
      <c r="N18" s="20">
        <v>0</v>
      </c>
      <c r="O18" s="20">
        <v>0</v>
      </c>
      <c r="P18" s="24">
        <f>(1+L7)*O17</f>
        <v>229999.99999999997</v>
      </c>
      <c r="Q18" s="24">
        <f>(1+L7)*P18</f>
        <v>275999.99999999994</v>
      </c>
      <c r="R18" s="25">
        <f t="shared" si="1"/>
        <v>505999.99999999988</v>
      </c>
      <c r="S18" s="33"/>
    </row>
    <row r="19" spans="2:19" ht="30" customHeight="1" x14ac:dyDescent="0.35">
      <c r="B19" s="32" t="s">
        <v>22</v>
      </c>
      <c r="C19" s="20"/>
      <c r="D19" s="24">
        <f t="shared" ref="D19:F19" si="2">$C$8*D17</f>
        <v>40000</v>
      </c>
      <c r="E19" s="24">
        <f t="shared" si="2"/>
        <v>40000</v>
      </c>
      <c r="F19" s="24">
        <f t="shared" si="2"/>
        <v>40000</v>
      </c>
      <c r="G19" s="20">
        <f t="shared" ref="G19:H19" si="3">$C$8*G18</f>
        <v>44000.000000000007</v>
      </c>
      <c r="H19" s="20">
        <f t="shared" si="3"/>
        <v>48400.000000000015</v>
      </c>
      <c r="I19" s="25">
        <f t="shared" si="0"/>
        <v>212400</v>
      </c>
      <c r="J19" s="26"/>
      <c r="K19" s="32" t="s">
        <v>22</v>
      </c>
      <c r="L19" s="20"/>
      <c r="M19" s="24">
        <f t="shared" ref="M19:O19" si="4">$L$8*M17</f>
        <v>47916.666666666664</v>
      </c>
      <c r="N19" s="24">
        <f t="shared" si="4"/>
        <v>47916.666666666664</v>
      </c>
      <c r="O19" s="24">
        <f t="shared" si="4"/>
        <v>47916.666666666664</v>
      </c>
      <c r="P19" s="20">
        <f t="shared" ref="P19:Q19" si="5">$L$8*P18</f>
        <v>57499.999999999993</v>
      </c>
      <c r="Q19" s="20">
        <f t="shared" si="5"/>
        <v>68999.999999999985</v>
      </c>
      <c r="R19" s="25">
        <f t="shared" si="1"/>
        <v>270250</v>
      </c>
      <c r="S19" s="33"/>
    </row>
    <row r="20" spans="2:19" ht="28.5" customHeight="1" x14ac:dyDescent="0.35">
      <c r="B20" s="32" t="s">
        <v>8</v>
      </c>
      <c r="C20" s="20"/>
      <c r="D20" s="20">
        <f t="shared" ref="D20:F20" si="6">$C$9*D17</f>
        <v>20000</v>
      </c>
      <c r="E20" s="20">
        <f t="shared" si="6"/>
        <v>20000</v>
      </c>
      <c r="F20" s="20">
        <f t="shared" si="6"/>
        <v>20000</v>
      </c>
      <c r="G20" s="20">
        <f t="shared" ref="G20:H20" si="7">$C$9*G18</f>
        <v>22000.000000000004</v>
      </c>
      <c r="H20" s="20">
        <f t="shared" si="7"/>
        <v>24200.000000000007</v>
      </c>
      <c r="I20" s="25">
        <f t="shared" si="0"/>
        <v>106200</v>
      </c>
      <c r="J20" s="26"/>
      <c r="K20" s="32" t="s">
        <v>8</v>
      </c>
      <c r="L20" s="20"/>
      <c r="M20" s="34">
        <f t="shared" ref="M20:O20" si="8">$L$9*M17</f>
        <v>9583.3333333333339</v>
      </c>
      <c r="N20" s="34">
        <f t="shared" si="8"/>
        <v>9583.3333333333339</v>
      </c>
      <c r="O20" s="34">
        <f t="shared" si="8"/>
        <v>9583.3333333333339</v>
      </c>
      <c r="P20" s="20">
        <f t="shared" ref="P20:Q20" si="9">$L$9*P18</f>
        <v>11500</v>
      </c>
      <c r="Q20" s="20">
        <f t="shared" si="9"/>
        <v>13799.999999999998</v>
      </c>
      <c r="R20" s="25">
        <f t="shared" si="1"/>
        <v>54050</v>
      </c>
      <c r="S20" s="33"/>
    </row>
    <row r="21" spans="2:19" ht="30" customHeight="1" x14ac:dyDescent="0.35">
      <c r="B21" s="35" t="s">
        <v>23</v>
      </c>
      <c r="C21" s="36"/>
      <c r="D21" s="37">
        <f t="shared" ref="D21:H21" si="10">SUM(D17:D20)</f>
        <v>260000</v>
      </c>
      <c r="E21" s="37">
        <f t="shared" si="10"/>
        <v>260000</v>
      </c>
      <c r="F21" s="37">
        <f t="shared" si="10"/>
        <v>260000</v>
      </c>
      <c r="G21" s="37">
        <f t="shared" si="10"/>
        <v>286000.00000000006</v>
      </c>
      <c r="H21" s="37">
        <f t="shared" si="10"/>
        <v>314600.00000000006</v>
      </c>
      <c r="I21" s="38">
        <f t="shared" si="0"/>
        <v>1380600</v>
      </c>
      <c r="J21" s="39"/>
      <c r="K21" s="40" t="s">
        <v>23</v>
      </c>
      <c r="L21" s="36"/>
      <c r="M21" s="37">
        <f t="shared" ref="M21:Q21" si="11">SUM(M17:M20)</f>
        <v>249166.66666666666</v>
      </c>
      <c r="N21" s="37">
        <f t="shared" si="11"/>
        <v>249166.66666666666</v>
      </c>
      <c r="O21" s="37">
        <f t="shared" si="11"/>
        <v>249166.66666666666</v>
      </c>
      <c r="P21" s="37">
        <f t="shared" si="11"/>
        <v>298999.99999999994</v>
      </c>
      <c r="Q21" s="37">
        <f t="shared" si="11"/>
        <v>358799.99999999994</v>
      </c>
      <c r="R21" s="38">
        <f t="shared" si="1"/>
        <v>1405300</v>
      </c>
    </row>
    <row r="22" spans="2:19" ht="14.25" customHeight="1" x14ac:dyDescent="0.45">
      <c r="I22" s="41"/>
      <c r="K22" s="42"/>
    </row>
    <row r="23" spans="2:19" ht="24.75" customHeight="1" x14ac:dyDescent="0.3">
      <c r="G23" s="52" t="s">
        <v>24</v>
      </c>
      <c r="H23" s="53"/>
      <c r="I23" s="53"/>
      <c r="J23" s="53"/>
      <c r="K23" s="53"/>
    </row>
    <row r="24" spans="2:19" ht="14.25" customHeight="1" x14ac:dyDescent="0.3"/>
    <row r="25" spans="2:19" ht="14.25" customHeight="1" x14ac:dyDescent="0.3"/>
    <row r="26" spans="2:19" ht="14.25" customHeight="1" x14ac:dyDescent="0.3"/>
    <row r="27" spans="2:19" ht="14.25" customHeight="1" x14ac:dyDescent="0.3"/>
    <row r="28" spans="2:19" ht="14.25" customHeight="1" x14ac:dyDescent="0.3"/>
    <row r="29" spans="2:19" ht="14.25" customHeight="1" x14ac:dyDescent="0.3"/>
    <row r="30" spans="2:19" ht="14.25" customHeight="1" x14ac:dyDescent="0.3"/>
    <row r="31" spans="2:19" ht="14.25" customHeight="1" x14ac:dyDescent="0.3"/>
    <row r="32" spans="2:1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10">
    <mergeCell ref="G23:K23"/>
    <mergeCell ref="M8:R8"/>
    <mergeCell ref="M9:R9"/>
    <mergeCell ref="B2:R2"/>
    <mergeCell ref="B5:I5"/>
    <mergeCell ref="K5:R5"/>
    <mergeCell ref="D7:I7"/>
    <mergeCell ref="M7:R7"/>
    <mergeCell ref="D8:I8"/>
    <mergeCell ref="D9:I9"/>
  </mergeCells>
  <hyperlinks>
    <hyperlink ref="G23" r:id="rId1" xr:uid="{00000000-0004-0000-0000-000000000000}"/>
    <hyperlink ref="G23:K23" r:id="rId2" display="Klik hier om terug te keren naar het artikel" xr:uid="{9E8E31C4-4B80-49CA-A4AB-93FBFEB44AED}"/>
  </hyperlinks>
  <pageMargins left="0.7" right="0.7" top="0.75" bottom="0.75" header="0" footer="0"/>
  <pageSetup paperSize="9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TCA-calculator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2020-05-11T04:35:49Z</dcterms:created>
  <dcterms:modified xsi:type="dcterms:W3CDTF">2021-05-20T13:31:16Z</dcterms:modified>
</cp:coreProperties>
</file>