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filterPrivacy="1" codeName="ThisWorkbook"/>
  <xr:revisionPtr revIDLastSave="0" documentId="13_ncr:1_{B2458974-A8B5-2449-BFA4-BBF3DB39DA73}" xr6:coauthVersionLast="47" xr6:coauthVersionMax="47" xr10:uidLastSave="{00000000-0000-0000-0000-000000000000}"/>
  <bookViews>
    <workbookView xWindow="20" yWindow="500" windowWidth="33600" windowHeight="20500" xr2:uid="{00000000-000D-0000-FFFF-FFFF00000000}"/>
  </bookViews>
  <sheets>
    <sheet name="1_Instructions" sheetId="10" r:id="rId1"/>
    <sheet name="2_DTO1" sheetId="1" r:id="rId2"/>
    <sheet name="3_CTO1" sheetId="19" r:id="rId3"/>
    <sheet name="4_ScenarioPricing" sheetId="20" r:id="rId4"/>
    <sheet name="5_OfferorPricing" sheetId="21" r:id="rId5"/>
    <sheet name="Price Eval Table - Lot 1" sheetId="22" r:id="rId6"/>
    <sheet name="PEO DHMS WBS" sheetId="15" r:id="rId7"/>
  </sheets>
  <definedNames>
    <definedName name="_xlnm._FilterDatabase" localSheetId="1" hidden="1">'2_DTO1'!$B$2:$X$44</definedName>
    <definedName name="_xlnm._FilterDatabase" localSheetId="2" hidden="1">'3_CTO1'!$B$2:$X$45</definedName>
    <definedName name="_xlnm._FilterDatabase" localSheetId="3" hidden="1">'4_ScenarioPricing'!$B$2:$X$7</definedName>
    <definedName name="_xlnm._FilterDatabase" localSheetId="4" hidden="1">'5_OfferorPricing'!$B$2:$X$17</definedName>
    <definedName name="_xlnm._FilterDatabase" localSheetId="6" hidden="1">'PEO DHMS WBS'!$A$1:$D$116</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40357.3801157406</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6">'PEO DHMS WBS'!$A$1:$D$152</definedName>
    <definedName name="_xlnm.Print_Titles" localSheetId="6">'PEO DHMS WBS'!$1:$1</definedName>
    <definedName name="spiin_number" localSheetId="1">'2_DTO1'!$D$3</definedName>
    <definedName name="spiin_number" localSheetId="2">'3_CTO1'!$D$3</definedName>
    <definedName name="spiin_number" localSheetId="3">'4_ScenarioPricing'!$D$3</definedName>
    <definedName name="spiin_number" localSheetId="4">'5_OfferorPricing'!$D$3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22" l="1"/>
  <c r="D35" i="22"/>
  <c r="D34" i="22"/>
  <c r="D33" i="22"/>
  <c r="D32" i="22"/>
  <c r="D31" i="22"/>
  <c r="D30" i="22"/>
  <c r="D29" i="22"/>
  <c r="D28" i="22"/>
  <c r="D27" i="22"/>
  <c r="D26" i="22"/>
  <c r="D25" i="22"/>
  <c r="C42" i="22"/>
  <c r="C41" i="22"/>
  <c r="C40" i="22"/>
  <c r="C39" i="22"/>
  <c r="C38" i="22"/>
  <c r="C23" i="22"/>
  <c r="C22" i="22"/>
  <c r="C21" i="22"/>
  <c r="C20" i="22"/>
  <c r="C19" i="22"/>
  <c r="C17" i="22"/>
  <c r="C16" i="22"/>
  <c r="C15" i="22"/>
  <c r="C14" i="22"/>
  <c r="C13" i="22"/>
  <c r="D11" i="22"/>
  <c r="E11" i="22" s="1"/>
  <c r="D10" i="22"/>
  <c r="E10" i="22" s="1"/>
  <c r="D9" i="22"/>
  <c r="E9" i="22" s="1"/>
  <c r="D8" i="22"/>
  <c r="E8" i="22" s="1"/>
  <c r="D7" i="22"/>
  <c r="E7" i="22" s="1"/>
  <c r="D6" i="22"/>
  <c r="E6" i="22" s="1"/>
  <c r="C4" i="22"/>
  <c r="V7" i="20"/>
  <c r="V6" i="20"/>
  <c r="V5" i="20"/>
  <c r="V4" i="20"/>
  <c r="V3" i="20"/>
  <c r="V24" i="19"/>
  <c r="V23" i="19"/>
  <c r="V22" i="19"/>
  <c r="V21" i="19"/>
  <c r="V20" i="19"/>
  <c r="V19" i="19"/>
  <c r="V18" i="19"/>
  <c r="V17" i="19"/>
  <c r="V16" i="19"/>
  <c r="V15" i="19"/>
  <c r="V14" i="19"/>
  <c r="V13" i="19"/>
  <c r="V12" i="19"/>
  <c r="V11" i="19"/>
  <c r="V10" i="19"/>
  <c r="V9" i="19"/>
  <c r="V8" i="19"/>
  <c r="V7" i="19"/>
  <c r="V6" i="19"/>
  <c r="V5" i="19"/>
  <c r="V4" i="19"/>
  <c r="V3" i="19"/>
  <c r="E29" i="22" l="1"/>
  <c r="E31" i="22"/>
  <c r="E25" i="22"/>
  <c r="E33" i="22"/>
  <c r="E26" i="22"/>
  <c r="E30" i="22"/>
  <c r="E34" i="22"/>
  <c r="E27" i="22"/>
  <c r="E35" i="22"/>
  <c r="E28" i="22"/>
  <c r="E32" i="22"/>
  <c r="E36" i="22"/>
  <c r="C47" i="22"/>
  <c r="C46" i="22"/>
  <c r="D43" i="22"/>
  <c r="C48" i="22" l="1"/>
  <c r="C43" i="22"/>
  <c r="C51" i="22" l="1"/>
</calcChain>
</file>

<file path=xl/sharedStrings.xml><?xml version="1.0" encoding="utf-8"?>
<sst xmlns="http://schemas.openxmlformats.org/spreadsheetml/2006/main" count="1574" uniqueCount="395">
  <si>
    <t>#</t>
  </si>
  <si>
    <t>Category / Worksheet name</t>
  </si>
  <si>
    <t>Description / Instruction</t>
  </si>
  <si>
    <t>Provide all values in inflated Then-Year (TY) Dollars.</t>
  </si>
  <si>
    <t>Offeror Input Sheets</t>
  </si>
  <si>
    <t>a.</t>
  </si>
  <si>
    <t>b.</t>
  </si>
  <si>
    <t>c.</t>
  </si>
  <si>
    <t>d.</t>
  </si>
  <si>
    <t>e.</t>
  </si>
  <si>
    <t>f.</t>
  </si>
  <si>
    <t>Do not include any rows that are blank, section headers, summaries, or $0. If additional rows such as these are included, provide a description for why that row was included.</t>
  </si>
  <si>
    <t>Source</t>
  </si>
  <si>
    <t>Requirement #</t>
  </si>
  <si>
    <t>Requirement Description</t>
  </si>
  <si>
    <t>Period Quantity</t>
  </si>
  <si>
    <t>Period Unit</t>
  </si>
  <si>
    <t>Profit</t>
  </si>
  <si>
    <t>Total Amount</t>
  </si>
  <si>
    <t>Workstream/Price ID</t>
  </si>
  <si>
    <t>Workstream/Price ID Description</t>
  </si>
  <si>
    <t>CLIN</t>
  </si>
  <si>
    <t>0001</t>
  </si>
  <si>
    <t>0002</t>
  </si>
  <si>
    <t>0102</t>
  </si>
  <si>
    <t>0202</t>
  </si>
  <si>
    <t>0302</t>
  </si>
  <si>
    <t>0402</t>
  </si>
  <si>
    <t>0502</t>
  </si>
  <si>
    <t>0003/0004</t>
  </si>
  <si>
    <t>0103/0104</t>
  </si>
  <si>
    <t>0203/0204</t>
  </si>
  <si>
    <t>0303/0304</t>
  </si>
  <si>
    <t>0403/0404</t>
  </si>
  <si>
    <t>0101</t>
  </si>
  <si>
    <t>0201</t>
  </si>
  <si>
    <t>0301</t>
  </si>
  <si>
    <t>0401</t>
  </si>
  <si>
    <t>0501</t>
  </si>
  <si>
    <t>0107</t>
  </si>
  <si>
    <t>0207</t>
  </si>
  <si>
    <t>0307</t>
  </si>
  <si>
    <t>0407</t>
  </si>
  <si>
    <t>0507</t>
  </si>
  <si>
    <t>0005</t>
  </si>
  <si>
    <t>0105</t>
  </si>
  <si>
    <t>0205</t>
  </si>
  <si>
    <t>0305</t>
  </si>
  <si>
    <t>0405</t>
  </si>
  <si>
    <t>0505</t>
  </si>
  <si>
    <t>0006</t>
  </si>
  <si>
    <t>0106</t>
  </si>
  <si>
    <t>0206</t>
  </si>
  <si>
    <t>0306</t>
  </si>
  <si>
    <t>0406</t>
  </si>
  <si>
    <t>0506</t>
  </si>
  <si>
    <t>Proposal Date (MM/DD/YYYY)</t>
  </si>
  <si>
    <t>Type
(Labor, Materials, Travel, ODCs)</t>
  </si>
  <si>
    <t>Task Order</t>
  </si>
  <si>
    <t>Period Start Date (MM/DD/YYYY)</t>
  </si>
  <si>
    <t>CLIN Description</t>
  </si>
  <si>
    <t>WBS</t>
  </si>
  <si>
    <t>WBS Description</t>
  </si>
  <si>
    <t>Entity (Name of Prime/Sub)</t>
  </si>
  <si>
    <t>Small Business Type</t>
  </si>
  <si>
    <t>Material Description 
(if applicable)</t>
  </si>
  <si>
    <t>Material Quantity
(if applicable)</t>
  </si>
  <si>
    <t>3</t>
  </si>
  <si>
    <t>11</t>
  </si>
  <si>
    <t>A. Offeror-Proposed Amounts</t>
  </si>
  <si>
    <t>Catalog
Price</t>
  </si>
  <si>
    <t>Contract Type</t>
  </si>
  <si>
    <t>Price Evaluation</t>
  </si>
  <si>
    <t>Completeness</t>
  </si>
  <si>
    <t>Reasonableness</t>
  </si>
  <si>
    <t>Unbalanced
Pricing</t>
  </si>
  <si>
    <t>Core TO (CTO) Lot</t>
  </si>
  <si>
    <t>Yes</t>
  </si>
  <si>
    <t>FFP</t>
  </si>
  <si>
    <t>+ Core Task Orders</t>
  </si>
  <si>
    <t>-</t>
  </si>
  <si>
    <t>+ Design-To-Outcome (Transition) Task Orders</t>
  </si>
  <si>
    <t>+ Profit Pools</t>
  </si>
  <si>
    <t>+ Design-To-Outcome (No Transition) Task Orders</t>
  </si>
  <si>
    <t>Total Lot 1</t>
  </si>
  <si>
    <t>Design-To-Outcome (No Transition) - Total</t>
  </si>
  <si>
    <t>C. Total Evaluated Price</t>
  </si>
  <si>
    <t>L</t>
  </si>
  <si>
    <t>Title</t>
  </si>
  <si>
    <t>Description</t>
  </si>
  <si>
    <t>Comment</t>
  </si>
  <si>
    <t>A.1</t>
  </si>
  <si>
    <t>DoD Healthcare Management System Modernization (DHMSM) - Segment One Investment</t>
  </si>
  <si>
    <t>DHMSM Automated Information System (AIS). The complex of enterprise elements, equipment (hardware), software, legacy systems, users, business rules, data and facilities required to develop or configure, test and deploy DHMSM.  This WBS element includes all elements and tasks common between Segment One and Segment Two, as well as all elements unique to Segment One.</t>
  </si>
  <si>
    <t>A.2</t>
  </si>
  <si>
    <t>DoD Healthcare Management System Modernization (DHMSM) - Segment Two Investment</t>
  </si>
  <si>
    <t>DHMSM Automated Information System (AIS). The complex of enterprise elements, equipment (hardware), software, legacy systems, users, business rules, data and facilities required to develop or configure, test and deploy DHMSM.  This WBS element includes all elements and tasks unique to Segment Two (Expeditionary environment).</t>
  </si>
  <si>
    <t>B.1</t>
  </si>
  <si>
    <t>Joint Operational Medicine Information System (JOMIS) Investment</t>
  </si>
  <si>
    <t xml:space="preserve">JOMIS Automated Information System (AIS). The complex of enterprise elements, equipment (hardware), software, legacy systems, users, business rules, data and facilities required to develop or configure, test and deploy JOMIS. </t>
  </si>
  <si>
    <t>C.1</t>
  </si>
  <si>
    <t>Defense Medical Information Exchange (DMIX) Investment</t>
  </si>
  <si>
    <t xml:space="preserve">DMIX Automated Information System (AIS). The complex of enterprise elements, equipment (hardware), software, legacy systems, users, business rules, data and facilities required to develop or configure, test and deploy DMIX. </t>
  </si>
  <si>
    <t>D.1</t>
  </si>
  <si>
    <t>integrated Electronic Health Record (iEHR)</t>
  </si>
  <si>
    <t xml:space="preserve">iEHR Automated Information System (AIS). The complex of enterprise elements, equipment (hardware), software, legacy systems, users, business rules, data and facilities required to develop or configure, test and deploy iEHR. </t>
  </si>
  <si>
    <t>E.1</t>
  </si>
  <si>
    <t>DoD/VA Interagency Program Office (IPO)</t>
  </si>
  <si>
    <t>The complex of enterprise elements, equipment (hardware), software, legacy systems, users, business rules, data and facilities required to execute the mission of the IPO.</t>
  </si>
  <si>
    <t>F.1</t>
  </si>
  <si>
    <t>Program Executive Office for Defense Healthcare Management Systems (PEO DHMS)</t>
  </si>
  <si>
    <t>The complex of enterprise elements, equipment (hardware), software, legacy systems, users, business rules, data and facilities required to execute the mission of the PEO DHMS.</t>
  </si>
  <si>
    <t>x.1</t>
  </si>
  <si>
    <t>Prime Mission Product</t>
  </si>
  <si>
    <t>Information Systems (IS) / Defense Business Systems (DBS) Development/Customization/Configuration
See MIL STD 881 for definition</t>
  </si>
  <si>
    <t>x.1.1</t>
  </si>
  <si>
    <t>Custom Application 1…n (Specify)</t>
  </si>
  <si>
    <t>See MIL STD 881 for definition</t>
  </si>
  <si>
    <t>x.1.1.1</t>
  </si>
  <si>
    <t>Custom Application Hardware (Specify)</t>
  </si>
  <si>
    <t>x.1.1.2</t>
  </si>
  <si>
    <t>Custom Application Software CSCI 1…n (Specify)</t>
  </si>
  <si>
    <t>x.1.1.3</t>
  </si>
  <si>
    <t>Custom Application Integration, Assembly, Test, and Checkout</t>
  </si>
  <si>
    <t>x.1.2</t>
  </si>
  <si>
    <t>Enterprise Service Element 1…n (Specify)</t>
  </si>
  <si>
    <t>x.1.2.1</t>
  </si>
  <si>
    <t>Enterprise Service Element Hardware (Specify)</t>
  </si>
  <si>
    <t>x.1.2.2</t>
  </si>
  <si>
    <t>Enterprise Service Element Software CSCI 1…n (Specify)</t>
  </si>
  <si>
    <t>x.1.2.3</t>
  </si>
  <si>
    <t>Enterprise Service Element Integration, Assembly, Test, and Checkout</t>
  </si>
  <si>
    <t>x.1.3</t>
  </si>
  <si>
    <t>Enterprise Information Systems 1…n (Specify)</t>
  </si>
  <si>
    <t>x.1.3.1</t>
  </si>
  <si>
    <t>Business Area Hardware (Specify)</t>
  </si>
  <si>
    <t>x.1.3.2</t>
  </si>
  <si>
    <t>Business Area Software CSCI 1…n (Specify)</t>
  </si>
  <si>
    <t>x.1.3.3</t>
  </si>
  <si>
    <t>Business Area Integration, Assembly, Test, and Checkout</t>
  </si>
  <si>
    <t>x.1.4</t>
  </si>
  <si>
    <t>External System Interface Development 1…n (Specify)</t>
  </si>
  <si>
    <t>x.1.4.1</t>
  </si>
  <si>
    <t>External System Interface Hardware (Specify)</t>
  </si>
  <si>
    <t>x.1.4.2</t>
  </si>
  <si>
    <t>External System Interface Software CSCI 1…n (Specify)</t>
  </si>
  <si>
    <t>x.1.4.3</t>
  </si>
  <si>
    <t>External System Interface Integration, Assembly, Test, and Checkout</t>
  </si>
  <si>
    <t>x.1.5</t>
  </si>
  <si>
    <t>AIS Platform Hardware (Specify)</t>
  </si>
  <si>
    <t>System Level Hardware
See MIL STD 881 for definition</t>
  </si>
  <si>
    <t>x.1.6</t>
  </si>
  <si>
    <t>System Level Integration</t>
  </si>
  <si>
    <t>x.2</t>
  </si>
  <si>
    <t>System Engineering</t>
  </si>
  <si>
    <t>x.2.1</t>
  </si>
  <si>
    <t>Government System Engineering</t>
  </si>
  <si>
    <t>x.2.2</t>
  </si>
  <si>
    <t>Contractor System Engineering</t>
  </si>
  <si>
    <t>x.3</t>
  </si>
  <si>
    <t>Program Management</t>
  </si>
  <si>
    <t>x.3.1</t>
  </si>
  <si>
    <t>Government Program Management</t>
  </si>
  <si>
    <t>x.3.2</t>
  </si>
  <si>
    <t>Contractor Program Management</t>
  </si>
  <si>
    <t>x.4</t>
  </si>
  <si>
    <t>Change Management</t>
  </si>
  <si>
    <t>x.5</t>
  </si>
  <si>
    <t>System Test and Evaluation</t>
  </si>
  <si>
    <t>x.5.1</t>
  </si>
  <si>
    <t>Development Test and Evaluation</t>
  </si>
  <si>
    <t>x.5.2</t>
  </si>
  <si>
    <t>Operational Test and Evaluation</t>
  </si>
  <si>
    <t>x.5.3</t>
  </si>
  <si>
    <t>Mock-ups / System Integration Labs (SILs)</t>
  </si>
  <si>
    <t>x.5.4</t>
  </si>
  <si>
    <t>Test and Evaluation Support</t>
  </si>
  <si>
    <t>x.5.5</t>
  </si>
  <si>
    <t>Test Facilities</t>
  </si>
  <si>
    <t>x.6</t>
  </si>
  <si>
    <t>Training</t>
  </si>
  <si>
    <t>x.6.1</t>
  </si>
  <si>
    <t>Equipment</t>
  </si>
  <si>
    <t>x.6.2</t>
  </si>
  <si>
    <t>Services</t>
  </si>
  <si>
    <t>x.6.3</t>
  </si>
  <si>
    <t>Facilities</t>
  </si>
  <si>
    <t>x.7</t>
  </si>
  <si>
    <t>Data</t>
  </si>
  <si>
    <t>x.7.1</t>
  </si>
  <si>
    <t>Data Deliverables 1…n (Specify)</t>
  </si>
  <si>
    <t>x.7.2</t>
  </si>
  <si>
    <t>Data Repository</t>
  </si>
  <si>
    <t>x.7.3</t>
  </si>
  <si>
    <t>Data Rights 1…n (Specify)</t>
  </si>
  <si>
    <t>x.8</t>
  </si>
  <si>
    <t>Peculiar Support Equipment</t>
  </si>
  <si>
    <t>x.8.1</t>
  </si>
  <si>
    <t>Test and Measurement Equipment</t>
  </si>
  <si>
    <t>x.8.2</t>
  </si>
  <si>
    <t>Support and Handling Equipment</t>
  </si>
  <si>
    <t>x.9</t>
  </si>
  <si>
    <t>Common Support Equipment</t>
  </si>
  <si>
    <t>x.9.1</t>
  </si>
  <si>
    <t>x.9.2</t>
  </si>
  <si>
    <t>x.10</t>
  </si>
  <si>
    <t>Operational/Site Activation by Site 1…n (Specify)</t>
  </si>
  <si>
    <t>x.10.x</t>
  </si>
  <si>
    <t>Site Type x (Specify)</t>
  </si>
  <si>
    <t>x.10.x.1</t>
  </si>
  <si>
    <t>Deployment Hardware and Software</t>
  </si>
  <si>
    <t>x.10.x.1.1</t>
  </si>
  <si>
    <t>Initial Hardware Procurement</t>
  </si>
  <si>
    <t>x.10.x.1.2</t>
  </si>
  <si>
    <t>Initial Software License</t>
  </si>
  <si>
    <t>x.10.x.2</t>
  </si>
  <si>
    <t>User Documentation</t>
  </si>
  <si>
    <t>x.10.x.3</t>
  </si>
  <si>
    <t>Site Activation</t>
  </si>
  <si>
    <t>x.10.x.4</t>
  </si>
  <si>
    <t>User Training</t>
  </si>
  <si>
    <t>x.10.x.5</t>
  </si>
  <si>
    <t>Data Migration</t>
  </si>
  <si>
    <t>x.10.x.6</t>
  </si>
  <si>
    <t>Management/Engineering Support</t>
  </si>
  <si>
    <t>x.10.x.7</t>
  </si>
  <si>
    <t>Interim Logistics Support</t>
  </si>
  <si>
    <t>x.11</t>
  </si>
  <si>
    <t>Industrial Facilities</t>
  </si>
  <si>
    <t>x.11.1</t>
  </si>
  <si>
    <t>Construction/Conversion/Expansion</t>
  </si>
  <si>
    <t>x.11.2</t>
  </si>
  <si>
    <t>Equipment Acquisition or Modernization</t>
  </si>
  <si>
    <t>x.11.3</t>
  </si>
  <si>
    <t>Maintenance (Industrial Facilities)</t>
  </si>
  <si>
    <t>x.12</t>
  </si>
  <si>
    <t>Initial Spares and Repair Parts</t>
  </si>
  <si>
    <t>A.1.13</t>
  </si>
  <si>
    <t>DHMSM Segment 1 Operations and Support (O&amp;S)</t>
  </si>
  <si>
    <t xml:space="preserve">Operations and sustainment are all direct and indirect costs incurred in using the prime system—
manpower, maintenance, and support—through the entire life cycle. Also included are
sustaining engineering and other collateral activities.
</t>
  </si>
  <si>
    <t>A.2.13</t>
  </si>
  <si>
    <t>DHMSM Segment 2 Operations and Support (O&amp;S)</t>
  </si>
  <si>
    <t>B.2</t>
  </si>
  <si>
    <t>JOMIS Operations and Support (O&amp;S)</t>
  </si>
  <si>
    <t>C.2</t>
  </si>
  <si>
    <t>DMIX Operations and Support (O&amp;S)</t>
  </si>
  <si>
    <t>D.2</t>
  </si>
  <si>
    <t>iEHR Operations and Support (O&amp;S)</t>
  </si>
  <si>
    <t>E.2</t>
  </si>
  <si>
    <t>DoD/VA IPO Operations and Support (O&amp;S)</t>
  </si>
  <si>
    <t xml:space="preserve">Operations and sustainment are all direct and indirect costs incurred in executing the IPO mission—
manpower, maintenance, and support—through the entire life cycle. Also included are
sustaining engineering and other collateral activities.
</t>
  </si>
  <si>
    <t>F.2</t>
  </si>
  <si>
    <t>PEO DHMS Operations and Support (O&amp;S)</t>
  </si>
  <si>
    <t xml:space="preserve">Operations and sustainment are all direct and indirect costs incurred in executing the PEO DHMS mission—
manpower, maintenance, and support—through the entire life cycle. Also included are
sustaining engineering and other collateral activities.
</t>
  </si>
  <si>
    <t>Systems/Sustainment Engineering</t>
  </si>
  <si>
    <t>Help Desk</t>
  </si>
  <si>
    <t>Data Cleansing/Data Maintenance</t>
  </si>
  <si>
    <t>System/Database Administration</t>
  </si>
  <si>
    <t>IT Infrastructure/Network Maintenance Support</t>
  </si>
  <si>
    <t>IT Infrastructure Hardware/Equipment Maintenance</t>
  </si>
  <si>
    <t>IT Infrastructure Software License Support Services</t>
  </si>
  <si>
    <t>IT Infrastructure Management</t>
  </si>
  <si>
    <t>x.7.4</t>
  </si>
  <si>
    <t>Other IT Infrastructure Support 1…n (Specify)</t>
  </si>
  <si>
    <t>Operational Hardware Refresh/Upgrade</t>
  </si>
  <si>
    <t>End-User Equipment</t>
  </si>
  <si>
    <t>Cybersecurity Equipment</t>
  </si>
  <si>
    <t>x.8.3</t>
  </si>
  <si>
    <t>IT Infrastructure and Enterprise Services Equipment</t>
  </si>
  <si>
    <t>x.8.4</t>
  </si>
  <si>
    <t>Other (Specify)</t>
  </si>
  <si>
    <t>Operational Software License Refresh/Update</t>
  </si>
  <si>
    <t>End-User Software License</t>
  </si>
  <si>
    <t>Cybersecurity Software Licenses/Services</t>
  </si>
  <si>
    <t>x.9.3</t>
  </si>
  <si>
    <t>IT Infrastructure and Enterprise Software Licenses/Services</t>
  </si>
  <si>
    <t>x.9.4</t>
  </si>
  <si>
    <t>Cybersecurity Maintenance Management</t>
  </si>
  <si>
    <t>x.10.1</t>
  </si>
  <si>
    <t>Cybersecurity Compliance Operations and Tracking</t>
  </si>
  <si>
    <t>x.10.2</t>
  </si>
  <si>
    <t>Follow-on Cybersecurity Test and Evaluation</t>
  </si>
  <si>
    <t>x.10.3</t>
  </si>
  <si>
    <t>Cybersecurity and IT Certification and Accreditation</t>
  </si>
  <si>
    <t>Follow-on User Training</t>
  </si>
  <si>
    <t>System Independent Verification and Validation</t>
  </si>
  <si>
    <t>x.13</t>
  </si>
  <si>
    <t>Continuing System Improvements</t>
  </si>
  <si>
    <t>x.13.1</t>
  </si>
  <si>
    <t>Operational Hardware Modification</t>
  </si>
  <si>
    <t>x.13.1.1</t>
  </si>
  <si>
    <t>Mod Kit Hardware Development</t>
  </si>
  <si>
    <t>x.13.1.2</t>
  </si>
  <si>
    <t>Mod Kit Hardware Procurement</t>
  </si>
  <si>
    <t>x.13.1.3</t>
  </si>
  <si>
    <t>Mod Kit Hardware Installation</t>
  </si>
  <si>
    <t>x.13.2</t>
  </si>
  <si>
    <t>Software Release Modification/Enhancement 1…n (Specify)</t>
  </si>
  <si>
    <t>x.13.2.1</t>
  </si>
  <si>
    <t>Modifications/Enhancements</t>
  </si>
  <si>
    <t>x.13.2.2</t>
  </si>
  <si>
    <t>Routine Fixes and Deficiency Correction</t>
  </si>
  <si>
    <t>x.13.2.3</t>
  </si>
  <si>
    <t>Installation/Test</t>
  </si>
  <si>
    <t>x.13.2.4</t>
  </si>
  <si>
    <t>IAVAs</t>
  </si>
  <si>
    <t>x.14</t>
  </si>
  <si>
    <t>AW/Safety/Networthiness Certification</t>
  </si>
  <si>
    <t>x.15</t>
  </si>
  <si>
    <t>1</t>
  </si>
  <si>
    <t>2</t>
  </si>
  <si>
    <t>Months</t>
  </si>
  <si>
    <t>4</t>
  </si>
  <si>
    <t>5</t>
  </si>
  <si>
    <t>6</t>
  </si>
  <si>
    <t>HT003821R0001</t>
  </si>
  <si>
    <t>Workforce 3.0</t>
  </si>
  <si>
    <t>Metztimates, Inc.</t>
  </si>
  <si>
    <t>Profit %
(calculated)</t>
  </si>
  <si>
    <t>Profit
Percentage</t>
  </si>
  <si>
    <t>Ensure all worksheets include all information required by the SF1449, 52.212-1.</t>
  </si>
  <si>
    <t>Do not include Incentive Profit Pool and Gamechanger Profit Pool in the Detail Summary. These are calculated as part of the Price Eval Table.</t>
  </si>
  <si>
    <t>Price Worksheet:  Table of Contents and Instructions</t>
  </si>
  <si>
    <t>2_DTO1</t>
  </si>
  <si>
    <t>3_CTO1</t>
  </si>
  <si>
    <t>4_ScenarioPricing</t>
  </si>
  <si>
    <t>5_OfferorPricing</t>
  </si>
  <si>
    <t>0004/0005</t>
  </si>
  <si>
    <t>0104/0105</t>
  </si>
  <si>
    <t>0204/0205</t>
  </si>
  <si>
    <t>0304/0305</t>
  </si>
  <si>
    <t>0404/0405</t>
  </si>
  <si>
    <t>For each element, Offeror shall include a single price Type (i.e., Labor, Materials, Travel, ODCs).</t>
  </si>
  <si>
    <t>For each element in newly created rows under blue header columns, Offeror shall repeat the existing data entry provided by the Government.</t>
  </si>
  <si>
    <t>Do not make additional rows for additional Core entries. If Offerors make an additional row, identify changes by highlighting affected cells in RED, describe those changes and provide the reason(s) for the changes in the space provided at the bottom of that modified worksheet.</t>
  </si>
  <si>
    <t>For each row in item c., reference a single applicable Source, Proposal Date, Type, Period Start Date, WBS, WBS Description, Workstream/Price ID, Workstream/Price ID Description, Entity, Small Business Type, Material Description (if applicable), Material Quantity (if applicable), Profit, Total Amount.</t>
  </si>
  <si>
    <t>For each existing entry row, reference a single Source, Proposal Date, Period Start Date, Profit, Total Amount.</t>
  </si>
  <si>
    <t>General Information</t>
  </si>
  <si>
    <t>1_Instructions</t>
  </si>
  <si>
    <t>Subztimates LLC</t>
  </si>
  <si>
    <t>N/A</t>
  </si>
  <si>
    <t>Scenario
Price</t>
  </si>
  <si>
    <t>Total of C43 + D43 - C48</t>
  </si>
  <si>
    <t>Offeror-Proposed
Catalog Price</t>
  </si>
  <si>
    <t>B. Net-Out Mutually Exclusive Task Orders</t>
  </si>
  <si>
    <t>For each existing entry row, reference a single Source, Proposal Date, Period Start Date, Total Amount.</t>
  </si>
  <si>
    <t>Do not make modifications to columns with a blue header. Offerors are only expected to make updates in columns with a green header. Modifications to columns with a blue header will result in proposal being evaluated as Unacceptable.</t>
  </si>
  <si>
    <t>Offerors shall add additional rows as necessary to build their price proposal. For each element in newly created rows under blue header columns, Offeror shall repeat the existing data entry provided by the Government.</t>
  </si>
  <si>
    <t>For each row in item b., reference a single applicable Source, Proposal Date, Type, Period Start Date, WBS, WBS Description, Workstream/Price ID, Workstream/Price ID Description, Entity, Small Business Type, Material Description (if applicable), Material Quantity (if applicable), Total Amount.</t>
  </si>
  <si>
    <t>Cell formulas must be used and operational. Modifications to Cell Formulas will result in the Offeror proposal being evaluated as Unacceptable.</t>
  </si>
  <si>
    <t>The [PEO DHMS WBS] tab is included for informational purposes and do not require Offeror input.</t>
  </si>
  <si>
    <t>All Offeror entries shall be numeric values and not include formulas or internal/external references.</t>
  </si>
  <si>
    <t>Offerors shall input values for cells under green header columns. Blue header columns have been pre-populated by the Government.</t>
  </si>
  <si>
    <t>All Price ID entries should be traceable and referenced in the BOE (Subfactor 2.3).  Every Price ID referenced in the BOE MUST be included.</t>
  </si>
  <si>
    <t>+ Incubator Task Orders</t>
  </si>
  <si>
    <t>Incubator - Total</t>
  </si>
  <si>
    <t>Offeror shall use this worksheet to detail the elements that make up the price proposal that are traceable to the provided BOE (Subfactor 2.3) for the [Design-To-Outcome - Cycle 1].</t>
  </si>
  <si>
    <t>Offeror shall use this worksheet to detail the elements that make up the price proposal that are traceable to the BOE (Subfactor 2.3) for the [Core - Cycle 1].</t>
  </si>
  <si>
    <t>Offeror shall use this worksheet to provide a scenario-based price for the [Core - Cycle 2, Core - Cycle 3, Core - Cycle 4, Core - Cycle 5, Core - Cycle 6].</t>
  </si>
  <si>
    <t>Offeror shall use this worksheet to provide a catalog price for the [Incubator - Cycle 1, Incubator - Cycle 2, Incubator - Cycle 3, Incubator - Cycle 4, Incubator - Cycle 5, Design-To-Outcome (with Transition) - Cycle 2, Design-To-Outcome (with Transition) - Cycle 3, Design-To-Outcome (with Transition) - Cycle 4, Design-To-Outcome (with Transition) - Cycle 5, Design-To-Outcome (with Transition) - Cycle 6, Design-To-Outcome (no Transition) - Cycle 2, Design-To-Outcome (no Transition) - Cycle 3, Design-To-Outcome (no Transition) - Cycle 4, Design-To-Outcome (no Transition) - Cycle 5, Design-To-Outcome (no Transition) - Cycle 6].</t>
  </si>
  <si>
    <t>Design-To-Outcome - Cycle 1</t>
  </si>
  <si>
    <t>Core - Cycle 1</t>
  </si>
  <si>
    <t>Core - Cycle 2</t>
  </si>
  <si>
    <t>Core - Cycle 3</t>
  </si>
  <si>
    <t>Core - Cycle 4</t>
  </si>
  <si>
    <t>Core - Cycle 5</t>
  </si>
  <si>
    <t>Core - Cycle 6</t>
  </si>
  <si>
    <t>Incubator - Cycle 1</t>
  </si>
  <si>
    <t>Incubator - Cycle 2</t>
  </si>
  <si>
    <t>Incubator - Cycle 3</t>
  </si>
  <si>
    <t>Incubator - Cycle 4</t>
  </si>
  <si>
    <t>Incubator - Cycle 5</t>
  </si>
  <si>
    <t>Design-To-Outcome (with Transition) - Cycle 2</t>
  </si>
  <si>
    <t>Design-To-Outcome (with Transition) - Cycle 3</t>
  </si>
  <si>
    <t>Design-To-Outcome (with Transition) - Cycle 4</t>
  </si>
  <si>
    <t>Design-To-Outcome (with Transition) - Cycle 5</t>
  </si>
  <si>
    <t>Design-To-Outcome (with Transition) - Cycle 6</t>
  </si>
  <si>
    <t>Design-To-Outcome (no Transition) - Cycle 2</t>
  </si>
  <si>
    <t>Design-To-Outcome (no Transition) - Cycle 3</t>
  </si>
  <si>
    <t>Design-To-Outcome (no Transition) - Cycle 4</t>
  </si>
  <si>
    <t>Design-To-Outcome (no Transition) - Cycle 5</t>
  </si>
  <si>
    <t>Design-To-Outcome (no Transition) - Cycle 6</t>
  </si>
  <si>
    <t>Incentive Profit Pool - Cycle 1</t>
  </si>
  <si>
    <t>Incentive Profit Pool - Cycle 2</t>
  </si>
  <si>
    <t>Incentive Profit Pool - Cycle 3</t>
  </si>
  <si>
    <t>Incentive Profit Pool - Cycle 4</t>
  </si>
  <si>
    <t>Incentive Profit Pool - Cycle 5</t>
  </si>
  <si>
    <t>Incentive Profit Pool - Cycle 6</t>
  </si>
  <si>
    <t>Gamechanger Profit Pool - Cycle 1</t>
  </si>
  <si>
    <t>Gamechanger Profit Pool - Cycle 2</t>
  </si>
  <si>
    <t>Gamechanger Profit Pool - Cycle 3</t>
  </si>
  <si>
    <t>Gamechanger Profit Pool - Cycle 4</t>
  </si>
  <si>
    <t>Gamechanger Profit Pool - Cycle 5</t>
  </si>
  <si>
    <t>Gamechanger Profit Pool - Cycle 6</t>
  </si>
  <si>
    <t>Period #
(e.g, Cycle, Lot #,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</si>
</sst>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sz val="10.5"/>
      <name val="Calibri"/>
      <family val="2"/>
      <scheme val="minor"/>
    </font>
    <font>
      <b/>
      <sz val="10.5"/>
      <color theme="1"/>
      <name val="Calibri"/>
      <family val="2"/>
      <scheme val="minor"/>
    </font>
    <font>
      <sz val="10.5"/>
      <name val="Calibri"/>
      <family val="2"/>
      <scheme val="minor"/>
    </font>
    <font>
      <sz val="10.5"/>
      <color theme="1"/>
      <name val="Calibri"/>
      <family val="2"/>
      <scheme val="minor"/>
    </font>
    <font>
      <sz val="10.5"/>
      <color rgb="FFFF0000"/>
      <name val="Calibri"/>
      <family val="2"/>
      <scheme val="minor"/>
    </font>
    <font>
      <sz val="8"/>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bgColor indexed="64"/>
      </patternFill>
    </fill>
    <fill>
      <patternFill patternType="solid">
        <fgColor rgb="FF2F75B5"/>
        <bgColor indexed="64"/>
      </patternFill>
    </fill>
    <fill>
      <patternFill patternType="solid">
        <fgColor theme="4" tint="0.79998168889431442"/>
        <bgColor theme="4" tint="0.79998168889431442"/>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rgb="FF000000"/>
      </left>
      <right/>
      <top style="thin">
        <color indexed="64"/>
      </top>
      <bottom/>
      <diagonal/>
    </border>
    <border>
      <left style="thin">
        <color indexed="64"/>
      </left>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0" fillId="0" borderId="0" xfId="0" applyAlignment="1">
      <alignment horizontal="center" vertical="center" wrapText="1"/>
    </xf>
    <xf numFmtId="0" fontId="0" fillId="0" borderId="0" xfId="0" applyBorder="1"/>
    <xf numFmtId="49" fontId="0" fillId="0" borderId="0" xfId="0" applyNumberFormat="1"/>
    <xf numFmtId="49" fontId="0" fillId="0" borderId="2" xfId="0" applyNumberFormat="1" applyBorder="1" applyAlignment="1">
      <alignment horizontal="center"/>
    </xf>
    <xf numFmtId="0" fontId="0" fillId="0" borderId="1" xfId="0" applyBorder="1" applyAlignment="1">
      <alignment horizontal="center"/>
    </xf>
    <xf numFmtId="0" fontId="2" fillId="2" borderId="4" xfId="0" applyFont="1" applyFill="1" applyBorder="1" applyAlignment="1">
      <alignment horizontal="center" vertical="center" wrapText="1"/>
    </xf>
    <xf numFmtId="165" fontId="0" fillId="0" borderId="0" xfId="0" applyNumberFormat="1" applyBorder="1"/>
    <xf numFmtId="14" fontId="0" fillId="0" borderId="1" xfId="0" applyNumberFormat="1" applyBorder="1" applyAlignment="1">
      <alignment horizontal="center"/>
    </xf>
    <xf numFmtId="0" fontId="0" fillId="0" borderId="2" xfId="0" applyFont="1" applyBorder="1" applyAlignment="1">
      <alignment horizontal="center"/>
    </xf>
    <xf numFmtId="0" fontId="5" fillId="0" borderId="0" xfId="0" applyFont="1" applyProtection="1"/>
    <xf numFmtId="0" fontId="5" fillId="0" borderId="0" xfId="0" applyFont="1" applyAlignment="1" applyProtection="1">
      <alignment vertical="center"/>
    </xf>
    <xf numFmtId="0" fontId="5" fillId="0" borderId="0" xfId="0" applyFont="1" applyAlignment="1" applyProtection="1">
      <alignment wrapText="1"/>
    </xf>
    <xf numFmtId="0" fontId="5" fillId="0" borderId="0" xfId="0" applyFont="1" applyAlignment="1" applyProtection="1">
      <alignment vertical="center" wrapText="1"/>
    </xf>
    <xf numFmtId="0" fontId="4"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5" fillId="0" borderId="0" xfId="0" applyFont="1" applyBorder="1" applyAlignment="1" applyProtection="1">
      <alignment wrapText="1"/>
    </xf>
    <xf numFmtId="0" fontId="5" fillId="0" borderId="0" xfId="0" applyFont="1" applyBorder="1" applyProtection="1"/>
    <xf numFmtId="0" fontId="5" fillId="4" borderId="2" xfId="0" applyFont="1" applyFill="1" applyBorder="1" applyAlignment="1" applyProtection="1">
      <alignment horizontal="center" vertical="center" wrapText="1"/>
    </xf>
    <xf numFmtId="0" fontId="5" fillId="4" borderId="2" xfId="0" applyFont="1" applyFill="1" applyBorder="1" applyAlignment="1" applyProtection="1">
      <alignment horizontal="left" vertical="center" wrapText="1"/>
    </xf>
    <xf numFmtId="0" fontId="5" fillId="4" borderId="2" xfId="0" applyFont="1" applyFill="1" applyBorder="1" applyAlignment="1" applyProtection="1">
      <alignment vertical="center"/>
    </xf>
    <xf numFmtId="0" fontId="5" fillId="4" borderId="2" xfId="0" applyFont="1" applyFill="1" applyBorder="1" applyAlignment="1" applyProtection="1">
      <alignment horizontal="center" vertical="center"/>
    </xf>
    <xf numFmtId="0" fontId="5" fillId="4" borderId="2" xfId="0" applyFont="1" applyFill="1" applyBorder="1" applyAlignment="1" applyProtection="1">
      <alignment horizontal="left" vertical="center"/>
    </xf>
    <xf numFmtId="0" fontId="5" fillId="4" borderId="2" xfId="0" applyFont="1" applyFill="1" applyBorder="1" applyAlignment="1" applyProtection="1">
      <alignment vertical="center" wrapText="1"/>
    </xf>
    <xf numFmtId="0" fontId="4" fillId="0" borderId="0" xfId="0" applyFont="1" applyBorder="1" applyAlignment="1" applyProtection="1">
      <alignment wrapText="1"/>
    </xf>
    <xf numFmtId="0" fontId="5" fillId="5" borderId="2" xfId="0" applyFont="1" applyFill="1" applyBorder="1" applyAlignment="1" applyProtection="1">
      <alignment horizontal="center" vertical="center"/>
    </xf>
    <xf numFmtId="0" fontId="5" fillId="5" borderId="2" xfId="0" applyFont="1" applyFill="1" applyBorder="1" applyAlignment="1" applyProtection="1">
      <alignment vertical="center"/>
    </xf>
    <xf numFmtId="0" fontId="5" fillId="5" borderId="2" xfId="0" applyFont="1" applyFill="1" applyBorder="1" applyAlignment="1" applyProtection="1">
      <alignment vertical="center" wrapText="1"/>
    </xf>
    <xf numFmtId="0" fontId="0" fillId="0" borderId="2" xfId="0" applyBorder="1" applyAlignment="1">
      <alignment horizontal="left" indent="1"/>
    </xf>
    <xf numFmtId="0" fontId="0" fillId="3" borderId="4" xfId="0" applyFill="1" applyBorder="1"/>
    <xf numFmtId="0" fontId="0" fillId="3" borderId="8" xfId="0" applyFill="1" applyBorder="1"/>
    <xf numFmtId="0" fontId="2" fillId="3" borderId="5" xfId="0" quotePrefix="1" applyFont="1" applyFill="1" applyBorder="1"/>
    <xf numFmtId="0" fontId="3" fillId="6" borderId="1" xfId="0" applyFont="1" applyFill="1" applyBorder="1"/>
    <xf numFmtId="0" fontId="3" fillId="6" borderId="10" xfId="0" applyFont="1" applyFill="1" applyBorder="1"/>
    <xf numFmtId="0" fontId="3" fillId="6" borderId="11" xfId="0" applyFont="1" applyFill="1" applyBorder="1"/>
    <xf numFmtId="0" fontId="0" fillId="0" borderId="2" xfId="0" applyBorder="1" applyAlignment="1">
      <alignment horizontal="center"/>
    </xf>
    <xf numFmtId="0" fontId="0" fillId="0" borderId="10" xfId="0" applyBorder="1" applyAlignment="1">
      <alignment horizontal="center"/>
    </xf>
    <xf numFmtId="0" fontId="2" fillId="0" borderId="11" xfId="0" quotePrefix="1" applyFont="1" applyBorder="1"/>
    <xf numFmtId="0" fontId="0" fillId="3" borderId="8" xfId="0"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0" fontId="2" fillId="3" borderId="11" xfId="0" quotePrefix="1" applyFont="1" applyFill="1" applyBorder="1"/>
    <xf numFmtId="0" fontId="0" fillId="0" borderId="3" xfId="0" applyBorder="1" applyAlignment="1">
      <alignment horizontal="center"/>
    </xf>
    <xf numFmtId="0" fontId="0" fillId="3" borderId="4" xfId="0" applyFill="1" applyBorder="1" applyAlignment="1">
      <alignment horizontal="center"/>
    </xf>
    <xf numFmtId="0" fontId="3" fillId="7" borderId="10" xfId="0" applyFont="1" applyFill="1" applyBorder="1"/>
    <xf numFmtId="0" fontId="3" fillId="7" borderId="11" xfId="0" applyFont="1" applyFill="1" applyBorder="1"/>
    <xf numFmtId="0" fontId="2" fillId="3" borderId="8" xfId="0" quotePrefix="1" applyFont="1" applyFill="1" applyBorder="1"/>
    <xf numFmtId="0" fontId="2" fillId="0" borderId="10" xfId="0" quotePrefix="1" applyFont="1" applyBorder="1"/>
    <xf numFmtId="164" fontId="0" fillId="0" borderId="2" xfId="1" applyNumberFormat="1" applyFont="1" applyBorder="1" applyAlignment="1">
      <alignment horizontal="left" indent="1"/>
    </xf>
    <xf numFmtId="164" fontId="2" fillId="3" borderId="2" xfId="1" quotePrefix="1" applyNumberFormat="1" applyFont="1" applyFill="1" applyBorder="1"/>
    <xf numFmtId="164" fontId="2" fillId="3" borderId="8" xfId="0" quotePrefix="1" applyNumberFormat="1" applyFont="1" applyFill="1" applyBorder="1"/>
    <xf numFmtId="164" fontId="2" fillId="3" borderId="8" xfId="1" quotePrefix="1" applyNumberFormat="1" applyFont="1" applyFill="1" applyBorder="1"/>
    <xf numFmtId="0" fontId="3" fillId="6" borderId="11" xfId="0" applyFont="1" applyFill="1" applyBorder="1" applyAlignment="1">
      <alignment vertical="center"/>
    </xf>
    <xf numFmtId="0" fontId="3" fillId="6" borderId="11" xfId="0" applyFont="1" applyFill="1" applyBorder="1" applyAlignment="1">
      <alignment horizontal="right"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horizontal="center" vertical="center"/>
    </xf>
    <xf numFmtId="164" fontId="0" fillId="0" borderId="3" xfId="1" applyNumberFormat="1" applyFont="1" applyBorder="1" applyAlignment="1">
      <alignment horizontal="center"/>
    </xf>
    <xf numFmtId="0" fontId="2" fillId="0" borderId="10" xfId="0" quotePrefix="1" applyFont="1" applyBorder="1" applyAlignment="1">
      <alignment horizontal="center"/>
    </xf>
    <xf numFmtId="164" fontId="0" fillId="0" borderId="2" xfId="1" applyNumberFormat="1" applyFont="1" applyBorder="1" applyAlignment="1">
      <alignment horizontal="center"/>
    </xf>
    <xf numFmtId="164" fontId="0" fillId="0" borderId="7" xfId="1" applyNumberFormat="1" applyFont="1" applyBorder="1" applyAlignment="1">
      <alignment horizontal="center"/>
    </xf>
    <xf numFmtId="0" fontId="2" fillId="3" borderId="10" xfId="0" quotePrefix="1" applyFont="1" applyFill="1" applyBorder="1" applyAlignment="1">
      <alignment horizontal="center"/>
    </xf>
    <xf numFmtId="0" fontId="0" fillId="0" borderId="0" xfId="0" applyAlignment="1">
      <alignment horizontal="center"/>
    </xf>
    <xf numFmtId="0" fontId="3" fillId="7" borderId="10" xfId="0" applyFont="1" applyFill="1" applyBorder="1" applyAlignment="1">
      <alignment horizontal="center"/>
    </xf>
    <xf numFmtId="0" fontId="3" fillId="7" borderId="1" xfId="0" applyFont="1" applyFill="1" applyBorder="1" applyAlignment="1">
      <alignment horizontal="center"/>
    </xf>
    <xf numFmtId="0" fontId="2" fillId="0" borderId="5" xfId="0" quotePrefix="1" applyFont="1" applyBorder="1"/>
    <xf numFmtId="0" fontId="2" fillId="0" borderId="8" xfId="0" quotePrefix="1" applyFont="1" applyBorder="1"/>
    <xf numFmtId="0" fontId="2" fillId="0" borderId="8" xfId="0" quotePrefix="1" applyFont="1"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2" xfId="0" applyFill="1" applyBorder="1" applyAlignment="1">
      <alignment horizontal="center"/>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0" fontId="9" fillId="0" borderId="0" xfId="0" applyFont="1"/>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11" fillId="0" borderId="0" xfId="0" applyFont="1"/>
    <xf numFmtId="0" fontId="9" fillId="0" borderId="0" xfId="0" applyFont="1" applyAlignment="1">
      <alignment horizontal="left" vertical="top" wrapText="1"/>
    </xf>
    <xf numFmtId="0" fontId="10" fillId="0" borderId="0" xfId="0" applyFont="1" applyAlignment="1">
      <alignment horizontal="left" vertical="top" wrapText="1"/>
    </xf>
    <xf numFmtId="49" fontId="0" fillId="0" borderId="2" xfId="0" applyNumberFormat="1" applyFont="1" applyBorder="1" applyAlignment="1">
      <alignment horizontal="center"/>
    </xf>
    <xf numFmtId="165" fontId="0" fillId="0" borderId="2" xfId="0" applyNumberFormat="1" applyBorder="1" applyAlignment="1">
      <alignment horizontal="center"/>
    </xf>
    <xf numFmtId="49" fontId="3" fillId="6" borderId="11" xfId="0" applyNumberFormat="1" applyFont="1" applyFill="1" applyBorder="1" applyAlignment="1">
      <alignment horizontal="center" vertical="center"/>
    </xf>
    <xf numFmtId="49" fontId="2" fillId="3" borderId="8" xfId="0" quotePrefix="1" applyNumberFormat="1" applyFont="1" applyFill="1" applyBorder="1"/>
    <xf numFmtId="49" fontId="0" fillId="0" borderId="11" xfId="0" quotePrefix="1" applyNumberFormat="1" applyFont="1" applyBorder="1" applyAlignment="1">
      <alignment horizontal="center"/>
    </xf>
    <xf numFmtId="49" fontId="0" fillId="0" borderId="10" xfId="0" quotePrefix="1" applyNumberFormat="1" applyFont="1" applyBorder="1" applyAlignment="1">
      <alignment horizontal="center"/>
    </xf>
    <xf numFmtId="49" fontId="0" fillId="0" borderId="8" xfId="0" quotePrefix="1" applyNumberFormat="1" applyFont="1" applyBorder="1" applyAlignment="1">
      <alignment horizontal="center"/>
    </xf>
    <xf numFmtId="49" fontId="3" fillId="7" borderId="10" xfId="0" applyNumberFormat="1" applyFont="1" applyFill="1" applyBorder="1"/>
    <xf numFmtId="49" fontId="0" fillId="3" borderId="8" xfId="0" applyNumberFormat="1" applyFill="1" applyBorder="1"/>
    <xf numFmtId="49" fontId="3" fillId="6" borderId="10" xfId="0" applyNumberFormat="1" applyFont="1" applyFill="1" applyBorder="1"/>
    <xf numFmtId="49" fontId="2" fillId="3" borderId="8" xfId="1" quotePrefix="1" applyNumberFormat="1" applyFont="1" applyFill="1" applyBorder="1"/>
    <xf numFmtId="10" fontId="0" fillId="0" borderId="11" xfId="2" applyNumberFormat="1" applyFont="1" applyBorder="1" applyAlignment="1">
      <alignment horizontal="right" indent="1"/>
    </xf>
    <xf numFmtId="10" fontId="0" fillId="0" borderId="2" xfId="2" applyNumberFormat="1" applyFont="1" applyBorder="1" applyAlignment="1">
      <alignment horizontal="right" indent="1"/>
    </xf>
    <xf numFmtId="10" fontId="2" fillId="2" borderId="4" xfId="0" applyNumberFormat="1" applyFont="1" applyFill="1" applyBorder="1" applyAlignment="1">
      <alignment horizontal="center" vertical="center" wrapText="1"/>
    </xf>
    <xf numFmtId="10" fontId="0" fillId="0" borderId="2" xfId="2" applyNumberFormat="1" applyFont="1" applyBorder="1" applyAlignment="1">
      <alignment horizontal="center"/>
    </xf>
    <xf numFmtId="10" fontId="0" fillId="0" borderId="0" xfId="2" applyNumberFormat="1" applyFont="1" applyBorder="1"/>
    <xf numFmtId="0" fontId="4" fillId="0" borderId="0" xfId="0" applyFont="1" applyAlignment="1" applyProtection="1">
      <alignment horizontal="left"/>
    </xf>
    <xf numFmtId="0" fontId="2" fillId="8"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5" fillId="0" borderId="0" xfId="0" applyFont="1" applyAlignment="1" applyProtection="1">
      <alignment horizontal="center" vertical="center"/>
    </xf>
    <xf numFmtId="164" fontId="0" fillId="0" borderId="2" xfId="1" quotePrefix="1" applyNumberFormat="1" applyFont="1" applyBorder="1" applyAlignment="1">
      <alignment horizontal="left" indent="1"/>
    </xf>
    <xf numFmtId="10" fontId="2" fillId="0" borderId="10" xfId="0" quotePrefix="1" applyNumberFormat="1" applyFont="1" applyBorder="1" applyAlignment="1">
      <alignment horizontal="right"/>
    </xf>
    <xf numFmtId="10" fontId="2" fillId="0" borderId="8" xfId="0" quotePrefix="1" applyNumberFormat="1" applyFont="1" applyBorder="1" applyAlignment="1">
      <alignment horizontal="right"/>
    </xf>
    <xf numFmtId="164" fontId="0" fillId="0" borderId="2" xfId="2" applyNumberFormat="1" applyFont="1" applyBorder="1" applyAlignment="1">
      <alignment horizontal="center"/>
    </xf>
    <xf numFmtId="0" fontId="6" fillId="4" borderId="2" xfId="0" applyFont="1" applyFill="1" applyBorder="1" applyAlignment="1" applyProtection="1">
      <alignment vertical="center" wrapText="1"/>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10" fontId="3" fillId="2" borderId="15" xfId="0" applyNumberFormat="1" applyFont="1" applyFill="1" applyBorder="1" applyAlignment="1">
      <alignment horizontal="center" vertical="center" wrapText="1"/>
    </xf>
    <xf numFmtId="0" fontId="3" fillId="8" borderId="16" xfId="0" applyFont="1" applyFill="1" applyBorder="1" applyAlignment="1">
      <alignment horizontal="center" vertical="center" wrapText="1"/>
    </xf>
    <xf numFmtId="0" fontId="0" fillId="10" borderId="17" xfId="0" applyFont="1" applyFill="1" applyBorder="1" applyAlignment="1">
      <alignment horizontal="center"/>
    </xf>
    <xf numFmtId="14" fontId="0" fillId="10" borderId="18" xfId="0" applyNumberFormat="1" applyFont="1" applyFill="1" applyBorder="1" applyAlignment="1">
      <alignment horizontal="center"/>
    </xf>
    <xf numFmtId="0" fontId="0" fillId="10" borderId="18" xfId="0" applyFont="1" applyFill="1" applyBorder="1" applyAlignment="1">
      <alignment horizontal="center"/>
    </xf>
    <xf numFmtId="49" fontId="0" fillId="10" borderId="18" xfId="0" applyNumberFormat="1" applyFont="1" applyFill="1" applyBorder="1" applyAlignment="1">
      <alignment horizontal="center"/>
    </xf>
    <xf numFmtId="10" fontId="0" fillId="10" borderId="18" xfId="2" applyNumberFormat="1" applyFont="1" applyFill="1" applyBorder="1" applyAlignment="1">
      <alignment horizontal="center"/>
    </xf>
    <xf numFmtId="165" fontId="0" fillId="10" borderId="18" xfId="0" applyNumberFormat="1" applyFont="1" applyFill="1" applyBorder="1" applyAlignment="1">
      <alignment horizontal="center"/>
    </xf>
    <xf numFmtId="165" fontId="0" fillId="10" borderId="7" xfId="0" applyNumberFormat="1" applyFont="1" applyFill="1" applyBorder="1" applyAlignment="1">
      <alignment horizontal="center"/>
    </xf>
    <xf numFmtId="0" fontId="0" fillId="0" borderId="17" xfId="0" applyFont="1" applyBorder="1" applyAlignment="1">
      <alignment horizontal="center"/>
    </xf>
    <xf numFmtId="14" fontId="0" fillId="0" borderId="18" xfId="0" applyNumberFormat="1" applyFont="1" applyBorder="1" applyAlignment="1">
      <alignment horizontal="center"/>
    </xf>
    <xf numFmtId="0" fontId="0" fillId="0" borderId="18" xfId="0" applyFont="1" applyBorder="1" applyAlignment="1">
      <alignment horizontal="center"/>
    </xf>
    <xf numFmtId="49" fontId="0" fillId="0" borderId="18" xfId="0" applyNumberFormat="1" applyFont="1" applyBorder="1" applyAlignment="1">
      <alignment horizontal="center"/>
    </xf>
    <xf numFmtId="10" fontId="0" fillId="0" borderId="18" xfId="2" applyNumberFormat="1" applyFont="1" applyBorder="1" applyAlignment="1">
      <alignment horizontal="center"/>
    </xf>
    <xf numFmtId="165" fontId="0" fillId="0" borderId="18" xfId="0" applyNumberFormat="1" applyFont="1" applyBorder="1" applyAlignment="1">
      <alignment horizontal="center"/>
    </xf>
    <xf numFmtId="165" fontId="0" fillId="0" borderId="7" xfId="0" applyNumberFormat="1" applyFont="1" applyBorder="1" applyAlignment="1">
      <alignment horizontal="center"/>
    </xf>
    <xf numFmtId="0" fontId="0" fillId="10" borderId="19" xfId="0" applyFont="1" applyFill="1" applyBorder="1" applyAlignment="1">
      <alignment horizontal="center"/>
    </xf>
    <xf numFmtId="0" fontId="0" fillId="10" borderId="20" xfId="0" applyFont="1" applyFill="1" applyBorder="1" applyAlignment="1">
      <alignment horizontal="center"/>
    </xf>
    <xf numFmtId="49" fontId="0" fillId="10" borderId="20" xfId="0" applyNumberFormat="1" applyFont="1" applyFill="1" applyBorder="1" applyAlignment="1">
      <alignment horizontal="center"/>
    </xf>
    <xf numFmtId="10" fontId="0" fillId="10" borderId="20" xfId="2" applyNumberFormat="1" applyFont="1" applyFill="1" applyBorder="1" applyAlignment="1">
      <alignment horizontal="center"/>
    </xf>
    <xf numFmtId="165" fontId="0" fillId="10" borderId="20" xfId="0" applyNumberFormat="1" applyFont="1" applyFill="1" applyBorder="1" applyAlignment="1">
      <alignment horizontal="center"/>
    </xf>
    <xf numFmtId="165" fontId="0" fillId="10" borderId="13" xfId="0" applyNumberFormat="1" applyFont="1" applyFill="1" applyBorder="1" applyAlignment="1">
      <alignment horizontal="center"/>
    </xf>
    <xf numFmtId="0" fontId="3" fillId="8" borderId="18" xfId="0" applyFont="1" applyFill="1" applyBorder="1" applyAlignment="1">
      <alignment horizontal="center" vertical="center" wrapText="1"/>
    </xf>
    <xf numFmtId="0" fontId="3" fillId="2" borderId="18" xfId="0" applyFont="1" applyFill="1" applyBorder="1" applyAlignment="1">
      <alignment horizontal="center" vertical="center" wrapText="1"/>
    </xf>
    <xf numFmtId="10" fontId="3" fillId="2" borderId="18" xfId="0" applyNumberFormat="1"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0" fillId="0" borderId="11" xfId="0" applyFont="1" applyBorder="1" applyAlignment="1">
      <alignment horizontal="center"/>
    </xf>
    <xf numFmtId="49" fontId="0" fillId="0" borderId="11" xfId="0" applyNumberFormat="1" applyFont="1" applyBorder="1" applyAlignment="1">
      <alignment horizontal="center"/>
    </xf>
    <xf numFmtId="10" fontId="0" fillId="0" borderId="11" xfId="2" applyNumberFormat="1" applyFont="1" applyBorder="1" applyAlignment="1">
      <alignment horizontal="center"/>
    </xf>
    <xf numFmtId="165" fontId="0" fillId="0" borderId="11" xfId="0" applyNumberFormat="1" applyFont="1" applyBorder="1" applyAlignment="1">
      <alignment horizontal="center"/>
    </xf>
    <xf numFmtId="165" fontId="0" fillId="0" borderId="2" xfId="0" applyNumberFormat="1" applyFont="1" applyBorder="1" applyAlignment="1">
      <alignment horizontal="center"/>
    </xf>
    <xf numFmtId="0" fontId="4" fillId="4" borderId="7" xfId="0" applyFont="1" applyFill="1" applyBorder="1" applyAlignment="1" applyProtection="1">
      <alignment horizontal="center" vertical="center" textRotation="90" wrapText="1"/>
    </xf>
    <xf numFmtId="0" fontId="4" fillId="4" borderId="9" xfId="0" applyFont="1" applyFill="1" applyBorder="1" applyAlignment="1" applyProtection="1">
      <alignment horizontal="center" vertical="center" textRotation="90" wrapText="1"/>
    </xf>
    <xf numFmtId="0" fontId="4" fillId="4" borderId="3" xfId="0" applyFont="1" applyFill="1" applyBorder="1" applyAlignment="1" applyProtection="1">
      <alignment horizontal="center" vertical="center" textRotation="90" wrapText="1"/>
    </xf>
    <xf numFmtId="0" fontId="4" fillId="5" borderId="6" xfId="0" applyFont="1" applyFill="1" applyBorder="1" applyAlignment="1" applyProtection="1">
      <alignment horizontal="center" vertical="center" textRotation="90" wrapText="1"/>
    </xf>
    <xf numFmtId="0" fontId="4" fillId="5" borderId="12" xfId="0" applyFont="1" applyFill="1" applyBorder="1" applyAlignment="1" applyProtection="1">
      <alignment horizontal="center" vertical="center" textRotation="90" wrapText="1"/>
    </xf>
    <xf numFmtId="0" fontId="4" fillId="5" borderId="4" xfId="0" applyFont="1" applyFill="1" applyBorder="1" applyAlignment="1" applyProtection="1">
      <alignment horizontal="center" vertical="center" textRotation="90" wrapText="1"/>
    </xf>
  </cellXfs>
  <cellStyles count="3">
    <cellStyle name="Currency" xfId="1" builtinId="4"/>
    <cellStyle name="Normal" xfId="0" builtinId="0"/>
    <cellStyle name="Percent" xfId="2" builtinId="5"/>
  </cellStyles>
  <dxfs count="56">
    <dxf>
      <numFmt numFmtId="165" formatCode="&quot;$&quot;#,##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quot;$&quot;#,##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5" formatCode="&quot;$&quot;#,##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alignment horizontal="center" textRotation="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4" tint="-0.249977111117893"/>
        </patternFill>
      </fill>
      <alignment horizontal="center" vertical="center" textRotation="0" wrapText="1" indent="0" justifyLastLine="0" shrinkToFit="0" readingOrder="0"/>
    </dxf>
    <dxf>
      <numFmt numFmtId="165" formatCode="&quot;$&quot;#,##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quot;$&quot;#,##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4" formatCode="0.0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alignment horizontal="center" textRotation="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colors>
    <mruColors>
      <color rgb="FF2F75B5"/>
      <color rgb="FFCCECFF"/>
      <color rgb="FFFF66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4" displayName="Table4" ref="B2:X7" totalsRowShown="0" headerRowDxfId="55" dataDxfId="53" headerRowBorderDxfId="54" tableBorderDxfId="52" totalsRowBorderDxfId="51">
  <autoFilter ref="B2:X7" xr:uid="{00000000-0009-0000-0100-000005000000}"/>
  <tableColumns count="23">
    <tableColumn id="1" xr3:uid="{00000000-0010-0000-0200-000001000000}" name="Source" dataDxfId="50"/>
    <tableColumn id="25" xr3:uid="{00000000-0010-0000-0200-000019000000}" name="Proposal Date (MM/DD/YYYY)" dataDxfId="49"/>
    <tableColumn id="24" xr3:uid="{00000000-0010-0000-0200-000018000000}" name="Requirement #" dataDxfId="48"/>
    <tableColumn id="23" xr3:uid="{00000000-0010-0000-0200-000017000000}" name="Requirement Description" dataDxfId="47"/>
    <tableColumn id="2" xr3:uid="{00000000-0010-0000-0200-000002000000}" name="Type_x000a_(Labor, Materials, Travel, ODCs)" dataDxfId="46"/>
    <tableColumn id="3" xr3:uid="{00000000-0010-0000-0200-000003000000}" name="Task Order" dataDxfId="45"/>
    <tableColumn id="4" xr3:uid="{00000000-0010-0000-0200-000004000000}" name="Period #_x000a_(e.g, Cycle, Lot #, etc.)" dataDxfId="44"/>
    <tableColumn id="38" xr3:uid="{00000000-0010-0000-0200-000026000000}" name="Period Start Date (MM/DD/YYYY)" dataDxfId="43"/>
    <tableColumn id="33" xr3:uid="{00000000-0010-0000-0200-000021000000}" name="Period Quantity" dataDxfId="42"/>
    <tableColumn id="34" xr3:uid="{00000000-0010-0000-0200-000022000000}" name="Period Unit" dataDxfId="41"/>
    <tableColumn id="5" xr3:uid="{00000000-0010-0000-0200-000005000000}" name="CLIN" dataDxfId="40"/>
    <tableColumn id="35" xr3:uid="{00000000-0010-0000-0200-000023000000}" name="CLIN Description" dataDxfId="39"/>
    <tableColumn id="6" xr3:uid="{00000000-0010-0000-0200-000006000000}" name="WBS" dataDxfId="38"/>
    <tableColumn id="7" xr3:uid="{00000000-0010-0000-0200-000007000000}" name="WBS Description" dataDxfId="37"/>
    <tableColumn id="27" xr3:uid="{00000000-0010-0000-0200-00001B000000}" name="Workstream/Price ID" dataDxfId="36"/>
    <tableColumn id="28" xr3:uid="{00000000-0010-0000-0200-00001C000000}" name="Workstream/Price ID Description" dataDxfId="35"/>
    <tableColumn id="8" xr3:uid="{00000000-0010-0000-0200-000008000000}" name="Entity (Name of Prime/Sub)" dataDxfId="34"/>
    <tableColumn id="29" xr3:uid="{00000000-0010-0000-0200-00001D000000}" name="Small Business Type" dataDxfId="33"/>
    <tableColumn id="11" xr3:uid="{00000000-0010-0000-0200-00000B000000}" name="Material Description _x000a_(if applicable)" dataDxfId="32"/>
    <tableColumn id="12" xr3:uid="{00000000-0010-0000-0200-00000C000000}" name="Material Quantity_x000a_(if applicable)" dataDxfId="31"/>
    <tableColumn id="18" xr3:uid="{00000000-0010-0000-0200-000012000000}" name="Profit %_x000a_(calculated)" dataDxfId="30" dataCellStyle="Percent">
      <calculatedColumnFormula>Table4[[#This Row],[Profit]]/(Table4[[#This Row],[Total Amount]]-Table4[[#This Row],[Profit]])</calculatedColumnFormula>
    </tableColumn>
    <tableColumn id="19" xr3:uid="{00000000-0010-0000-0200-000013000000}" name="Profit" dataDxfId="29">
      <calculatedColumnFormula>#REF!*Table4[[#This Row],[Profit %
(calculated)]]</calculatedColumnFormula>
    </tableColumn>
    <tableColumn id="20" xr3:uid="{00000000-0010-0000-0200-000014000000}" name="Total Amount" dataDxfId="28">
      <calculatedColumnFormula>#REF!+Table4[[#This Row],[Profit]]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5" displayName="Table5" ref="B2:X17" totalsRowShown="0" headerRowDxfId="27" dataDxfId="25" headerRowBorderDxfId="26" tableBorderDxfId="24" totalsRowBorderDxfId="23">
  <autoFilter ref="B2:X17" xr:uid="{00000000-0009-0000-0100-000006000000}"/>
  <tableColumns count="23">
    <tableColumn id="1" xr3:uid="{00000000-0010-0000-0300-000001000000}" name="Source" dataDxfId="22"/>
    <tableColumn id="25" xr3:uid="{00000000-0010-0000-0300-000019000000}" name="Proposal Date (MM/DD/YYYY)" dataDxfId="21"/>
    <tableColumn id="24" xr3:uid="{00000000-0010-0000-0300-000018000000}" name="Requirement #" dataDxfId="20"/>
    <tableColumn id="23" xr3:uid="{00000000-0010-0000-0300-000017000000}" name="Requirement Description" dataDxfId="19"/>
    <tableColumn id="2" xr3:uid="{00000000-0010-0000-0300-000002000000}" name="Type_x000a_(Labor, Materials, Travel, ODCs)" dataDxfId="18"/>
    <tableColumn id="3" xr3:uid="{00000000-0010-0000-0300-000003000000}" name="Task Order" dataDxfId="17"/>
    <tableColumn id="4" xr3:uid="{00000000-0010-0000-0300-000004000000}" name="Period #_x000a_(e.g, Cycle, Lot #, etc.)" dataDxfId="16"/>
    <tableColumn id="38" xr3:uid="{00000000-0010-0000-0300-000026000000}" name="Period Start Date (MM/DD/YYYY)" dataDxfId="15"/>
    <tableColumn id="33" xr3:uid="{00000000-0010-0000-0300-000021000000}" name="Period Quantity" dataDxfId="14"/>
    <tableColumn id="34" xr3:uid="{00000000-0010-0000-0300-000022000000}" name="Period Unit" dataDxfId="13"/>
    <tableColumn id="5" xr3:uid="{00000000-0010-0000-0300-000005000000}" name="CLIN" dataDxfId="12"/>
    <tableColumn id="35" xr3:uid="{00000000-0010-0000-0300-000023000000}" name="CLIN Description" dataDxfId="11"/>
    <tableColumn id="6" xr3:uid="{00000000-0010-0000-0300-000006000000}" name="WBS" dataDxfId="10"/>
    <tableColumn id="7" xr3:uid="{00000000-0010-0000-0300-000007000000}" name="WBS Description" dataDxfId="9"/>
    <tableColumn id="27" xr3:uid="{00000000-0010-0000-0300-00001B000000}" name="Workstream/Price ID" dataDxfId="8"/>
    <tableColumn id="28" xr3:uid="{00000000-0010-0000-0300-00001C000000}" name="Workstream/Price ID Description" dataDxfId="7"/>
    <tableColumn id="8" xr3:uid="{00000000-0010-0000-0300-000008000000}" name="Entity (Name of Prime/Sub)" dataDxfId="6"/>
    <tableColumn id="29" xr3:uid="{00000000-0010-0000-0300-00001D000000}" name="Small Business Type" dataDxfId="5"/>
    <tableColumn id="11" xr3:uid="{00000000-0010-0000-0300-00000B000000}" name="Material Description _x000a_(if applicable)" dataDxfId="4"/>
    <tableColumn id="12" xr3:uid="{00000000-0010-0000-0300-00000C000000}" name="Material Quantity_x000a_(if applicable)" dataDxfId="3"/>
    <tableColumn id="18" xr3:uid="{00000000-0010-0000-0300-000012000000}" name="Profit %_x000a_(calculated)" dataDxfId="2" dataCellStyle="Percent"/>
    <tableColumn id="19" xr3:uid="{00000000-0010-0000-0300-000013000000}" name="Profit" dataDxfId="1"/>
    <tableColumn id="20" xr3:uid="{00000000-0010-0000-0300-000014000000}" name="Total Amount" dataDxfId="0">
      <calculatedColumnFormula>#REF!+Table5[[#This Row],[Profit]]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P35"/>
  <sheetViews>
    <sheetView showGridLines="0" tabSelected="1" zoomScaleNormal="100" workbookViewId="0">
      <selection activeCell="E5" sqref="E5"/>
    </sheetView>
  </sheetViews>
  <sheetFormatPr baseColWidth="10" defaultColWidth="9.1640625" defaultRowHeight="14" x14ac:dyDescent="0.2"/>
  <cols>
    <col min="1" max="1" width="6" style="97" customWidth="1"/>
    <col min="2" max="2" width="8" style="10" customWidth="1"/>
    <col min="3" max="3" width="23.33203125" style="11" customWidth="1"/>
    <col min="4" max="4" width="2.33203125" style="11" bestFit="1" customWidth="1"/>
    <col min="5" max="5" width="107" style="11" customWidth="1"/>
    <col min="6" max="6" width="15.83203125" style="10" customWidth="1"/>
    <col min="7" max="16384" width="9.1640625" style="10"/>
  </cols>
  <sheetData>
    <row r="2" spans="1:16" x14ac:dyDescent="0.2">
      <c r="B2" s="94" t="s">
        <v>322</v>
      </c>
    </row>
    <row r="3" spans="1:16" x14ac:dyDescent="0.2">
      <c r="B3" s="12"/>
      <c r="C3" s="13"/>
      <c r="D3" s="13"/>
      <c r="F3" s="12"/>
      <c r="G3" s="12"/>
      <c r="H3" s="12"/>
      <c r="I3" s="12"/>
      <c r="J3" s="12"/>
    </row>
    <row r="4" spans="1:16" ht="23.25" customHeight="1" x14ac:dyDescent="0.2">
      <c r="B4" s="14" t="s">
        <v>0</v>
      </c>
      <c r="C4" s="14" t="s">
        <v>1</v>
      </c>
      <c r="D4" s="14"/>
      <c r="E4" s="15" t="s">
        <v>2</v>
      </c>
      <c r="F4" s="16"/>
      <c r="G4" s="16"/>
      <c r="H4" s="16"/>
      <c r="I4" s="16"/>
      <c r="J4" s="16"/>
      <c r="K4" s="17"/>
      <c r="L4" s="17"/>
      <c r="M4" s="17"/>
      <c r="N4" s="17"/>
      <c r="O4" s="17"/>
      <c r="P4" s="17"/>
    </row>
    <row r="5" spans="1:16" ht="15" customHeight="1" x14ac:dyDescent="0.2">
      <c r="A5" s="138" t="s">
        <v>337</v>
      </c>
      <c r="B5" s="18">
        <v>1</v>
      </c>
      <c r="C5" s="19" t="s">
        <v>338</v>
      </c>
      <c r="D5" s="19"/>
      <c r="E5" s="20" t="s">
        <v>3</v>
      </c>
      <c r="F5" s="16"/>
      <c r="G5" s="16"/>
      <c r="H5" s="16"/>
      <c r="I5" s="16"/>
      <c r="J5" s="16"/>
      <c r="K5" s="17"/>
      <c r="L5" s="17"/>
      <c r="M5" s="17"/>
      <c r="N5" s="17"/>
      <c r="O5" s="17"/>
      <c r="P5" s="17"/>
    </row>
    <row r="6" spans="1:16" ht="15" customHeight="1" x14ac:dyDescent="0.2">
      <c r="A6" s="139"/>
      <c r="B6" s="18"/>
      <c r="C6" s="19"/>
      <c r="D6" s="19"/>
      <c r="E6" s="20" t="s">
        <v>350</v>
      </c>
      <c r="F6" s="16"/>
      <c r="G6" s="16"/>
      <c r="H6" s="16"/>
      <c r="I6" s="16"/>
      <c r="J6" s="16"/>
      <c r="K6" s="17"/>
      <c r="L6" s="17"/>
      <c r="M6" s="17"/>
      <c r="N6" s="17"/>
      <c r="O6" s="17"/>
      <c r="P6" s="17"/>
    </row>
    <row r="7" spans="1:16" ht="15" x14ac:dyDescent="0.2">
      <c r="A7" s="139"/>
      <c r="B7" s="21"/>
      <c r="C7" s="19"/>
      <c r="D7" s="22"/>
      <c r="E7" s="102" t="s">
        <v>349</v>
      </c>
      <c r="F7" s="17"/>
      <c r="G7" s="17"/>
      <c r="H7" s="17"/>
      <c r="I7" s="17"/>
      <c r="J7" s="17"/>
      <c r="K7" s="17"/>
      <c r="L7" s="17"/>
      <c r="M7" s="17"/>
      <c r="N7" s="17"/>
      <c r="O7" s="17"/>
      <c r="P7" s="17"/>
    </row>
    <row r="8" spans="1:16" ht="15" x14ac:dyDescent="0.2">
      <c r="A8" s="139"/>
      <c r="B8" s="21"/>
      <c r="C8" s="19"/>
      <c r="D8" s="22"/>
      <c r="E8" s="23" t="s">
        <v>351</v>
      </c>
      <c r="F8" s="17"/>
      <c r="G8" s="17"/>
      <c r="H8" s="17"/>
      <c r="I8" s="17"/>
      <c r="J8" s="17"/>
      <c r="K8" s="17"/>
      <c r="L8" s="17"/>
      <c r="M8" s="17"/>
      <c r="N8" s="17"/>
      <c r="O8" s="17"/>
      <c r="P8" s="17"/>
    </row>
    <row r="9" spans="1:16" ht="15" x14ac:dyDescent="0.2">
      <c r="A9" s="139"/>
      <c r="B9" s="18"/>
      <c r="C9" s="19"/>
      <c r="D9" s="22"/>
      <c r="E9" s="23" t="s">
        <v>320</v>
      </c>
      <c r="F9" s="24"/>
      <c r="G9" s="17"/>
      <c r="H9" s="17"/>
      <c r="I9" s="17"/>
      <c r="J9" s="17"/>
      <c r="K9" s="17"/>
      <c r="L9" s="17"/>
      <c r="M9" s="17"/>
      <c r="N9" s="17"/>
      <c r="O9" s="17"/>
      <c r="P9" s="17"/>
    </row>
    <row r="10" spans="1:16" ht="30" x14ac:dyDescent="0.2">
      <c r="A10" s="139"/>
      <c r="B10" s="18"/>
      <c r="C10" s="19"/>
      <c r="D10" s="22"/>
      <c r="E10" s="23" t="s">
        <v>11</v>
      </c>
      <c r="F10" s="24"/>
      <c r="G10" s="17"/>
      <c r="H10" s="17"/>
      <c r="I10" s="17"/>
      <c r="J10" s="17"/>
      <c r="K10" s="17"/>
      <c r="L10" s="17"/>
      <c r="M10" s="17"/>
      <c r="N10" s="17"/>
      <c r="O10" s="17"/>
      <c r="P10" s="17"/>
    </row>
    <row r="11" spans="1:16" ht="15" x14ac:dyDescent="0.2">
      <c r="A11" s="139"/>
      <c r="B11" s="18"/>
      <c r="C11" s="19"/>
      <c r="D11" s="22"/>
      <c r="E11" s="23" t="s">
        <v>352</v>
      </c>
      <c r="F11" s="24"/>
      <c r="G11" s="17"/>
      <c r="H11" s="17"/>
      <c r="I11" s="17"/>
      <c r="J11" s="17"/>
      <c r="K11" s="17"/>
      <c r="L11" s="17"/>
      <c r="M11" s="17"/>
      <c r="N11" s="17"/>
      <c r="O11" s="17"/>
      <c r="P11" s="17"/>
    </row>
    <row r="12" spans="1:16" ht="15" x14ac:dyDescent="0.2">
      <c r="A12" s="140"/>
      <c r="B12" s="21"/>
      <c r="C12" s="19"/>
      <c r="D12" s="22"/>
      <c r="E12" s="23" t="s">
        <v>333</v>
      </c>
      <c r="F12" s="17"/>
      <c r="G12" s="17"/>
      <c r="H12" s="17"/>
      <c r="I12" s="17"/>
      <c r="J12" s="17"/>
      <c r="K12" s="17"/>
      <c r="L12" s="17"/>
      <c r="M12" s="17"/>
      <c r="N12" s="17"/>
      <c r="O12" s="17"/>
      <c r="P12" s="17"/>
    </row>
    <row r="13" spans="1:16" s="12" customFormat="1" ht="30" customHeight="1" x14ac:dyDescent="0.2">
      <c r="A13" s="141" t="s">
        <v>4</v>
      </c>
      <c r="B13" s="25">
        <v>2</v>
      </c>
      <c r="C13" s="26" t="s">
        <v>323</v>
      </c>
      <c r="D13" s="26" t="s">
        <v>5</v>
      </c>
      <c r="E13" s="27" t="s">
        <v>356</v>
      </c>
      <c r="F13" s="16"/>
      <c r="G13" s="16"/>
      <c r="H13" s="16"/>
      <c r="I13" s="16"/>
      <c r="J13" s="16"/>
      <c r="K13" s="16"/>
      <c r="L13" s="16"/>
      <c r="M13" s="16"/>
      <c r="N13" s="16"/>
      <c r="O13" s="16"/>
      <c r="P13" s="16"/>
    </row>
    <row r="14" spans="1:16" s="12" customFormat="1" ht="15" x14ac:dyDescent="0.2">
      <c r="A14" s="142"/>
      <c r="B14" s="25"/>
      <c r="C14" s="26"/>
      <c r="D14" s="26" t="s">
        <v>6</v>
      </c>
      <c r="E14" s="27" t="s">
        <v>332</v>
      </c>
      <c r="F14" s="16"/>
      <c r="G14" s="16"/>
      <c r="H14" s="16"/>
      <c r="I14" s="16"/>
      <c r="J14" s="16"/>
      <c r="K14" s="16"/>
      <c r="L14" s="16"/>
      <c r="M14" s="16"/>
      <c r="N14" s="16"/>
      <c r="O14" s="16"/>
      <c r="P14" s="16"/>
    </row>
    <row r="15" spans="1:16" s="12" customFormat="1" ht="30" x14ac:dyDescent="0.2">
      <c r="A15" s="142"/>
      <c r="B15" s="25"/>
      <c r="C15" s="26"/>
      <c r="D15" s="26" t="s">
        <v>7</v>
      </c>
      <c r="E15" s="27" t="s">
        <v>348</v>
      </c>
      <c r="F15" s="16"/>
      <c r="G15" s="16"/>
      <c r="H15" s="16"/>
      <c r="I15" s="16"/>
      <c r="J15" s="16"/>
      <c r="K15" s="16"/>
      <c r="L15" s="16"/>
      <c r="M15" s="16"/>
      <c r="N15" s="16"/>
      <c r="O15" s="16"/>
      <c r="P15" s="16"/>
    </row>
    <row r="16" spans="1:16" s="12" customFormat="1" ht="15" x14ac:dyDescent="0.2">
      <c r="A16" s="142"/>
      <c r="B16" s="25"/>
      <c r="C16" s="26"/>
      <c r="D16" s="26" t="s">
        <v>8</v>
      </c>
      <c r="E16" s="27" t="s">
        <v>353</v>
      </c>
      <c r="F16" s="16"/>
      <c r="G16" s="16"/>
      <c r="H16" s="16"/>
      <c r="I16" s="16"/>
      <c r="J16" s="16"/>
      <c r="K16" s="16"/>
      <c r="L16" s="16"/>
      <c r="M16" s="16"/>
      <c r="N16" s="16"/>
      <c r="O16" s="16"/>
      <c r="P16" s="16"/>
    </row>
    <row r="17" spans="1:16" s="12" customFormat="1" ht="15" x14ac:dyDescent="0.2">
      <c r="A17" s="142"/>
      <c r="B17" s="25">
        <v>3</v>
      </c>
      <c r="C17" s="26" t="s">
        <v>324</v>
      </c>
      <c r="D17" s="26" t="s">
        <v>5</v>
      </c>
      <c r="E17" s="27" t="s">
        <v>357</v>
      </c>
      <c r="F17" s="16"/>
      <c r="G17" s="16"/>
      <c r="H17" s="16"/>
      <c r="I17" s="16"/>
      <c r="J17" s="16"/>
      <c r="K17" s="16"/>
      <c r="L17" s="16"/>
      <c r="M17" s="16"/>
      <c r="N17" s="16"/>
      <c r="O17" s="16"/>
      <c r="P17" s="16"/>
    </row>
    <row r="18" spans="1:16" s="12" customFormat="1" ht="30" x14ac:dyDescent="0.2">
      <c r="A18" s="142"/>
      <c r="B18" s="25"/>
      <c r="C18" s="26"/>
      <c r="D18" s="26" t="s">
        <v>6</v>
      </c>
      <c r="E18" s="27" t="s">
        <v>347</v>
      </c>
      <c r="F18" s="16"/>
      <c r="G18" s="16"/>
      <c r="H18" s="16"/>
      <c r="I18" s="16"/>
      <c r="J18" s="16"/>
      <c r="K18" s="16"/>
      <c r="L18" s="16"/>
      <c r="M18" s="16"/>
      <c r="N18" s="16"/>
      <c r="O18" s="16"/>
      <c r="P18" s="16"/>
    </row>
    <row r="19" spans="1:16" s="12" customFormat="1" ht="15" x14ac:dyDescent="0.2">
      <c r="A19" s="142"/>
      <c r="B19" s="25"/>
      <c r="C19" s="26"/>
      <c r="D19" s="26" t="s">
        <v>7</v>
      </c>
      <c r="E19" s="27" t="s">
        <v>332</v>
      </c>
      <c r="F19" s="16"/>
      <c r="G19" s="16"/>
      <c r="H19" s="16"/>
      <c r="I19" s="16"/>
      <c r="J19" s="16"/>
      <c r="K19" s="16"/>
      <c r="L19" s="16"/>
      <c r="M19" s="16"/>
      <c r="N19" s="16"/>
      <c r="O19" s="16"/>
      <c r="P19" s="16"/>
    </row>
    <row r="20" spans="1:16" s="12" customFormat="1" ht="30" x14ac:dyDescent="0.2">
      <c r="A20" s="142"/>
      <c r="B20" s="25"/>
      <c r="C20" s="26"/>
      <c r="D20" s="26" t="s">
        <v>8</v>
      </c>
      <c r="E20" s="27" t="s">
        <v>335</v>
      </c>
      <c r="F20" s="16"/>
      <c r="G20" s="16"/>
      <c r="H20" s="16"/>
      <c r="I20" s="16"/>
      <c r="J20" s="16"/>
      <c r="K20" s="16"/>
      <c r="L20" s="16"/>
      <c r="M20" s="16"/>
      <c r="N20" s="16"/>
      <c r="O20" s="16"/>
      <c r="P20" s="16"/>
    </row>
    <row r="21" spans="1:16" s="12" customFormat="1" ht="15" x14ac:dyDescent="0.2">
      <c r="A21" s="142"/>
      <c r="B21" s="25"/>
      <c r="C21" s="26"/>
      <c r="D21" s="26" t="s">
        <v>9</v>
      </c>
      <c r="E21" s="27" t="s">
        <v>353</v>
      </c>
      <c r="F21" s="16"/>
      <c r="G21" s="16"/>
      <c r="H21" s="16"/>
      <c r="I21" s="16"/>
      <c r="J21" s="16"/>
      <c r="K21" s="16"/>
      <c r="L21" s="16"/>
      <c r="M21" s="16"/>
      <c r="N21" s="16"/>
      <c r="O21" s="16"/>
      <c r="P21" s="16"/>
    </row>
    <row r="22" spans="1:16" s="12" customFormat="1" ht="15" x14ac:dyDescent="0.2">
      <c r="A22" s="142"/>
      <c r="B22" s="25"/>
      <c r="C22" s="26"/>
      <c r="D22" s="26" t="s">
        <v>10</v>
      </c>
      <c r="E22" s="27" t="s">
        <v>321</v>
      </c>
      <c r="F22" s="16"/>
      <c r="G22" s="16"/>
      <c r="H22" s="16"/>
      <c r="I22" s="16"/>
      <c r="J22" s="16"/>
      <c r="K22" s="16"/>
      <c r="L22" s="16"/>
      <c r="M22" s="16"/>
      <c r="N22" s="16"/>
      <c r="O22" s="16"/>
      <c r="P22" s="16"/>
    </row>
    <row r="23" spans="1:16" s="12" customFormat="1" ht="15" x14ac:dyDescent="0.2">
      <c r="A23" s="142"/>
      <c r="B23" s="25">
        <v>4</v>
      </c>
      <c r="C23" s="26" t="s">
        <v>325</v>
      </c>
      <c r="D23" s="26" t="s">
        <v>5</v>
      </c>
      <c r="E23" s="27" t="s">
        <v>358</v>
      </c>
      <c r="F23" s="16"/>
      <c r="G23" s="16"/>
      <c r="H23" s="16"/>
      <c r="I23" s="16"/>
      <c r="J23" s="16"/>
      <c r="K23" s="16"/>
      <c r="L23" s="16"/>
      <c r="M23" s="16"/>
      <c r="N23" s="16"/>
      <c r="O23" s="16"/>
      <c r="P23" s="16"/>
    </row>
    <row r="24" spans="1:16" s="12" customFormat="1" ht="30" x14ac:dyDescent="0.2">
      <c r="A24" s="142"/>
      <c r="B24" s="25"/>
      <c r="C24" s="26"/>
      <c r="D24" s="26" t="s">
        <v>6</v>
      </c>
      <c r="E24" s="27" t="s">
        <v>346</v>
      </c>
      <c r="F24" s="16"/>
      <c r="G24" s="16"/>
      <c r="H24" s="16"/>
      <c r="I24" s="16"/>
      <c r="J24" s="16"/>
      <c r="K24" s="16"/>
      <c r="L24" s="16"/>
      <c r="M24" s="16"/>
      <c r="N24" s="16"/>
      <c r="O24" s="16"/>
      <c r="P24" s="16"/>
    </row>
    <row r="25" spans="1:16" s="12" customFormat="1" ht="30" x14ac:dyDescent="0.2">
      <c r="A25" s="142"/>
      <c r="B25" s="25"/>
      <c r="C25" s="26"/>
      <c r="D25" s="26" t="s">
        <v>7</v>
      </c>
      <c r="E25" s="27" t="s">
        <v>334</v>
      </c>
      <c r="F25" s="16"/>
      <c r="G25" s="16"/>
      <c r="H25" s="16"/>
      <c r="I25" s="16"/>
      <c r="J25" s="16"/>
      <c r="K25" s="16"/>
      <c r="L25" s="16"/>
      <c r="M25" s="16"/>
      <c r="N25" s="16"/>
      <c r="O25" s="16"/>
      <c r="P25" s="16"/>
    </row>
    <row r="26" spans="1:16" s="12" customFormat="1" ht="15" x14ac:dyDescent="0.2">
      <c r="A26" s="142"/>
      <c r="B26" s="25"/>
      <c r="C26" s="26"/>
      <c r="D26" s="26" t="s">
        <v>8</v>
      </c>
      <c r="E26" s="27" t="s">
        <v>336</v>
      </c>
      <c r="F26" s="16"/>
      <c r="G26" s="16"/>
      <c r="H26" s="16"/>
      <c r="I26" s="16"/>
      <c r="J26" s="16"/>
      <c r="K26" s="16"/>
      <c r="L26" s="16"/>
      <c r="M26" s="16"/>
      <c r="N26" s="16"/>
      <c r="O26" s="16"/>
      <c r="P26" s="16"/>
    </row>
    <row r="27" spans="1:16" s="12" customFormat="1" ht="15" x14ac:dyDescent="0.2">
      <c r="A27" s="142"/>
      <c r="B27" s="25"/>
      <c r="C27" s="26"/>
      <c r="D27" s="26" t="s">
        <v>9</v>
      </c>
      <c r="E27" s="27" t="s">
        <v>321</v>
      </c>
      <c r="F27" s="16"/>
      <c r="G27" s="16"/>
      <c r="H27" s="16"/>
      <c r="I27" s="16"/>
      <c r="J27" s="16"/>
      <c r="K27" s="16"/>
      <c r="L27" s="16"/>
      <c r="M27" s="16"/>
      <c r="N27" s="16"/>
      <c r="O27" s="16"/>
      <c r="P27" s="16"/>
    </row>
    <row r="28" spans="1:16" s="12" customFormat="1" ht="60" x14ac:dyDescent="0.2">
      <c r="A28" s="142"/>
      <c r="B28" s="25">
        <v>5</v>
      </c>
      <c r="C28" s="26" t="s">
        <v>326</v>
      </c>
      <c r="D28" s="26" t="s">
        <v>5</v>
      </c>
      <c r="E28" s="27" t="s">
        <v>359</v>
      </c>
      <c r="F28" s="10"/>
      <c r="G28" s="16"/>
      <c r="H28" s="16"/>
      <c r="I28" s="16"/>
      <c r="J28" s="16"/>
      <c r="K28" s="16"/>
      <c r="L28" s="16"/>
      <c r="M28" s="16"/>
      <c r="N28" s="16"/>
      <c r="O28" s="16"/>
      <c r="P28" s="16"/>
    </row>
    <row r="29" spans="1:16" ht="30" x14ac:dyDescent="0.2">
      <c r="A29" s="142"/>
      <c r="B29" s="25"/>
      <c r="C29" s="26"/>
      <c r="D29" s="26" t="s">
        <v>6</v>
      </c>
      <c r="E29" s="27" t="s">
        <v>346</v>
      </c>
    </row>
    <row r="30" spans="1:16" ht="15" x14ac:dyDescent="0.2">
      <c r="A30" s="142"/>
      <c r="B30" s="25"/>
      <c r="C30" s="26"/>
      <c r="D30" s="26" t="s">
        <v>7</v>
      </c>
      <c r="E30" s="27" t="s">
        <v>345</v>
      </c>
    </row>
    <row r="31" spans="1:16" ht="15" x14ac:dyDescent="0.2">
      <c r="A31" s="143"/>
      <c r="B31" s="25"/>
      <c r="C31" s="26"/>
      <c r="D31" s="26" t="s">
        <v>8</v>
      </c>
      <c r="E31" s="27" t="s">
        <v>321</v>
      </c>
    </row>
    <row r="32" spans="1:16" x14ac:dyDescent="0.2">
      <c r="A32" s="10"/>
    </row>
    <row r="33" spans="1:1" x14ac:dyDescent="0.2">
      <c r="A33" s="10"/>
    </row>
    <row r="34" spans="1:1" x14ac:dyDescent="0.2">
      <c r="A34" s="10"/>
    </row>
    <row r="35" spans="1:1" x14ac:dyDescent="0.2">
      <c r="A35" s="10"/>
    </row>
  </sheetData>
  <mergeCells count="2">
    <mergeCell ref="A5:A12"/>
    <mergeCell ref="A13:A31"/>
  </mergeCells>
  <pageMargins left="0.7" right="0.7" top="0.75" bottom="0.75" header="0.3" footer="0.3"/>
  <pageSetup scale="85" fitToHeight="100" orientation="landscape" r:id="rId1"/>
  <headerFooter>
    <oddHeader>&amp;L&amp;"Arial,Regular"&amp;9DHMSM Cost-Price Evaluation Template&amp;C&amp;"Arial,Regular"&amp;9&amp;A</oddHeader>
    <oddFooter>&amp;L&amp;"Arial,Regular"&amp;9Solicitation Number: HT0038-19-R-0002&amp;C&amp;"Arial,Regular"&amp;9Attachment 6&amp;R&amp;"Arial,Regular"&amp;9&amp;P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X44"/>
  <sheetViews>
    <sheetView showGridLines="0" topLeftCell="D1" zoomScale="130" zoomScaleNormal="130" workbookViewId="0">
      <selection activeCell="H3" sqref="H3"/>
    </sheetView>
  </sheetViews>
  <sheetFormatPr baseColWidth="10" defaultColWidth="8.83203125" defaultRowHeight="15" x14ac:dyDescent="0.2"/>
  <cols>
    <col min="1" max="1" width="3.6640625" customWidth="1"/>
    <col min="2" max="5" width="16.6640625" customWidth="1"/>
    <col min="6" max="6" width="27" style="2" customWidth="1"/>
    <col min="7" max="7" width="38.6640625" customWidth="1"/>
    <col min="8" max="8" width="24" customWidth="1"/>
    <col min="9" max="9" width="19.33203125" bestFit="1" customWidth="1"/>
    <col min="10" max="11" width="18.33203125" customWidth="1"/>
    <col min="12" max="12" width="12.6640625" style="3" customWidth="1"/>
    <col min="13" max="13" width="26.1640625" style="3" bestFit="1" customWidth="1"/>
    <col min="14" max="14" width="14" customWidth="1"/>
    <col min="15" max="15" width="24" customWidth="1"/>
    <col min="16" max="17" width="22.6640625" bestFit="1" customWidth="1"/>
    <col min="18" max="19" width="18.6640625" style="2" customWidth="1"/>
    <col min="20" max="20" width="22.33203125" style="2" bestFit="1" customWidth="1"/>
    <col min="21" max="21" width="20" style="2" bestFit="1" customWidth="1"/>
    <col min="22" max="22" width="17.1640625" style="93" bestFit="1" customWidth="1"/>
    <col min="23" max="23" width="14.33203125" style="7" bestFit="1" customWidth="1"/>
    <col min="24" max="24" width="23.33203125" style="7" bestFit="1" customWidth="1"/>
  </cols>
  <sheetData>
    <row r="2" spans="2:24" s="1" customFormat="1" ht="32" x14ac:dyDescent="0.2">
      <c r="B2" s="128" t="s">
        <v>12</v>
      </c>
      <c r="C2" s="128" t="s">
        <v>56</v>
      </c>
      <c r="D2" s="129" t="s">
        <v>13</v>
      </c>
      <c r="E2" s="129" t="s">
        <v>14</v>
      </c>
      <c r="F2" s="128" t="s">
        <v>57</v>
      </c>
      <c r="G2" s="129" t="s">
        <v>58</v>
      </c>
      <c r="H2" s="129" t="s">
        <v>394</v>
      </c>
      <c r="I2" s="128" t="s">
        <v>59</v>
      </c>
      <c r="J2" s="129" t="s">
        <v>15</v>
      </c>
      <c r="K2" s="129" t="s">
        <v>16</v>
      </c>
      <c r="L2" s="129" t="s">
        <v>21</v>
      </c>
      <c r="M2" s="129" t="s">
        <v>60</v>
      </c>
      <c r="N2" s="128" t="s">
        <v>61</v>
      </c>
      <c r="O2" s="128" t="s">
        <v>62</v>
      </c>
      <c r="P2" s="128" t="s">
        <v>19</v>
      </c>
      <c r="Q2" s="128" t="s">
        <v>20</v>
      </c>
      <c r="R2" s="128" t="s">
        <v>63</v>
      </c>
      <c r="S2" s="128" t="s">
        <v>64</v>
      </c>
      <c r="T2" s="128" t="s">
        <v>65</v>
      </c>
      <c r="U2" s="128" t="s">
        <v>66</v>
      </c>
      <c r="V2" s="130" t="s">
        <v>318</v>
      </c>
      <c r="W2" s="131" t="s">
        <v>17</v>
      </c>
      <c r="X2" s="132" t="s">
        <v>18</v>
      </c>
    </row>
    <row r="3" spans="2:24" x14ac:dyDescent="0.2">
      <c r="B3" s="110" t="s">
        <v>317</v>
      </c>
      <c r="C3" s="109"/>
      <c r="D3" s="110" t="s">
        <v>315</v>
      </c>
      <c r="E3" s="110" t="s">
        <v>316</v>
      </c>
      <c r="F3" s="110"/>
      <c r="G3" s="110" t="s">
        <v>360</v>
      </c>
      <c r="H3" s="111" t="s">
        <v>309</v>
      </c>
      <c r="I3" s="111"/>
      <c r="J3" s="111" t="s">
        <v>67</v>
      </c>
      <c r="K3" s="111" t="s">
        <v>311</v>
      </c>
      <c r="L3" s="111" t="s">
        <v>22</v>
      </c>
      <c r="M3" s="110" t="s">
        <v>360</v>
      </c>
      <c r="N3" s="110"/>
      <c r="O3" s="110"/>
      <c r="P3" s="110"/>
      <c r="Q3" s="110"/>
      <c r="R3" s="110" t="s">
        <v>317</v>
      </c>
      <c r="S3" s="110"/>
      <c r="T3" s="110"/>
      <c r="U3" s="110"/>
      <c r="V3" s="112" t="s">
        <v>340</v>
      </c>
      <c r="W3" s="112" t="s">
        <v>340</v>
      </c>
      <c r="X3" s="114">
        <v>200</v>
      </c>
    </row>
    <row r="4" spans="2:24" x14ac:dyDescent="0.2">
      <c r="B4" s="117" t="s">
        <v>317</v>
      </c>
      <c r="C4" s="116"/>
      <c r="D4" s="117" t="s">
        <v>315</v>
      </c>
      <c r="E4" s="117" t="s">
        <v>316</v>
      </c>
      <c r="F4" s="117"/>
      <c r="G4" s="117" t="s">
        <v>360</v>
      </c>
      <c r="H4" s="118" t="s">
        <v>309</v>
      </c>
      <c r="I4" s="118"/>
      <c r="J4" s="118" t="s">
        <v>67</v>
      </c>
      <c r="K4" s="118" t="s">
        <v>311</v>
      </c>
      <c r="L4" s="118" t="s">
        <v>22</v>
      </c>
      <c r="M4" s="117" t="s">
        <v>360</v>
      </c>
      <c r="N4" s="117"/>
      <c r="O4" s="117"/>
      <c r="P4" s="117"/>
      <c r="Q4" s="117"/>
      <c r="R4" s="117" t="s">
        <v>317</v>
      </c>
      <c r="S4" s="117"/>
      <c r="T4" s="117"/>
      <c r="U4" s="117"/>
      <c r="V4" s="119" t="s">
        <v>340</v>
      </c>
      <c r="W4" s="119" t="s">
        <v>340</v>
      </c>
      <c r="X4" s="121">
        <v>400</v>
      </c>
    </row>
    <row r="5" spans="2:24" x14ac:dyDescent="0.2">
      <c r="B5" s="110" t="s">
        <v>317</v>
      </c>
      <c r="C5" s="109"/>
      <c r="D5" s="110" t="s">
        <v>315</v>
      </c>
      <c r="E5" s="110" t="s">
        <v>316</v>
      </c>
      <c r="F5" s="110"/>
      <c r="G5" s="110" t="s">
        <v>360</v>
      </c>
      <c r="H5" s="111" t="s">
        <v>309</v>
      </c>
      <c r="I5" s="111"/>
      <c r="J5" s="111" t="s">
        <v>67</v>
      </c>
      <c r="K5" s="111" t="s">
        <v>311</v>
      </c>
      <c r="L5" s="111" t="s">
        <v>22</v>
      </c>
      <c r="M5" s="110" t="s">
        <v>360</v>
      </c>
      <c r="N5" s="110"/>
      <c r="O5" s="110"/>
      <c r="P5" s="110"/>
      <c r="Q5" s="110"/>
      <c r="R5" s="110" t="s">
        <v>317</v>
      </c>
      <c r="S5" s="110"/>
      <c r="T5" s="110"/>
      <c r="U5" s="110"/>
      <c r="V5" s="112" t="s">
        <v>340</v>
      </c>
      <c r="W5" s="112" t="s">
        <v>340</v>
      </c>
      <c r="X5" s="114">
        <v>600</v>
      </c>
    </row>
    <row r="6" spans="2:24" x14ac:dyDescent="0.2">
      <c r="B6" s="117" t="s">
        <v>317</v>
      </c>
      <c r="C6" s="116"/>
      <c r="D6" s="117" t="s">
        <v>315</v>
      </c>
      <c r="E6" s="117" t="s">
        <v>316</v>
      </c>
      <c r="F6" s="117"/>
      <c r="G6" s="117" t="s">
        <v>360</v>
      </c>
      <c r="H6" s="118" t="s">
        <v>309</v>
      </c>
      <c r="I6" s="118"/>
      <c r="J6" s="118" t="s">
        <v>67</v>
      </c>
      <c r="K6" s="118" t="s">
        <v>311</v>
      </c>
      <c r="L6" s="118" t="s">
        <v>22</v>
      </c>
      <c r="M6" s="117" t="s">
        <v>360</v>
      </c>
      <c r="N6" s="117"/>
      <c r="O6" s="117"/>
      <c r="P6" s="117"/>
      <c r="Q6" s="117"/>
      <c r="R6" s="117" t="s">
        <v>317</v>
      </c>
      <c r="S6" s="117"/>
      <c r="T6" s="117"/>
      <c r="U6" s="117"/>
      <c r="V6" s="119" t="s">
        <v>340</v>
      </c>
      <c r="W6" s="119" t="s">
        <v>340</v>
      </c>
      <c r="X6" s="121">
        <v>800</v>
      </c>
    </row>
    <row r="7" spans="2:24" x14ac:dyDescent="0.2">
      <c r="B7" s="110" t="s">
        <v>317</v>
      </c>
      <c r="C7" s="110"/>
      <c r="D7" s="110" t="s">
        <v>315</v>
      </c>
      <c r="E7" s="110" t="s">
        <v>316</v>
      </c>
      <c r="F7" s="110"/>
      <c r="G7" s="110" t="s">
        <v>360</v>
      </c>
      <c r="H7" s="111" t="s">
        <v>309</v>
      </c>
      <c r="I7" s="111"/>
      <c r="J7" s="111" t="s">
        <v>67</v>
      </c>
      <c r="K7" s="111" t="s">
        <v>311</v>
      </c>
      <c r="L7" s="111" t="s">
        <v>22</v>
      </c>
      <c r="M7" s="110" t="s">
        <v>360</v>
      </c>
      <c r="N7" s="110"/>
      <c r="O7" s="110"/>
      <c r="P7" s="110"/>
      <c r="Q7" s="110"/>
      <c r="R7" s="110" t="s">
        <v>317</v>
      </c>
      <c r="S7" s="110"/>
      <c r="T7" s="110"/>
      <c r="U7" s="110"/>
      <c r="V7" s="112" t="s">
        <v>340</v>
      </c>
      <c r="W7" s="112" t="s">
        <v>340</v>
      </c>
      <c r="X7" s="114">
        <v>1000</v>
      </c>
    </row>
    <row r="8" spans="2:24" x14ac:dyDescent="0.2">
      <c r="B8" s="117" t="s">
        <v>317</v>
      </c>
      <c r="C8" s="117"/>
      <c r="D8" s="117" t="s">
        <v>315</v>
      </c>
      <c r="E8" s="117" t="s">
        <v>316</v>
      </c>
      <c r="F8" s="117"/>
      <c r="G8" s="117" t="s">
        <v>360</v>
      </c>
      <c r="H8" s="118" t="s">
        <v>309</v>
      </c>
      <c r="I8" s="118"/>
      <c r="J8" s="118" t="s">
        <v>67</v>
      </c>
      <c r="K8" s="118" t="s">
        <v>311</v>
      </c>
      <c r="L8" s="118" t="s">
        <v>22</v>
      </c>
      <c r="M8" s="117" t="s">
        <v>360</v>
      </c>
      <c r="N8" s="117"/>
      <c r="O8" s="117"/>
      <c r="P8" s="117"/>
      <c r="Q8" s="117"/>
      <c r="R8" s="117" t="s">
        <v>317</v>
      </c>
      <c r="S8" s="117"/>
      <c r="T8" s="117"/>
      <c r="U8" s="117"/>
      <c r="V8" s="119" t="s">
        <v>340</v>
      </c>
      <c r="W8" s="119" t="s">
        <v>340</v>
      </c>
      <c r="X8" s="121">
        <v>1200</v>
      </c>
    </row>
    <row r="9" spans="2:24" x14ac:dyDescent="0.2">
      <c r="B9" s="110" t="s">
        <v>317</v>
      </c>
      <c r="C9" s="110"/>
      <c r="D9" s="110" t="s">
        <v>315</v>
      </c>
      <c r="E9" s="110" t="s">
        <v>316</v>
      </c>
      <c r="F9" s="110"/>
      <c r="G9" s="110" t="s">
        <v>360</v>
      </c>
      <c r="H9" s="111" t="s">
        <v>309</v>
      </c>
      <c r="I9" s="111"/>
      <c r="J9" s="111" t="s">
        <v>67</v>
      </c>
      <c r="K9" s="111" t="s">
        <v>311</v>
      </c>
      <c r="L9" s="111" t="s">
        <v>22</v>
      </c>
      <c r="M9" s="110" t="s">
        <v>360</v>
      </c>
      <c r="N9" s="110"/>
      <c r="O9" s="110"/>
      <c r="P9" s="110"/>
      <c r="Q9" s="110"/>
      <c r="R9" s="110" t="s">
        <v>339</v>
      </c>
      <c r="S9" s="110"/>
      <c r="T9" s="110"/>
      <c r="U9" s="110"/>
      <c r="V9" s="112" t="s">
        <v>340</v>
      </c>
      <c r="W9" s="112" t="s">
        <v>340</v>
      </c>
      <c r="X9" s="114">
        <v>1400</v>
      </c>
    </row>
    <row r="10" spans="2:24" x14ac:dyDescent="0.2">
      <c r="B10" s="117" t="s">
        <v>317</v>
      </c>
      <c r="C10" s="117"/>
      <c r="D10" s="117" t="s">
        <v>315</v>
      </c>
      <c r="E10" s="117" t="s">
        <v>316</v>
      </c>
      <c r="F10" s="117"/>
      <c r="G10" s="117" t="s">
        <v>360</v>
      </c>
      <c r="H10" s="118" t="s">
        <v>309</v>
      </c>
      <c r="I10" s="118"/>
      <c r="J10" s="118" t="s">
        <v>67</v>
      </c>
      <c r="K10" s="118" t="s">
        <v>311</v>
      </c>
      <c r="L10" s="118" t="s">
        <v>22</v>
      </c>
      <c r="M10" s="117" t="s">
        <v>360</v>
      </c>
      <c r="N10" s="117"/>
      <c r="O10" s="117"/>
      <c r="P10" s="117"/>
      <c r="Q10" s="117"/>
      <c r="R10" s="117" t="s">
        <v>339</v>
      </c>
      <c r="S10" s="117"/>
      <c r="T10" s="117"/>
      <c r="U10" s="117"/>
      <c r="V10" s="119" t="s">
        <v>340</v>
      </c>
      <c r="W10" s="119" t="s">
        <v>340</v>
      </c>
      <c r="X10" s="121">
        <v>1600</v>
      </c>
    </row>
    <row r="11" spans="2:24" x14ac:dyDescent="0.2">
      <c r="B11" s="110" t="s">
        <v>317</v>
      </c>
      <c r="C11" s="110"/>
      <c r="D11" s="110" t="s">
        <v>315</v>
      </c>
      <c r="E11" s="110" t="s">
        <v>316</v>
      </c>
      <c r="F11" s="110"/>
      <c r="G11" s="110" t="s">
        <v>360</v>
      </c>
      <c r="H11" s="111" t="s">
        <v>309</v>
      </c>
      <c r="I11" s="111"/>
      <c r="J11" s="111" t="s">
        <v>67</v>
      </c>
      <c r="K11" s="111" t="s">
        <v>311</v>
      </c>
      <c r="L11" s="111" t="s">
        <v>22</v>
      </c>
      <c r="M11" s="110" t="s">
        <v>360</v>
      </c>
      <c r="N11" s="110"/>
      <c r="O11" s="110"/>
      <c r="P11" s="110"/>
      <c r="Q11" s="110"/>
      <c r="R11" s="110" t="s">
        <v>339</v>
      </c>
      <c r="S11" s="110"/>
      <c r="T11" s="110"/>
      <c r="U11" s="110"/>
      <c r="V11" s="112" t="s">
        <v>340</v>
      </c>
      <c r="W11" s="112" t="s">
        <v>340</v>
      </c>
      <c r="X11" s="114">
        <v>1800</v>
      </c>
    </row>
    <row r="12" spans="2:24" x14ac:dyDescent="0.2">
      <c r="B12" s="117" t="s">
        <v>317</v>
      </c>
      <c r="C12" s="117"/>
      <c r="D12" s="117" t="s">
        <v>315</v>
      </c>
      <c r="E12" s="117" t="s">
        <v>316</v>
      </c>
      <c r="F12" s="117"/>
      <c r="G12" s="117" t="s">
        <v>360</v>
      </c>
      <c r="H12" s="118" t="s">
        <v>309</v>
      </c>
      <c r="I12" s="118"/>
      <c r="J12" s="118" t="s">
        <v>67</v>
      </c>
      <c r="K12" s="118" t="s">
        <v>311</v>
      </c>
      <c r="L12" s="118" t="s">
        <v>22</v>
      </c>
      <c r="M12" s="117" t="s">
        <v>360</v>
      </c>
      <c r="N12" s="117"/>
      <c r="O12" s="117"/>
      <c r="P12" s="117"/>
      <c r="Q12" s="117"/>
      <c r="R12" s="117" t="s">
        <v>339</v>
      </c>
      <c r="S12" s="117"/>
      <c r="T12" s="117"/>
      <c r="U12" s="117"/>
      <c r="V12" s="119" t="s">
        <v>340</v>
      </c>
      <c r="W12" s="119" t="s">
        <v>340</v>
      </c>
      <c r="X12" s="121">
        <v>2000</v>
      </c>
    </row>
    <row r="13" spans="2:24" x14ac:dyDescent="0.2">
      <c r="B13" s="110"/>
      <c r="C13" s="110"/>
      <c r="D13" s="110"/>
      <c r="E13" s="110"/>
      <c r="F13" s="110"/>
      <c r="G13" s="110"/>
      <c r="H13" s="111"/>
      <c r="I13" s="111"/>
      <c r="J13" s="111"/>
      <c r="K13" s="111"/>
      <c r="L13" s="111"/>
      <c r="M13" s="110"/>
      <c r="N13" s="110"/>
      <c r="O13" s="110"/>
      <c r="P13" s="110"/>
      <c r="Q13" s="110"/>
      <c r="R13" s="110"/>
      <c r="S13" s="110"/>
      <c r="T13" s="110"/>
      <c r="U13" s="110"/>
      <c r="V13" s="112"/>
      <c r="W13" s="113"/>
      <c r="X13" s="114"/>
    </row>
    <row r="14" spans="2:24" x14ac:dyDescent="0.2">
      <c r="B14" s="117"/>
      <c r="C14" s="117"/>
      <c r="D14" s="117"/>
      <c r="E14" s="117"/>
      <c r="F14" s="117"/>
      <c r="G14" s="117"/>
      <c r="H14" s="118"/>
      <c r="I14" s="118"/>
      <c r="J14" s="118"/>
      <c r="K14" s="118"/>
      <c r="L14" s="118"/>
      <c r="M14" s="117"/>
      <c r="N14" s="117"/>
      <c r="O14" s="117"/>
      <c r="P14" s="117"/>
      <c r="Q14" s="117"/>
      <c r="R14" s="117"/>
      <c r="S14" s="117"/>
      <c r="T14" s="117"/>
      <c r="U14" s="117"/>
      <c r="V14" s="119"/>
      <c r="W14" s="120"/>
      <c r="X14" s="121"/>
    </row>
    <row r="15" spans="2:24" x14ac:dyDescent="0.2">
      <c r="B15" s="110"/>
      <c r="C15" s="110"/>
      <c r="D15" s="110"/>
      <c r="E15" s="110"/>
      <c r="F15" s="110"/>
      <c r="G15" s="110"/>
      <c r="H15" s="111"/>
      <c r="I15" s="111"/>
      <c r="J15" s="111"/>
      <c r="K15" s="111"/>
      <c r="L15" s="111"/>
      <c r="M15" s="110"/>
      <c r="N15" s="110"/>
      <c r="O15" s="110"/>
      <c r="P15" s="110"/>
      <c r="Q15" s="110"/>
      <c r="R15" s="110"/>
      <c r="S15" s="110"/>
      <c r="T15" s="110"/>
      <c r="U15" s="110"/>
      <c r="V15" s="112"/>
      <c r="W15" s="113"/>
      <c r="X15" s="114"/>
    </row>
    <row r="16" spans="2:24" x14ac:dyDescent="0.2">
      <c r="B16" s="117"/>
      <c r="C16" s="117"/>
      <c r="D16" s="117"/>
      <c r="E16" s="117"/>
      <c r="F16" s="117"/>
      <c r="G16" s="117"/>
      <c r="H16" s="118"/>
      <c r="I16" s="118"/>
      <c r="J16" s="118"/>
      <c r="K16" s="118"/>
      <c r="L16" s="118"/>
      <c r="M16" s="117"/>
      <c r="N16" s="117"/>
      <c r="O16" s="117"/>
      <c r="P16" s="117"/>
      <c r="Q16" s="117"/>
      <c r="R16" s="117"/>
      <c r="S16" s="117"/>
      <c r="T16" s="117"/>
      <c r="U16" s="117"/>
      <c r="V16" s="119"/>
      <c r="W16" s="120"/>
      <c r="X16" s="121"/>
    </row>
    <row r="17" spans="2:24" x14ac:dyDescent="0.2">
      <c r="B17" s="110"/>
      <c r="C17" s="110"/>
      <c r="D17" s="110"/>
      <c r="E17" s="110"/>
      <c r="F17" s="110"/>
      <c r="G17" s="110"/>
      <c r="H17" s="111"/>
      <c r="I17" s="111"/>
      <c r="J17" s="111"/>
      <c r="K17" s="111"/>
      <c r="L17" s="111"/>
      <c r="M17" s="110"/>
      <c r="N17" s="110"/>
      <c r="O17" s="110"/>
      <c r="P17" s="110"/>
      <c r="Q17" s="110"/>
      <c r="R17" s="110"/>
      <c r="S17" s="110"/>
      <c r="T17" s="110"/>
      <c r="U17" s="110"/>
      <c r="V17" s="112"/>
      <c r="W17" s="113"/>
      <c r="X17" s="114"/>
    </row>
    <row r="18" spans="2:24" x14ac:dyDescent="0.2">
      <c r="B18" s="117"/>
      <c r="C18" s="117"/>
      <c r="D18" s="117"/>
      <c r="E18" s="117"/>
      <c r="F18" s="117"/>
      <c r="G18" s="117"/>
      <c r="H18" s="118"/>
      <c r="I18" s="118"/>
      <c r="J18" s="118"/>
      <c r="K18" s="118"/>
      <c r="L18" s="118"/>
      <c r="M18" s="117"/>
      <c r="N18" s="117"/>
      <c r="O18" s="117"/>
      <c r="P18" s="117"/>
      <c r="Q18" s="117"/>
      <c r="R18" s="117"/>
      <c r="S18" s="117"/>
      <c r="T18" s="117"/>
      <c r="U18" s="117"/>
      <c r="V18" s="119"/>
      <c r="W18" s="120"/>
      <c r="X18" s="121"/>
    </row>
    <row r="19" spans="2:24" x14ac:dyDescent="0.2">
      <c r="B19" s="110"/>
      <c r="C19" s="110"/>
      <c r="D19" s="110"/>
      <c r="E19" s="110"/>
      <c r="F19" s="110"/>
      <c r="G19" s="110"/>
      <c r="H19" s="111"/>
      <c r="I19" s="111"/>
      <c r="J19" s="111"/>
      <c r="K19" s="111"/>
      <c r="L19" s="111"/>
      <c r="M19" s="110"/>
      <c r="N19" s="110"/>
      <c r="O19" s="110"/>
      <c r="P19" s="110"/>
      <c r="Q19" s="110"/>
      <c r="R19" s="110"/>
      <c r="S19" s="110"/>
      <c r="T19" s="110"/>
      <c r="U19" s="110"/>
      <c r="V19" s="112"/>
      <c r="W19" s="113"/>
      <c r="X19" s="114"/>
    </row>
    <row r="20" spans="2:24" x14ac:dyDescent="0.2">
      <c r="B20" s="117"/>
      <c r="C20" s="117"/>
      <c r="D20" s="117"/>
      <c r="E20" s="117"/>
      <c r="F20" s="117"/>
      <c r="G20" s="117"/>
      <c r="H20" s="118"/>
      <c r="I20" s="118"/>
      <c r="J20" s="118"/>
      <c r="K20" s="118"/>
      <c r="L20" s="118"/>
      <c r="M20" s="117"/>
      <c r="N20" s="117"/>
      <c r="O20" s="117"/>
      <c r="P20" s="117"/>
      <c r="Q20" s="117"/>
      <c r="R20" s="117"/>
      <c r="S20" s="117"/>
      <c r="T20" s="117"/>
      <c r="U20" s="117"/>
      <c r="V20" s="119"/>
      <c r="W20" s="120"/>
      <c r="X20" s="121"/>
    </row>
    <row r="21" spans="2:24" x14ac:dyDescent="0.2">
      <c r="B21" s="110"/>
      <c r="C21" s="110"/>
      <c r="D21" s="110"/>
      <c r="E21" s="110"/>
      <c r="F21" s="110"/>
      <c r="G21" s="110"/>
      <c r="H21" s="111"/>
      <c r="I21" s="111"/>
      <c r="J21" s="111"/>
      <c r="K21" s="111"/>
      <c r="L21" s="111"/>
      <c r="M21" s="110"/>
      <c r="N21" s="110"/>
      <c r="O21" s="110"/>
      <c r="P21" s="110"/>
      <c r="Q21" s="110"/>
      <c r="R21" s="110"/>
      <c r="S21" s="110"/>
      <c r="T21" s="110"/>
      <c r="U21" s="110"/>
      <c r="V21" s="112"/>
      <c r="W21" s="113"/>
      <c r="X21" s="114"/>
    </row>
    <row r="22" spans="2:24" x14ac:dyDescent="0.2">
      <c r="B22" s="117"/>
      <c r="C22" s="117"/>
      <c r="D22" s="117"/>
      <c r="E22" s="117"/>
      <c r="F22" s="117"/>
      <c r="G22" s="117"/>
      <c r="H22" s="118"/>
      <c r="I22" s="118"/>
      <c r="J22" s="118"/>
      <c r="K22" s="118"/>
      <c r="L22" s="118"/>
      <c r="M22" s="117"/>
      <c r="N22" s="117"/>
      <c r="O22" s="117"/>
      <c r="P22" s="117"/>
      <c r="Q22" s="117"/>
      <c r="R22" s="117"/>
      <c r="S22" s="117"/>
      <c r="T22" s="117"/>
      <c r="U22" s="117"/>
      <c r="V22" s="119"/>
      <c r="W22" s="120"/>
      <c r="X22" s="121"/>
    </row>
    <row r="23" spans="2:24" x14ac:dyDescent="0.2">
      <c r="B23" s="110"/>
      <c r="C23" s="110"/>
      <c r="D23" s="110"/>
      <c r="E23" s="110"/>
      <c r="F23" s="110"/>
      <c r="G23" s="110"/>
      <c r="H23" s="111"/>
      <c r="I23" s="111"/>
      <c r="J23" s="111"/>
      <c r="K23" s="111"/>
      <c r="L23" s="111"/>
      <c r="M23" s="110"/>
      <c r="N23" s="110"/>
      <c r="O23" s="110"/>
      <c r="P23" s="110"/>
      <c r="Q23" s="110"/>
      <c r="R23" s="110"/>
      <c r="S23" s="110"/>
      <c r="T23" s="110"/>
      <c r="U23" s="110"/>
      <c r="V23" s="112"/>
      <c r="W23" s="113"/>
      <c r="X23" s="114"/>
    </row>
    <row r="24" spans="2:24" x14ac:dyDescent="0.2">
      <c r="B24" s="117"/>
      <c r="C24" s="117"/>
      <c r="D24" s="117"/>
      <c r="E24" s="117"/>
      <c r="F24" s="117"/>
      <c r="G24" s="117"/>
      <c r="H24" s="118"/>
      <c r="I24" s="118"/>
      <c r="J24" s="118"/>
      <c r="K24" s="118"/>
      <c r="L24" s="118"/>
      <c r="M24" s="117"/>
      <c r="N24" s="117"/>
      <c r="O24" s="117"/>
      <c r="P24" s="117"/>
      <c r="Q24" s="117"/>
      <c r="R24" s="117"/>
      <c r="S24" s="117"/>
      <c r="T24" s="117"/>
      <c r="U24" s="117"/>
      <c r="V24" s="119"/>
      <c r="W24" s="120"/>
      <c r="X24" s="121"/>
    </row>
    <row r="25" spans="2:24" x14ac:dyDescent="0.2">
      <c r="B25" s="110"/>
      <c r="C25" s="110"/>
      <c r="D25" s="110"/>
      <c r="E25" s="110"/>
      <c r="F25" s="110"/>
      <c r="G25" s="110"/>
      <c r="H25" s="111"/>
      <c r="I25" s="111"/>
      <c r="J25" s="111"/>
      <c r="K25" s="111"/>
      <c r="L25" s="111"/>
      <c r="M25" s="110"/>
      <c r="N25" s="110"/>
      <c r="O25" s="110"/>
      <c r="P25" s="110"/>
      <c r="Q25" s="110"/>
      <c r="R25" s="110"/>
      <c r="S25" s="110"/>
      <c r="T25" s="110"/>
      <c r="U25" s="110"/>
      <c r="V25" s="112"/>
      <c r="W25" s="113"/>
      <c r="X25" s="114"/>
    </row>
    <row r="26" spans="2:24" x14ac:dyDescent="0.2">
      <c r="B26" s="117"/>
      <c r="C26" s="117"/>
      <c r="D26" s="117"/>
      <c r="E26" s="117"/>
      <c r="F26" s="117"/>
      <c r="G26" s="117"/>
      <c r="H26" s="118"/>
      <c r="I26" s="118"/>
      <c r="J26" s="118"/>
      <c r="K26" s="118"/>
      <c r="L26" s="118"/>
      <c r="M26" s="117"/>
      <c r="N26" s="117"/>
      <c r="O26" s="117"/>
      <c r="P26" s="117"/>
      <c r="Q26" s="117"/>
      <c r="R26" s="117"/>
      <c r="S26" s="117"/>
      <c r="T26" s="117"/>
      <c r="U26" s="117"/>
      <c r="V26" s="119"/>
      <c r="W26" s="120"/>
      <c r="X26" s="121"/>
    </row>
    <row r="27" spans="2:24" x14ac:dyDescent="0.2">
      <c r="B27" s="110"/>
      <c r="C27" s="110"/>
      <c r="D27" s="110"/>
      <c r="E27" s="110"/>
      <c r="F27" s="110"/>
      <c r="G27" s="111"/>
      <c r="H27" s="111"/>
      <c r="I27" s="111"/>
      <c r="J27" s="111"/>
      <c r="K27" s="111"/>
      <c r="L27" s="111"/>
      <c r="M27" s="111"/>
      <c r="N27" s="110"/>
      <c r="O27" s="110"/>
      <c r="P27" s="110"/>
      <c r="Q27" s="110"/>
      <c r="R27" s="110"/>
      <c r="S27" s="110"/>
      <c r="T27" s="110"/>
      <c r="U27" s="110"/>
      <c r="V27" s="112"/>
      <c r="W27" s="113"/>
      <c r="X27" s="114"/>
    </row>
    <row r="28" spans="2:24" x14ac:dyDescent="0.2">
      <c r="B28" s="117"/>
      <c r="C28" s="117"/>
      <c r="D28" s="117"/>
      <c r="E28" s="117"/>
      <c r="F28" s="117"/>
      <c r="G28" s="118"/>
      <c r="H28" s="118"/>
      <c r="I28" s="118"/>
      <c r="J28" s="118"/>
      <c r="K28" s="118"/>
      <c r="L28" s="118"/>
      <c r="M28" s="118"/>
      <c r="N28" s="117"/>
      <c r="O28" s="117"/>
      <c r="P28" s="117"/>
      <c r="Q28" s="117"/>
      <c r="R28" s="117"/>
      <c r="S28" s="117"/>
      <c r="T28" s="117"/>
      <c r="U28" s="117"/>
      <c r="V28" s="119"/>
      <c r="W28" s="120"/>
      <c r="X28" s="121"/>
    </row>
    <row r="29" spans="2:24" x14ac:dyDescent="0.2">
      <c r="B29" s="110"/>
      <c r="C29" s="110"/>
      <c r="D29" s="110"/>
      <c r="E29" s="110"/>
      <c r="F29" s="110"/>
      <c r="G29" s="110"/>
      <c r="H29" s="111"/>
      <c r="I29" s="111"/>
      <c r="J29" s="111"/>
      <c r="K29" s="111"/>
      <c r="L29" s="111"/>
      <c r="M29" s="111"/>
      <c r="N29" s="110"/>
      <c r="O29" s="110"/>
      <c r="P29" s="110"/>
      <c r="Q29" s="110"/>
      <c r="R29" s="110"/>
      <c r="S29" s="110"/>
      <c r="T29" s="110"/>
      <c r="U29" s="110"/>
      <c r="V29" s="112"/>
      <c r="W29" s="113"/>
      <c r="X29" s="114"/>
    </row>
    <row r="30" spans="2:24" x14ac:dyDescent="0.2">
      <c r="B30" s="117"/>
      <c r="C30" s="117"/>
      <c r="D30" s="117"/>
      <c r="E30" s="117"/>
      <c r="F30" s="117"/>
      <c r="G30" s="117"/>
      <c r="H30" s="118"/>
      <c r="I30" s="118"/>
      <c r="J30" s="118"/>
      <c r="K30" s="118"/>
      <c r="L30" s="118"/>
      <c r="M30" s="118"/>
      <c r="N30" s="117"/>
      <c r="O30" s="117"/>
      <c r="P30" s="117"/>
      <c r="Q30" s="117"/>
      <c r="R30" s="117"/>
      <c r="S30" s="117"/>
      <c r="T30" s="117"/>
      <c r="U30" s="117"/>
      <c r="V30" s="119"/>
      <c r="W30" s="120"/>
      <c r="X30" s="121"/>
    </row>
    <row r="31" spans="2:24" x14ac:dyDescent="0.2">
      <c r="B31" s="110"/>
      <c r="C31" s="110"/>
      <c r="D31" s="110"/>
      <c r="E31" s="110"/>
      <c r="F31" s="110"/>
      <c r="G31" s="110"/>
      <c r="H31" s="111"/>
      <c r="I31" s="111"/>
      <c r="J31" s="111"/>
      <c r="K31" s="111"/>
      <c r="L31" s="111"/>
      <c r="M31" s="111"/>
      <c r="N31" s="110"/>
      <c r="O31" s="110"/>
      <c r="P31" s="110"/>
      <c r="Q31" s="110"/>
      <c r="R31" s="110"/>
      <c r="S31" s="110"/>
      <c r="T31" s="110"/>
      <c r="U31" s="110"/>
      <c r="V31" s="112"/>
      <c r="W31" s="113"/>
      <c r="X31" s="114"/>
    </row>
    <row r="32" spans="2:24" x14ac:dyDescent="0.2">
      <c r="B32" s="117"/>
      <c r="C32" s="117"/>
      <c r="D32" s="117"/>
      <c r="E32" s="117"/>
      <c r="F32" s="117"/>
      <c r="G32" s="117"/>
      <c r="H32" s="118"/>
      <c r="I32" s="118"/>
      <c r="J32" s="118"/>
      <c r="K32" s="118"/>
      <c r="L32" s="118"/>
      <c r="M32" s="118"/>
      <c r="N32" s="117"/>
      <c r="O32" s="117"/>
      <c r="P32" s="117"/>
      <c r="Q32" s="117"/>
      <c r="R32" s="117"/>
      <c r="S32" s="117"/>
      <c r="T32" s="117"/>
      <c r="U32" s="117"/>
      <c r="V32" s="119"/>
      <c r="W32" s="120"/>
      <c r="X32" s="121"/>
    </row>
    <row r="33" spans="2:24" x14ac:dyDescent="0.2">
      <c r="B33" s="110"/>
      <c r="C33" s="110"/>
      <c r="D33" s="110"/>
      <c r="E33" s="110"/>
      <c r="F33" s="110"/>
      <c r="G33" s="110"/>
      <c r="H33" s="111"/>
      <c r="I33" s="111"/>
      <c r="J33" s="111"/>
      <c r="K33" s="111"/>
      <c r="L33" s="111"/>
      <c r="M33" s="111"/>
      <c r="N33" s="110"/>
      <c r="O33" s="110"/>
      <c r="P33" s="110"/>
      <c r="Q33" s="110"/>
      <c r="R33" s="110"/>
      <c r="S33" s="110"/>
      <c r="T33" s="110"/>
      <c r="U33" s="110"/>
      <c r="V33" s="112"/>
      <c r="W33" s="113"/>
      <c r="X33" s="114"/>
    </row>
    <row r="34" spans="2:24" x14ac:dyDescent="0.2">
      <c r="B34" s="117"/>
      <c r="C34" s="117"/>
      <c r="D34" s="117"/>
      <c r="E34" s="117"/>
      <c r="F34" s="117"/>
      <c r="G34" s="117"/>
      <c r="H34" s="118"/>
      <c r="I34" s="118"/>
      <c r="J34" s="118"/>
      <c r="K34" s="118"/>
      <c r="L34" s="118"/>
      <c r="M34" s="118"/>
      <c r="N34" s="117"/>
      <c r="O34" s="117"/>
      <c r="P34" s="117"/>
      <c r="Q34" s="117"/>
      <c r="R34" s="117"/>
      <c r="S34" s="117"/>
      <c r="T34" s="117"/>
      <c r="U34" s="117"/>
      <c r="V34" s="119"/>
      <c r="W34" s="120"/>
      <c r="X34" s="121"/>
    </row>
    <row r="35" spans="2:24" x14ac:dyDescent="0.2">
      <c r="B35" s="110"/>
      <c r="C35" s="110"/>
      <c r="D35" s="110"/>
      <c r="E35" s="110"/>
      <c r="F35" s="110"/>
      <c r="G35" s="110"/>
      <c r="H35" s="111"/>
      <c r="I35" s="111"/>
      <c r="J35" s="111"/>
      <c r="K35" s="111"/>
      <c r="L35" s="111"/>
      <c r="M35" s="111"/>
      <c r="N35" s="110"/>
      <c r="O35" s="110"/>
      <c r="P35" s="110"/>
      <c r="Q35" s="110"/>
      <c r="R35" s="110"/>
      <c r="S35" s="110"/>
      <c r="T35" s="110"/>
      <c r="U35" s="110"/>
      <c r="V35" s="112"/>
      <c r="W35" s="113"/>
      <c r="X35" s="114"/>
    </row>
    <row r="36" spans="2:24" x14ac:dyDescent="0.2">
      <c r="B36" s="117"/>
      <c r="C36" s="117"/>
      <c r="D36" s="117"/>
      <c r="E36" s="117"/>
      <c r="F36" s="117"/>
      <c r="G36" s="117"/>
      <c r="H36" s="118"/>
      <c r="I36" s="118"/>
      <c r="J36" s="118"/>
      <c r="K36" s="118"/>
      <c r="L36" s="118"/>
      <c r="M36" s="118"/>
      <c r="N36" s="117"/>
      <c r="O36" s="117"/>
      <c r="P36" s="117"/>
      <c r="Q36" s="117"/>
      <c r="R36" s="117"/>
      <c r="S36" s="117"/>
      <c r="T36" s="117"/>
      <c r="U36" s="117"/>
      <c r="V36" s="119"/>
      <c r="W36" s="120"/>
      <c r="X36" s="121"/>
    </row>
    <row r="37" spans="2:24" x14ac:dyDescent="0.2">
      <c r="B37" s="110"/>
      <c r="C37" s="110"/>
      <c r="D37" s="110"/>
      <c r="E37" s="110"/>
      <c r="F37" s="110"/>
      <c r="G37" s="110"/>
      <c r="H37" s="111"/>
      <c r="I37" s="111"/>
      <c r="J37" s="111"/>
      <c r="K37" s="111"/>
      <c r="L37" s="111"/>
      <c r="M37" s="111"/>
      <c r="N37" s="110"/>
      <c r="O37" s="110"/>
      <c r="P37" s="110"/>
      <c r="Q37" s="110"/>
      <c r="R37" s="110"/>
      <c r="S37" s="110"/>
      <c r="T37" s="110"/>
      <c r="U37" s="110"/>
      <c r="V37" s="112"/>
      <c r="W37" s="113"/>
      <c r="X37" s="114"/>
    </row>
    <row r="38" spans="2:24" x14ac:dyDescent="0.2">
      <c r="B38" s="117"/>
      <c r="C38" s="117"/>
      <c r="D38" s="117"/>
      <c r="E38" s="117"/>
      <c r="F38" s="117"/>
      <c r="G38" s="117"/>
      <c r="H38" s="118"/>
      <c r="I38" s="118"/>
      <c r="J38" s="118"/>
      <c r="K38" s="118"/>
      <c r="L38" s="118"/>
      <c r="M38" s="118"/>
      <c r="N38" s="117"/>
      <c r="O38" s="117"/>
      <c r="P38" s="117"/>
      <c r="Q38" s="117"/>
      <c r="R38" s="117"/>
      <c r="S38" s="117"/>
      <c r="T38" s="117"/>
      <c r="U38" s="117"/>
      <c r="V38" s="119"/>
      <c r="W38" s="120"/>
      <c r="X38" s="121"/>
    </row>
    <row r="39" spans="2:24" x14ac:dyDescent="0.2">
      <c r="B39" s="110"/>
      <c r="C39" s="110"/>
      <c r="D39" s="110"/>
      <c r="E39" s="110"/>
      <c r="F39" s="110"/>
      <c r="G39" s="110"/>
      <c r="H39" s="111"/>
      <c r="I39" s="111"/>
      <c r="J39" s="111"/>
      <c r="K39" s="111"/>
      <c r="L39" s="111"/>
      <c r="M39" s="111"/>
      <c r="N39" s="110"/>
      <c r="O39" s="110"/>
      <c r="P39" s="110"/>
      <c r="Q39" s="110"/>
      <c r="R39" s="110"/>
      <c r="S39" s="110"/>
      <c r="T39" s="110"/>
      <c r="U39" s="110"/>
      <c r="V39" s="112"/>
      <c r="W39" s="113"/>
      <c r="X39" s="114"/>
    </row>
    <row r="40" spans="2:24" x14ac:dyDescent="0.2">
      <c r="B40" s="117"/>
      <c r="C40" s="117"/>
      <c r="D40" s="117"/>
      <c r="E40" s="117"/>
      <c r="F40" s="117"/>
      <c r="G40" s="117"/>
      <c r="H40" s="118"/>
      <c r="I40" s="118"/>
      <c r="J40" s="118"/>
      <c r="K40" s="118"/>
      <c r="L40" s="118"/>
      <c r="M40" s="118"/>
      <c r="N40" s="117"/>
      <c r="O40" s="117"/>
      <c r="P40" s="117"/>
      <c r="Q40" s="117"/>
      <c r="R40" s="117"/>
      <c r="S40" s="117"/>
      <c r="T40" s="117"/>
      <c r="U40" s="117"/>
      <c r="V40" s="119"/>
      <c r="W40" s="120"/>
      <c r="X40" s="121"/>
    </row>
    <row r="41" spans="2:24" x14ac:dyDescent="0.2">
      <c r="B41" s="110"/>
      <c r="C41" s="110"/>
      <c r="D41" s="110"/>
      <c r="E41" s="110"/>
      <c r="F41" s="110"/>
      <c r="G41" s="110"/>
      <c r="H41" s="111"/>
      <c r="I41" s="111"/>
      <c r="J41" s="111"/>
      <c r="K41" s="111"/>
      <c r="L41" s="111"/>
      <c r="M41" s="111"/>
      <c r="N41" s="110"/>
      <c r="O41" s="110"/>
      <c r="P41" s="110"/>
      <c r="Q41" s="110"/>
      <c r="R41" s="110"/>
      <c r="S41" s="110"/>
      <c r="T41" s="110"/>
      <c r="U41" s="110"/>
      <c r="V41" s="112"/>
      <c r="W41" s="113"/>
      <c r="X41" s="114"/>
    </row>
    <row r="42" spans="2:24" x14ac:dyDescent="0.2">
      <c r="B42" s="117"/>
      <c r="C42" s="117"/>
      <c r="D42" s="117"/>
      <c r="E42" s="117"/>
      <c r="F42" s="117"/>
      <c r="G42" s="117"/>
      <c r="H42" s="118"/>
      <c r="I42" s="118"/>
      <c r="J42" s="118"/>
      <c r="K42" s="118"/>
      <c r="L42" s="118"/>
      <c r="M42" s="118"/>
      <c r="N42" s="117"/>
      <c r="O42" s="117"/>
      <c r="P42" s="117"/>
      <c r="Q42" s="117"/>
      <c r="R42" s="117"/>
      <c r="S42" s="117"/>
      <c r="T42" s="117"/>
      <c r="U42" s="117"/>
      <c r="V42" s="119"/>
      <c r="W42" s="120"/>
      <c r="X42" s="121"/>
    </row>
    <row r="43" spans="2:24" x14ac:dyDescent="0.2">
      <c r="B43" s="110"/>
      <c r="C43" s="110"/>
      <c r="D43" s="110"/>
      <c r="E43" s="110"/>
      <c r="F43" s="110"/>
      <c r="G43" s="110"/>
      <c r="H43" s="111"/>
      <c r="I43" s="111"/>
      <c r="J43" s="111"/>
      <c r="K43" s="111"/>
      <c r="L43" s="111"/>
      <c r="M43" s="111"/>
      <c r="N43" s="110"/>
      <c r="O43" s="110"/>
      <c r="P43" s="110"/>
      <c r="Q43" s="110"/>
      <c r="R43" s="110"/>
      <c r="S43" s="110"/>
      <c r="T43" s="110"/>
      <c r="U43" s="110"/>
      <c r="V43" s="112"/>
      <c r="W43" s="113"/>
      <c r="X43" s="114"/>
    </row>
    <row r="44" spans="2:24" x14ac:dyDescent="0.2">
      <c r="B44" s="133"/>
      <c r="C44" s="133"/>
      <c r="D44" s="133"/>
      <c r="E44" s="133"/>
      <c r="F44" s="133"/>
      <c r="G44" s="133"/>
      <c r="H44" s="134"/>
      <c r="I44" s="134"/>
      <c r="J44" s="134"/>
      <c r="K44" s="134"/>
      <c r="L44" s="134"/>
      <c r="M44" s="134"/>
      <c r="N44" s="133"/>
      <c r="O44" s="133"/>
      <c r="P44" s="133"/>
      <c r="Q44" s="133"/>
      <c r="R44" s="133"/>
      <c r="S44" s="133"/>
      <c r="T44" s="133"/>
      <c r="U44" s="133"/>
      <c r="V44" s="135"/>
      <c r="W44" s="136"/>
      <c r="X44" s="137"/>
    </row>
  </sheetData>
  <dataValidations count="1">
    <dataValidation type="list" allowBlank="1" showInputMessage="1" showErrorMessage="1" sqref="G3:G44 M3:M26" xr:uid="{00000000-0002-0000-0100-000000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45"/>
  <sheetViews>
    <sheetView showGridLines="0" topLeftCell="D1" zoomScale="130" zoomScaleNormal="130" workbookViewId="0">
      <selection activeCell="H3" sqref="H3"/>
    </sheetView>
  </sheetViews>
  <sheetFormatPr baseColWidth="10" defaultColWidth="8.83203125" defaultRowHeight="15" x14ac:dyDescent="0.2"/>
  <cols>
    <col min="1" max="1" width="3.6640625" customWidth="1"/>
    <col min="2" max="5" width="16.6640625" customWidth="1"/>
    <col min="6" max="6" width="27" style="2" customWidth="1"/>
    <col min="7" max="7" width="38.6640625" customWidth="1"/>
    <col min="8" max="8" width="24" customWidth="1"/>
    <col min="9" max="9" width="19.33203125" bestFit="1" customWidth="1"/>
    <col min="10" max="11" width="18.33203125" customWidth="1"/>
    <col min="12" max="12" width="12.6640625" style="3" customWidth="1"/>
    <col min="13" max="13" width="26.1640625" style="3" bestFit="1" customWidth="1"/>
    <col min="14" max="14" width="14" customWidth="1"/>
    <col min="15" max="15" width="24" customWidth="1"/>
    <col min="16" max="17" width="22.6640625" bestFit="1" customWidth="1"/>
    <col min="18" max="19" width="18.6640625" style="2" customWidth="1"/>
    <col min="20" max="20" width="22.33203125" style="2" bestFit="1" customWidth="1"/>
    <col min="21" max="21" width="20" style="2" bestFit="1" customWidth="1"/>
    <col min="22" max="22" width="17.1640625" style="93" bestFit="1" customWidth="1"/>
    <col min="23" max="23" width="14.33203125" style="7" bestFit="1" customWidth="1"/>
    <col min="24" max="24" width="23.33203125" style="7" bestFit="1" customWidth="1"/>
  </cols>
  <sheetData>
    <row r="2" spans="2:24" s="1" customFormat="1" ht="32" x14ac:dyDescent="0.2">
      <c r="B2" s="103" t="s">
        <v>12</v>
      </c>
      <c r="C2" s="104" t="s">
        <v>56</v>
      </c>
      <c r="D2" s="105" t="s">
        <v>13</v>
      </c>
      <c r="E2" s="105" t="s">
        <v>14</v>
      </c>
      <c r="F2" s="104" t="s">
        <v>57</v>
      </c>
      <c r="G2" s="105" t="s">
        <v>58</v>
      </c>
      <c r="H2" s="105" t="s">
        <v>394</v>
      </c>
      <c r="I2" s="104" t="s">
        <v>59</v>
      </c>
      <c r="J2" s="105" t="s">
        <v>15</v>
      </c>
      <c r="K2" s="105" t="s">
        <v>16</v>
      </c>
      <c r="L2" s="105" t="s">
        <v>21</v>
      </c>
      <c r="M2" s="105" t="s">
        <v>60</v>
      </c>
      <c r="N2" s="104" t="s">
        <v>61</v>
      </c>
      <c r="O2" s="104" t="s">
        <v>62</v>
      </c>
      <c r="P2" s="104" t="s">
        <v>19</v>
      </c>
      <c r="Q2" s="104" t="s">
        <v>20</v>
      </c>
      <c r="R2" s="104" t="s">
        <v>63</v>
      </c>
      <c r="S2" s="104" t="s">
        <v>64</v>
      </c>
      <c r="T2" s="104" t="s">
        <v>65</v>
      </c>
      <c r="U2" s="104" t="s">
        <v>66</v>
      </c>
      <c r="V2" s="106" t="s">
        <v>318</v>
      </c>
      <c r="W2" s="104" t="s">
        <v>17</v>
      </c>
      <c r="X2" s="107" t="s">
        <v>18</v>
      </c>
    </row>
    <row r="3" spans="2:24" x14ac:dyDescent="0.2">
      <c r="B3" s="108" t="s">
        <v>317</v>
      </c>
      <c r="C3" s="109"/>
      <c r="D3" s="110" t="s">
        <v>315</v>
      </c>
      <c r="E3" s="110" t="s">
        <v>316</v>
      </c>
      <c r="F3" s="110"/>
      <c r="G3" s="110" t="s">
        <v>361</v>
      </c>
      <c r="H3" s="111" t="s">
        <v>309</v>
      </c>
      <c r="I3" s="111"/>
      <c r="J3" s="111" t="s">
        <v>68</v>
      </c>
      <c r="K3" s="111" t="s">
        <v>311</v>
      </c>
      <c r="L3" s="111" t="s">
        <v>23</v>
      </c>
      <c r="M3" s="110" t="s">
        <v>361</v>
      </c>
      <c r="N3" s="110"/>
      <c r="O3" s="110"/>
      <c r="P3" s="110"/>
      <c r="Q3" s="110"/>
      <c r="R3" s="110" t="s">
        <v>317</v>
      </c>
      <c r="S3" s="110"/>
      <c r="T3" s="110"/>
      <c r="U3" s="110"/>
      <c r="V3" s="112">
        <f>'3_CTO1'!$W3/('3_CTO1'!$X3-'3_CTO1'!$W3)</f>
        <v>2.0408163265306121E-2</v>
      </c>
      <c r="W3" s="113">
        <v>4</v>
      </c>
      <c r="X3" s="114">
        <v>200</v>
      </c>
    </row>
    <row r="4" spans="2:24" x14ac:dyDescent="0.2">
      <c r="B4" s="115" t="s">
        <v>317</v>
      </c>
      <c r="C4" s="116"/>
      <c r="D4" s="117" t="s">
        <v>315</v>
      </c>
      <c r="E4" s="117" t="s">
        <v>316</v>
      </c>
      <c r="F4" s="117"/>
      <c r="G4" s="117" t="s">
        <v>361</v>
      </c>
      <c r="H4" s="118" t="s">
        <v>309</v>
      </c>
      <c r="I4" s="118"/>
      <c r="J4" s="118" t="s">
        <v>68</v>
      </c>
      <c r="K4" s="118" t="s">
        <v>311</v>
      </c>
      <c r="L4" s="118" t="s">
        <v>23</v>
      </c>
      <c r="M4" s="117" t="s">
        <v>361</v>
      </c>
      <c r="N4" s="117"/>
      <c r="O4" s="117"/>
      <c r="P4" s="117"/>
      <c r="Q4" s="117"/>
      <c r="R4" s="117" t="s">
        <v>317</v>
      </c>
      <c r="S4" s="117"/>
      <c r="T4" s="117"/>
      <c r="U4" s="117"/>
      <c r="V4" s="119">
        <f>'3_CTO1'!$W4/('3_CTO1'!$X4-'3_CTO1'!$W4)</f>
        <v>2.0408163265306121E-2</v>
      </c>
      <c r="W4" s="120">
        <v>8</v>
      </c>
      <c r="X4" s="121">
        <v>400</v>
      </c>
    </row>
    <row r="5" spans="2:24" x14ac:dyDescent="0.2">
      <c r="B5" s="108" t="s">
        <v>317</v>
      </c>
      <c r="C5" s="109"/>
      <c r="D5" s="110" t="s">
        <v>315</v>
      </c>
      <c r="E5" s="110" t="s">
        <v>316</v>
      </c>
      <c r="F5" s="110"/>
      <c r="G5" s="110" t="s">
        <v>361</v>
      </c>
      <c r="H5" s="111" t="s">
        <v>309</v>
      </c>
      <c r="I5" s="111"/>
      <c r="J5" s="111" t="s">
        <v>68</v>
      </c>
      <c r="K5" s="111" t="s">
        <v>311</v>
      </c>
      <c r="L5" s="111" t="s">
        <v>23</v>
      </c>
      <c r="M5" s="110" t="s">
        <v>361</v>
      </c>
      <c r="N5" s="110"/>
      <c r="O5" s="110"/>
      <c r="P5" s="110"/>
      <c r="Q5" s="110"/>
      <c r="R5" s="110" t="s">
        <v>317</v>
      </c>
      <c r="S5" s="110"/>
      <c r="T5" s="110"/>
      <c r="U5" s="110"/>
      <c r="V5" s="112">
        <f>'3_CTO1'!$W5/('3_CTO1'!$X5-'3_CTO1'!$W5)</f>
        <v>2.0408163265306121E-2</v>
      </c>
      <c r="W5" s="113">
        <v>12</v>
      </c>
      <c r="X5" s="114">
        <v>600</v>
      </c>
    </row>
    <row r="6" spans="2:24" x14ac:dyDescent="0.2">
      <c r="B6" s="115" t="s">
        <v>317</v>
      </c>
      <c r="C6" s="116"/>
      <c r="D6" s="117" t="s">
        <v>315</v>
      </c>
      <c r="E6" s="117" t="s">
        <v>316</v>
      </c>
      <c r="F6" s="117"/>
      <c r="G6" s="117" t="s">
        <v>361</v>
      </c>
      <c r="H6" s="118" t="s">
        <v>309</v>
      </c>
      <c r="I6" s="118"/>
      <c r="J6" s="118" t="s">
        <v>68</v>
      </c>
      <c r="K6" s="118" t="s">
        <v>311</v>
      </c>
      <c r="L6" s="118" t="s">
        <v>23</v>
      </c>
      <c r="M6" s="117" t="s">
        <v>361</v>
      </c>
      <c r="N6" s="117"/>
      <c r="O6" s="117"/>
      <c r="P6" s="117"/>
      <c r="Q6" s="117"/>
      <c r="R6" s="117" t="s">
        <v>317</v>
      </c>
      <c r="S6" s="117"/>
      <c r="T6" s="117"/>
      <c r="U6" s="117"/>
      <c r="V6" s="119">
        <f>'3_CTO1'!$W6/('3_CTO1'!$X6-'3_CTO1'!$W6)</f>
        <v>2.0408163265306121E-2</v>
      </c>
      <c r="W6" s="120">
        <v>16</v>
      </c>
      <c r="X6" s="121">
        <v>800</v>
      </c>
    </row>
    <row r="7" spans="2:24" x14ac:dyDescent="0.2">
      <c r="B7" s="108" t="s">
        <v>317</v>
      </c>
      <c r="C7" s="110"/>
      <c r="D7" s="110" t="s">
        <v>315</v>
      </c>
      <c r="E7" s="110" t="s">
        <v>316</v>
      </c>
      <c r="F7" s="110"/>
      <c r="G7" s="110" t="s">
        <v>361</v>
      </c>
      <c r="H7" s="111" t="s">
        <v>309</v>
      </c>
      <c r="I7" s="111"/>
      <c r="J7" s="111" t="s">
        <v>68</v>
      </c>
      <c r="K7" s="111" t="s">
        <v>311</v>
      </c>
      <c r="L7" s="111" t="s">
        <v>23</v>
      </c>
      <c r="M7" s="110" t="s">
        <v>361</v>
      </c>
      <c r="N7" s="110"/>
      <c r="O7" s="110"/>
      <c r="P7" s="110"/>
      <c r="Q7" s="110"/>
      <c r="R7" s="110" t="s">
        <v>317</v>
      </c>
      <c r="S7" s="110"/>
      <c r="T7" s="110"/>
      <c r="U7" s="110"/>
      <c r="V7" s="112">
        <f>'3_CTO1'!$W7/('3_CTO1'!$X7-'3_CTO1'!$W7)</f>
        <v>2.0408163265306121E-2</v>
      </c>
      <c r="W7" s="113">
        <v>20</v>
      </c>
      <c r="X7" s="114">
        <v>1000</v>
      </c>
    </row>
    <row r="8" spans="2:24" x14ac:dyDescent="0.2">
      <c r="B8" s="115" t="s">
        <v>317</v>
      </c>
      <c r="C8" s="117"/>
      <c r="D8" s="117" t="s">
        <v>315</v>
      </c>
      <c r="E8" s="117" t="s">
        <v>316</v>
      </c>
      <c r="F8" s="117"/>
      <c r="G8" s="117" t="s">
        <v>361</v>
      </c>
      <c r="H8" s="118" t="s">
        <v>309</v>
      </c>
      <c r="I8" s="118"/>
      <c r="J8" s="118" t="s">
        <v>68</v>
      </c>
      <c r="K8" s="118" t="s">
        <v>311</v>
      </c>
      <c r="L8" s="118" t="s">
        <v>23</v>
      </c>
      <c r="M8" s="117" t="s">
        <v>361</v>
      </c>
      <c r="N8" s="117"/>
      <c r="O8" s="117"/>
      <c r="P8" s="117"/>
      <c r="Q8" s="117"/>
      <c r="R8" s="117" t="s">
        <v>317</v>
      </c>
      <c r="S8" s="117"/>
      <c r="T8" s="117"/>
      <c r="U8" s="117"/>
      <c r="V8" s="119">
        <f>'3_CTO1'!$W8/('3_CTO1'!$X8-'3_CTO1'!$W8)</f>
        <v>2.0408163265306121E-2</v>
      </c>
      <c r="W8" s="120">
        <v>24</v>
      </c>
      <c r="X8" s="121">
        <v>1200</v>
      </c>
    </row>
    <row r="9" spans="2:24" x14ac:dyDescent="0.2">
      <c r="B9" s="108" t="s">
        <v>317</v>
      </c>
      <c r="C9" s="110"/>
      <c r="D9" s="110" t="s">
        <v>315</v>
      </c>
      <c r="E9" s="110" t="s">
        <v>316</v>
      </c>
      <c r="F9" s="110"/>
      <c r="G9" s="110" t="s">
        <v>361</v>
      </c>
      <c r="H9" s="111" t="s">
        <v>309</v>
      </c>
      <c r="I9" s="111"/>
      <c r="J9" s="111" t="s">
        <v>68</v>
      </c>
      <c r="K9" s="111" t="s">
        <v>311</v>
      </c>
      <c r="L9" s="111" t="s">
        <v>23</v>
      </c>
      <c r="M9" s="110" t="s">
        <v>361</v>
      </c>
      <c r="N9" s="110"/>
      <c r="O9" s="110"/>
      <c r="P9" s="110"/>
      <c r="Q9" s="110"/>
      <c r="R9" s="110" t="s">
        <v>317</v>
      </c>
      <c r="S9" s="110"/>
      <c r="T9" s="110"/>
      <c r="U9" s="110"/>
      <c r="V9" s="112">
        <f>'3_CTO1'!$W9/('3_CTO1'!$X9-'3_CTO1'!$W9)</f>
        <v>2.0408163265306121E-2</v>
      </c>
      <c r="W9" s="113">
        <v>28</v>
      </c>
      <c r="X9" s="114">
        <v>1400</v>
      </c>
    </row>
    <row r="10" spans="2:24" x14ac:dyDescent="0.2">
      <c r="B10" s="115" t="s">
        <v>317</v>
      </c>
      <c r="C10" s="117"/>
      <c r="D10" s="117" t="s">
        <v>315</v>
      </c>
      <c r="E10" s="117" t="s">
        <v>316</v>
      </c>
      <c r="F10" s="117"/>
      <c r="G10" s="117" t="s">
        <v>361</v>
      </c>
      <c r="H10" s="118" t="s">
        <v>309</v>
      </c>
      <c r="I10" s="118"/>
      <c r="J10" s="118" t="s">
        <v>68</v>
      </c>
      <c r="K10" s="118" t="s">
        <v>311</v>
      </c>
      <c r="L10" s="118" t="s">
        <v>23</v>
      </c>
      <c r="M10" s="117" t="s">
        <v>361</v>
      </c>
      <c r="N10" s="117"/>
      <c r="O10" s="117"/>
      <c r="P10" s="117"/>
      <c r="Q10" s="117"/>
      <c r="R10" s="117" t="s">
        <v>317</v>
      </c>
      <c r="S10" s="117"/>
      <c r="T10" s="117"/>
      <c r="U10" s="117"/>
      <c r="V10" s="119">
        <f>'3_CTO1'!$W10/('3_CTO1'!$X10-'3_CTO1'!$W10)</f>
        <v>2.0408163265306121E-2</v>
      </c>
      <c r="W10" s="120">
        <v>32</v>
      </c>
      <c r="X10" s="121">
        <v>1600</v>
      </c>
    </row>
    <row r="11" spans="2:24" x14ac:dyDescent="0.2">
      <c r="B11" s="108" t="s">
        <v>317</v>
      </c>
      <c r="C11" s="110"/>
      <c r="D11" s="110" t="s">
        <v>315</v>
      </c>
      <c r="E11" s="110" t="s">
        <v>316</v>
      </c>
      <c r="F11" s="110"/>
      <c r="G11" s="110" t="s">
        <v>361</v>
      </c>
      <c r="H11" s="111" t="s">
        <v>309</v>
      </c>
      <c r="I11" s="111"/>
      <c r="J11" s="111" t="s">
        <v>68</v>
      </c>
      <c r="K11" s="111" t="s">
        <v>311</v>
      </c>
      <c r="L11" s="111" t="s">
        <v>23</v>
      </c>
      <c r="M11" s="110" t="s">
        <v>361</v>
      </c>
      <c r="N11" s="110"/>
      <c r="O11" s="110"/>
      <c r="P11" s="110"/>
      <c r="Q11" s="110"/>
      <c r="R11" s="110" t="s">
        <v>317</v>
      </c>
      <c r="S11" s="110"/>
      <c r="T11" s="110"/>
      <c r="U11" s="110"/>
      <c r="V11" s="112">
        <f>'3_CTO1'!$W11/('3_CTO1'!$X11-'3_CTO1'!$W11)</f>
        <v>2.0408163265306121E-2</v>
      </c>
      <c r="W11" s="113">
        <v>36</v>
      </c>
      <c r="X11" s="114">
        <v>1800</v>
      </c>
    </row>
    <row r="12" spans="2:24" x14ac:dyDescent="0.2">
      <c r="B12" s="115" t="s">
        <v>317</v>
      </c>
      <c r="C12" s="117"/>
      <c r="D12" s="117" t="s">
        <v>315</v>
      </c>
      <c r="E12" s="117" t="s">
        <v>316</v>
      </c>
      <c r="F12" s="117"/>
      <c r="G12" s="117" t="s">
        <v>361</v>
      </c>
      <c r="H12" s="118" t="s">
        <v>309</v>
      </c>
      <c r="I12" s="118"/>
      <c r="J12" s="118" t="s">
        <v>68</v>
      </c>
      <c r="K12" s="118" t="s">
        <v>311</v>
      </c>
      <c r="L12" s="118" t="s">
        <v>23</v>
      </c>
      <c r="M12" s="117" t="s">
        <v>361</v>
      </c>
      <c r="N12" s="117"/>
      <c r="O12" s="117"/>
      <c r="P12" s="117"/>
      <c r="Q12" s="117"/>
      <c r="R12" s="117" t="s">
        <v>317</v>
      </c>
      <c r="S12" s="117"/>
      <c r="T12" s="117"/>
      <c r="U12" s="117"/>
      <c r="V12" s="119">
        <f>'3_CTO1'!$W12/('3_CTO1'!$X12-'3_CTO1'!$W12)</f>
        <v>2.0408163265306121E-2</v>
      </c>
      <c r="W12" s="120">
        <v>40</v>
      </c>
      <c r="X12" s="121">
        <v>2000</v>
      </c>
    </row>
    <row r="13" spans="2:24" x14ac:dyDescent="0.2">
      <c r="B13" s="108" t="s">
        <v>317</v>
      </c>
      <c r="C13" s="110"/>
      <c r="D13" s="110" t="s">
        <v>315</v>
      </c>
      <c r="E13" s="110" t="s">
        <v>316</v>
      </c>
      <c r="F13" s="110"/>
      <c r="G13" s="110" t="s">
        <v>361</v>
      </c>
      <c r="H13" s="111" t="s">
        <v>309</v>
      </c>
      <c r="I13" s="111"/>
      <c r="J13" s="111" t="s">
        <v>68</v>
      </c>
      <c r="K13" s="111" t="s">
        <v>311</v>
      </c>
      <c r="L13" s="111" t="s">
        <v>23</v>
      </c>
      <c r="M13" s="110" t="s">
        <v>361</v>
      </c>
      <c r="N13" s="110"/>
      <c r="O13" s="110"/>
      <c r="P13" s="110"/>
      <c r="Q13" s="110"/>
      <c r="R13" s="110" t="s">
        <v>317</v>
      </c>
      <c r="S13" s="110"/>
      <c r="T13" s="110"/>
      <c r="U13" s="110"/>
      <c r="V13" s="112">
        <f>'3_CTO1'!$W13/('3_CTO1'!$X13-'3_CTO1'!$W13)</f>
        <v>2.0408163265306121E-2</v>
      </c>
      <c r="W13" s="113">
        <v>44</v>
      </c>
      <c r="X13" s="114">
        <v>2200</v>
      </c>
    </row>
    <row r="14" spans="2:24" x14ac:dyDescent="0.2">
      <c r="B14" s="115" t="s">
        <v>317</v>
      </c>
      <c r="C14" s="117"/>
      <c r="D14" s="117" t="s">
        <v>315</v>
      </c>
      <c r="E14" s="117" t="s">
        <v>316</v>
      </c>
      <c r="F14" s="117"/>
      <c r="G14" s="117" t="s">
        <v>361</v>
      </c>
      <c r="H14" s="118" t="s">
        <v>309</v>
      </c>
      <c r="I14" s="118"/>
      <c r="J14" s="118" t="s">
        <v>68</v>
      </c>
      <c r="K14" s="118" t="s">
        <v>311</v>
      </c>
      <c r="L14" s="118" t="s">
        <v>23</v>
      </c>
      <c r="M14" s="117" t="s">
        <v>361</v>
      </c>
      <c r="N14" s="117"/>
      <c r="O14" s="117"/>
      <c r="P14" s="117"/>
      <c r="Q14" s="117"/>
      <c r="R14" s="117" t="s">
        <v>317</v>
      </c>
      <c r="S14" s="117"/>
      <c r="T14" s="117"/>
      <c r="U14" s="117"/>
      <c r="V14" s="119">
        <f>'3_CTO1'!$W14/('3_CTO1'!$X14-'3_CTO1'!$W14)</f>
        <v>2.0408163265306121E-2</v>
      </c>
      <c r="W14" s="120">
        <v>48</v>
      </c>
      <c r="X14" s="121">
        <v>2400</v>
      </c>
    </row>
    <row r="15" spans="2:24" x14ac:dyDescent="0.2">
      <c r="B15" s="108" t="s">
        <v>317</v>
      </c>
      <c r="C15" s="110"/>
      <c r="D15" s="110" t="s">
        <v>315</v>
      </c>
      <c r="E15" s="110" t="s">
        <v>316</v>
      </c>
      <c r="F15" s="110"/>
      <c r="G15" s="110" t="s">
        <v>361</v>
      </c>
      <c r="H15" s="111" t="s">
        <v>309</v>
      </c>
      <c r="I15" s="111"/>
      <c r="J15" s="111" t="s">
        <v>68</v>
      </c>
      <c r="K15" s="111" t="s">
        <v>311</v>
      </c>
      <c r="L15" s="111" t="s">
        <v>23</v>
      </c>
      <c r="M15" s="110" t="s">
        <v>361</v>
      </c>
      <c r="N15" s="110"/>
      <c r="O15" s="110"/>
      <c r="P15" s="110"/>
      <c r="Q15" s="110"/>
      <c r="R15" s="110" t="s">
        <v>339</v>
      </c>
      <c r="S15" s="110"/>
      <c r="T15" s="110"/>
      <c r="U15" s="110"/>
      <c r="V15" s="112">
        <f>'3_CTO1'!$W15/('3_CTO1'!$X15-'3_CTO1'!$W15)</f>
        <v>2.0408163265306121E-2</v>
      </c>
      <c r="W15" s="113">
        <v>52</v>
      </c>
      <c r="X15" s="114">
        <v>2600</v>
      </c>
    </row>
    <row r="16" spans="2:24" x14ac:dyDescent="0.2">
      <c r="B16" s="115" t="s">
        <v>317</v>
      </c>
      <c r="C16" s="117"/>
      <c r="D16" s="117" t="s">
        <v>315</v>
      </c>
      <c r="E16" s="117" t="s">
        <v>316</v>
      </c>
      <c r="F16" s="117"/>
      <c r="G16" s="117" t="s">
        <v>361</v>
      </c>
      <c r="H16" s="118" t="s">
        <v>309</v>
      </c>
      <c r="I16" s="118"/>
      <c r="J16" s="118" t="s">
        <v>68</v>
      </c>
      <c r="K16" s="118" t="s">
        <v>311</v>
      </c>
      <c r="L16" s="118" t="s">
        <v>23</v>
      </c>
      <c r="M16" s="117" t="s">
        <v>361</v>
      </c>
      <c r="N16" s="117"/>
      <c r="O16" s="117"/>
      <c r="P16" s="117"/>
      <c r="Q16" s="117"/>
      <c r="R16" s="117" t="s">
        <v>339</v>
      </c>
      <c r="S16" s="117"/>
      <c r="T16" s="117"/>
      <c r="U16" s="117"/>
      <c r="V16" s="119">
        <f>'3_CTO1'!$W16/('3_CTO1'!$X16-'3_CTO1'!$W16)</f>
        <v>2.0408163265306121E-2</v>
      </c>
      <c r="W16" s="120">
        <v>56</v>
      </c>
      <c r="X16" s="121">
        <v>2800</v>
      </c>
    </row>
    <row r="17" spans="2:24" x14ac:dyDescent="0.2">
      <c r="B17" s="108" t="s">
        <v>317</v>
      </c>
      <c r="C17" s="110"/>
      <c r="D17" s="110" t="s">
        <v>315</v>
      </c>
      <c r="E17" s="110" t="s">
        <v>316</v>
      </c>
      <c r="F17" s="110"/>
      <c r="G17" s="110" t="s">
        <v>361</v>
      </c>
      <c r="H17" s="111" t="s">
        <v>309</v>
      </c>
      <c r="I17" s="111"/>
      <c r="J17" s="111" t="s">
        <v>68</v>
      </c>
      <c r="K17" s="111" t="s">
        <v>311</v>
      </c>
      <c r="L17" s="111" t="s">
        <v>23</v>
      </c>
      <c r="M17" s="110" t="s">
        <v>361</v>
      </c>
      <c r="N17" s="110"/>
      <c r="O17" s="110"/>
      <c r="P17" s="110"/>
      <c r="Q17" s="110"/>
      <c r="R17" s="110" t="s">
        <v>339</v>
      </c>
      <c r="S17" s="110"/>
      <c r="T17" s="110"/>
      <c r="U17" s="110"/>
      <c r="V17" s="112">
        <f>'3_CTO1'!$W17/('3_CTO1'!$X17-'3_CTO1'!$W17)</f>
        <v>2.0408163265306121E-2</v>
      </c>
      <c r="W17" s="113">
        <v>60</v>
      </c>
      <c r="X17" s="114">
        <v>3000</v>
      </c>
    </row>
    <row r="18" spans="2:24" x14ac:dyDescent="0.2">
      <c r="B18" s="115" t="s">
        <v>317</v>
      </c>
      <c r="C18" s="117"/>
      <c r="D18" s="117" t="s">
        <v>315</v>
      </c>
      <c r="E18" s="117" t="s">
        <v>316</v>
      </c>
      <c r="F18" s="117"/>
      <c r="G18" s="117" t="s">
        <v>361</v>
      </c>
      <c r="H18" s="118" t="s">
        <v>309</v>
      </c>
      <c r="I18" s="118"/>
      <c r="J18" s="118" t="s">
        <v>68</v>
      </c>
      <c r="K18" s="118" t="s">
        <v>311</v>
      </c>
      <c r="L18" s="118" t="s">
        <v>23</v>
      </c>
      <c r="M18" s="117" t="s">
        <v>361</v>
      </c>
      <c r="N18" s="117"/>
      <c r="O18" s="117"/>
      <c r="P18" s="117"/>
      <c r="Q18" s="117"/>
      <c r="R18" s="117" t="s">
        <v>339</v>
      </c>
      <c r="S18" s="117"/>
      <c r="T18" s="117"/>
      <c r="U18" s="117"/>
      <c r="V18" s="119">
        <f>'3_CTO1'!$W18/('3_CTO1'!$X18-'3_CTO1'!$W18)</f>
        <v>2.0408163265306121E-2</v>
      </c>
      <c r="W18" s="120">
        <v>64</v>
      </c>
      <c r="X18" s="121">
        <v>3200</v>
      </c>
    </row>
    <row r="19" spans="2:24" x14ac:dyDescent="0.2">
      <c r="B19" s="108" t="s">
        <v>317</v>
      </c>
      <c r="C19" s="110"/>
      <c r="D19" s="110" t="s">
        <v>315</v>
      </c>
      <c r="E19" s="110" t="s">
        <v>316</v>
      </c>
      <c r="F19" s="110"/>
      <c r="G19" s="110" t="s">
        <v>361</v>
      </c>
      <c r="H19" s="111" t="s">
        <v>309</v>
      </c>
      <c r="I19" s="111"/>
      <c r="J19" s="111" t="s">
        <v>68</v>
      </c>
      <c r="K19" s="111" t="s">
        <v>311</v>
      </c>
      <c r="L19" s="111" t="s">
        <v>23</v>
      </c>
      <c r="M19" s="110" t="s">
        <v>361</v>
      </c>
      <c r="N19" s="110"/>
      <c r="O19" s="110"/>
      <c r="P19" s="110"/>
      <c r="Q19" s="110"/>
      <c r="R19" s="110" t="s">
        <v>339</v>
      </c>
      <c r="S19" s="110"/>
      <c r="T19" s="110"/>
      <c r="U19" s="110"/>
      <c r="V19" s="112">
        <f>'3_CTO1'!$W19/('3_CTO1'!$X19-'3_CTO1'!$W19)</f>
        <v>2.0408163265306121E-2</v>
      </c>
      <c r="W19" s="113">
        <v>68</v>
      </c>
      <c r="X19" s="114">
        <v>3400</v>
      </c>
    </row>
    <row r="20" spans="2:24" x14ac:dyDescent="0.2">
      <c r="B20" s="115" t="s">
        <v>317</v>
      </c>
      <c r="C20" s="117"/>
      <c r="D20" s="117" t="s">
        <v>315</v>
      </c>
      <c r="E20" s="117" t="s">
        <v>316</v>
      </c>
      <c r="F20" s="117"/>
      <c r="G20" s="117" t="s">
        <v>361</v>
      </c>
      <c r="H20" s="118" t="s">
        <v>309</v>
      </c>
      <c r="I20" s="118"/>
      <c r="J20" s="118" t="s">
        <v>68</v>
      </c>
      <c r="K20" s="118" t="s">
        <v>311</v>
      </c>
      <c r="L20" s="118" t="s">
        <v>23</v>
      </c>
      <c r="M20" s="117" t="s">
        <v>361</v>
      </c>
      <c r="N20" s="117"/>
      <c r="O20" s="117"/>
      <c r="P20" s="117"/>
      <c r="Q20" s="117"/>
      <c r="R20" s="117" t="s">
        <v>339</v>
      </c>
      <c r="S20" s="117"/>
      <c r="T20" s="117"/>
      <c r="U20" s="117"/>
      <c r="V20" s="119">
        <f>'3_CTO1'!$W20/('3_CTO1'!$X20-'3_CTO1'!$W20)</f>
        <v>2.0408163265306121E-2</v>
      </c>
      <c r="W20" s="120">
        <v>72</v>
      </c>
      <c r="X20" s="121">
        <v>3600</v>
      </c>
    </row>
    <row r="21" spans="2:24" x14ac:dyDescent="0.2">
      <c r="B21" s="108" t="s">
        <v>317</v>
      </c>
      <c r="C21" s="110"/>
      <c r="D21" s="110" t="s">
        <v>315</v>
      </c>
      <c r="E21" s="110" t="s">
        <v>316</v>
      </c>
      <c r="F21" s="110"/>
      <c r="G21" s="110" t="s">
        <v>361</v>
      </c>
      <c r="H21" s="111" t="s">
        <v>309</v>
      </c>
      <c r="I21" s="111"/>
      <c r="J21" s="111" t="s">
        <v>68</v>
      </c>
      <c r="K21" s="111" t="s">
        <v>311</v>
      </c>
      <c r="L21" s="111" t="s">
        <v>23</v>
      </c>
      <c r="M21" s="110" t="s">
        <v>361</v>
      </c>
      <c r="N21" s="110"/>
      <c r="O21" s="110"/>
      <c r="P21" s="110"/>
      <c r="Q21" s="110"/>
      <c r="R21" s="110" t="s">
        <v>339</v>
      </c>
      <c r="S21" s="110"/>
      <c r="T21" s="110"/>
      <c r="U21" s="110"/>
      <c r="V21" s="112">
        <f>'3_CTO1'!$W21/('3_CTO1'!$X21-'3_CTO1'!$W21)</f>
        <v>2.0408163265306121E-2</v>
      </c>
      <c r="W21" s="113">
        <v>76</v>
      </c>
      <c r="X21" s="114">
        <v>3800</v>
      </c>
    </row>
    <row r="22" spans="2:24" x14ac:dyDescent="0.2">
      <c r="B22" s="115" t="s">
        <v>317</v>
      </c>
      <c r="C22" s="117"/>
      <c r="D22" s="117" t="s">
        <v>315</v>
      </c>
      <c r="E22" s="117" t="s">
        <v>316</v>
      </c>
      <c r="F22" s="117"/>
      <c r="G22" s="117" t="s">
        <v>361</v>
      </c>
      <c r="H22" s="118" t="s">
        <v>309</v>
      </c>
      <c r="I22" s="118"/>
      <c r="J22" s="118" t="s">
        <v>68</v>
      </c>
      <c r="K22" s="118" t="s">
        <v>311</v>
      </c>
      <c r="L22" s="118" t="s">
        <v>23</v>
      </c>
      <c r="M22" s="117" t="s">
        <v>361</v>
      </c>
      <c r="N22" s="117"/>
      <c r="O22" s="117"/>
      <c r="P22" s="117"/>
      <c r="Q22" s="117"/>
      <c r="R22" s="117" t="s">
        <v>339</v>
      </c>
      <c r="S22" s="117"/>
      <c r="T22" s="117"/>
      <c r="U22" s="117"/>
      <c r="V22" s="119">
        <f>'3_CTO1'!$W22/('3_CTO1'!$X22-'3_CTO1'!$W22)</f>
        <v>2.0408163265306121E-2</v>
      </c>
      <c r="W22" s="120">
        <v>80</v>
      </c>
      <c r="X22" s="121">
        <v>4000</v>
      </c>
    </row>
    <row r="23" spans="2:24" x14ac:dyDescent="0.2">
      <c r="B23" s="108" t="s">
        <v>317</v>
      </c>
      <c r="C23" s="110"/>
      <c r="D23" s="110" t="s">
        <v>315</v>
      </c>
      <c r="E23" s="110" t="s">
        <v>316</v>
      </c>
      <c r="F23" s="110"/>
      <c r="G23" s="110" t="s">
        <v>361</v>
      </c>
      <c r="H23" s="111" t="s">
        <v>309</v>
      </c>
      <c r="I23" s="111"/>
      <c r="J23" s="111" t="s">
        <v>68</v>
      </c>
      <c r="K23" s="111" t="s">
        <v>311</v>
      </c>
      <c r="L23" s="111" t="s">
        <v>23</v>
      </c>
      <c r="M23" s="110" t="s">
        <v>361</v>
      </c>
      <c r="N23" s="110"/>
      <c r="O23" s="110"/>
      <c r="P23" s="110"/>
      <c r="Q23" s="110"/>
      <c r="R23" s="110" t="s">
        <v>339</v>
      </c>
      <c r="S23" s="110"/>
      <c r="T23" s="110"/>
      <c r="U23" s="110"/>
      <c r="V23" s="112">
        <f>'3_CTO1'!$W23/('3_CTO1'!$X23-'3_CTO1'!$W23)</f>
        <v>2.0408163265306121E-2</v>
      </c>
      <c r="W23" s="113">
        <v>84</v>
      </c>
      <c r="X23" s="114">
        <v>4200</v>
      </c>
    </row>
    <row r="24" spans="2:24" x14ac:dyDescent="0.2">
      <c r="B24" s="115" t="s">
        <v>317</v>
      </c>
      <c r="C24" s="117"/>
      <c r="D24" s="117" t="s">
        <v>315</v>
      </c>
      <c r="E24" s="117" t="s">
        <v>316</v>
      </c>
      <c r="F24" s="117"/>
      <c r="G24" s="117" t="s">
        <v>361</v>
      </c>
      <c r="H24" s="118" t="s">
        <v>309</v>
      </c>
      <c r="I24" s="118"/>
      <c r="J24" s="118" t="s">
        <v>68</v>
      </c>
      <c r="K24" s="118" t="s">
        <v>311</v>
      </c>
      <c r="L24" s="118" t="s">
        <v>23</v>
      </c>
      <c r="M24" s="117" t="s">
        <v>361</v>
      </c>
      <c r="N24" s="117"/>
      <c r="O24" s="117"/>
      <c r="P24" s="117"/>
      <c r="Q24" s="117"/>
      <c r="R24" s="117" t="s">
        <v>339</v>
      </c>
      <c r="S24" s="117"/>
      <c r="T24" s="117"/>
      <c r="U24" s="117"/>
      <c r="V24" s="119">
        <f>'3_CTO1'!$W24/('3_CTO1'!$X24-'3_CTO1'!$W24)</f>
        <v>2.0408163265306121E-2</v>
      </c>
      <c r="W24" s="120">
        <v>88</v>
      </c>
      <c r="X24" s="121">
        <v>4400</v>
      </c>
    </row>
    <row r="25" spans="2:24" x14ac:dyDescent="0.2">
      <c r="B25" s="108"/>
      <c r="C25" s="110"/>
      <c r="D25" s="110"/>
      <c r="E25" s="110"/>
      <c r="F25" s="110"/>
      <c r="G25" s="110"/>
      <c r="H25" s="111"/>
      <c r="I25" s="111"/>
      <c r="J25" s="111"/>
      <c r="K25" s="111"/>
      <c r="L25" s="111"/>
      <c r="M25" s="110"/>
      <c r="N25" s="110"/>
      <c r="O25" s="110"/>
      <c r="P25" s="110"/>
      <c r="Q25" s="110"/>
      <c r="R25" s="110"/>
      <c r="S25" s="110"/>
      <c r="T25" s="110"/>
      <c r="U25" s="110"/>
      <c r="V25" s="112"/>
      <c r="W25" s="113"/>
      <c r="X25" s="114"/>
    </row>
    <row r="26" spans="2:24" x14ac:dyDescent="0.2">
      <c r="B26" s="115"/>
      <c r="C26" s="117"/>
      <c r="D26" s="117"/>
      <c r="E26" s="117"/>
      <c r="F26" s="117"/>
      <c r="G26" s="117"/>
      <c r="H26" s="118"/>
      <c r="I26" s="118"/>
      <c r="J26" s="118"/>
      <c r="K26" s="118"/>
      <c r="L26" s="118"/>
      <c r="M26" s="117"/>
      <c r="N26" s="117"/>
      <c r="O26" s="117"/>
      <c r="P26" s="117"/>
      <c r="Q26" s="117"/>
      <c r="R26" s="117"/>
      <c r="S26" s="117"/>
      <c r="T26" s="117"/>
      <c r="U26" s="117"/>
      <c r="V26" s="119"/>
      <c r="W26" s="120"/>
      <c r="X26" s="121"/>
    </row>
    <row r="27" spans="2:24" x14ac:dyDescent="0.2">
      <c r="B27" s="108"/>
      <c r="C27" s="110"/>
      <c r="D27" s="110"/>
      <c r="E27" s="110"/>
      <c r="F27" s="110"/>
      <c r="G27" s="110"/>
      <c r="H27" s="111"/>
      <c r="I27" s="111"/>
      <c r="J27" s="111"/>
      <c r="K27" s="111"/>
      <c r="L27" s="111"/>
      <c r="M27" s="110"/>
      <c r="N27" s="110"/>
      <c r="O27" s="110"/>
      <c r="P27" s="110"/>
      <c r="Q27" s="110"/>
      <c r="R27" s="110"/>
      <c r="S27" s="110"/>
      <c r="T27" s="110"/>
      <c r="U27" s="110"/>
      <c r="V27" s="112"/>
      <c r="W27" s="113"/>
      <c r="X27" s="114"/>
    </row>
    <row r="28" spans="2:24" x14ac:dyDescent="0.2">
      <c r="B28" s="115"/>
      <c r="C28" s="117"/>
      <c r="D28" s="117"/>
      <c r="E28" s="117"/>
      <c r="F28" s="117"/>
      <c r="G28" s="117"/>
      <c r="H28" s="118"/>
      <c r="I28" s="118"/>
      <c r="J28" s="118"/>
      <c r="K28" s="118"/>
      <c r="L28" s="118"/>
      <c r="M28" s="117"/>
      <c r="N28" s="117"/>
      <c r="O28" s="117"/>
      <c r="P28" s="117"/>
      <c r="Q28" s="117"/>
      <c r="R28" s="117"/>
      <c r="S28" s="117"/>
      <c r="T28" s="117"/>
      <c r="U28" s="117"/>
      <c r="V28" s="119"/>
      <c r="W28" s="120"/>
      <c r="X28" s="121"/>
    </row>
    <row r="29" spans="2:24" x14ac:dyDescent="0.2">
      <c r="B29" s="108"/>
      <c r="C29" s="110"/>
      <c r="D29" s="110"/>
      <c r="E29" s="110"/>
      <c r="F29" s="110"/>
      <c r="G29" s="110"/>
      <c r="H29" s="111"/>
      <c r="I29" s="111"/>
      <c r="J29" s="111"/>
      <c r="K29" s="111"/>
      <c r="L29" s="111"/>
      <c r="M29" s="110"/>
      <c r="N29" s="110"/>
      <c r="O29" s="110"/>
      <c r="P29" s="110"/>
      <c r="Q29" s="110"/>
      <c r="R29" s="110"/>
      <c r="S29" s="110"/>
      <c r="T29" s="110"/>
      <c r="U29" s="110"/>
      <c r="V29" s="112"/>
      <c r="W29" s="113"/>
      <c r="X29" s="114"/>
    </row>
    <row r="30" spans="2:24" x14ac:dyDescent="0.2">
      <c r="B30" s="115"/>
      <c r="C30" s="117"/>
      <c r="D30" s="117"/>
      <c r="E30" s="117"/>
      <c r="F30" s="117"/>
      <c r="G30" s="117"/>
      <c r="H30" s="118"/>
      <c r="I30" s="118"/>
      <c r="J30" s="118"/>
      <c r="K30" s="118"/>
      <c r="L30" s="118"/>
      <c r="M30" s="117"/>
      <c r="N30" s="117"/>
      <c r="O30" s="117"/>
      <c r="P30" s="117"/>
      <c r="Q30" s="117"/>
      <c r="R30" s="117"/>
      <c r="S30" s="117"/>
      <c r="T30" s="117"/>
      <c r="U30" s="117"/>
      <c r="V30" s="119"/>
      <c r="W30" s="120"/>
      <c r="X30" s="121"/>
    </row>
    <row r="31" spans="2:24" x14ac:dyDescent="0.2">
      <c r="B31" s="108"/>
      <c r="C31" s="110"/>
      <c r="D31" s="110"/>
      <c r="E31" s="110"/>
      <c r="F31" s="110"/>
      <c r="G31" s="110"/>
      <c r="H31" s="111"/>
      <c r="I31" s="111"/>
      <c r="J31" s="111"/>
      <c r="K31" s="111"/>
      <c r="L31" s="111"/>
      <c r="M31" s="110"/>
      <c r="N31" s="110"/>
      <c r="O31" s="110"/>
      <c r="P31" s="110"/>
      <c r="Q31" s="110"/>
      <c r="R31" s="110"/>
      <c r="S31" s="110"/>
      <c r="T31" s="110"/>
      <c r="U31" s="110"/>
      <c r="V31" s="112"/>
      <c r="W31" s="113"/>
      <c r="X31" s="114"/>
    </row>
    <row r="32" spans="2:24" x14ac:dyDescent="0.2">
      <c r="B32" s="115"/>
      <c r="C32" s="117"/>
      <c r="D32" s="117"/>
      <c r="E32" s="117"/>
      <c r="F32" s="117"/>
      <c r="G32" s="117"/>
      <c r="H32" s="118"/>
      <c r="I32" s="118"/>
      <c r="J32" s="118"/>
      <c r="K32" s="118"/>
      <c r="L32" s="118"/>
      <c r="M32" s="117"/>
      <c r="N32" s="117"/>
      <c r="O32" s="117"/>
      <c r="P32" s="117"/>
      <c r="Q32" s="117"/>
      <c r="R32" s="117"/>
      <c r="S32" s="117"/>
      <c r="T32" s="117"/>
      <c r="U32" s="117"/>
      <c r="V32" s="119"/>
      <c r="W32" s="120"/>
      <c r="X32" s="121"/>
    </row>
    <row r="33" spans="2:24" x14ac:dyDescent="0.2">
      <c r="B33" s="108"/>
      <c r="C33" s="110"/>
      <c r="D33" s="110"/>
      <c r="E33" s="110"/>
      <c r="F33" s="110"/>
      <c r="G33" s="110"/>
      <c r="H33" s="111"/>
      <c r="I33" s="111"/>
      <c r="J33" s="111"/>
      <c r="K33" s="111"/>
      <c r="L33" s="111"/>
      <c r="M33" s="110"/>
      <c r="N33" s="110"/>
      <c r="O33" s="110"/>
      <c r="P33" s="110"/>
      <c r="Q33" s="110"/>
      <c r="R33" s="110"/>
      <c r="S33" s="110"/>
      <c r="T33" s="110"/>
      <c r="U33" s="110"/>
      <c r="V33" s="112"/>
      <c r="W33" s="113"/>
      <c r="X33" s="114"/>
    </row>
    <row r="34" spans="2:24" x14ac:dyDescent="0.2">
      <c r="B34" s="115"/>
      <c r="C34" s="117"/>
      <c r="D34" s="117"/>
      <c r="E34" s="117"/>
      <c r="F34" s="117"/>
      <c r="G34" s="117"/>
      <c r="H34" s="118"/>
      <c r="I34" s="118"/>
      <c r="J34" s="118"/>
      <c r="K34" s="118"/>
      <c r="L34" s="118"/>
      <c r="M34" s="117"/>
      <c r="N34" s="117"/>
      <c r="O34" s="117"/>
      <c r="P34" s="117"/>
      <c r="Q34" s="117"/>
      <c r="R34" s="117"/>
      <c r="S34" s="117"/>
      <c r="T34" s="117"/>
      <c r="U34" s="117"/>
      <c r="V34" s="119"/>
      <c r="W34" s="120"/>
      <c r="X34" s="121"/>
    </row>
    <row r="35" spans="2:24" x14ac:dyDescent="0.2">
      <c r="B35" s="108"/>
      <c r="C35" s="110"/>
      <c r="D35" s="110"/>
      <c r="E35" s="110"/>
      <c r="F35" s="110"/>
      <c r="G35" s="110"/>
      <c r="H35" s="111"/>
      <c r="I35" s="111"/>
      <c r="J35" s="111"/>
      <c r="K35" s="111"/>
      <c r="L35" s="111"/>
      <c r="M35" s="110"/>
      <c r="N35" s="110"/>
      <c r="O35" s="110"/>
      <c r="P35" s="110"/>
      <c r="Q35" s="110"/>
      <c r="R35" s="110"/>
      <c r="S35" s="110"/>
      <c r="T35" s="110"/>
      <c r="U35" s="110"/>
      <c r="V35" s="112"/>
      <c r="W35" s="113"/>
      <c r="X35" s="114"/>
    </row>
    <row r="36" spans="2:24" x14ac:dyDescent="0.2">
      <c r="B36" s="115"/>
      <c r="C36" s="117"/>
      <c r="D36" s="117"/>
      <c r="E36" s="117"/>
      <c r="F36" s="117"/>
      <c r="G36" s="117"/>
      <c r="H36" s="118"/>
      <c r="I36" s="118"/>
      <c r="J36" s="118"/>
      <c r="K36" s="118"/>
      <c r="L36" s="118"/>
      <c r="M36" s="117"/>
      <c r="N36" s="117"/>
      <c r="O36" s="117"/>
      <c r="P36" s="117"/>
      <c r="Q36" s="117"/>
      <c r="R36" s="117"/>
      <c r="S36" s="117"/>
      <c r="T36" s="117"/>
      <c r="U36" s="117"/>
      <c r="V36" s="119"/>
      <c r="W36" s="120"/>
      <c r="X36" s="121"/>
    </row>
    <row r="37" spans="2:24" x14ac:dyDescent="0.2">
      <c r="B37" s="108"/>
      <c r="C37" s="110"/>
      <c r="D37" s="110"/>
      <c r="E37" s="110"/>
      <c r="F37" s="110"/>
      <c r="G37" s="110"/>
      <c r="H37" s="111"/>
      <c r="I37" s="111"/>
      <c r="J37" s="111"/>
      <c r="K37" s="111"/>
      <c r="L37" s="111"/>
      <c r="M37" s="110"/>
      <c r="N37" s="110"/>
      <c r="O37" s="110"/>
      <c r="P37" s="110"/>
      <c r="Q37" s="110"/>
      <c r="R37" s="110"/>
      <c r="S37" s="110"/>
      <c r="T37" s="110"/>
      <c r="U37" s="110"/>
      <c r="V37" s="112"/>
      <c r="W37" s="113"/>
      <c r="X37" s="114"/>
    </row>
    <row r="38" spans="2:24" x14ac:dyDescent="0.2">
      <c r="B38" s="115"/>
      <c r="C38" s="117"/>
      <c r="D38" s="117"/>
      <c r="E38" s="117"/>
      <c r="F38" s="117"/>
      <c r="G38" s="117"/>
      <c r="H38" s="118"/>
      <c r="I38" s="118"/>
      <c r="J38" s="118"/>
      <c r="K38" s="118"/>
      <c r="L38" s="118"/>
      <c r="M38" s="117"/>
      <c r="N38" s="117"/>
      <c r="O38" s="117"/>
      <c r="P38" s="117"/>
      <c r="Q38" s="117"/>
      <c r="R38" s="117"/>
      <c r="S38" s="117"/>
      <c r="T38" s="117"/>
      <c r="U38" s="117"/>
      <c r="V38" s="119"/>
      <c r="W38" s="120"/>
      <c r="X38" s="121"/>
    </row>
    <row r="39" spans="2:24" x14ac:dyDescent="0.2">
      <c r="B39" s="108"/>
      <c r="C39" s="110"/>
      <c r="D39" s="110"/>
      <c r="E39" s="110"/>
      <c r="F39" s="110"/>
      <c r="G39" s="110"/>
      <c r="H39" s="111"/>
      <c r="I39" s="111"/>
      <c r="J39" s="111"/>
      <c r="K39" s="111"/>
      <c r="L39" s="111"/>
      <c r="M39" s="110"/>
      <c r="N39" s="110"/>
      <c r="O39" s="110"/>
      <c r="P39" s="110"/>
      <c r="Q39" s="110"/>
      <c r="R39" s="110"/>
      <c r="S39" s="110"/>
      <c r="T39" s="110"/>
      <c r="U39" s="110"/>
      <c r="V39" s="112"/>
      <c r="W39" s="113"/>
      <c r="X39" s="114"/>
    </row>
    <row r="40" spans="2:24" x14ac:dyDescent="0.2">
      <c r="B40" s="115"/>
      <c r="C40" s="117"/>
      <c r="D40" s="117"/>
      <c r="E40" s="117"/>
      <c r="F40" s="117"/>
      <c r="G40" s="117"/>
      <c r="H40" s="118"/>
      <c r="I40" s="118"/>
      <c r="J40" s="118"/>
      <c r="K40" s="118"/>
      <c r="L40" s="118"/>
      <c r="M40" s="117"/>
      <c r="N40" s="117"/>
      <c r="O40" s="117"/>
      <c r="P40" s="117"/>
      <c r="Q40" s="117"/>
      <c r="R40" s="117"/>
      <c r="S40" s="117"/>
      <c r="T40" s="117"/>
      <c r="U40" s="117"/>
      <c r="V40" s="119"/>
      <c r="W40" s="120"/>
      <c r="X40" s="121"/>
    </row>
    <row r="41" spans="2:24" x14ac:dyDescent="0.2">
      <c r="B41" s="108"/>
      <c r="C41" s="110"/>
      <c r="D41" s="110"/>
      <c r="E41" s="110"/>
      <c r="F41" s="110"/>
      <c r="G41" s="110"/>
      <c r="H41" s="111"/>
      <c r="I41" s="111"/>
      <c r="J41" s="111"/>
      <c r="K41" s="111"/>
      <c r="L41" s="111"/>
      <c r="M41" s="110"/>
      <c r="N41" s="110"/>
      <c r="O41" s="110"/>
      <c r="P41" s="110"/>
      <c r="Q41" s="110"/>
      <c r="R41" s="110"/>
      <c r="S41" s="110"/>
      <c r="T41" s="110"/>
      <c r="U41" s="110"/>
      <c r="V41" s="112"/>
      <c r="W41" s="113"/>
      <c r="X41" s="114"/>
    </row>
    <row r="42" spans="2:24" x14ac:dyDescent="0.2">
      <c r="B42" s="115"/>
      <c r="C42" s="117"/>
      <c r="D42" s="117"/>
      <c r="E42" s="117"/>
      <c r="F42" s="117"/>
      <c r="G42" s="117"/>
      <c r="H42" s="118"/>
      <c r="I42" s="118"/>
      <c r="J42" s="118"/>
      <c r="K42" s="118"/>
      <c r="L42" s="118"/>
      <c r="M42" s="117"/>
      <c r="N42" s="117"/>
      <c r="O42" s="117"/>
      <c r="P42" s="117"/>
      <c r="Q42" s="117"/>
      <c r="R42" s="117"/>
      <c r="S42" s="117"/>
      <c r="T42" s="117"/>
      <c r="U42" s="117"/>
      <c r="V42" s="119"/>
      <c r="W42" s="120"/>
      <c r="X42" s="121"/>
    </row>
    <row r="43" spans="2:24" x14ac:dyDescent="0.2">
      <c r="B43" s="108"/>
      <c r="C43" s="110"/>
      <c r="D43" s="110"/>
      <c r="E43" s="110"/>
      <c r="F43" s="110"/>
      <c r="G43" s="110"/>
      <c r="H43" s="111"/>
      <c r="I43" s="111"/>
      <c r="J43" s="111"/>
      <c r="K43" s="111"/>
      <c r="L43" s="111"/>
      <c r="M43" s="110"/>
      <c r="N43" s="110"/>
      <c r="O43" s="110"/>
      <c r="P43" s="110"/>
      <c r="Q43" s="110"/>
      <c r="R43" s="110"/>
      <c r="S43" s="110"/>
      <c r="T43" s="110"/>
      <c r="U43" s="110"/>
      <c r="V43" s="112"/>
      <c r="W43" s="113"/>
      <c r="X43" s="114"/>
    </row>
    <row r="44" spans="2:24" x14ac:dyDescent="0.2">
      <c r="B44" s="115"/>
      <c r="C44" s="117"/>
      <c r="D44" s="117"/>
      <c r="E44" s="117"/>
      <c r="F44" s="117"/>
      <c r="G44" s="117"/>
      <c r="H44" s="118"/>
      <c r="I44" s="118"/>
      <c r="J44" s="118"/>
      <c r="K44" s="118"/>
      <c r="L44" s="118"/>
      <c r="M44" s="117"/>
      <c r="N44" s="117"/>
      <c r="O44" s="117"/>
      <c r="P44" s="117"/>
      <c r="Q44" s="117"/>
      <c r="R44" s="117"/>
      <c r="S44" s="117"/>
      <c r="T44" s="117"/>
      <c r="U44" s="117"/>
      <c r="V44" s="119"/>
      <c r="W44" s="120"/>
      <c r="X44" s="121"/>
    </row>
    <row r="45" spans="2:24" x14ac:dyDescent="0.2">
      <c r="B45" s="122"/>
      <c r="C45" s="123"/>
      <c r="D45" s="123"/>
      <c r="E45" s="123"/>
      <c r="F45" s="123"/>
      <c r="G45" s="123"/>
      <c r="H45" s="124"/>
      <c r="I45" s="124"/>
      <c r="J45" s="124"/>
      <c r="K45" s="124"/>
      <c r="L45" s="124"/>
      <c r="M45" s="123"/>
      <c r="N45" s="123"/>
      <c r="O45" s="123"/>
      <c r="P45" s="123"/>
      <c r="Q45" s="123"/>
      <c r="R45" s="123"/>
      <c r="S45" s="123"/>
      <c r="T45" s="123"/>
      <c r="U45" s="123"/>
      <c r="V45" s="125"/>
      <c r="W45" s="126"/>
      <c r="X45" s="127"/>
    </row>
  </sheetData>
  <dataValidations count="1">
    <dataValidation type="list" allowBlank="1" showInputMessage="1" showErrorMessage="1" sqref="G3:G45" xr:uid="{00000000-0002-0000-0200-00000000000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X7"/>
  <sheetViews>
    <sheetView showGridLines="0" zoomScale="130" zoomScaleNormal="130" workbookViewId="0">
      <selection activeCell="H2" sqref="H2"/>
    </sheetView>
  </sheetViews>
  <sheetFormatPr baseColWidth="10" defaultColWidth="8.83203125" defaultRowHeight="15" x14ac:dyDescent="0.2"/>
  <cols>
    <col min="1" max="1" width="3.6640625" customWidth="1"/>
    <col min="2" max="5" width="16.6640625" customWidth="1"/>
    <col min="6" max="6" width="27" style="2" hidden="1" customWidth="1"/>
    <col min="7" max="7" width="38.6640625" customWidth="1"/>
    <col min="8" max="8" width="24" customWidth="1"/>
    <col min="9" max="9" width="19.33203125" bestFit="1" customWidth="1"/>
    <col min="10" max="11" width="18.33203125" customWidth="1"/>
    <col min="12" max="12" width="12.6640625" style="3" customWidth="1"/>
    <col min="13" max="13" width="26.1640625" style="3" bestFit="1" customWidth="1"/>
    <col min="14" max="14" width="14" hidden="1" customWidth="1"/>
    <col min="15" max="15" width="24" hidden="1" customWidth="1"/>
    <col min="16" max="17" width="22.6640625" hidden="1" customWidth="1"/>
    <col min="18" max="19" width="18.6640625" style="2" hidden="1" customWidth="1"/>
    <col min="20" max="20" width="22.33203125" style="2" hidden="1" customWidth="1"/>
    <col min="21" max="21" width="20" style="2" hidden="1" customWidth="1"/>
    <col min="22" max="22" width="17.1640625" style="93" bestFit="1" customWidth="1"/>
    <col min="23" max="23" width="14.33203125" style="7" bestFit="1" customWidth="1"/>
    <col min="24" max="24" width="23.33203125" style="7" bestFit="1" customWidth="1"/>
  </cols>
  <sheetData>
    <row r="2" spans="2:24" s="1" customFormat="1" ht="32" x14ac:dyDescent="0.2">
      <c r="B2" s="95" t="s">
        <v>12</v>
      </c>
      <c r="C2" s="95" t="s">
        <v>56</v>
      </c>
      <c r="D2" s="6" t="s">
        <v>13</v>
      </c>
      <c r="E2" s="6" t="s">
        <v>14</v>
      </c>
      <c r="F2" s="96" t="s">
        <v>57</v>
      </c>
      <c r="G2" s="6" t="s">
        <v>58</v>
      </c>
      <c r="H2" s="6" t="s">
        <v>394</v>
      </c>
      <c r="I2" s="95" t="s">
        <v>59</v>
      </c>
      <c r="J2" s="6" t="s">
        <v>15</v>
      </c>
      <c r="K2" s="6" t="s">
        <v>16</v>
      </c>
      <c r="L2" s="6" t="s">
        <v>21</v>
      </c>
      <c r="M2" s="96" t="s">
        <v>60</v>
      </c>
      <c r="N2" s="96" t="s">
        <v>61</v>
      </c>
      <c r="O2" s="96" t="s">
        <v>62</v>
      </c>
      <c r="P2" s="96" t="s">
        <v>19</v>
      </c>
      <c r="Q2" s="96" t="s">
        <v>20</v>
      </c>
      <c r="R2" s="96" t="s">
        <v>63</v>
      </c>
      <c r="S2" s="96" t="s">
        <v>64</v>
      </c>
      <c r="T2" s="96" t="s">
        <v>65</v>
      </c>
      <c r="U2" s="96" t="s">
        <v>66</v>
      </c>
      <c r="V2" s="91" t="s">
        <v>318</v>
      </c>
      <c r="W2" s="95" t="s">
        <v>17</v>
      </c>
      <c r="X2" s="95" t="s">
        <v>18</v>
      </c>
    </row>
    <row r="3" spans="2:24" x14ac:dyDescent="0.2">
      <c r="B3" s="5" t="s">
        <v>317</v>
      </c>
      <c r="C3" s="8"/>
      <c r="D3" s="5" t="s">
        <v>315</v>
      </c>
      <c r="E3" s="5" t="s">
        <v>316</v>
      </c>
      <c r="F3" s="35" t="s">
        <v>340</v>
      </c>
      <c r="G3" s="9" t="s">
        <v>362</v>
      </c>
      <c r="H3" s="4" t="s">
        <v>310</v>
      </c>
      <c r="I3" s="4"/>
      <c r="J3" s="4" t="s">
        <v>68</v>
      </c>
      <c r="K3" s="4" t="s">
        <v>311</v>
      </c>
      <c r="L3" s="4" t="s">
        <v>24</v>
      </c>
      <c r="M3" s="9" t="s">
        <v>362</v>
      </c>
      <c r="N3" s="35" t="s">
        <v>340</v>
      </c>
      <c r="O3" s="35" t="s">
        <v>340</v>
      </c>
      <c r="P3" s="35" t="s">
        <v>340</v>
      </c>
      <c r="Q3" s="35" t="s">
        <v>340</v>
      </c>
      <c r="R3" s="35" t="s">
        <v>340</v>
      </c>
      <c r="S3" s="35" t="s">
        <v>340</v>
      </c>
      <c r="T3" s="35" t="s">
        <v>340</v>
      </c>
      <c r="U3" s="35" t="s">
        <v>340</v>
      </c>
      <c r="V3" s="92">
        <f>Table4[[#This Row],[Profit]]/(Table4[[#This Row],[Total Amount]]-Table4[[#This Row],[Profit]])</f>
        <v>2.0408163265306121E-2</v>
      </c>
      <c r="W3" s="79">
        <v>4</v>
      </c>
      <c r="X3" s="79">
        <v>200</v>
      </c>
    </row>
    <row r="4" spans="2:24" x14ac:dyDescent="0.2">
      <c r="B4" s="5" t="s">
        <v>317</v>
      </c>
      <c r="C4" s="8"/>
      <c r="D4" s="5" t="s">
        <v>315</v>
      </c>
      <c r="E4" s="5" t="s">
        <v>316</v>
      </c>
      <c r="F4" s="35" t="s">
        <v>340</v>
      </c>
      <c r="G4" s="9" t="s">
        <v>363</v>
      </c>
      <c r="H4" s="4" t="s">
        <v>67</v>
      </c>
      <c r="I4" s="4"/>
      <c r="J4" s="4" t="s">
        <v>68</v>
      </c>
      <c r="K4" s="4" t="s">
        <v>311</v>
      </c>
      <c r="L4" s="4" t="s">
        <v>25</v>
      </c>
      <c r="M4" s="9" t="s">
        <v>363</v>
      </c>
      <c r="N4" s="35" t="s">
        <v>340</v>
      </c>
      <c r="O4" s="35" t="s">
        <v>340</v>
      </c>
      <c r="P4" s="35" t="s">
        <v>340</v>
      </c>
      <c r="Q4" s="35" t="s">
        <v>340</v>
      </c>
      <c r="R4" s="35" t="s">
        <v>340</v>
      </c>
      <c r="S4" s="35" t="s">
        <v>340</v>
      </c>
      <c r="T4" s="35" t="s">
        <v>340</v>
      </c>
      <c r="U4" s="35" t="s">
        <v>340</v>
      </c>
      <c r="V4" s="92">
        <f>Table4[[#This Row],[Profit]]/(Table4[[#This Row],[Total Amount]]-Table4[[#This Row],[Profit]])</f>
        <v>2.0408163265306121E-2</v>
      </c>
      <c r="W4" s="79">
        <v>8</v>
      </c>
      <c r="X4" s="79">
        <v>400</v>
      </c>
    </row>
    <row r="5" spans="2:24" x14ac:dyDescent="0.2">
      <c r="B5" s="5" t="s">
        <v>317</v>
      </c>
      <c r="C5" s="8"/>
      <c r="D5" s="5" t="s">
        <v>315</v>
      </c>
      <c r="E5" s="5" t="s">
        <v>316</v>
      </c>
      <c r="F5" s="35" t="s">
        <v>340</v>
      </c>
      <c r="G5" s="78" t="s">
        <v>364</v>
      </c>
      <c r="H5" s="4" t="s">
        <v>312</v>
      </c>
      <c r="I5" s="4"/>
      <c r="J5" s="4" t="s">
        <v>68</v>
      </c>
      <c r="K5" s="4" t="s">
        <v>311</v>
      </c>
      <c r="L5" s="4" t="s">
        <v>26</v>
      </c>
      <c r="M5" s="78" t="s">
        <v>364</v>
      </c>
      <c r="N5" s="35" t="s">
        <v>340</v>
      </c>
      <c r="O5" s="35" t="s">
        <v>340</v>
      </c>
      <c r="P5" s="35" t="s">
        <v>340</v>
      </c>
      <c r="Q5" s="35" t="s">
        <v>340</v>
      </c>
      <c r="R5" s="35" t="s">
        <v>340</v>
      </c>
      <c r="S5" s="35" t="s">
        <v>340</v>
      </c>
      <c r="T5" s="35" t="s">
        <v>340</v>
      </c>
      <c r="U5" s="35" t="s">
        <v>340</v>
      </c>
      <c r="V5" s="92">
        <f>Table4[[#This Row],[Profit]]/(Table4[[#This Row],[Total Amount]]-Table4[[#This Row],[Profit]])</f>
        <v>2.0408163265306121E-2</v>
      </c>
      <c r="W5" s="79">
        <v>12</v>
      </c>
      <c r="X5" s="79">
        <v>600</v>
      </c>
    </row>
    <row r="6" spans="2:24" x14ac:dyDescent="0.2">
      <c r="B6" s="5" t="s">
        <v>317</v>
      </c>
      <c r="C6" s="8"/>
      <c r="D6" s="5" t="s">
        <v>315</v>
      </c>
      <c r="E6" s="5" t="s">
        <v>316</v>
      </c>
      <c r="F6" s="35" t="s">
        <v>340</v>
      </c>
      <c r="G6" s="78" t="s">
        <v>365</v>
      </c>
      <c r="H6" s="4" t="s">
        <v>313</v>
      </c>
      <c r="I6" s="4"/>
      <c r="J6" s="4" t="s">
        <v>68</v>
      </c>
      <c r="K6" s="4" t="s">
        <v>311</v>
      </c>
      <c r="L6" s="4" t="s">
        <v>27</v>
      </c>
      <c r="M6" s="78" t="s">
        <v>365</v>
      </c>
      <c r="N6" s="35" t="s">
        <v>340</v>
      </c>
      <c r="O6" s="35" t="s">
        <v>340</v>
      </c>
      <c r="P6" s="35" t="s">
        <v>340</v>
      </c>
      <c r="Q6" s="35" t="s">
        <v>340</v>
      </c>
      <c r="R6" s="35" t="s">
        <v>340</v>
      </c>
      <c r="S6" s="35" t="s">
        <v>340</v>
      </c>
      <c r="T6" s="35" t="s">
        <v>340</v>
      </c>
      <c r="U6" s="35" t="s">
        <v>340</v>
      </c>
      <c r="V6" s="92">
        <f>Table4[[#This Row],[Profit]]/(Table4[[#This Row],[Total Amount]]-Table4[[#This Row],[Profit]])</f>
        <v>2.0408163265306121E-2</v>
      </c>
      <c r="W6" s="79">
        <v>16</v>
      </c>
      <c r="X6" s="79">
        <v>800</v>
      </c>
    </row>
    <row r="7" spans="2:24" x14ac:dyDescent="0.2">
      <c r="B7" s="5" t="s">
        <v>317</v>
      </c>
      <c r="C7" s="5"/>
      <c r="D7" s="5" t="s">
        <v>315</v>
      </c>
      <c r="E7" s="5" t="s">
        <v>316</v>
      </c>
      <c r="F7" s="35" t="s">
        <v>340</v>
      </c>
      <c r="G7" s="78" t="s">
        <v>366</v>
      </c>
      <c r="H7" s="4" t="s">
        <v>314</v>
      </c>
      <c r="I7" s="4"/>
      <c r="J7" s="4" t="s">
        <v>68</v>
      </c>
      <c r="K7" s="4" t="s">
        <v>311</v>
      </c>
      <c r="L7" s="4" t="s">
        <v>28</v>
      </c>
      <c r="M7" s="78" t="s">
        <v>366</v>
      </c>
      <c r="N7" s="35" t="s">
        <v>340</v>
      </c>
      <c r="O7" s="35" t="s">
        <v>340</v>
      </c>
      <c r="P7" s="35" t="s">
        <v>340</v>
      </c>
      <c r="Q7" s="35" t="s">
        <v>340</v>
      </c>
      <c r="R7" s="35" t="s">
        <v>340</v>
      </c>
      <c r="S7" s="35" t="s">
        <v>340</v>
      </c>
      <c r="T7" s="35" t="s">
        <v>340</v>
      </c>
      <c r="U7" s="35" t="s">
        <v>340</v>
      </c>
      <c r="V7" s="92">
        <f>Table4[[#This Row],[Profit]]/(Table4[[#This Row],[Total Amount]]-Table4[[#This Row],[Profit]])</f>
        <v>2.0408163265306121E-2</v>
      </c>
      <c r="W7" s="79">
        <v>20</v>
      </c>
      <c r="X7" s="79">
        <v>1000</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X17"/>
  <sheetViews>
    <sheetView showGridLines="0" zoomScale="130" zoomScaleNormal="130" workbookViewId="0">
      <selection activeCell="G20" sqref="G20"/>
    </sheetView>
  </sheetViews>
  <sheetFormatPr baseColWidth="10" defaultColWidth="8.83203125" defaultRowHeight="15" x14ac:dyDescent="0.2"/>
  <cols>
    <col min="1" max="1" width="3.6640625" customWidth="1"/>
    <col min="2" max="5" width="16.6640625" customWidth="1"/>
    <col min="6" max="6" width="27" style="2" hidden="1" customWidth="1"/>
    <col min="7" max="7" width="38.6640625" customWidth="1"/>
    <col min="8" max="8" width="24" customWidth="1"/>
    <col min="9" max="9" width="19.33203125" bestFit="1" customWidth="1"/>
    <col min="10" max="11" width="18.33203125" customWidth="1"/>
    <col min="12" max="12" width="12.6640625" style="3" customWidth="1"/>
    <col min="13" max="13" width="35.1640625" style="3" bestFit="1" customWidth="1"/>
    <col min="14" max="14" width="14" hidden="1" customWidth="1"/>
    <col min="15" max="15" width="24" hidden="1" customWidth="1"/>
    <col min="16" max="17" width="22.6640625" hidden="1" customWidth="1"/>
    <col min="18" max="19" width="18.6640625" style="2" hidden="1" customWidth="1"/>
    <col min="20" max="20" width="22.33203125" style="2" hidden="1" customWidth="1"/>
    <col min="21" max="21" width="20" style="2" hidden="1" customWidth="1"/>
    <col min="22" max="22" width="17.1640625" style="93" hidden="1" customWidth="1"/>
    <col min="23" max="23" width="14.33203125" style="7" hidden="1" customWidth="1"/>
    <col min="24" max="24" width="23.33203125" style="7" bestFit="1" customWidth="1"/>
  </cols>
  <sheetData>
    <row r="2" spans="2:24" s="1" customFormat="1" ht="32" x14ac:dyDescent="0.2">
      <c r="B2" s="95" t="s">
        <v>12</v>
      </c>
      <c r="C2" s="95" t="s">
        <v>56</v>
      </c>
      <c r="D2" s="6" t="s">
        <v>13</v>
      </c>
      <c r="E2" s="6" t="s">
        <v>14</v>
      </c>
      <c r="F2" s="96" t="s">
        <v>57</v>
      </c>
      <c r="G2" s="6" t="s">
        <v>58</v>
      </c>
      <c r="H2" s="6" t="s">
        <v>394</v>
      </c>
      <c r="I2" s="95" t="s">
        <v>59</v>
      </c>
      <c r="J2" s="6" t="s">
        <v>15</v>
      </c>
      <c r="K2" s="6" t="s">
        <v>16</v>
      </c>
      <c r="L2" s="6" t="s">
        <v>21</v>
      </c>
      <c r="M2" s="96" t="s">
        <v>60</v>
      </c>
      <c r="N2" s="96" t="s">
        <v>61</v>
      </c>
      <c r="O2" s="96" t="s">
        <v>62</v>
      </c>
      <c r="P2" s="96" t="s">
        <v>19</v>
      </c>
      <c r="Q2" s="96" t="s">
        <v>20</v>
      </c>
      <c r="R2" s="96" t="s">
        <v>63</v>
      </c>
      <c r="S2" s="96" t="s">
        <v>64</v>
      </c>
      <c r="T2" s="96" t="s">
        <v>65</v>
      </c>
      <c r="U2" s="96" t="s">
        <v>66</v>
      </c>
      <c r="V2" s="91" t="s">
        <v>318</v>
      </c>
      <c r="W2" s="95" t="s">
        <v>17</v>
      </c>
      <c r="X2" s="95" t="s">
        <v>18</v>
      </c>
    </row>
    <row r="3" spans="2:24" x14ac:dyDescent="0.2">
      <c r="B3" s="5" t="s">
        <v>317</v>
      </c>
      <c r="C3" s="8"/>
      <c r="D3" s="5" t="s">
        <v>315</v>
      </c>
      <c r="E3" s="5" t="s">
        <v>316</v>
      </c>
      <c r="F3" s="35" t="s">
        <v>340</v>
      </c>
      <c r="G3" s="78" t="s">
        <v>367</v>
      </c>
      <c r="H3" s="4" t="s">
        <v>309</v>
      </c>
      <c r="I3" s="4"/>
      <c r="J3" s="4" t="s">
        <v>310</v>
      </c>
      <c r="K3" s="4" t="s">
        <v>311</v>
      </c>
      <c r="L3" s="4" t="s">
        <v>327</v>
      </c>
      <c r="M3" s="78" t="s">
        <v>367</v>
      </c>
      <c r="N3" s="35" t="s">
        <v>340</v>
      </c>
      <c r="O3" s="35" t="s">
        <v>340</v>
      </c>
      <c r="P3" s="35" t="s">
        <v>340</v>
      </c>
      <c r="Q3" s="35" t="s">
        <v>340</v>
      </c>
      <c r="R3" s="35" t="s">
        <v>340</v>
      </c>
      <c r="S3" s="35" t="s">
        <v>340</v>
      </c>
      <c r="T3" s="35" t="s">
        <v>340</v>
      </c>
      <c r="U3" s="35" t="s">
        <v>340</v>
      </c>
      <c r="V3" s="79" t="s">
        <v>340</v>
      </c>
      <c r="W3" s="79" t="s">
        <v>340</v>
      </c>
      <c r="X3" s="79">
        <v>200</v>
      </c>
    </row>
    <row r="4" spans="2:24" x14ac:dyDescent="0.2">
      <c r="B4" s="5" t="s">
        <v>317</v>
      </c>
      <c r="C4" s="8"/>
      <c r="D4" s="5" t="s">
        <v>315</v>
      </c>
      <c r="E4" s="5" t="s">
        <v>316</v>
      </c>
      <c r="F4" s="35" t="s">
        <v>340</v>
      </c>
      <c r="G4" s="78" t="s">
        <v>368</v>
      </c>
      <c r="H4" s="4" t="s">
        <v>310</v>
      </c>
      <c r="I4" s="4"/>
      <c r="J4" s="4" t="s">
        <v>310</v>
      </c>
      <c r="K4" s="4" t="s">
        <v>311</v>
      </c>
      <c r="L4" s="4" t="s">
        <v>328</v>
      </c>
      <c r="M4" s="78" t="s">
        <v>368</v>
      </c>
      <c r="N4" s="35" t="s">
        <v>340</v>
      </c>
      <c r="O4" s="35" t="s">
        <v>340</v>
      </c>
      <c r="P4" s="35" t="s">
        <v>340</v>
      </c>
      <c r="Q4" s="35" t="s">
        <v>340</v>
      </c>
      <c r="R4" s="35" t="s">
        <v>340</v>
      </c>
      <c r="S4" s="35" t="s">
        <v>340</v>
      </c>
      <c r="T4" s="35" t="s">
        <v>340</v>
      </c>
      <c r="U4" s="35" t="s">
        <v>340</v>
      </c>
      <c r="V4" s="79" t="s">
        <v>340</v>
      </c>
      <c r="W4" s="79" t="s">
        <v>340</v>
      </c>
      <c r="X4" s="79">
        <v>400</v>
      </c>
    </row>
    <row r="5" spans="2:24" x14ac:dyDescent="0.2">
      <c r="B5" s="5" t="s">
        <v>317</v>
      </c>
      <c r="C5" s="8"/>
      <c r="D5" s="5" t="s">
        <v>315</v>
      </c>
      <c r="E5" s="5" t="s">
        <v>316</v>
      </c>
      <c r="F5" s="35" t="s">
        <v>340</v>
      </c>
      <c r="G5" s="78" t="s">
        <v>369</v>
      </c>
      <c r="H5" s="4" t="s">
        <v>67</v>
      </c>
      <c r="I5" s="4"/>
      <c r="J5" s="4" t="s">
        <v>310</v>
      </c>
      <c r="K5" s="4" t="s">
        <v>311</v>
      </c>
      <c r="L5" s="4" t="s">
        <v>329</v>
      </c>
      <c r="M5" s="78" t="s">
        <v>369</v>
      </c>
      <c r="N5" s="35" t="s">
        <v>340</v>
      </c>
      <c r="O5" s="35" t="s">
        <v>340</v>
      </c>
      <c r="P5" s="35" t="s">
        <v>340</v>
      </c>
      <c r="Q5" s="35" t="s">
        <v>340</v>
      </c>
      <c r="R5" s="35" t="s">
        <v>340</v>
      </c>
      <c r="S5" s="35" t="s">
        <v>340</v>
      </c>
      <c r="T5" s="35" t="s">
        <v>340</v>
      </c>
      <c r="U5" s="35" t="s">
        <v>340</v>
      </c>
      <c r="V5" s="79" t="s">
        <v>340</v>
      </c>
      <c r="W5" s="79" t="s">
        <v>340</v>
      </c>
      <c r="X5" s="79">
        <v>600</v>
      </c>
    </row>
    <row r="6" spans="2:24" x14ac:dyDescent="0.2">
      <c r="B6" s="5" t="s">
        <v>317</v>
      </c>
      <c r="C6" s="8"/>
      <c r="D6" s="5" t="s">
        <v>315</v>
      </c>
      <c r="E6" s="5" t="s">
        <v>316</v>
      </c>
      <c r="F6" s="35" t="s">
        <v>340</v>
      </c>
      <c r="G6" s="78" t="s">
        <v>370</v>
      </c>
      <c r="H6" s="4" t="s">
        <v>312</v>
      </c>
      <c r="I6" s="4"/>
      <c r="J6" s="4" t="s">
        <v>310</v>
      </c>
      <c r="K6" s="4" t="s">
        <v>311</v>
      </c>
      <c r="L6" s="4" t="s">
        <v>330</v>
      </c>
      <c r="M6" s="78" t="s">
        <v>370</v>
      </c>
      <c r="N6" s="35" t="s">
        <v>340</v>
      </c>
      <c r="O6" s="35" t="s">
        <v>340</v>
      </c>
      <c r="P6" s="35" t="s">
        <v>340</v>
      </c>
      <c r="Q6" s="35" t="s">
        <v>340</v>
      </c>
      <c r="R6" s="35" t="s">
        <v>340</v>
      </c>
      <c r="S6" s="35" t="s">
        <v>340</v>
      </c>
      <c r="T6" s="35" t="s">
        <v>340</v>
      </c>
      <c r="U6" s="35" t="s">
        <v>340</v>
      </c>
      <c r="V6" s="79" t="s">
        <v>340</v>
      </c>
      <c r="W6" s="79" t="s">
        <v>340</v>
      </c>
      <c r="X6" s="79">
        <v>800</v>
      </c>
    </row>
    <row r="7" spans="2:24" x14ac:dyDescent="0.2">
      <c r="B7" s="5" t="s">
        <v>317</v>
      </c>
      <c r="C7" s="5"/>
      <c r="D7" s="5" t="s">
        <v>315</v>
      </c>
      <c r="E7" s="5" t="s">
        <v>316</v>
      </c>
      <c r="F7" s="35" t="s">
        <v>340</v>
      </c>
      <c r="G7" s="78" t="s">
        <v>371</v>
      </c>
      <c r="H7" s="4" t="s">
        <v>313</v>
      </c>
      <c r="I7" s="4"/>
      <c r="J7" s="4" t="s">
        <v>310</v>
      </c>
      <c r="K7" s="4" t="s">
        <v>311</v>
      </c>
      <c r="L7" s="4" t="s">
        <v>331</v>
      </c>
      <c r="M7" s="78" t="s">
        <v>371</v>
      </c>
      <c r="N7" s="35" t="s">
        <v>340</v>
      </c>
      <c r="O7" s="35" t="s">
        <v>340</v>
      </c>
      <c r="P7" s="35" t="s">
        <v>340</v>
      </c>
      <c r="Q7" s="35" t="s">
        <v>340</v>
      </c>
      <c r="R7" s="35" t="s">
        <v>340</v>
      </c>
      <c r="S7" s="35" t="s">
        <v>340</v>
      </c>
      <c r="T7" s="35" t="s">
        <v>340</v>
      </c>
      <c r="U7" s="35" t="s">
        <v>340</v>
      </c>
      <c r="V7" s="79" t="s">
        <v>340</v>
      </c>
      <c r="W7" s="79" t="s">
        <v>340</v>
      </c>
      <c r="X7" s="79">
        <v>1000</v>
      </c>
    </row>
    <row r="8" spans="2:24" x14ac:dyDescent="0.2">
      <c r="B8" s="5" t="s">
        <v>317</v>
      </c>
      <c r="C8" s="5"/>
      <c r="D8" s="5" t="s">
        <v>315</v>
      </c>
      <c r="E8" s="5" t="s">
        <v>316</v>
      </c>
      <c r="F8" s="35" t="s">
        <v>340</v>
      </c>
      <c r="G8" s="78" t="s">
        <v>372</v>
      </c>
      <c r="H8" s="4" t="s">
        <v>310</v>
      </c>
      <c r="I8" s="4"/>
      <c r="J8" s="4" t="s">
        <v>67</v>
      </c>
      <c r="K8" s="4" t="s">
        <v>311</v>
      </c>
      <c r="L8" s="4" t="s">
        <v>39</v>
      </c>
      <c r="M8" s="78" t="s">
        <v>372</v>
      </c>
      <c r="N8" s="35" t="s">
        <v>340</v>
      </c>
      <c r="O8" s="35" t="s">
        <v>340</v>
      </c>
      <c r="P8" s="35" t="s">
        <v>340</v>
      </c>
      <c r="Q8" s="35" t="s">
        <v>340</v>
      </c>
      <c r="R8" s="35" t="s">
        <v>340</v>
      </c>
      <c r="S8" s="35" t="s">
        <v>340</v>
      </c>
      <c r="T8" s="35" t="s">
        <v>340</v>
      </c>
      <c r="U8" s="35" t="s">
        <v>340</v>
      </c>
      <c r="V8" s="79" t="s">
        <v>340</v>
      </c>
      <c r="W8" s="79" t="s">
        <v>340</v>
      </c>
      <c r="X8" s="79">
        <v>1200</v>
      </c>
    </row>
    <row r="9" spans="2:24" x14ac:dyDescent="0.2">
      <c r="B9" s="5" t="s">
        <v>317</v>
      </c>
      <c r="C9" s="5"/>
      <c r="D9" s="5" t="s">
        <v>315</v>
      </c>
      <c r="E9" s="5" t="s">
        <v>316</v>
      </c>
      <c r="F9" s="35" t="s">
        <v>340</v>
      </c>
      <c r="G9" s="78" t="s">
        <v>373</v>
      </c>
      <c r="H9" s="4" t="s">
        <v>67</v>
      </c>
      <c r="I9" s="4"/>
      <c r="J9" s="4" t="s">
        <v>67</v>
      </c>
      <c r="K9" s="4" t="s">
        <v>311</v>
      </c>
      <c r="L9" s="4" t="s">
        <v>40</v>
      </c>
      <c r="M9" s="78" t="s">
        <v>373</v>
      </c>
      <c r="N9" s="35" t="s">
        <v>340</v>
      </c>
      <c r="O9" s="35" t="s">
        <v>340</v>
      </c>
      <c r="P9" s="35" t="s">
        <v>340</v>
      </c>
      <c r="Q9" s="35" t="s">
        <v>340</v>
      </c>
      <c r="R9" s="35" t="s">
        <v>340</v>
      </c>
      <c r="S9" s="35" t="s">
        <v>340</v>
      </c>
      <c r="T9" s="35" t="s">
        <v>340</v>
      </c>
      <c r="U9" s="35" t="s">
        <v>340</v>
      </c>
      <c r="V9" s="79" t="s">
        <v>340</v>
      </c>
      <c r="W9" s="79" t="s">
        <v>340</v>
      </c>
      <c r="X9" s="79">
        <v>1400</v>
      </c>
    </row>
    <row r="10" spans="2:24" x14ac:dyDescent="0.2">
      <c r="B10" s="5" t="s">
        <v>317</v>
      </c>
      <c r="C10" s="5"/>
      <c r="D10" s="5" t="s">
        <v>315</v>
      </c>
      <c r="E10" s="5" t="s">
        <v>316</v>
      </c>
      <c r="F10" s="35" t="s">
        <v>340</v>
      </c>
      <c r="G10" s="78" t="s">
        <v>374</v>
      </c>
      <c r="H10" s="4" t="s">
        <v>312</v>
      </c>
      <c r="I10" s="4"/>
      <c r="J10" s="4" t="s">
        <v>67</v>
      </c>
      <c r="K10" s="4" t="s">
        <v>311</v>
      </c>
      <c r="L10" s="4" t="s">
        <v>41</v>
      </c>
      <c r="M10" s="78" t="s">
        <v>374</v>
      </c>
      <c r="N10" s="35" t="s">
        <v>340</v>
      </c>
      <c r="O10" s="35" t="s">
        <v>340</v>
      </c>
      <c r="P10" s="35" t="s">
        <v>340</v>
      </c>
      <c r="Q10" s="35" t="s">
        <v>340</v>
      </c>
      <c r="R10" s="35" t="s">
        <v>340</v>
      </c>
      <c r="S10" s="35" t="s">
        <v>340</v>
      </c>
      <c r="T10" s="35" t="s">
        <v>340</v>
      </c>
      <c r="U10" s="35" t="s">
        <v>340</v>
      </c>
      <c r="V10" s="79" t="s">
        <v>340</v>
      </c>
      <c r="W10" s="79" t="s">
        <v>340</v>
      </c>
      <c r="X10" s="79">
        <v>1600</v>
      </c>
    </row>
    <row r="11" spans="2:24" x14ac:dyDescent="0.2">
      <c r="B11" s="5" t="s">
        <v>317</v>
      </c>
      <c r="C11" s="5"/>
      <c r="D11" s="5" t="s">
        <v>315</v>
      </c>
      <c r="E11" s="5" t="s">
        <v>316</v>
      </c>
      <c r="F11" s="35" t="s">
        <v>340</v>
      </c>
      <c r="G11" s="78" t="s">
        <v>375</v>
      </c>
      <c r="H11" s="4" t="s">
        <v>313</v>
      </c>
      <c r="I11" s="4"/>
      <c r="J11" s="4" t="s">
        <v>67</v>
      </c>
      <c r="K11" s="4" t="s">
        <v>311</v>
      </c>
      <c r="L11" s="4" t="s">
        <v>42</v>
      </c>
      <c r="M11" s="78" t="s">
        <v>375</v>
      </c>
      <c r="N11" s="35" t="s">
        <v>340</v>
      </c>
      <c r="O11" s="35" t="s">
        <v>340</v>
      </c>
      <c r="P11" s="35" t="s">
        <v>340</v>
      </c>
      <c r="Q11" s="35" t="s">
        <v>340</v>
      </c>
      <c r="R11" s="35" t="s">
        <v>340</v>
      </c>
      <c r="S11" s="35" t="s">
        <v>340</v>
      </c>
      <c r="T11" s="35" t="s">
        <v>340</v>
      </c>
      <c r="U11" s="35" t="s">
        <v>340</v>
      </c>
      <c r="V11" s="79" t="s">
        <v>340</v>
      </c>
      <c r="W11" s="79" t="s">
        <v>340</v>
      </c>
      <c r="X11" s="79">
        <v>1800</v>
      </c>
    </row>
    <row r="12" spans="2:24" x14ac:dyDescent="0.2">
      <c r="B12" s="5" t="s">
        <v>317</v>
      </c>
      <c r="C12" s="5"/>
      <c r="D12" s="5" t="s">
        <v>315</v>
      </c>
      <c r="E12" s="5" t="s">
        <v>316</v>
      </c>
      <c r="F12" s="35" t="s">
        <v>340</v>
      </c>
      <c r="G12" s="78" t="s">
        <v>376</v>
      </c>
      <c r="H12" s="4" t="s">
        <v>314</v>
      </c>
      <c r="I12" s="4"/>
      <c r="J12" s="4" t="s">
        <v>67</v>
      </c>
      <c r="K12" s="4" t="s">
        <v>311</v>
      </c>
      <c r="L12" s="4" t="s">
        <v>43</v>
      </c>
      <c r="M12" s="78" t="s">
        <v>376</v>
      </c>
      <c r="N12" s="35" t="s">
        <v>340</v>
      </c>
      <c r="O12" s="35" t="s">
        <v>340</v>
      </c>
      <c r="P12" s="35" t="s">
        <v>340</v>
      </c>
      <c r="Q12" s="35" t="s">
        <v>340</v>
      </c>
      <c r="R12" s="35" t="s">
        <v>340</v>
      </c>
      <c r="S12" s="35" t="s">
        <v>340</v>
      </c>
      <c r="T12" s="35" t="s">
        <v>340</v>
      </c>
      <c r="U12" s="35" t="s">
        <v>340</v>
      </c>
      <c r="V12" s="79" t="s">
        <v>340</v>
      </c>
      <c r="W12" s="79" t="s">
        <v>340</v>
      </c>
      <c r="X12" s="79">
        <v>2000</v>
      </c>
    </row>
    <row r="13" spans="2:24" x14ac:dyDescent="0.2">
      <c r="B13" s="5" t="s">
        <v>317</v>
      </c>
      <c r="C13" s="5"/>
      <c r="D13" s="5" t="s">
        <v>315</v>
      </c>
      <c r="E13" s="5" t="s">
        <v>316</v>
      </c>
      <c r="F13" s="35" t="s">
        <v>340</v>
      </c>
      <c r="G13" s="78" t="s">
        <v>377</v>
      </c>
      <c r="H13" s="4" t="s">
        <v>310</v>
      </c>
      <c r="I13" s="4"/>
      <c r="J13" s="4" t="s">
        <v>310</v>
      </c>
      <c r="K13" s="4" t="s">
        <v>311</v>
      </c>
      <c r="L13" s="4" t="s">
        <v>24</v>
      </c>
      <c r="M13" s="78" t="s">
        <v>377</v>
      </c>
      <c r="N13" s="35" t="s">
        <v>340</v>
      </c>
      <c r="O13" s="35" t="s">
        <v>340</v>
      </c>
      <c r="P13" s="35" t="s">
        <v>340</v>
      </c>
      <c r="Q13" s="35" t="s">
        <v>340</v>
      </c>
      <c r="R13" s="35" t="s">
        <v>340</v>
      </c>
      <c r="S13" s="35" t="s">
        <v>340</v>
      </c>
      <c r="T13" s="35" t="s">
        <v>340</v>
      </c>
      <c r="U13" s="35" t="s">
        <v>340</v>
      </c>
      <c r="V13" s="79" t="s">
        <v>340</v>
      </c>
      <c r="W13" s="79" t="s">
        <v>340</v>
      </c>
      <c r="X13" s="79">
        <v>2200</v>
      </c>
    </row>
    <row r="14" spans="2:24" x14ac:dyDescent="0.2">
      <c r="B14" s="5" t="s">
        <v>317</v>
      </c>
      <c r="C14" s="5"/>
      <c r="D14" s="5" t="s">
        <v>315</v>
      </c>
      <c r="E14" s="5" t="s">
        <v>316</v>
      </c>
      <c r="F14" s="35" t="s">
        <v>340</v>
      </c>
      <c r="G14" s="78" t="s">
        <v>378</v>
      </c>
      <c r="H14" s="4" t="s">
        <v>67</v>
      </c>
      <c r="I14" s="4"/>
      <c r="J14" s="4" t="s">
        <v>310</v>
      </c>
      <c r="K14" s="4" t="s">
        <v>311</v>
      </c>
      <c r="L14" s="4" t="s">
        <v>25</v>
      </c>
      <c r="M14" s="78" t="s">
        <v>378</v>
      </c>
      <c r="N14" s="35" t="s">
        <v>340</v>
      </c>
      <c r="O14" s="35" t="s">
        <v>340</v>
      </c>
      <c r="P14" s="35" t="s">
        <v>340</v>
      </c>
      <c r="Q14" s="35" t="s">
        <v>340</v>
      </c>
      <c r="R14" s="35" t="s">
        <v>340</v>
      </c>
      <c r="S14" s="35" t="s">
        <v>340</v>
      </c>
      <c r="T14" s="35" t="s">
        <v>340</v>
      </c>
      <c r="U14" s="35" t="s">
        <v>340</v>
      </c>
      <c r="V14" s="79" t="s">
        <v>340</v>
      </c>
      <c r="W14" s="79" t="s">
        <v>340</v>
      </c>
      <c r="X14" s="79">
        <v>2400</v>
      </c>
    </row>
    <row r="15" spans="2:24" x14ac:dyDescent="0.2">
      <c r="B15" s="5" t="s">
        <v>317</v>
      </c>
      <c r="C15" s="5"/>
      <c r="D15" s="5" t="s">
        <v>315</v>
      </c>
      <c r="E15" s="5" t="s">
        <v>316</v>
      </c>
      <c r="F15" s="35" t="s">
        <v>340</v>
      </c>
      <c r="G15" s="78" t="s">
        <v>379</v>
      </c>
      <c r="H15" s="4" t="s">
        <v>312</v>
      </c>
      <c r="I15" s="4"/>
      <c r="J15" s="4" t="s">
        <v>310</v>
      </c>
      <c r="K15" s="4" t="s">
        <v>311</v>
      </c>
      <c r="L15" s="4" t="s">
        <v>26</v>
      </c>
      <c r="M15" s="78" t="s">
        <v>379</v>
      </c>
      <c r="N15" s="35" t="s">
        <v>340</v>
      </c>
      <c r="O15" s="35" t="s">
        <v>340</v>
      </c>
      <c r="P15" s="35" t="s">
        <v>340</v>
      </c>
      <c r="Q15" s="35" t="s">
        <v>340</v>
      </c>
      <c r="R15" s="35" t="s">
        <v>340</v>
      </c>
      <c r="S15" s="35" t="s">
        <v>340</v>
      </c>
      <c r="T15" s="35" t="s">
        <v>340</v>
      </c>
      <c r="U15" s="35" t="s">
        <v>340</v>
      </c>
      <c r="V15" s="79" t="s">
        <v>340</v>
      </c>
      <c r="W15" s="79" t="s">
        <v>340</v>
      </c>
      <c r="X15" s="79">
        <v>2600</v>
      </c>
    </row>
    <row r="16" spans="2:24" x14ac:dyDescent="0.2">
      <c r="B16" s="5" t="s">
        <v>317</v>
      </c>
      <c r="C16" s="5"/>
      <c r="D16" s="5" t="s">
        <v>315</v>
      </c>
      <c r="E16" s="5" t="s">
        <v>316</v>
      </c>
      <c r="F16" s="35" t="s">
        <v>340</v>
      </c>
      <c r="G16" s="78" t="s">
        <v>380</v>
      </c>
      <c r="H16" s="4" t="s">
        <v>313</v>
      </c>
      <c r="I16" s="4"/>
      <c r="J16" s="4" t="s">
        <v>310</v>
      </c>
      <c r="K16" s="4" t="s">
        <v>311</v>
      </c>
      <c r="L16" s="4" t="s">
        <v>27</v>
      </c>
      <c r="M16" s="78" t="s">
        <v>380</v>
      </c>
      <c r="N16" s="35" t="s">
        <v>340</v>
      </c>
      <c r="O16" s="35" t="s">
        <v>340</v>
      </c>
      <c r="P16" s="35" t="s">
        <v>340</v>
      </c>
      <c r="Q16" s="35" t="s">
        <v>340</v>
      </c>
      <c r="R16" s="35" t="s">
        <v>340</v>
      </c>
      <c r="S16" s="35" t="s">
        <v>340</v>
      </c>
      <c r="T16" s="35" t="s">
        <v>340</v>
      </c>
      <c r="U16" s="35" t="s">
        <v>340</v>
      </c>
      <c r="V16" s="79" t="s">
        <v>340</v>
      </c>
      <c r="W16" s="79" t="s">
        <v>340</v>
      </c>
      <c r="X16" s="79">
        <v>2800</v>
      </c>
    </row>
    <row r="17" spans="2:24" x14ac:dyDescent="0.2">
      <c r="B17" s="5" t="s">
        <v>317</v>
      </c>
      <c r="C17" s="5"/>
      <c r="D17" s="5" t="s">
        <v>315</v>
      </c>
      <c r="E17" s="5" t="s">
        <v>316</v>
      </c>
      <c r="F17" s="35" t="s">
        <v>340</v>
      </c>
      <c r="G17" s="78" t="s">
        <v>381</v>
      </c>
      <c r="H17" s="4" t="s">
        <v>314</v>
      </c>
      <c r="I17" s="4"/>
      <c r="J17" s="4" t="s">
        <v>310</v>
      </c>
      <c r="K17" s="4" t="s">
        <v>311</v>
      </c>
      <c r="L17" s="4" t="s">
        <v>28</v>
      </c>
      <c r="M17" s="78" t="s">
        <v>381</v>
      </c>
      <c r="N17" s="35" t="s">
        <v>340</v>
      </c>
      <c r="O17" s="35" t="s">
        <v>340</v>
      </c>
      <c r="P17" s="35" t="s">
        <v>340</v>
      </c>
      <c r="Q17" s="35" t="s">
        <v>340</v>
      </c>
      <c r="R17" s="35" t="s">
        <v>340</v>
      </c>
      <c r="S17" s="35" t="s">
        <v>340</v>
      </c>
      <c r="T17" s="35" t="s">
        <v>340</v>
      </c>
      <c r="U17" s="35" t="s">
        <v>340</v>
      </c>
      <c r="V17" s="79" t="s">
        <v>340</v>
      </c>
      <c r="W17" s="79" t="s">
        <v>340</v>
      </c>
      <c r="X17" s="79">
        <v>3000</v>
      </c>
    </row>
  </sheetData>
  <phoneticPr fontId="12"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B2:L51"/>
  <sheetViews>
    <sheetView showGridLines="0" topLeftCell="C1" zoomScale="130" zoomScaleNormal="130" workbookViewId="0">
      <selection activeCell="B31" sqref="B31"/>
    </sheetView>
  </sheetViews>
  <sheetFormatPr baseColWidth="10" defaultColWidth="8.83203125" defaultRowHeight="15" outlineLevelRow="1" x14ac:dyDescent="0.2"/>
  <cols>
    <col min="1" max="1" width="2" customWidth="1"/>
    <col min="2" max="2" width="44.83203125" customWidth="1"/>
    <col min="3" max="4" width="27.33203125" customWidth="1"/>
    <col min="5" max="5" width="15.83203125" customWidth="1"/>
    <col min="6" max="6" width="15.83203125" style="3" customWidth="1"/>
    <col min="7" max="7" width="16.1640625" customWidth="1"/>
    <col min="8" max="12" width="15" customWidth="1"/>
  </cols>
  <sheetData>
    <row r="2" spans="2:12" ht="32" x14ac:dyDescent="0.2">
      <c r="B2" s="52" t="s">
        <v>69</v>
      </c>
      <c r="C2" s="53" t="s">
        <v>343</v>
      </c>
      <c r="D2" s="53" t="s">
        <v>341</v>
      </c>
      <c r="E2" s="53" t="s">
        <v>319</v>
      </c>
      <c r="F2" s="80" t="s">
        <v>21</v>
      </c>
      <c r="G2" s="54" t="s">
        <v>70</v>
      </c>
      <c r="H2" s="55" t="s">
        <v>71</v>
      </c>
      <c r="I2" s="55" t="s">
        <v>72</v>
      </c>
      <c r="J2" s="55" t="s">
        <v>73</v>
      </c>
      <c r="K2" s="55" t="s">
        <v>74</v>
      </c>
      <c r="L2" s="54" t="s">
        <v>75</v>
      </c>
    </row>
    <row r="3" spans="2:12" x14ac:dyDescent="0.2">
      <c r="B3" s="31" t="s">
        <v>76</v>
      </c>
      <c r="C3" s="46"/>
      <c r="D3" s="46"/>
      <c r="E3" s="46"/>
      <c r="F3" s="81"/>
      <c r="G3" s="46"/>
      <c r="H3" s="38"/>
      <c r="I3" s="38"/>
      <c r="J3" s="38"/>
      <c r="K3" s="38"/>
      <c r="L3" s="43"/>
    </row>
    <row r="4" spans="2:12" x14ac:dyDescent="0.2">
      <c r="B4" s="37" t="s">
        <v>360</v>
      </c>
      <c r="C4" s="48">
        <f>SUMIF('2_DTO1'!$G$3:$G$44,'Price Eval Table - Lot 1'!B4,'2_DTO1'!$X$3:$X$44)</f>
        <v>11000</v>
      </c>
      <c r="D4" s="98" t="s">
        <v>80</v>
      </c>
      <c r="E4" s="101" t="s">
        <v>340</v>
      </c>
      <c r="F4" s="82" t="s">
        <v>22</v>
      </c>
      <c r="G4" s="56" t="s">
        <v>77</v>
      </c>
      <c r="H4" s="42" t="s">
        <v>78</v>
      </c>
      <c r="I4" s="35" t="s">
        <v>77</v>
      </c>
      <c r="J4" s="35" t="s">
        <v>77</v>
      </c>
      <c r="K4" s="35" t="s">
        <v>77</v>
      </c>
      <c r="L4" s="35" t="s">
        <v>77</v>
      </c>
    </row>
    <row r="5" spans="2:12" x14ac:dyDescent="0.2">
      <c r="B5" s="37" t="s">
        <v>79</v>
      </c>
      <c r="C5" s="47"/>
      <c r="D5" s="47"/>
      <c r="E5" s="99"/>
      <c r="F5" s="83"/>
      <c r="G5" s="57"/>
      <c r="H5" s="36"/>
      <c r="I5" s="36"/>
      <c r="J5" s="36"/>
      <c r="K5" s="36"/>
      <c r="L5" s="5"/>
    </row>
    <row r="6" spans="2:12" outlineLevel="1" x14ac:dyDescent="0.2">
      <c r="B6" s="9" t="s">
        <v>361</v>
      </c>
      <c r="C6" s="98" t="s">
        <v>80</v>
      </c>
      <c r="D6" s="48">
        <f>SUMIF('3_CTO1'!$G$3:$G$45,'Price Eval Table - Lot 1'!B6,'3_CTO1'!$X$3:$X$45)</f>
        <v>50600</v>
      </c>
      <c r="E6" s="90">
        <f>SUMIF('3_CTO1'!$G$3:$G$45,B6,'3_CTO1'!$W$3:$W$45)/(D6-SUMIF('3_CTO1'!$G$3:$G$45,B6,'3_CTO1'!$W$3:$W$45))</f>
        <v>2.0408163265306121E-2</v>
      </c>
      <c r="F6" s="58" t="s">
        <v>23</v>
      </c>
      <c r="G6" s="42" t="s">
        <v>80</v>
      </c>
      <c r="H6" s="42" t="s">
        <v>78</v>
      </c>
      <c r="I6" s="35" t="s">
        <v>77</v>
      </c>
      <c r="J6" s="35" t="s">
        <v>77</v>
      </c>
      <c r="K6" s="35" t="s">
        <v>77</v>
      </c>
      <c r="L6" s="35" t="s">
        <v>77</v>
      </c>
    </row>
    <row r="7" spans="2:12" outlineLevel="1" x14ac:dyDescent="0.2">
      <c r="B7" s="9" t="s">
        <v>362</v>
      </c>
      <c r="C7" s="98" t="s">
        <v>80</v>
      </c>
      <c r="D7" s="48">
        <f>SUMIF(Table4[Task Order],'Price Eval Table - Lot 1'!B7,Table4[Total Amount])</f>
        <v>200</v>
      </c>
      <c r="E7" s="90">
        <f>SUMIF(Table4[Task Order],B7,Table4[Profit])/(D7-SUMIF(Table4[Task Order],B7,Table4[Profit]))</f>
        <v>2.0408163265306121E-2</v>
      </c>
      <c r="F7" s="58" t="s">
        <v>24</v>
      </c>
      <c r="G7" s="35" t="s">
        <v>80</v>
      </c>
      <c r="H7" s="35" t="s">
        <v>78</v>
      </c>
      <c r="I7" s="35" t="s">
        <v>77</v>
      </c>
      <c r="J7" s="35" t="s">
        <v>77</v>
      </c>
      <c r="K7" s="35" t="s">
        <v>77</v>
      </c>
      <c r="L7" s="35" t="s">
        <v>77</v>
      </c>
    </row>
    <row r="8" spans="2:12" outlineLevel="1" x14ac:dyDescent="0.2">
      <c r="B8" s="9" t="s">
        <v>363</v>
      </c>
      <c r="C8" s="98" t="s">
        <v>80</v>
      </c>
      <c r="D8" s="48">
        <f>SUMIF(Table4[Task Order],'Price Eval Table - Lot 1'!B8,Table4[Total Amount])</f>
        <v>400</v>
      </c>
      <c r="E8" s="90">
        <f>SUMIF(Table4[Task Order],B8,Table4[Profit])/(D8-SUMIF(Table4[Task Order],B8,Table4[Profit]))</f>
        <v>2.0408163265306121E-2</v>
      </c>
      <c r="F8" s="58" t="s">
        <v>25</v>
      </c>
      <c r="G8" s="35" t="s">
        <v>80</v>
      </c>
      <c r="H8" s="35" t="s">
        <v>78</v>
      </c>
      <c r="I8" s="35" t="s">
        <v>77</v>
      </c>
      <c r="J8" s="35" t="s">
        <v>77</v>
      </c>
      <c r="K8" s="35" t="s">
        <v>77</v>
      </c>
      <c r="L8" s="35" t="s">
        <v>77</v>
      </c>
    </row>
    <row r="9" spans="2:12" outlineLevel="1" x14ac:dyDescent="0.2">
      <c r="B9" s="9" t="s">
        <v>364</v>
      </c>
      <c r="C9" s="98" t="s">
        <v>80</v>
      </c>
      <c r="D9" s="48">
        <f>SUMIF(Table4[Task Order],'Price Eval Table - Lot 1'!B9,Table4[Total Amount])</f>
        <v>600</v>
      </c>
      <c r="E9" s="90">
        <f>SUMIF(Table4[Task Order],B9,Table4[Profit])/(D9-SUMIF(Table4[Task Order],B9,Table4[Profit]))</f>
        <v>2.0408163265306121E-2</v>
      </c>
      <c r="F9" s="58" t="s">
        <v>26</v>
      </c>
      <c r="G9" s="35" t="s">
        <v>80</v>
      </c>
      <c r="H9" s="35" t="s">
        <v>78</v>
      </c>
      <c r="I9" s="35" t="s">
        <v>77</v>
      </c>
      <c r="J9" s="35" t="s">
        <v>77</v>
      </c>
      <c r="K9" s="35" t="s">
        <v>77</v>
      </c>
      <c r="L9" s="35" t="s">
        <v>77</v>
      </c>
    </row>
    <row r="10" spans="2:12" outlineLevel="1" x14ac:dyDescent="0.2">
      <c r="B10" s="9" t="s">
        <v>365</v>
      </c>
      <c r="C10" s="98" t="s">
        <v>80</v>
      </c>
      <c r="D10" s="48">
        <f>SUMIF(Table4[Task Order],'Price Eval Table - Lot 1'!B10,Table4[Total Amount])</f>
        <v>800</v>
      </c>
      <c r="E10" s="90">
        <f>SUMIF(Table4[Task Order],B10,Table4[Profit])/(D10-SUMIF(Table4[Task Order],B10,Table4[Profit]))</f>
        <v>2.0408163265306121E-2</v>
      </c>
      <c r="F10" s="58" t="s">
        <v>27</v>
      </c>
      <c r="G10" s="35" t="s">
        <v>80</v>
      </c>
      <c r="H10" s="35" t="s">
        <v>78</v>
      </c>
      <c r="I10" s="35" t="s">
        <v>77</v>
      </c>
      <c r="J10" s="35" t="s">
        <v>77</v>
      </c>
      <c r="K10" s="35" t="s">
        <v>77</v>
      </c>
      <c r="L10" s="35" t="s">
        <v>77</v>
      </c>
    </row>
    <row r="11" spans="2:12" outlineLevel="1" x14ac:dyDescent="0.2">
      <c r="B11" s="9" t="s">
        <v>366</v>
      </c>
      <c r="C11" s="98" t="s">
        <v>80</v>
      </c>
      <c r="D11" s="48">
        <f>SUMIF(Table4[Task Order],'Price Eval Table - Lot 1'!B11,Table4[Total Amount])</f>
        <v>1000</v>
      </c>
      <c r="E11" s="90">
        <f>SUMIF(Table4[Task Order],B11,Table4[Profit])/(D11-SUMIF(Table4[Task Order],B11,Table4[Profit]))</f>
        <v>2.0408163265306121E-2</v>
      </c>
      <c r="F11" s="58" t="s">
        <v>28</v>
      </c>
      <c r="G11" s="35" t="s">
        <v>80</v>
      </c>
      <c r="H11" s="35" t="s">
        <v>78</v>
      </c>
      <c r="I11" s="35" t="s">
        <v>77</v>
      </c>
      <c r="J11" s="35" t="s">
        <v>77</v>
      </c>
      <c r="K11" s="35" t="s">
        <v>77</v>
      </c>
      <c r="L11" s="35" t="s">
        <v>77</v>
      </c>
    </row>
    <row r="12" spans="2:12" x14ac:dyDescent="0.2">
      <c r="B12" s="37" t="s">
        <v>354</v>
      </c>
      <c r="C12" s="47"/>
      <c r="D12" s="47"/>
      <c r="E12" s="99"/>
      <c r="F12" s="83"/>
      <c r="G12" s="57"/>
      <c r="H12" s="36"/>
      <c r="I12" s="36"/>
      <c r="J12" s="36"/>
      <c r="K12" s="36"/>
      <c r="L12" s="5"/>
    </row>
    <row r="13" spans="2:12" outlineLevel="1" x14ac:dyDescent="0.2">
      <c r="B13" s="9" t="s">
        <v>367</v>
      </c>
      <c r="C13" s="48">
        <f>SUMIF(Table5[Task Order],'Price Eval Table - Lot 1'!B13,Table5[Total Amount])</f>
        <v>200</v>
      </c>
      <c r="D13" s="98" t="s">
        <v>80</v>
      </c>
      <c r="E13" s="101" t="s">
        <v>340</v>
      </c>
      <c r="F13" s="58" t="s">
        <v>29</v>
      </c>
      <c r="G13" s="35" t="s">
        <v>77</v>
      </c>
      <c r="H13" s="35" t="s">
        <v>78</v>
      </c>
      <c r="I13" s="35" t="s">
        <v>77</v>
      </c>
      <c r="J13" s="35" t="s">
        <v>77</v>
      </c>
      <c r="K13" s="35" t="s">
        <v>77</v>
      </c>
      <c r="L13" s="35" t="s">
        <v>77</v>
      </c>
    </row>
    <row r="14" spans="2:12" outlineLevel="1" x14ac:dyDescent="0.2">
      <c r="B14" s="9" t="s">
        <v>368</v>
      </c>
      <c r="C14" s="48">
        <f>SUMIF(Table5[Task Order],'Price Eval Table - Lot 1'!B14,Table5[Total Amount])</f>
        <v>400</v>
      </c>
      <c r="D14" s="98" t="s">
        <v>80</v>
      </c>
      <c r="E14" s="101" t="s">
        <v>340</v>
      </c>
      <c r="F14" s="58" t="s">
        <v>30</v>
      </c>
      <c r="G14" s="35" t="s">
        <v>77</v>
      </c>
      <c r="H14" s="35" t="s">
        <v>78</v>
      </c>
      <c r="I14" s="35" t="s">
        <v>77</v>
      </c>
      <c r="J14" s="35" t="s">
        <v>77</v>
      </c>
      <c r="K14" s="35" t="s">
        <v>77</v>
      </c>
      <c r="L14" s="35" t="s">
        <v>77</v>
      </c>
    </row>
    <row r="15" spans="2:12" outlineLevel="1" x14ac:dyDescent="0.2">
      <c r="B15" s="9" t="s">
        <v>369</v>
      </c>
      <c r="C15" s="48">
        <f>SUMIF(Table5[Task Order],'Price Eval Table - Lot 1'!B15,Table5[Total Amount])</f>
        <v>600</v>
      </c>
      <c r="D15" s="98" t="s">
        <v>80</v>
      </c>
      <c r="E15" s="101" t="s">
        <v>340</v>
      </c>
      <c r="F15" s="58" t="s">
        <v>31</v>
      </c>
      <c r="G15" s="35" t="s">
        <v>77</v>
      </c>
      <c r="H15" s="35" t="s">
        <v>78</v>
      </c>
      <c r="I15" s="35" t="s">
        <v>77</v>
      </c>
      <c r="J15" s="35" t="s">
        <v>77</v>
      </c>
      <c r="K15" s="35" t="s">
        <v>77</v>
      </c>
      <c r="L15" s="35" t="s">
        <v>77</v>
      </c>
    </row>
    <row r="16" spans="2:12" outlineLevel="1" x14ac:dyDescent="0.2">
      <c r="B16" s="9" t="s">
        <v>370</v>
      </c>
      <c r="C16" s="48">
        <f>SUMIF(Table5[Task Order],'Price Eval Table - Lot 1'!B16,Table5[Total Amount])</f>
        <v>800</v>
      </c>
      <c r="D16" s="98" t="s">
        <v>80</v>
      </c>
      <c r="E16" s="101" t="s">
        <v>340</v>
      </c>
      <c r="F16" s="58" t="s">
        <v>32</v>
      </c>
      <c r="G16" s="35" t="s">
        <v>77</v>
      </c>
      <c r="H16" s="35" t="s">
        <v>78</v>
      </c>
      <c r="I16" s="35" t="s">
        <v>77</v>
      </c>
      <c r="J16" s="35" t="s">
        <v>77</v>
      </c>
      <c r="K16" s="35" t="s">
        <v>77</v>
      </c>
      <c r="L16" s="35" t="s">
        <v>77</v>
      </c>
    </row>
    <row r="17" spans="2:12" outlineLevel="1" x14ac:dyDescent="0.2">
      <c r="B17" s="9" t="s">
        <v>371</v>
      </c>
      <c r="C17" s="48">
        <f>SUMIF(Table5[Task Order],'Price Eval Table - Lot 1'!B17,Table5[Total Amount])</f>
        <v>1000</v>
      </c>
      <c r="D17" s="98" t="s">
        <v>80</v>
      </c>
      <c r="E17" s="101" t="s">
        <v>340</v>
      </c>
      <c r="F17" s="58" t="s">
        <v>33</v>
      </c>
      <c r="G17" s="35" t="s">
        <v>77</v>
      </c>
      <c r="H17" s="35" t="s">
        <v>78</v>
      </c>
      <c r="I17" s="35" t="s">
        <v>77</v>
      </c>
      <c r="J17" s="35" t="s">
        <v>77</v>
      </c>
      <c r="K17" s="35" t="s">
        <v>77</v>
      </c>
      <c r="L17" s="35" t="s">
        <v>77</v>
      </c>
    </row>
    <row r="18" spans="2:12" x14ac:dyDescent="0.2">
      <c r="B18" s="37" t="s">
        <v>81</v>
      </c>
      <c r="C18" s="47"/>
      <c r="D18" s="47"/>
      <c r="E18" s="99"/>
      <c r="F18" s="83"/>
      <c r="G18" s="57"/>
      <c r="H18" s="36"/>
      <c r="I18" s="36"/>
      <c r="J18" s="36"/>
      <c r="K18" s="36"/>
      <c r="L18" s="5"/>
    </row>
    <row r="19" spans="2:12" outlineLevel="1" x14ac:dyDescent="0.2">
      <c r="B19" s="9" t="s">
        <v>372</v>
      </c>
      <c r="C19" s="48">
        <f>SUMIF(Table5[Task Order],'Price Eval Table - Lot 1'!B19,Table5[Total Amount])</f>
        <v>1200</v>
      </c>
      <c r="D19" s="98" t="s">
        <v>80</v>
      </c>
      <c r="E19" s="101" t="s">
        <v>340</v>
      </c>
      <c r="F19" s="58" t="s">
        <v>39</v>
      </c>
      <c r="G19" s="35" t="s">
        <v>77</v>
      </c>
      <c r="H19" s="35" t="s">
        <v>78</v>
      </c>
      <c r="I19" s="35" t="s">
        <v>77</v>
      </c>
      <c r="J19" s="35" t="s">
        <v>77</v>
      </c>
      <c r="K19" s="35" t="s">
        <v>77</v>
      </c>
      <c r="L19" s="35" t="s">
        <v>77</v>
      </c>
    </row>
    <row r="20" spans="2:12" outlineLevel="1" x14ac:dyDescent="0.2">
      <c r="B20" s="9" t="s">
        <v>373</v>
      </c>
      <c r="C20" s="48">
        <f>SUMIF(Table5[Task Order],'Price Eval Table - Lot 1'!B20,Table5[Total Amount])</f>
        <v>1400</v>
      </c>
      <c r="D20" s="98" t="s">
        <v>80</v>
      </c>
      <c r="E20" s="101" t="s">
        <v>340</v>
      </c>
      <c r="F20" s="58" t="s">
        <v>40</v>
      </c>
      <c r="G20" s="35" t="s">
        <v>77</v>
      </c>
      <c r="H20" s="35" t="s">
        <v>78</v>
      </c>
      <c r="I20" s="35" t="s">
        <v>77</v>
      </c>
      <c r="J20" s="35" t="s">
        <v>77</v>
      </c>
      <c r="K20" s="35" t="s">
        <v>77</v>
      </c>
      <c r="L20" s="35" t="s">
        <v>77</v>
      </c>
    </row>
    <row r="21" spans="2:12" outlineLevel="1" x14ac:dyDescent="0.2">
      <c r="B21" s="9" t="s">
        <v>374</v>
      </c>
      <c r="C21" s="48">
        <f>SUMIF(Table5[Task Order],'Price Eval Table - Lot 1'!B21,Table5[Total Amount])</f>
        <v>1600</v>
      </c>
      <c r="D21" s="98" t="s">
        <v>80</v>
      </c>
      <c r="E21" s="101" t="s">
        <v>340</v>
      </c>
      <c r="F21" s="58" t="s">
        <v>41</v>
      </c>
      <c r="G21" s="35" t="s">
        <v>77</v>
      </c>
      <c r="H21" s="35" t="s">
        <v>78</v>
      </c>
      <c r="I21" s="35" t="s">
        <v>77</v>
      </c>
      <c r="J21" s="35" t="s">
        <v>77</v>
      </c>
      <c r="K21" s="35" t="s">
        <v>77</v>
      </c>
      <c r="L21" s="35" t="s">
        <v>77</v>
      </c>
    </row>
    <row r="22" spans="2:12" outlineLevel="1" x14ac:dyDescent="0.2">
      <c r="B22" s="9" t="s">
        <v>375</v>
      </c>
      <c r="C22" s="48">
        <f>SUMIF(Table5[Task Order],'Price Eval Table - Lot 1'!B22,Table5[Total Amount])</f>
        <v>1800</v>
      </c>
      <c r="D22" s="98" t="s">
        <v>80</v>
      </c>
      <c r="E22" s="101" t="s">
        <v>340</v>
      </c>
      <c r="F22" s="58" t="s">
        <v>42</v>
      </c>
      <c r="G22" s="35" t="s">
        <v>77</v>
      </c>
      <c r="H22" s="35" t="s">
        <v>78</v>
      </c>
      <c r="I22" s="35" t="s">
        <v>77</v>
      </c>
      <c r="J22" s="35" t="s">
        <v>77</v>
      </c>
      <c r="K22" s="35" t="s">
        <v>77</v>
      </c>
      <c r="L22" s="35" t="s">
        <v>77</v>
      </c>
    </row>
    <row r="23" spans="2:12" outlineLevel="1" x14ac:dyDescent="0.2">
      <c r="B23" s="9" t="s">
        <v>376</v>
      </c>
      <c r="C23" s="48">
        <f>SUMIF(Table5[Task Order],'Price Eval Table - Lot 1'!B23,Table5[Total Amount])</f>
        <v>2000</v>
      </c>
      <c r="D23" s="98" t="s">
        <v>80</v>
      </c>
      <c r="E23" s="101" t="s">
        <v>340</v>
      </c>
      <c r="F23" s="58" t="s">
        <v>43</v>
      </c>
      <c r="G23" s="35" t="s">
        <v>77</v>
      </c>
      <c r="H23" s="35" t="s">
        <v>78</v>
      </c>
      <c r="I23" s="35" t="s">
        <v>77</v>
      </c>
      <c r="J23" s="35" t="s">
        <v>77</v>
      </c>
      <c r="K23" s="35" t="s">
        <v>77</v>
      </c>
      <c r="L23" s="35" t="s">
        <v>77</v>
      </c>
    </row>
    <row r="24" spans="2:12" x14ac:dyDescent="0.2">
      <c r="B24" s="37" t="s">
        <v>82</v>
      </c>
      <c r="C24" s="47"/>
      <c r="D24" s="47"/>
      <c r="E24" s="99"/>
      <c r="F24" s="83"/>
      <c r="G24" s="57"/>
      <c r="H24" s="36"/>
      <c r="I24" s="36"/>
      <c r="J24" s="36"/>
      <c r="K24" s="36"/>
      <c r="L24" s="5"/>
    </row>
    <row r="25" spans="2:12" outlineLevel="1" x14ac:dyDescent="0.2">
      <c r="B25" s="9" t="s">
        <v>382</v>
      </c>
      <c r="C25" s="98" t="s">
        <v>80</v>
      </c>
      <c r="D25" s="48">
        <f>SUMIF('3_CTO1'!$G$3:$G$45,B6,'3_CTO1'!$W$3:$W$45)*10</f>
        <v>10120</v>
      </c>
      <c r="E25" s="89">
        <f>D25/(D6-SUMIF('3_CTO1'!$G$3:$G$45,$B$6,'3_CTO1'!$W$3:$W$45))</f>
        <v>0.20408163265306123</v>
      </c>
      <c r="F25" s="82" t="s">
        <v>44</v>
      </c>
      <c r="G25" s="35" t="s">
        <v>80</v>
      </c>
      <c r="H25" s="35" t="s">
        <v>78</v>
      </c>
      <c r="I25" s="35" t="s">
        <v>77</v>
      </c>
      <c r="J25" s="35" t="s">
        <v>77</v>
      </c>
      <c r="K25" s="35" t="s">
        <v>77</v>
      </c>
      <c r="L25" s="35" t="s">
        <v>77</v>
      </c>
    </row>
    <row r="26" spans="2:12" outlineLevel="1" x14ac:dyDescent="0.2">
      <c r="B26" s="9" t="s">
        <v>383</v>
      </c>
      <c r="C26" s="98" t="s">
        <v>80</v>
      </c>
      <c r="D26" s="48">
        <f>SUMIF(Table4[Task Order],B7,Table4[Profit])*10</f>
        <v>40</v>
      </c>
      <c r="E26" s="89">
        <f>D26/(D7-SUMIF(Table4[Task Order],$B$7,Table4[Profit]))</f>
        <v>0.20408163265306123</v>
      </c>
      <c r="F26" s="82" t="s">
        <v>45</v>
      </c>
      <c r="G26" s="35" t="s">
        <v>80</v>
      </c>
      <c r="H26" s="35" t="s">
        <v>78</v>
      </c>
      <c r="I26" s="35" t="s">
        <v>77</v>
      </c>
      <c r="J26" s="35" t="s">
        <v>77</v>
      </c>
      <c r="K26" s="35" t="s">
        <v>77</v>
      </c>
      <c r="L26" s="35" t="s">
        <v>77</v>
      </c>
    </row>
    <row r="27" spans="2:12" outlineLevel="1" x14ac:dyDescent="0.2">
      <c r="B27" s="9" t="s">
        <v>384</v>
      </c>
      <c r="C27" s="98" t="s">
        <v>80</v>
      </c>
      <c r="D27" s="48">
        <f>SUMIF(Table4[Task Order],B8,Table4[Profit])*10</f>
        <v>80</v>
      </c>
      <c r="E27" s="89">
        <f>D27/(D8-SUMIF(Table4[Task Order],$B$8,Table4[Profit]))</f>
        <v>0.20408163265306123</v>
      </c>
      <c r="F27" s="82" t="s">
        <v>46</v>
      </c>
      <c r="G27" s="35" t="s">
        <v>80</v>
      </c>
      <c r="H27" s="35" t="s">
        <v>78</v>
      </c>
      <c r="I27" s="35" t="s">
        <v>77</v>
      </c>
      <c r="J27" s="35" t="s">
        <v>77</v>
      </c>
      <c r="K27" s="35" t="s">
        <v>77</v>
      </c>
      <c r="L27" s="35" t="s">
        <v>77</v>
      </c>
    </row>
    <row r="28" spans="2:12" outlineLevel="1" x14ac:dyDescent="0.2">
      <c r="B28" s="9" t="s">
        <v>385</v>
      </c>
      <c r="C28" s="98" t="s">
        <v>80</v>
      </c>
      <c r="D28" s="48">
        <f>SUMIF(Table4[Task Order],B9,Table4[Profit])*10</f>
        <v>120</v>
      </c>
      <c r="E28" s="89">
        <f>D28/(D9-SUMIF(Table4[Task Order],$B$9,Table4[Profit]))</f>
        <v>0.20408163265306123</v>
      </c>
      <c r="F28" s="82" t="s">
        <v>47</v>
      </c>
      <c r="G28" s="35" t="s">
        <v>80</v>
      </c>
      <c r="H28" s="35" t="s">
        <v>78</v>
      </c>
      <c r="I28" s="35" t="s">
        <v>77</v>
      </c>
      <c r="J28" s="35" t="s">
        <v>77</v>
      </c>
      <c r="K28" s="35" t="s">
        <v>77</v>
      </c>
      <c r="L28" s="35" t="s">
        <v>77</v>
      </c>
    </row>
    <row r="29" spans="2:12" outlineLevel="1" x14ac:dyDescent="0.2">
      <c r="B29" s="9" t="s">
        <v>386</v>
      </c>
      <c r="C29" s="98" t="s">
        <v>80</v>
      </c>
      <c r="D29" s="48">
        <f>SUMIF(Table4[Task Order],B10,Table4[Profit])*10</f>
        <v>160</v>
      </c>
      <c r="E29" s="89">
        <f>D29/(D10-SUMIF(Table4[Task Order],$B$10,Table4[Profit]))</f>
        <v>0.20408163265306123</v>
      </c>
      <c r="F29" s="82" t="s">
        <v>48</v>
      </c>
      <c r="G29" s="35" t="s">
        <v>80</v>
      </c>
      <c r="H29" s="35" t="s">
        <v>78</v>
      </c>
      <c r="I29" s="35" t="s">
        <v>77</v>
      </c>
      <c r="J29" s="35" t="s">
        <v>77</v>
      </c>
      <c r="K29" s="35" t="s">
        <v>77</v>
      </c>
      <c r="L29" s="35" t="s">
        <v>77</v>
      </c>
    </row>
    <row r="30" spans="2:12" outlineLevel="1" x14ac:dyDescent="0.2">
      <c r="B30" s="9" t="s">
        <v>387</v>
      </c>
      <c r="C30" s="98" t="s">
        <v>80</v>
      </c>
      <c r="D30" s="48">
        <f>SUMIF(Table4[Task Order],B11,Table4[Profit])*10</f>
        <v>200</v>
      </c>
      <c r="E30" s="89">
        <f>D30/(D11-SUMIF(Table4[Task Order],$B$11,Table4[Profit]))</f>
        <v>0.20408163265306123</v>
      </c>
      <c r="F30" s="82" t="s">
        <v>49</v>
      </c>
      <c r="G30" s="35" t="s">
        <v>80</v>
      </c>
      <c r="H30" s="35" t="s">
        <v>78</v>
      </c>
      <c r="I30" s="35" t="s">
        <v>77</v>
      </c>
      <c r="J30" s="35" t="s">
        <v>77</v>
      </c>
      <c r="K30" s="35" t="s">
        <v>77</v>
      </c>
      <c r="L30" s="35" t="s">
        <v>77</v>
      </c>
    </row>
    <row r="31" spans="2:12" outlineLevel="1" x14ac:dyDescent="0.2">
      <c r="B31" s="9" t="s">
        <v>388</v>
      </c>
      <c r="C31" s="98" t="s">
        <v>80</v>
      </c>
      <c r="D31" s="48">
        <f>SUMIF('3_CTO1'!$G$3:$G$45,B6,'3_CTO1'!$W$3:$W$45)*10</f>
        <v>10120</v>
      </c>
      <c r="E31" s="89">
        <f>D31/(D6-SUMIF('3_CTO1'!$G$3:$G$45,$B$6,'3_CTO1'!$W$3:$W$45))</f>
        <v>0.20408163265306123</v>
      </c>
      <c r="F31" s="82" t="s">
        <v>50</v>
      </c>
      <c r="G31" s="35" t="s">
        <v>80</v>
      </c>
      <c r="H31" s="35" t="s">
        <v>78</v>
      </c>
      <c r="I31" s="35" t="s">
        <v>77</v>
      </c>
      <c r="J31" s="35" t="s">
        <v>77</v>
      </c>
      <c r="K31" s="35" t="s">
        <v>77</v>
      </c>
      <c r="L31" s="35" t="s">
        <v>77</v>
      </c>
    </row>
    <row r="32" spans="2:12" outlineLevel="1" x14ac:dyDescent="0.2">
      <c r="B32" s="9" t="s">
        <v>389</v>
      </c>
      <c r="C32" s="98" t="s">
        <v>80</v>
      </c>
      <c r="D32" s="48">
        <f>SUMIF(Table4[Task Order],B7,Table4[Profit])*10</f>
        <v>40</v>
      </c>
      <c r="E32" s="89">
        <f>D32/(D7-SUMIF(Table4[Task Order],$B$7,Table4[Profit]))</f>
        <v>0.20408163265306123</v>
      </c>
      <c r="F32" s="82" t="s">
        <v>51</v>
      </c>
      <c r="G32" s="35" t="s">
        <v>80</v>
      </c>
      <c r="H32" s="35" t="s">
        <v>78</v>
      </c>
      <c r="I32" s="35" t="s">
        <v>77</v>
      </c>
      <c r="J32" s="35" t="s">
        <v>77</v>
      </c>
      <c r="K32" s="35" t="s">
        <v>77</v>
      </c>
      <c r="L32" s="35" t="s">
        <v>77</v>
      </c>
    </row>
    <row r="33" spans="2:12" outlineLevel="1" x14ac:dyDescent="0.2">
      <c r="B33" s="9" t="s">
        <v>390</v>
      </c>
      <c r="C33" s="98" t="s">
        <v>80</v>
      </c>
      <c r="D33" s="48">
        <f>SUMIF(Table4[Task Order],B8,Table4[Profit])*10</f>
        <v>80</v>
      </c>
      <c r="E33" s="89">
        <f>D33/(D8-SUMIF(Table4[Task Order],$B$8,Table4[Profit]))</f>
        <v>0.20408163265306123</v>
      </c>
      <c r="F33" s="82" t="s">
        <v>52</v>
      </c>
      <c r="G33" s="35" t="s">
        <v>80</v>
      </c>
      <c r="H33" s="35" t="s">
        <v>78</v>
      </c>
      <c r="I33" s="35" t="s">
        <v>77</v>
      </c>
      <c r="J33" s="35" t="s">
        <v>77</v>
      </c>
      <c r="K33" s="35" t="s">
        <v>77</v>
      </c>
      <c r="L33" s="35" t="s">
        <v>77</v>
      </c>
    </row>
    <row r="34" spans="2:12" outlineLevel="1" x14ac:dyDescent="0.2">
      <c r="B34" s="9" t="s">
        <v>391</v>
      </c>
      <c r="C34" s="98" t="s">
        <v>80</v>
      </c>
      <c r="D34" s="48">
        <f>SUMIF(Table4[Task Order],B9,Table4[Profit])*10</f>
        <v>120</v>
      </c>
      <c r="E34" s="89">
        <f>D34/(D9-SUMIF(Table4[Task Order],$B$9,Table4[Profit]))</f>
        <v>0.20408163265306123</v>
      </c>
      <c r="F34" s="82" t="s">
        <v>53</v>
      </c>
      <c r="G34" s="35" t="s">
        <v>80</v>
      </c>
      <c r="H34" s="35" t="s">
        <v>78</v>
      </c>
      <c r="I34" s="35" t="s">
        <v>77</v>
      </c>
      <c r="J34" s="35" t="s">
        <v>77</v>
      </c>
      <c r="K34" s="35" t="s">
        <v>77</v>
      </c>
      <c r="L34" s="35" t="s">
        <v>77</v>
      </c>
    </row>
    <row r="35" spans="2:12" outlineLevel="1" x14ac:dyDescent="0.2">
      <c r="B35" s="9" t="s">
        <v>392</v>
      </c>
      <c r="C35" s="98" t="s">
        <v>80</v>
      </c>
      <c r="D35" s="48">
        <f>SUMIF(Table4[Task Order],B10,Table4[Profit])*10</f>
        <v>160</v>
      </c>
      <c r="E35" s="89">
        <f>D35/(D10-SUMIF(Table4[Task Order],$B$10,Table4[Profit]))</f>
        <v>0.20408163265306123</v>
      </c>
      <c r="F35" s="82" t="s">
        <v>54</v>
      </c>
      <c r="G35" s="59" t="s">
        <v>80</v>
      </c>
      <c r="H35" s="35" t="s">
        <v>78</v>
      </c>
      <c r="I35" s="35" t="s">
        <v>77</v>
      </c>
      <c r="J35" s="35" t="s">
        <v>77</v>
      </c>
      <c r="K35" s="35" t="s">
        <v>77</v>
      </c>
      <c r="L35" s="35" t="s">
        <v>77</v>
      </c>
    </row>
    <row r="36" spans="2:12" outlineLevel="1" x14ac:dyDescent="0.2">
      <c r="B36" s="9" t="s">
        <v>393</v>
      </c>
      <c r="C36" s="98" t="s">
        <v>80</v>
      </c>
      <c r="D36" s="48">
        <f>SUMIF(Table4[Task Order],B11,Table4[Profit])*10</f>
        <v>200</v>
      </c>
      <c r="E36" s="89">
        <f>D36/(D11-SUMIF(Table4[Task Order],$B$11,Table4[Profit]))</f>
        <v>0.20408163265306123</v>
      </c>
      <c r="F36" s="82" t="s">
        <v>55</v>
      </c>
      <c r="G36" s="58" t="s">
        <v>80</v>
      </c>
      <c r="H36" s="69" t="s">
        <v>78</v>
      </c>
      <c r="I36" s="35" t="s">
        <v>77</v>
      </c>
      <c r="J36" s="35" t="s">
        <v>77</v>
      </c>
      <c r="K36" s="35" t="s">
        <v>77</v>
      </c>
      <c r="L36" s="35" t="s">
        <v>77</v>
      </c>
    </row>
    <row r="37" spans="2:12" x14ac:dyDescent="0.2">
      <c r="B37" s="64" t="s">
        <v>83</v>
      </c>
      <c r="C37" s="65"/>
      <c r="D37" s="65"/>
      <c r="E37" s="100"/>
      <c r="F37" s="84"/>
      <c r="G37" s="66"/>
      <c r="H37" s="67"/>
      <c r="I37" s="67"/>
      <c r="J37" s="67"/>
      <c r="K37" s="67"/>
      <c r="L37" s="68"/>
    </row>
    <row r="38" spans="2:12" outlineLevel="1" x14ac:dyDescent="0.2">
      <c r="B38" s="9" t="s">
        <v>377</v>
      </c>
      <c r="C38" s="48">
        <f>SUMIF(Table5[Task Order],'Price Eval Table - Lot 1'!B38,Table5[Total Amount])</f>
        <v>2200</v>
      </c>
      <c r="D38" s="98" t="s">
        <v>80</v>
      </c>
      <c r="E38" s="101" t="s">
        <v>340</v>
      </c>
      <c r="F38" s="58" t="s">
        <v>34</v>
      </c>
      <c r="G38" s="35" t="s">
        <v>77</v>
      </c>
      <c r="H38" s="35" t="s">
        <v>78</v>
      </c>
      <c r="I38" s="35" t="s">
        <v>77</v>
      </c>
      <c r="J38" s="35" t="s">
        <v>77</v>
      </c>
      <c r="K38" s="35" t="s">
        <v>77</v>
      </c>
      <c r="L38" s="35" t="s">
        <v>77</v>
      </c>
    </row>
    <row r="39" spans="2:12" outlineLevel="1" x14ac:dyDescent="0.2">
      <c r="B39" s="9" t="s">
        <v>378</v>
      </c>
      <c r="C39" s="48">
        <f>SUMIF(Table5[Task Order],'Price Eval Table - Lot 1'!B39,Table5[Total Amount])</f>
        <v>2400</v>
      </c>
      <c r="D39" s="98" t="s">
        <v>80</v>
      </c>
      <c r="E39" s="101" t="s">
        <v>340</v>
      </c>
      <c r="F39" s="58" t="s">
        <v>35</v>
      </c>
      <c r="G39" s="35" t="s">
        <v>77</v>
      </c>
      <c r="H39" s="35" t="s">
        <v>78</v>
      </c>
      <c r="I39" s="35" t="s">
        <v>77</v>
      </c>
      <c r="J39" s="35" t="s">
        <v>77</v>
      </c>
      <c r="K39" s="35" t="s">
        <v>77</v>
      </c>
      <c r="L39" s="35" t="s">
        <v>77</v>
      </c>
    </row>
    <row r="40" spans="2:12" outlineLevel="1" x14ac:dyDescent="0.2">
      <c r="B40" s="9" t="s">
        <v>379</v>
      </c>
      <c r="C40" s="48">
        <f>SUMIF(Table5[Task Order],'Price Eval Table - Lot 1'!B40,Table5[Total Amount])</f>
        <v>2600</v>
      </c>
      <c r="D40" s="98" t="s">
        <v>80</v>
      </c>
      <c r="E40" s="101" t="s">
        <v>340</v>
      </c>
      <c r="F40" s="58" t="s">
        <v>36</v>
      </c>
      <c r="G40" s="35" t="s">
        <v>77</v>
      </c>
      <c r="H40" s="35" t="s">
        <v>78</v>
      </c>
      <c r="I40" s="35" t="s">
        <v>77</v>
      </c>
      <c r="J40" s="35" t="s">
        <v>77</v>
      </c>
      <c r="K40" s="35" t="s">
        <v>77</v>
      </c>
      <c r="L40" s="35" t="s">
        <v>77</v>
      </c>
    </row>
    <row r="41" spans="2:12" outlineLevel="1" x14ac:dyDescent="0.2">
      <c r="B41" s="9" t="s">
        <v>380</v>
      </c>
      <c r="C41" s="48">
        <f>SUMIF(Table5[Task Order],'Price Eval Table - Lot 1'!B41,Table5[Total Amount])</f>
        <v>2800</v>
      </c>
      <c r="D41" s="98" t="s">
        <v>80</v>
      </c>
      <c r="E41" s="101" t="s">
        <v>340</v>
      </c>
      <c r="F41" s="58" t="s">
        <v>37</v>
      </c>
      <c r="G41" s="35" t="s">
        <v>77</v>
      </c>
      <c r="H41" s="35" t="s">
        <v>78</v>
      </c>
      <c r="I41" s="35" t="s">
        <v>77</v>
      </c>
      <c r="J41" s="35" t="s">
        <v>77</v>
      </c>
      <c r="K41" s="35" t="s">
        <v>77</v>
      </c>
      <c r="L41" s="35" t="s">
        <v>77</v>
      </c>
    </row>
    <row r="42" spans="2:12" outlineLevel="1" x14ac:dyDescent="0.2">
      <c r="B42" s="9" t="s">
        <v>381</v>
      </c>
      <c r="C42" s="48">
        <f>SUMIF(Table5[Task Order],'Price Eval Table - Lot 1'!B42,Table5[Total Amount])</f>
        <v>3000</v>
      </c>
      <c r="D42" s="98" t="s">
        <v>80</v>
      </c>
      <c r="E42" s="101" t="s">
        <v>340</v>
      </c>
      <c r="F42" s="58" t="s">
        <v>38</v>
      </c>
      <c r="G42" s="35" t="s">
        <v>77</v>
      </c>
      <c r="H42" s="35" t="s">
        <v>78</v>
      </c>
      <c r="I42" s="35" t="s">
        <v>77</v>
      </c>
      <c r="J42" s="35" t="s">
        <v>77</v>
      </c>
      <c r="K42" s="35" t="s">
        <v>77</v>
      </c>
      <c r="L42" s="35" t="s">
        <v>77</v>
      </c>
    </row>
    <row r="43" spans="2:12" x14ac:dyDescent="0.2">
      <c r="B43" s="41" t="s">
        <v>84</v>
      </c>
      <c r="C43" s="50">
        <f>SUM(C4:C42)</f>
        <v>35000</v>
      </c>
      <c r="D43" s="50">
        <f>SUM(D4:D42)</f>
        <v>75040</v>
      </c>
      <c r="E43" s="50"/>
      <c r="F43" s="81"/>
      <c r="G43" s="60"/>
      <c r="H43" s="40"/>
      <c r="I43" s="40"/>
      <c r="J43" s="40"/>
      <c r="K43" s="40"/>
      <c r="L43" s="39"/>
    </row>
    <row r="44" spans="2:12" x14ac:dyDescent="0.2">
      <c r="G44" s="61"/>
      <c r="H44" s="61"/>
      <c r="I44" s="61"/>
      <c r="J44" s="61"/>
      <c r="K44" s="61"/>
      <c r="L44" s="61"/>
    </row>
    <row r="45" spans="2:12" x14ac:dyDescent="0.2">
      <c r="B45" s="45" t="s">
        <v>344</v>
      </c>
      <c r="C45" s="44"/>
      <c r="D45" s="44"/>
      <c r="E45" s="44"/>
      <c r="F45" s="85"/>
      <c r="G45" s="62"/>
      <c r="H45" s="62"/>
      <c r="I45" s="62"/>
      <c r="J45" s="62"/>
      <c r="K45" s="62"/>
      <c r="L45" s="63"/>
    </row>
    <row r="46" spans="2:12" x14ac:dyDescent="0.2">
      <c r="B46" s="28" t="s">
        <v>85</v>
      </c>
      <c r="C46" s="48">
        <f>SUM(C38:C42)</f>
        <v>13000</v>
      </c>
      <c r="D46" s="30"/>
      <c r="E46" s="30"/>
      <c r="F46" s="86"/>
      <c r="G46" s="30"/>
      <c r="H46" s="30"/>
      <c r="I46" s="30"/>
      <c r="J46" s="30"/>
      <c r="K46" s="30"/>
      <c r="L46" s="29"/>
    </row>
    <row r="47" spans="2:12" x14ac:dyDescent="0.2">
      <c r="B47" s="28" t="s">
        <v>355</v>
      </c>
      <c r="C47" s="48">
        <f>SUM(C13:C17)</f>
        <v>3000</v>
      </c>
      <c r="D47" s="30"/>
      <c r="E47" s="30"/>
      <c r="F47" s="86"/>
      <c r="G47" s="30"/>
      <c r="H47" s="30"/>
      <c r="I47" s="30"/>
      <c r="J47" s="30"/>
      <c r="K47" s="30"/>
      <c r="L47" s="29"/>
    </row>
    <row r="48" spans="2:12" x14ac:dyDescent="0.2">
      <c r="B48" s="31"/>
      <c r="C48" s="50">
        <f>SUM(C46:C47)</f>
        <v>16000</v>
      </c>
      <c r="D48" s="50"/>
      <c r="E48" s="50"/>
      <c r="F48" s="81"/>
      <c r="G48" s="50"/>
      <c r="H48" s="38"/>
      <c r="I48" s="38"/>
      <c r="J48" s="38"/>
      <c r="K48" s="38"/>
      <c r="L48" s="43"/>
    </row>
    <row r="50" spans="2:12" x14ac:dyDescent="0.2">
      <c r="B50" s="34" t="s">
        <v>86</v>
      </c>
      <c r="C50" s="33"/>
      <c r="D50" s="33"/>
      <c r="E50" s="33"/>
      <c r="F50" s="87"/>
      <c r="G50" s="33"/>
      <c r="H50" s="33"/>
      <c r="I50" s="33"/>
      <c r="J50" s="33"/>
      <c r="K50" s="33"/>
      <c r="L50" s="32"/>
    </row>
    <row r="51" spans="2:12" x14ac:dyDescent="0.2">
      <c r="B51" s="31" t="s">
        <v>342</v>
      </c>
      <c r="C51" s="49">
        <f>C43+D43-C48</f>
        <v>94040</v>
      </c>
      <c r="D51" s="51"/>
      <c r="E51" s="51"/>
      <c r="F51" s="88"/>
      <c r="G51" s="51"/>
      <c r="H51" s="30"/>
      <c r="I51" s="30"/>
      <c r="J51" s="30"/>
      <c r="K51" s="30"/>
      <c r="L51" s="29"/>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F116"/>
  <sheetViews>
    <sheetView zoomScale="130" zoomScaleNormal="130" workbookViewId="0"/>
  </sheetViews>
  <sheetFormatPr baseColWidth="10" defaultColWidth="9.1640625" defaultRowHeight="15" outlineLevelRow="1" x14ac:dyDescent="0.2"/>
  <cols>
    <col min="1" max="1" width="13.33203125" style="76" bestFit="1" customWidth="1"/>
    <col min="2" max="2" width="4.5" style="76" bestFit="1" customWidth="1"/>
    <col min="3" max="3" width="24.5" style="77" customWidth="1"/>
    <col min="4" max="4" width="105.83203125" style="76" customWidth="1"/>
    <col min="5" max="5" width="19.5" style="72" customWidth="1"/>
    <col min="6" max="16384" width="9.1640625" style="72"/>
  </cols>
  <sheetData>
    <row r="1" spans="1:5" ht="16" x14ac:dyDescent="0.2">
      <c r="A1" s="70" t="s">
        <v>61</v>
      </c>
      <c r="B1" s="70" t="s">
        <v>87</v>
      </c>
      <c r="C1" s="71" t="s">
        <v>88</v>
      </c>
      <c r="D1" s="70" t="s">
        <v>89</v>
      </c>
      <c r="E1" s="70" t="s">
        <v>90</v>
      </c>
    </row>
    <row r="2" spans="1:5" ht="64" x14ac:dyDescent="0.2">
      <c r="A2" s="73" t="s">
        <v>91</v>
      </c>
      <c r="B2" s="73">
        <v>1</v>
      </c>
      <c r="C2" s="74" t="s">
        <v>92</v>
      </c>
      <c r="D2" s="73" t="s">
        <v>93</v>
      </c>
      <c r="E2" s="74"/>
    </row>
    <row r="3" spans="1:5" ht="64" x14ac:dyDescent="0.2">
      <c r="A3" s="73" t="s">
        <v>94</v>
      </c>
      <c r="B3" s="73">
        <v>1</v>
      </c>
      <c r="C3" s="74" t="s">
        <v>95</v>
      </c>
      <c r="D3" s="73" t="s">
        <v>96</v>
      </c>
      <c r="E3" s="74"/>
    </row>
    <row r="4" spans="1:5" ht="48" x14ac:dyDescent="0.2">
      <c r="A4" s="73" t="s">
        <v>97</v>
      </c>
      <c r="B4" s="73">
        <v>1</v>
      </c>
      <c r="C4" s="74" t="s">
        <v>98</v>
      </c>
      <c r="D4" s="73" t="s">
        <v>99</v>
      </c>
      <c r="E4" s="74"/>
    </row>
    <row r="5" spans="1:5" ht="32" x14ac:dyDescent="0.2">
      <c r="A5" s="73" t="s">
        <v>100</v>
      </c>
      <c r="B5" s="73">
        <v>1</v>
      </c>
      <c r="C5" s="74" t="s">
        <v>101</v>
      </c>
      <c r="D5" s="73" t="s">
        <v>102</v>
      </c>
      <c r="E5" s="74"/>
    </row>
    <row r="6" spans="1:5" ht="32" x14ac:dyDescent="0.2">
      <c r="A6" s="73" t="s">
        <v>103</v>
      </c>
      <c r="B6" s="73">
        <v>1</v>
      </c>
      <c r="C6" s="74" t="s">
        <v>104</v>
      </c>
      <c r="D6" s="73" t="s">
        <v>105</v>
      </c>
      <c r="E6" s="74"/>
    </row>
    <row r="7" spans="1:5" ht="32" x14ac:dyDescent="0.2">
      <c r="A7" s="73" t="s">
        <v>106</v>
      </c>
      <c r="B7" s="73">
        <v>1</v>
      </c>
      <c r="C7" s="74" t="s">
        <v>107</v>
      </c>
      <c r="D7" s="73" t="s">
        <v>108</v>
      </c>
      <c r="E7" s="74"/>
    </row>
    <row r="8" spans="1:5" ht="64" x14ac:dyDescent="0.2">
      <c r="A8" s="73" t="s">
        <v>109</v>
      </c>
      <c r="B8" s="73">
        <v>1</v>
      </c>
      <c r="C8" s="74" t="s">
        <v>110</v>
      </c>
      <c r="D8" s="73" t="s">
        <v>111</v>
      </c>
      <c r="E8" s="74"/>
    </row>
    <row r="9" spans="1:5" ht="48" x14ac:dyDescent="0.2">
      <c r="A9" s="73" t="s">
        <v>112</v>
      </c>
      <c r="B9" s="73">
        <v>2</v>
      </c>
      <c r="C9" s="74" t="s">
        <v>113</v>
      </c>
      <c r="D9" s="73" t="s">
        <v>114</v>
      </c>
      <c r="E9" s="74"/>
    </row>
    <row r="10" spans="1:5" ht="32" outlineLevel="1" x14ac:dyDescent="0.2">
      <c r="A10" s="73" t="s">
        <v>115</v>
      </c>
      <c r="B10" s="73">
        <v>3</v>
      </c>
      <c r="C10" s="74" t="s">
        <v>116</v>
      </c>
      <c r="D10" s="73" t="s">
        <v>117</v>
      </c>
      <c r="E10" s="74"/>
    </row>
    <row r="11" spans="1:5" ht="32" outlineLevel="1" x14ac:dyDescent="0.2">
      <c r="A11" s="73" t="s">
        <v>118</v>
      </c>
      <c r="B11" s="73">
        <v>4</v>
      </c>
      <c r="C11" s="74" t="s">
        <v>119</v>
      </c>
      <c r="D11" s="73" t="s">
        <v>117</v>
      </c>
      <c r="E11" s="74"/>
    </row>
    <row r="12" spans="1:5" ht="32" outlineLevel="1" x14ac:dyDescent="0.2">
      <c r="A12" s="73" t="s">
        <v>120</v>
      </c>
      <c r="B12" s="73">
        <v>4</v>
      </c>
      <c r="C12" s="74" t="s">
        <v>121</v>
      </c>
      <c r="D12" s="73" t="s">
        <v>117</v>
      </c>
      <c r="E12" s="74"/>
    </row>
    <row r="13" spans="1:5" ht="48" outlineLevel="1" x14ac:dyDescent="0.2">
      <c r="A13" s="73" t="s">
        <v>122</v>
      </c>
      <c r="B13" s="73">
        <v>4</v>
      </c>
      <c r="C13" s="74" t="s">
        <v>123</v>
      </c>
      <c r="D13" s="73" t="s">
        <v>117</v>
      </c>
      <c r="E13" s="74"/>
    </row>
    <row r="14" spans="1:5" ht="32" outlineLevel="1" x14ac:dyDescent="0.2">
      <c r="A14" s="73" t="s">
        <v>124</v>
      </c>
      <c r="B14" s="73">
        <v>3</v>
      </c>
      <c r="C14" s="74" t="s">
        <v>125</v>
      </c>
      <c r="D14" s="73" t="s">
        <v>117</v>
      </c>
      <c r="E14" s="74"/>
    </row>
    <row r="15" spans="1:5" ht="32" outlineLevel="1" x14ac:dyDescent="0.2">
      <c r="A15" s="73" t="s">
        <v>126</v>
      </c>
      <c r="B15" s="73">
        <v>4</v>
      </c>
      <c r="C15" s="74" t="s">
        <v>127</v>
      </c>
      <c r="D15" s="73" t="s">
        <v>117</v>
      </c>
      <c r="E15" s="74"/>
    </row>
    <row r="16" spans="1:5" ht="32" outlineLevel="1" x14ac:dyDescent="0.2">
      <c r="A16" s="73" t="s">
        <v>128</v>
      </c>
      <c r="B16" s="73">
        <v>4</v>
      </c>
      <c r="C16" s="74" t="s">
        <v>129</v>
      </c>
      <c r="D16" s="73" t="s">
        <v>117</v>
      </c>
      <c r="E16" s="74"/>
    </row>
    <row r="17" spans="1:5" ht="48" outlineLevel="1" x14ac:dyDescent="0.2">
      <c r="A17" s="73" t="s">
        <v>130</v>
      </c>
      <c r="B17" s="73">
        <v>4</v>
      </c>
      <c r="C17" s="74" t="s">
        <v>131</v>
      </c>
      <c r="D17" s="73" t="s">
        <v>117</v>
      </c>
      <c r="E17" s="74"/>
    </row>
    <row r="18" spans="1:5" ht="32" outlineLevel="1" x14ac:dyDescent="0.2">
      <c r="A18" s="73" t="s">
        <v>132</v>
      </c>
      <c r="B18" s="73">
        <v>3</v>
      </c>
      <c r="C18" s="74" t="s">
        <v>133</v>
      </c>
      <c r="D18" s="73" t="s">
        <v>117</v>
      </c>
      <c r="E18" s="74"/>
    </row>
    <row r="19" spans="1:5" ht="32" outlineLevel="1" x14ac:dyDescent="0.2">
      <c r="A19" s="73" t="s">
        <v>134</v>
      </c>
      <c r="B19" s="73">
        <v>4</v>
      </c>
      <c r="C19" s="74" t="s">
        <v>135</v>
      </c>
      <c r="D19" s="73" t="s">
        <v>117</v>
      </c>
      <c r="E19" s="74"/>
    </row>
    <row r="20" spans="1:5" ht="32" outlineLevel="1" x14ac:dyDescent="0.2">
      <c r="A20" s="73" t="s">
        <v>136</v>
      </c>
      <c r="B20" s="73">
        <v>4</v>
      </c>
      <c r="C20" s="74" t="s">
        <v>137</v>
      </c>
      <c r="D20" s="73" t="s">
        <v>117</v>
      </c>
      <c r="E20" s="74"/>
    </row>
    <row r="21" spans="1:5" ht="32" outlineLevel="1" x14ac:dyDescent="0.2">
      <c r="A21" s="73" t="s">
        <v>138</v>
      </c>
      <c r="B21" s="73">
        <v>4</v>
      </c>
      <c r="C21" s="74" t="s">
        <v>139</v>
      </c>
      <c r="D21" s="73" t="s">
        <v>117</v>
      </c>
      <c r="E21" s="74"/>
    </row>
    <row r="22" spans="1:5" ht="32" outlineLevel="1" x14ac:dyDescent="0.2">
      <c r="A22" s="73" t="s">
        <v>140</v>
      </c>
      <c r="B22" s="73">
        <v>3</v>
      </c>
      <c r="C22" s="74" t="s">
        <v>141</v>
      </c>
      <c r="D22" s="73" t="s">
        <v>117</v>
      </c>
      <c r="E22" s="74"/>
    </row>
    <row r="23" spans="1:5" ht="32" outlineLevel="1" x14ac:dyDescent="0.2">
      <c r="A23" s="73" t="s">
        <v>142</v>
      </c>
      <c r="B23" s="73">
        <v>4</v>
      </c>
      <c r="C23" s="74" t="s">
        <v>143</v>
      </c>
      <c r="D23" s="73" t="s">
        <v>117</v>
      </c>
      <c r="E23" s="74"/>
    </row>
    <row r="24" spans="1:5" ht="32" outlineLevel="1" x14ac:dyDescent="0.2">
      <c r="A24" s="73" t="s">
        <v>144</v>
      </c>
      <c r="B24" s="73">
        <v>4</v>
      </c>
      <c r="C24" s="74" t="s">
        <v>145</v>
      </c>
      <c r="D24" s="73" t="s">
        <v>117</v>
      </c>
      <c r="E24" s="74"/>
    </row>
    <row r="25" spans="1:5" ht="48" outlineLevel="1" x14ac:dyDescent="0.2">
      <c r="A25" s="73" t="s">
        <v>146</v>
      </c>
      <c r="B25" s="73">
        <v>4</v>
      </c>
      <c r="C25" s="74" t="s">
        <v>147</v>
      </c>
      <c r="D25" s="73" t="s">
        <v>117</v>
      </c>
      <c r="E25" s="74"/>
    </row>
    <row r="26" spans="1:5" ht="48" outlineLevel="1" x14ac:dyDescent="0.2">
      <c r="A26" s="73" t="s">
        <v>148</v>
      </c>
      <c r="B26" s="73">
        <v>3</v>
      </c>
      <c r="C26" s="74" t="s">
        <v>149</v>
      </c>
      <c r="D26" s="73" t="s">
        <v>150</v>
      </c>
      <c r="E26" s="74"/>
    </row>
    <row r="27" spans="1:5" ht="16" outlineLevel="1" x14ac:dyDescent="0.2">
      <c r="A27" s="73" t="s">
        <v>151</v>
      </c>
      <c r="B27" s="73">
        <v>3</v>
      </c>
      <c r="C27" s="74" t="s">
        <v>152</v>
      </c>
      <c r="D27" s="73" t="s">
        <v>117</v>
      </c>
      <c r="E27" s="74"/>
    </row>
    <row r="28" spans="1:5" ht="16" outlineLevel="1" x14ac:dyDescent="0.2">
      <c r="A28" s="73" t="s">
        <v>153</v>
      </c>
      <c r="B28" s="73">
        <v>2</v>
      </c>
      <c r="C28" s="74" t="s">
        <v>154</v>
      </c>
      <c r="D28" s="73" t="s">
        <v>117</v>
      </c>
      <c r="E28" s="74"/>
    </row>
    <row r="29" spans="1:5" ht="32" outlineLevel="1" x14ac:dyDescent="0.2">
      <c r="A29" s="73" t="s">
        <v>155</v>
      </c>
      <c r="B29" s="73">
        <v>3</v>
      </c>
      <c r="C29" s="74" t="s">
        <v>156</v>
      </c>
      <c r="D29" s="73" t="s">
        <v>117</v>
      </c>
      <c r="E29" s="74"/>
    </row>
    <row r="30" spans="1:5" ht="16" outlineLevel="1" x14ac:dyDescent="0.2">
      <c r="A30" s="73" t="s">
        <v>157</v>
      </c>
      <c r="B30" s="73">
        <v>3</v>
      </c>
      <c r="C30" s="74" t="s">
        <v>158</v>
      </c>
      <c r="D30" s="73" t="s">
        <v>117</v>
      </c>
      <c r="E30" s="74"/>
    </row>
    <row r="31" spans="1:5" ht="16" outlineLevel="1" x14ac:dyDescent="0.2">
      <c r="A31" s="73" t="s">
        <v>159</v>
      </c>
      <c r="B31" s="73">
        <v>2</v>
      </c>
      <c r="C31" s="74" t="s">
        <v>160</v>
      </c>
      <c r="D31" s="73" t="s">
        <v>117</v>
      </c>
      <c r="E31" s="74"/>
    </row>
    <row r="32" spans="1:5" ht="32" outlineLevel="1" x14ac:dyDescent="0.2">
      <c r="A32" s="73" t="s">
        <v>161</v>
      </c>
      <c r="B32" s="73">
        <v>3</v>
      </c>
      <c r="C32" s="74" t="s">
        <v>162</v>
      </c>
      <c r="D32" s="73" t="s">
        <v>117</v>
      </c>
      <c r="E32" s="74"/>
    </row>
    <row r="33" spans="1:5" ht="32" outlineLevel="1" x14ac:dyDescent="0.2">
      <c r="A33" s="73" t="s">
        <v>163</v>
      </c>
      <c r="B33" s="73">
        <v>3</v>
      </c>
      <c r="C33" s="74" t="s">
        <v>164</v>
      </c>
      <c r="D33" s="73" t="s">
        <v>117</v>
      </c>
      <c r="E33" s="74"/>
    </row>
    <row r="34" spans="1:5" ht="16" outlineLevel="1" x14ac:dyDescent="0.2">
      <c r="A34" s="73" t="s">
        <v>165</v>
      </c>
      <c r="B34" s="73">
        <v>2</v>
      </c>
      <c r="C34" s="74" t="s">
        <v>166</v>
      </c>
      <c r="D34" s="73" t="s">
        <v>117</v>
      </c>
      <c r="E34" s="74"/>
    </row>
    <row r="35" spans="1:5" ht="16" outlineLevel="1" x14ac:dyDescent="0.2">
      <c r="A35" s="73" t="s">
        <v>167</v>
      </c>
      <c r="B35" s="73">
        <v>2</v>
      </c>
      <c r="C35" s="74" t="s">
        <v>168</v>
      </c>
      <c r="D35" s="73" t="s">
        <v>117</v>
      </c>
      <c r="E35" s="74"/>
    </row>
    <row r="36" spans="1:5" ht="32" outlineLevel="1" x14ac:dyDescent="0.2">
      <c r="A36" s="73" t="s">
        <v>169</v>
      </c>
      <c r="B36" s="73">
        <v>3</v>
      </c>
      <c r="C36" s="74" t="s">
        <v>170</v>
      </c>
      <c r="D36" s="73" t="s">
        <v>117</v>
      </c>
      <c r="E36" s="74"/>
    </row>
    <row r="37" spans="1:5" ht="32" outlineLevel="1" x14ac:dyDescent="0.2">
      <c r="A37" s="73" t="s">
        <v>171</v>
      </c>
      <c r="B37" s="73">
        <v>3</v>
      </c>
      <c r="C37" s="74" t="s">
        <v>172</v>
      </c>
      <c r="D37" s="73" t="s">
        <v>117</v>
      </c>
      <c r="E37" s="74"/>
    </row>
    <row r="38" spans="1:5" ht="32" outlineLevel="1" x14ac:dyDescent="0.2">
      <c r="A38" s="73" t="s">
        <v>173</v>
      </c>
      <c r="B38" s="73">
        <v>3</v>
      </c>
      <c r="C38" s="74" t="s">
        <v>174</v>
      </c>
      <c r="D38" s="73" t="s">
        <v>117</v>
      </c>
      <c r="E38" s="74"/>
    </row>
    <row r="39" spans="1:5" ht="16" outlineLevel="1" x14ac:dyDescent="0.2">
      <c r="A39" s="73" t="s">
        <v>175</v>
      </c>
      <c r="B39" s="73">
        <v>3</v>
      </c>
      <c r="C39" s="74" t="s">
        <v>176</v>
      </c>
      <c r="D39" s="73" t="s">
        <v>117</v>
      </c>
      <c r="E39" s="74"/>
    </row>
    <row r="40" spans="1:5" ht="16" outlineLevel="1" x14ac:dyDescent="0.2">
      <c r="A40" s="73" t="s">
        <v>177</v>
      </c>
      <c r="B40" s="73">
        <v>3</v>
      </c>
      <c r="C40" s="74" t="s">
        <v>178</v>
      </c>
      <c r="D40" s="73" t="s">
        <v>117</v>
      </c>
      <c r="E40" s="74"/>
    </row>
    <row r="41" spans="1:5" ht="16" outlineLevel="1" x14ac:dyDescent="0.2">
      <c r="A41" s="73" t="s">
        <v>179</v>
      </c>
      <c r="B41" s="73">
        <v>2</v>
      </c>
      <c r="C41" s="74" t="s">
        <v>180</v>
      </c>
      <c r="D41" s="73" t="s">
        <v>117</v>
      </c>
      <c r="E41" s="74"/>
    </row>
    <row r="42" spans="1:5" ht="16" outlineLevel="1" x14ac:dyDescent="0.2">
      <c r="A42" s="73" t="s">
        <v>181</v>
      </c>
      <c r="B42" s="73">
        <v>3</v>
      </c>
      <c r="C42" s="74" t="s">
        <v>182</v>
      </c>
      <c r="D42" s="73" t="s">
        <v>117</v>
      </c>
      <c r="E42" s="74"/>
    </row>
    <row r="43" spans="1:5" ht="16" outlineLevel="1" x14ac:dyDescent="0.2">
      <c r="A43" s="73" t="s">
        <v>183</v>
      </c>
      <c r="B43" s="73">
        <v>3</v>
      </c>
      <c r="C43" s="74" t="s">
        <v>184</v>
      </c>
      <c r="D43" s="73" t="s">
        <v>117</v>
      </c>
      <c r="E43" s="74"/>
    </row>
    <row r="44" spans="1:5" ht="16" outlineLevel="1" x14ac:dyDescent="0.2">
      <c r="A44" s="73" t="s">
        <v>185</v>
      </c>
      <c r="B44" s="73">
        <v>3</v>
      </c>
      <c r="C44" s="74" t="s">
        <v>186</v>
      </c>
      <c r="D44" s="73" t="s">
        <v>117</v>
      </c>
      <c r="E44" s="74"/>
    </row>
    <row r="45" spans="1:5" ht="16" outlineLevel="1" x14ac:dyDescent="0.2">
      <c r="A45" s="73" t="s">
        <v>187</v>
      </c>
      <c r="B45" s="73">
        <v>2</v>
      </c>
      <c r="C45" s="74" t="s">
        <v>188</v>
      </c>
      <c r="D45" s="73" t="s">
        <v>117</v>
      </c>
      <c r="E45" s="74"/>
    </row>
    <row r="46" spans="1:5" ht="32" outlineLevel="1" x14ac:dyDescent="0.2">
      <c r="A46" s="73" t="s">
        <v>189</v>
      </c>
      <c r="B46" s="73">
        <v>3</v>
      </c>
      <c r="C46" s="74" t="s">
        <v>190</v>
      </c>
      <c r="D46" s="73" t="s">
        <v>117</v>
      </c>
      <c r="E46" s="74"/>
    </row>
    <row r="47" spans="1:5" ht="16" outlineLevel="1" x14ac:dyDescent="0.2">
      <c r="A47" s="73" t="s">
        <v>191</v>
      </c>
      <c r="B47" s="73">
        <v>3</v>
      </c>
      <c r="C47" s="74" t="s">
        <v>192</v>
      </c>
      <c r="D47" s="73" t="s">
        <v>117</v>
      </c>
      <c r="E47" s="74"/>
    </row>
    <row r="48" spans="1:5" ht="16" outlineLevel="1" x14ac:dyDescent="0.2">
      <c r="A48" s="73" t="s">
        <v>193</v>
      </c>
      <c r="B48" s="73">
        <v>3</v>
      </c>
      <c r="C48" s="74" t="s">
        <v>194</v>
      </c>
      <c r="D48" s="73" t="s">
        <v>117</v>
      </c>
      <c r="E48" s="74"/>
    </row>
    <row r="49" spans="1:6" ht="16" outlineLevel="1" x14ac:dyDescent="0.2">
      <c r="A49" s="73" t="s">
        <v>195</v>
      </c>
      <c r="B49" s="73">
        <v>2</v>
      </c>
      <c r="C49" s="74" t="s">
        <v>196</v>
      </c>
      <c r="D49" s="73" t="s">
        <v>117</v>
      </c>
      <c r="E49" s="74"/>
    </row>
    <row r="50" spans="1:6" ht="32" outlineLevel="1" x14ac:dyDescent="0.2">
      <c r="A50" s="73" t="s">
        <v>197</v>
      </c>
      <c r="B50" s="73">
        <v>3</v>
      </c>
      <c r="C50" s="74" t="s">
        <v>198</v>
      </c>
      <c r="D50" s="73" t="s">
        <v>117</v>
      </c>
      <c r="E50" s="74"/>
    </row>
    <row r="51" spans="1:6" ht="32" outlineLevel="1" x14ac:dyDescent="0.2">
      <c r="A51" s="73" t="s">
        <v>199</v>
      </c>
      <c r="B51" s="73">
        <v>3</v>
      </c>
      <c r="C51" s="74" t="s">
        <v>200</v>
      </c>
      <c r="D51" s="73" t="s">
        <v>117</v>
      </c>
      <c r="E51" s="74"/>
    </row>
    <row r="52" spans="1:6" ht="16" outlineLevel="1" x14ac:dyDescent="0.2">
      <c r="A52" s="73" t="s">
        <v>201</v>
      </c>
      <c r="B52" s="73">
        <v>2</v>
      </c>
      <c r="C52" s="74" t="s">
        <v>202</v>
      </c>
      <c r="D52" s="73" t="s">
        <v>117</v>
      </c>
      <c r="E52" s="74"/>
    </row>
    <row r="53" spans="1:6" ht="32" outlineLevel="1" x14ac:dyDescent="0.2">
      <c r="A53" s="73" t="s">
        <v>203</v>
      </c>
      <c r="B53" s="73">
        <v>3</v>
      </c>
      <c r="C53" s="74" t="s">
        <v>198</v>
      </c>
      <c r="D53" s="73" t="s">
        <v>117</v>
      </c>
      <c r="E53" s="74"/>
    </row>
    <row r="54" spans="1:6" ht="32" outlineLevel="1" x14ac:dyDescent="0.2">
      <c r="A54" s="73" t="s">
        <v>204</v>
      </c>
      <c r="B54" s="73">
        <v>3</v>
      </c>
      <c r="C54" s="74" t="s">
        <v>200</v>
      </c>
      <c r="D54" s="73" t="s">
        <v>117</v>
      </c>
      <c r="E54" s="74"/>
    </row>
    <row r="55" spans="1:6" ht="32" outlineLevel="1" x14ac:dyDescent="0.2">
      <c r="A55" s="73" t="s">
        <v>205</v>
      </c>
      <c r="B55" s="73">
        <v>2</v>
      </c>
      <c r="C55" s="74" t="s">
        <v>206</v>
      </c>
      <c r="D55" s="73" t="s">
        <v>117</v>
      </c>
      <c r="E55" s="74"/>
    </row>
    <row r="56" spans="1:6" s="75" customFormat="1" ht="16" outlineLevel="1" x14ac:dyDescent="0.2">
      <c r="A56" s="73" t="s">
        <v>207</v>
      </c>
      <c r="B56" s="73">
        <v>3</v>
      </c>
      <c r="C56" s="73" t="s">
        <v>208</v>
      </c>
      <c r="D56" s="73" t="s">
        <v>117</v>
      </c>
      <c r="E56" s="74"/>
      <c r="F56" s="72"/>
    </row>
    <row r="57" spans="1:6" ht="32" outlineLevel="1" x14ac:dyDescent="0.2">
      <c r="A57" s="73" t="s">
        <v>209</v>
      </c>
      <c r="B57" s="73">
        <v>4</v>
      </c>
      <c r="C57" s="74" t="s">
        <v>210</v>
      </c>
      <c r="D57" s="73" t="s">
        <v>117</v>
      </c>
      <c r="E57" s="74"/>
    </row>
    <row r="58" spans="1:6" ht="16" outlineLevel="1" x14ac:dyDescent="0.2">
      <c r="A58" s="73" t="s">
        <v>211</v>
      </c>
      <c r="B58" s="73">
        <v>5</v>
      </c>
      <c r="C58" s="74" t="s">
        <v>212</v>
      </c>
      <c r="D58" s="73" t="s">
        <v>117</v>
      </c>
      <c r="E58" s="74"/>
    </row>
    <row r="59" spans="1:6" ht="16" outlineLevel="1" x14ac:dyDescent="0.2">
      <c r="A59" s="73" t="s">
        <v>213</v>
      </c>
      <c r="B59" s="73">
        <v>5</v>
      </c>
      <c r="C59" s="74" t="s">
        <v>214</v>
      </c>
      <c r="D59" s="73" t="s">
        <v>117</v>
      </c>
      <c r="E59" s="74"/>
    </row>
    <row r="60" spans="1:6" ht="16" outlineLevel="1" x14ac:dyDescent="0.2">
      <c r="A60" s="73" t="s">
        <v>215</v>
      </c>
      <c r="B60" s="73">
        <v>4</v>
      </c>
      <c r="C60" s="74" t="s">
        <v>216</v>
      </c>
      <c r="D60" s="73" t="s">
        <v>117</v>
      </c>
      <c r="E60" s="74"/>
    </row>
    <row r="61" spans="1:6" ht="16" outlineLevel="1" x14ac:dyDescent="0.2">
      <c r="A61" s="73" t="s">
        <v>217</v>
      </c>
      <c r="B61" s="73">
        <v>4</v>
      </c>
      <c r="C61" s="74" t="s">
        <v>218</v>
      </c>
      <c r="D61" s="73" t="s">
        <v>117</v>
      </c>
      <c r="E61" s="74"/>
    </row>
    <row r="62" spans="1:6" ht="16" outlineLevel="1" x14ac:dyDescent="0.2">
      <c r="A62" s="73" t="s">
        <v>219</v>
      </c>
      <c r="B62" s="73">
        <v>4</v>
      </c>
      <c r="C62" s="74" t="s">
        <v>220</v>
      </c>
      <c r="D62" s="73" t="s">
        <v>117</v>
      </c>
      <c r="E62" s="74"/>
    </row>
    <row r="63" spans="1:6" ht="16" outlineLevel="1" x14ac:dyDescent="0.2">
      <c r="A63" s="73" t="s">
        <v>221</v>
      </c>
      <c r="B63" s="73">
        <v>4</v>
      </c>
      <c r="C63" s="74" t="s">
        <v>222</v>
      </c>
      <c r="D63" s="73" t="s">
        <v>117</v>
      </c>
      <c r="E63" s="74"/>
    </row>
    <row r="64" spans="1:6" ht="32" outlineLevel="1" x14ac:dyDescent="0.2">
      <c r="A64" s="73" t="s">
        <v>223</v>
      </c>
      <c r="B64" s="73">
        <v>4</v>
      </c>
      <c r="C64" s="74" t="s">
        <v>224</v>
      </c>
      <c r="D64" s="73" t="s">
        <v>117</v>
      </c>
      <c r="E64" s="74"/>
    </row>
    <row r="65" spans="1:5" ht="16" outlineLevel="1" x14ac:dyDescent="0.2">
      <c r="A65" s="73" t="s">
        <v>225</v>
      </c>
      <c r="B65" s="73">
        <v>4</v>
      </c>
      <c r="C65" s="74" t="s">
        <v>226</v>
      </c>
      <c r="D65" s="73" t="s">
        <v>117</v>
      </c>
      <c r="E65" s="74"/>
    </row>
    <row r="66" spans="1:5" ht="16" outlineLevel="1" x14ac:dyDescent="0.2">
      <c r="A66" s="73" t="s">
        <v>227</v>
      </c>
      <c r="B66" s="73">
        <v>2</v>
      </c>
      <c r="C66" s="74" t="s">
        <v>228</v>
      </c>
      <c r="D66" s="73" t="s">
        <v>117</v>
      </c>
      <c r="E66" s="74"/>
    </row>
    <row r="67" spans="1:5" ht="32" outlineLevel="1" x14ac:dyDescent="0.2">
      <c r="A67" s="73" t="s">
        <v>229</v>
      </c>
      <c r="B67" s="73">
        <v>3</v>
      </c>
      <c r="C67" s="74" t="s">
        <v>230</v>
      </c>
      <c r="D67" s="73" t="s">
        <v>117</v>
      </c>
      <c r="E67" s="74"/>
    </row>
    <row r="68" spans="1:5" ht="32" outlineLevel="1" x14ac:dyDescent="0.2">
      <c r="A68" s="73" t="s">
        <v>231</v>
      </c>
      <c r="B68" s="73">
        <v>3</v>
      </c>
      <c r="C68" s="74" t="s">
        <v>232</v>
      </c>
      <c r="D68" s="73" t="s">
        <v>117</v>
      </c>
      <c r="E68" s="74"/>
    </row>
    <row r="69" spans="1:5" ht="32" outlineLevel="1" x14ac:dyDescent="0.2">
      <c r="A69" s="73" t="s">
        <v>233</v>
      </c>
      <c r="B69" s="73">
        <v>3</v>
      </c>
      <c r="C69" s="74" t="s">
        <v>234</v>
      </c>
      <c r="D69" s="73" t="s">
        <v>117</v>
      </c>
      <c r="E69" s="74"/>
    </row>
    <row r="70" spans="1:5" ht="16" outlineLevel="1" x14ac:dyDescent="0.2">
      <c r="A70" s="73" t="s">
        <v>235</v>
      </c>
      <c r="B70" s="73">
        <v>2</v>
      </c>
      <c r="C70" s="74" t="s">
        <v>236</v>
      </c>
      <c r="D70" s="73" t="s">
        <v>117</v>
      </c>
      <c r="E70" s="74"/>
    </row>
    <row r="71" spans="1:5" ht="64" x14ac:dyDescent="0.2">
      <c r="A71" s="73" t="s">
        <v>237</v>
      </c>
      <c r="B71" s="73">
        <v>2</v>
      </c>
      <c r="C71" s="74" t="s">
        <v>238</v>
      </c>
      <c r="D71" s="73" t="s">
        <v>239</v>
      </c>
      <c r="E71" s="74"/>
    </row>
    <row r="72" spans="1:5" ht="64" x14ac:dyDescent="0.2">
      <c r="A72" s="73" t="s">
        <v>240</v>
      </c>
      <c r="B72" s="73">
        <v>2</v>
      </c>
      <c r="C72" s="74" t="s">
        <v>241</v>
      </c>
      <c r="D72" s="73" t="s">
        <v>239</v>
      </c>
      <c r="E72" s="74"/>
    </row>
    <row r="73" spans="1:5" ht="64" x14ac:dyDescent="0.2">
      <c r="A73" s="73" t="s">
        <v>242</v>
      </c>
      <c r="B73" s="73">
        <v>1</v>
      </c>
      <c r="C73" s="74" t="s">
        <v>243</v>
      </c>
      <c r="D73" s="73" t="s">
        <v>239</v>
      </c>
      <c r="E73" s="74"/>
    </row>
    <row r="74" spans="1:5" ht="64" x14ac:dyDescent="0.2">
      <c r="A74" s="73" t="s">
        <v>244</v>
      </c>
      <c r="B74" s="73">
        <v>1</v>
      </c>
      <c r="C74" s="74" t="s">
        <v>245</v>
      </c>
      <c r="D74" s="73" t="s">
        <v>239</v>
      </c>
      <c r="E74" s="74"/>
    </row>
    <row r="75" spans="1:5" ht="64" x14ac:dyDescent="0.2">
      <c r="A75" s="73" t="s">
        <v>246</v>
      </c>
      <c r="B75" s="73">
        <v>1</v>
      </c>
      <c r="C75" s="74" t="s">
        <v>247</v>
      </c>
      <c r="D75" s="73" t="s">
        <v>239</v>
      </c>
      <c r="E75" s="74"/>
    </row>
    <row r="76" spans="1:5" ht="64" x14ac:dyDescent="0.2">
      <c r="A76" s="73" t="s">
        <v>248</v>
      </c>
      <c r="B76" s="73">
        <v>1</v>
      </c>
      <c r="C76" s="74" t="s">
        <v>249</v>
      </c>
      <c r="D76" s="73" t="s">
        <v>250</v>
      </c>
      <c r="E76" s="74"/>
    </row>
    <row r="77" spans="1:5" ht="64" x14ac:dyDescent="0.2">
      <c r="A77" s="73" t="s">
        <v>251</v>
      </c>
      <c r="B77" s="73">
        <v>1</v>
      </c>
      <c r="C77" s="74" t="s">
        <v>252</v>
      </c>
      <c r="D77" s="73" t="s">
        <v>253</v>
      </c>
      <c r="E77" s="74"/>
    </row>
    <row r="78" spans="1:5" customFormat="1" ht="16" x14ac:dyDescent="0.2">
      <c r="A78" s="73" t="s">
        <v>112</v>
      </c>
      <c r="B78" s="73">
        <v>3</v>
      </c>
      <c r="C78" s="74" t="s">
        <v>160</v>
      </c>
      <c r="D78" s="73" t="s">
        <v>117</v>
      </c>
      <c r="E78" s="74"/>
    </row>
    <row r="79" spans="1:5" customFormat="1" ht="32" outlineLevel="1" x14ac:dyDescent="0.2">
      <c r="A79" s="73" t="s">
        <v>153</v>
      </c>
      <c r="B79" s="73">
        <v>3</v>
      </c>
      <c r="C79" s="74" t="s">
        <v>254</v>
      </c>
      <c r="D79" s="73" t="s">
        <v>117</v>
      </c>
      <c r="E79" s="74"/>
    </row>
    <row r="80" spans="1:5" customFormat="1" ht="16" outlineLevel="1" x14ac:dyDescent="0.2">
      <c r="A80" s="73" t="s">
        <v>159</v>
      </c>
      <c r="B80" s="73">
        <v>3</v>
      </c>
      <c r="C80" s="74" t="s">
        <v>166</v>
      </c>
      <c r="D80" s="73" t="s">
        <v>117</v>
      </c>
      <c r="E80" s="74"/>
    </row>
    <row r="81" spans="1:5" customFormat="1" ht="16" outlineLevel="1" x14ac:dyDescent="0.2">
      <c r="A81" s="73" t="s">
        <v>165</v>
      </c>
      <c r="B81" s="73">
        <v>3</v>
      </c>
      <c r="C81" s="74" t="s">
        <v>255</v>
      </c>
      <c r="D81" s="73" t="s">
        <v>117</v>
      </c>
      <c r="E81" s="74"/>
    </row>
    <row r="82" spans="1:5" customFormat="1" ht="32" outlineLevel="1" x14ac:dyDescent="0.2">
      <c r="A82" s="73" t="s">
        <v>167</v>
      </c>
      <c r="B82" s="73">
        <v>3</v>
      </c>
      <c r="C82" s="74" t="s">
        <v>256</v>
      </c>
      <c r="D82" s="73" t="s">
        <v>117</v>
      </c>
      <c r="E82" s="74"/>
    </row>
    <row r="83" spans="1:5" customFormat="1" ht="32" outlineLevel="1" x14ac:dyDescent="0.2">
      <c r="A83" s="73" t="s">
        <v>179</v>
      </c>
      <c r="B83" s="73">
        <v>3</v>
      </c>
      <c r="C83" s="74" t="s">
        <v>257</v>
      </c>
      <c r="D83" s="73" t="s">
        <v>117</v>
      </c>
      <c r="E83" s="74"/>
    </row>
    <row r="84" spans="1:5" customFormat="1" ht="32" outlineLevel="1" x14ac:dyDescent="0.2">
      <c r="A84" s="73" t="s">
        <v>187</v>
      </c>
      <c r="B84" s="73">
        <v>3</v>
      </c>
      <c r="C84" s="74" t="s">
        <v>258</v>
      </c>
      <c r="D84" s="73" t="s">
        <v>117</v>
      </c>
      <c r="E84" s="74"/>
    </row>
    <row r="85" spans="1:5" customFormat="1" ht="48" outlineLevel="1" x14ac:dyDescent="0.2">
      <c r="A85" s="73" t="s">
        <v>189</v>
      </c>
      <c r="B85" s="73">
        <v>4</v>
      </c>
      <c r="C85" s="74" t="s">
        <v>259</v>
      </c>
      <c r="D85" s="73" t="s">
        <v>117</v>
      </c>
      <c r="E85" s="74"/>
    </row>
    <row r="86" spans="1:5" customFormat="1" ht="32" outlineLevel="1" x14ac:dyDescent="0.2">
      <c r="A86" s="73" t="s">
        <v>191</v>
      </c>
      <c r="B86" s="73">
        <v>4</v>
      </c>
      <c r="C86" s="74" t="s">
        <v>260</v>
      </c>
      <c r="D86" s="73" t="s">
        <v>117</v>
      </c>
      <c r="E86" s="74"/>
    </row>
    <row r="87" spans="1:5" customFormat="1" ht="16" outlineLevel="1" x14ac:dyDescent="0.2">
      <c r="A87" s="73" t="s">
        <v>193</v>
      </c>
      <c r="B87" s="73">
        <v>4</v>
      </c>
      <c r="C87" s="74" t="s">
        <v>261</v>
      </c>
      <c r="D87" s="73" t="s">
        <v>117</v>
      </c>
      <c r="E87" s="74"/>
    </row>
    <row r="88" spans="1:5" customFormat="1" ht="32" outlineLevel="1" x14ac:dyDescent="0.2">
      <c r="A88" s="73" t="s">
        <v>262</v>
      </c>
      <c r="B88" s="73">
        <v>4</v>
      </c>
      <c r="C88" s="74" t="s">
        <v>263</v>
      </c>
      <c r="D88" s="73" t="s">
        <v>117</v>
      </c>
      <c r="E88" s="74"/>
    </row>
    <row r="89" spans="1:5" customFormat="1" ht="32" outlineLevel="1" x14ac:dyDescent="0.2">
      <c r="A89" s="73" t="s">
        <v>195</v>
      </c>
      <c r="B89" s="73">
        <v>3</v>
      </c>
      <c r="C89" s="74" t="s">
        <v>264</v>
      </c>
      <c r="D89" s="73" t="s">
        <v>117</v>
      </c>
      <c r="E89" s="74"/>
    </row>
    <row r="90" spans="1:5" customFormat="1" ht="16" outlineLevel="1" x14ac:dyDescent="0.2">
      <c r="A90" s="73" t="s">
        <v>197</v>
      </c>
      <c r="B90" s="73">
        <v>4</v>
      </c>
      <c r="C90" s="74" t="s">
        <v>265</v>
      </c>
      <c r="D90" s="73" t="s">
        <v>117</v>
      </c>
      <c r="E90" s="74"/>
    </row>
    <row r="91" spans="1:5" customFormat="1" ht="16" outlineLevel="1" x14ac:dyDescent="0.2">
      <c r="A91" s="73" t="s">
        <v>199</v>
      </c>
      <c r="B91" s="73">
        <v>4</v>
      </c>
      <c r="C91" s="74" t="s">
        <v>266</v>
      </c>
      <c r="D91" s="73" t="s">
        <v>117</v>
      </c>
      <c r="E91" s="74"/>
    </row>
    <row r="92" spans="1:5" customFormat="1" ht="32" outlineLevel="1" x14ac:dyDescent="0.2">
      <c r="A92" s="73" t="s">
        <v>267</v>
      </c>
      <c r="B92" s="73">
        <v>4</v>
      </c>
      <c r="C92" s="74" t="s">
        <v>268</v>
      </c>
      <c r="D92" s="73" t="s">
        <v>117</v>
      </c>
      <c r="E92" s="74"/>
    </row>
    <row r="93" spans="1:5" customFormat="1" ht="16" outlineLevel="1" x14ac:dyDescent="0.2">
      <c r="A93" s="73" t="s">
        <v>269</v>
      </c>
      <c r="B93" s="73">
        <v>4</v>
      </c>
      <c r="C93" s="74" t="s">
        <v>270</v>
      </c>
      <c r="D93" s="73" t="s">
        <v>117</v>
      </c>
      <c r="E93" s="74"/>
    </row>
    <row r="94" spans="1:5" customFormat="1" ht="32" outlineLevel="1" x14ac:dyDescent="0.2">
      <c r="A94" s="73" t="s">
        <v>201</v>
      </c>
      <c r="B94" s="73">
        <v>3</v>
      </c>
      <c r="C94" s="74" t="s">
        <v>271</v>
      </c>
      <c r="D94" s="73" t="s">
        <v>117</v>
      </c>
      <c r="E94" s="74"/>
    </row>
    <row r="95" spans="1:5" customFormat="1" ht="16" outlineLevel="1" x14ac:dyDescent="0.2">
      <c r="A95" s="73" t="s">
        <v>203</v>
      </c>
      <c r="B95" s="73">
        <v>4</v>
      </c>
      <c r="C95" s="74" t="s">
        <v>272</v>
      </c>
      <c r="D95" s="73" t="s">
        <v>117</v>
      </c>
      <c r="E95" s="74"/>
    </row>
    <row r="96" spans="1:5" customFormat="1" ht="32" outlineLevel="1" x14ac:dyDescent="0.2">
      <c r="A96" s="73" t="s">
        <v>204</v>
      </c>
      <c r="B96" s="73">
        <v>4</v>
      </c>
      <c r="C96" s="74" t="s">
        <v>273</v>
      </c>
      <c r="D96" s="73" t="s">
        <v>117</v>
      </c>
      <c r="E96" s="74"/>
    </row>
    <row r="97" spans="1:5" customFormat="1" ht="48" outlineLevel="1" x14ac:dyDescent="0.2">
      <c r="A97" s="73" t="s">
        <v>274</v>
      </c>
      <c r="B97" s="73">
        <v>4</v>
      </c>
      <c r="C97" s="74" t="s">
        <v>275</v>
      </c>
      <c r="D97" s="73" t="s">
        <v>117</v>
      </c>
      <c r="E97" s="74"/>
    </row>
    <row r="98" spans="1:5" customFormat="1" ht="16" outlineLevel="1" x14ac:dyDescent="0.2">
      <c r="A98" s="73" t="s">
        <v>276</v>
      </c>
      <c r="B98" s="73">
        <v>4</v>
      </c>
      <c r="C98" s="74" t="s">
        <v>270</v>
      </c>
      <c r="D98" s="73" t="s">
        <v>117</v>
      </c>
      <c r="E98" s="74"/>
    </row>
    <row r="99" spans="1:5" customFormat="1" ht="32" outlineLevel="1" x14ac:dyDescent="0.2">
      <c r="A99" s="73" t="s">
        <v>205</v>
      </c>
      <c r="B99" s="73">
        <v>3</v>
      </c>
      <c r="C99" s="74" t="s">
        <v>277</v>
      </c>
      <c r="D99" s="73" t="s">
        <v>117</v>
      </c>
      <c r="E99" s="74"/>
    </row>
    <row r="100" spans="1:5" customFormat="1" ht="32" outlineLevel="1" x14ac:dyDescent="0.2">
      <c r="A100" s="73" t="s">
        <v>278</v>
      </c>
      <c r="B100" s="73">
        <v>4</v>
      </c>
      <c r="C100" s="74" t="s">
        <v>279</v>
      </c>
      <c r="D100" s="73" t="s">
        <v>117</v>
      </c>
      <c r="E100" s="74"/>
    </row>
    <row r="101" spans="1:5" customFormat="1" ht="32" outlineLevel="1" x14ac:dyDescent="0.2">
      <c r="A101" s="73" t="s">
        <v>280</v>
      </c>
      <c r="B101" s="73">
        <v>4</v>
      </c>
      <c r="C101" s="74" t="s">
        <v>281</v>
      </c>
      <c r="D101" s="73" t="s">
        <v>117</v>
      </c>
      <c r="E101" s="74"/>
    </row>
    <row r="102" spans="1:5" customFormat="1" ht="48" outlineLevel="1" x14ac:dyDescent="0.2">
      <c r="A102" s="73" t="s">
        <v>282</v>
      </c>
      <c r="B102" s="73">
        <v>4</v>
      </c>
      <c r="C102" s="74" t="s">
        <v>283</v>
      </c>
      <c r="D102" s="73" t="s">
        <v>117</v>
      </c>
      <c r="E102" s="74"/>
    </row>
    <row r="103" spans="1:5" customFormat="1" ht="16" outlineLevel="1" x14ac:dyDescent="0.2">
      <c r="A103" s="73" t="s">
        <v>227</v>
      </c>
      <c r="B103" s="73">
        <v>3</v>
      </c>
      <c r="C103" s="74" t="s">
        <v>284</v>
      </c>
      <c r="D103" s="73" t="s">
        <v>117</v>
      </c>
      <c r="E103" s="74"/>
    </row>
    <row r="104" spans="1:5" customFormat="1" ht="32" outlineLevel="1" x14ac:dyDescent="0.2">
      <c r="A104" s="73" t="s">
        <v>235</v>
      </c>
      <c r="B104" s="73">
        <v>3</v>
      </c>
      <c r="C104" s="74" t="s">
        <v>285</v>
      </c>
      <c r="D104" s="73" t="s">
        <v>117</v>
      </c>
      <c r="E104" s="74"/>
    </row>
    <row r="105" spans="1:5" customFormat="1" ht="32" outlineLevel="1" x14ac:dyDescent="0.2">
      <c r="A105" s="73" t="s">
        <v>286</v>
      </c>
      <c r="B105" s="73">
        <v>3</v>
      </c>
      <c r="C105" s="74" t="s">
        <v>287</v>
      </c>
      <c r="D105" s="73" t="s">
        <v>117</v>
      </c>
      <c r="E105" s="74"/>
    </row>
    <row r="106" spans="1:5" customFormat="1" ht="32" outlineLevel="1" x14ac:dyDescent="0.2">
      <c r="A106" s="73" t="s">
        <v>288</v>
      </c>
      <c r="B106" s="73">
        <v>4</v>
      </c>
      <c r="C106" s="74" t="s">
        <v>289</v>
      </c>
      <c r="D106" s="73" t="s">
        <v>117</v>
      </c>
      <c r="E106" s="74"/>
    </row>
    <row r="107" spans="1:5" customFormat="1" ht="32" outlineLevel="1" x14ac:dyDescent="0.2">
      <c r="A107" s="73" t="s">
        <v>290</v>
      </c>
      <c r="B107" s="73">
        <v>5</v>
      </c>
      <c r="C107" s="74" t="s">
        <v>291</v>
      </c>
      <c r="D107" s="73" t="s">
        <v>117</v>
      </c>
      <c r="E107" s="74"/>
    </row>
    <row r="108" spans="1:5" customFormat="1" ht="32" outlineLevel="1" x14ac:dyDescent="0.2">
      <c r="A108" s="73" t="s">
        <v>292</v>
      </c>
      <c r="B108" s="73">
        <v>5</v>
      </c>
      <c r="C108" s="74" t="s">
        <v>293</v>
      </c>
      <c r="D108" s="73" t="s">
        <v>117</v>
      </c>
      <c r="E108" s="74"/>
    </row>
    <row r="109" spans="1:5" customFormat="1" ht="16" outlineLevel="1" x14ac:dyDescent="0.2">
      <c r="A109" s="73" t="s">
        <v>294</v>
      </c>
      <c r="B109" s="73">
        <v>5</v>
      </c>
      <c r="C109" s="74" t="s">
        <v>295</v>
      </c>
      <c r="D109" s="73" t="s">
        <v>117</v>
      </c>
      <c r="E109" s="74"/>
    </row>
    <row r="110" spans="1:5" customFormat="1" ht="48" outlineLevel="1" x14ac:dyDescent="0.2">
      <c r="A110" s="73" t="s">
        <v>296</v>
      </c>
      <c r="B110" s="73">
        <v>4</v>
      </c>
      <c r="C110" s="74" t="s">
        <v>297</v>
      </c>
      <c r="D110" s="73" t="s">
        <v>117</v>
      </c>
      <c r="E110" s="74"/>
    </row>
    <row r="111" spans="1:5" customFormat="1" ht="16" outlineLevel="1" x14ac:dyDescent="0.2">
      <c r="A111" s="73" t="s">
        <v>298</v>
      </c>
      <c r="B111" s="73">
        <v>5</v>
      </c>
      <c r="C111" s="74" t="s">
        <v>299</v>
      </c>
      <c r="D111" s="73" t="s">
        <v>117</v>
      </c>
      <c r="E111" s="74"/>
    </row>
    <row r="112" spans="1:5" customFormat="1" ht="32" outlineLevel="1" x14ac:dyDescent="0.2">
      <c r="A112" s="73" t="s">
        <v>300</v>
      </c>
      <c r="B112" s="73">
        <v>5</v>
      </c>
      <c r="C112" s="74" t="s">
        <v>301</v>
      </c>
      <c r="D112" s="73" t="s">
        <v>117</v>
      </c>
      <c r="E112" s="74"/>
    </row>
    <row r="113" spans="1:5" customFormat="1" ht="16" outlineLevel="1" x14ac:dyDescent="0.2">
      <c r="A113" s="73" t="s">
        <v>302</v>
      </c>
      <c r="B113" s="73">
        <v>5</v>
      </c>
      <c r="C113" s="74" t="s">
        <v>303</v>
      </c>
      <c r="D113" s="73" t="s">
        <v>117</v>
      </c>
      <c r="E113" s="74"/>
    </row>
    <row r="114" spans="1:5" customFormat="1" ht="16" outlineLevel="1" x14ac:dyDescent="0.2">
      <c r="A114" s="73" t="s">
        <v>304</v>
      </c>
      <c r="B114" s="73">
        <v>5</v>
      </c>
      <c r="C114" s="74" t="s">
        <v>305</v>
      </c>
      <c r="D114" s="73" t="s">
        <v>117</v>
      </c>
      <c r="E114" s="74"/>
    </row>
    <row r="115" spans="1:5" customFormat="1" ht="32" outlineLevel="1" x14ac:dyDescent="0.2">
      <c r="A115" s="73" t="s">
        <v>306</v>
      </c>
      <c r="B115" s="73">
        <v>3</v>
      </c>
      <c r="C115" s="74" t="s">
        <v>307</v>
      </c>
      <c r="D115" s="73" t="s">
        <v>117</v>
      </c>
      <c r="E115" s="74"/>
    </row>
    <row r="116" spans="1:5" customFormat="1" ht="16" outlineLevel="1" x14ac:dyDescent="0.2">
      <c r="A116" s="73" t="s">
        <v>308</v>
      </c>
      <c r="B116" s="73">
        <v>3</v>
      </c>
      <c r="C116" s="74" t="s">
        <v>186</v>
      </c>
      <c r="D116" s="73" t="s">
        <v>117</v>
      </c>
      <c r="E116" s="74"/>
    </row>
  </sheetData>
  <sheetProtection sheet="1" objects="1" scenarios="1"/>
  <autoFilter ref="A1:D116" xr:uid="{00000000-0009-0000-0000-000006000000}"/>
  <printOptions horizontalCentered="1"/>
  <pageMargins left="0.25" right="0.25" top="0.75" bottom="0.75" header="0.3" footer="0.3"/>
  <pageSetup scale="90" fitToHeight="0" orientation="landscape" r:id="rId1"/>
  <headerFooter>
    <oddHeader>&amp;CPEO DHMS WBS Dictionary</oddHeader>
    <oddFooter>&amp;R&amp;P of &amp;N</oddFooter>
  </headerFooter>
  <rowBreaks count="1" manualBreakCount="1">
    <brk id="116"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1_Instructions</vt:lpstr>
      <vt:lpstr>2_DTO1</vt:lpstr>
      <vt:lpstr>3_CTO1</vt:lpstr>
      <vt:lpstr>4_ScenarioPricing</vt:lpstr>
      <vt:lpstr>5_OfferorPricing</vt:lpstr>
      <vt:lpstr>Price Eval Table - Lot 1</vt:lpstr>
      <vt:lpstr>PEO DHMS WBS</vt:lpstr>
      <vt:lpstr>'PEO DHMS WBS'!Print_Area</vt:lpstr>
      <vt:lpstr>'PEO DHMS WBS'!Print_Titles</vt:lpstr>
      <vt:lpstr>'2_DTO1'!spiin_number</vt:lpstr>
      <vt:lpstr>'3_CTO1'!spiin_number</vt:lpstr>
      <vt:lpstr>'4_ScenarioPricing'!spiin_number</vt:lpstr>
      <vt:lpstr>'5_OfferorPricing'!spiin_number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2019-04-10T19:58:57Z</dcterms:created>
  <dcterms:modified xsi:type="dcterms:W3CDTF">2021-05-21T20:50:36Z</dcterms:modified>
  <cp:category/>
  <cp:contentStatus/>
</cp:coreProperties>
</file>