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3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506rannsknasjursp-rr/Shared Documents/5.06.03 Reglur, leiðbeiningar og eyðublöð/Annual and final reports/2022/"/>
    </mc:Choice>
  </mc:AlternateContent>
  <xr:revisionPtr revIDLastSave="1932" documentId="8_{ED90FE85-FAD6-4772-AFE1-940125C90B16}" xr6:coauthVersionLast="47" xr6:coauthVersionMax="47" xr10:uidLastSave="{2186F075-998C-44CB-A786-732553FB7CDB}"/>
  <bookViews>
    <workbookView xWindow="28680" yWindow="-120" windowWidth="29040" windowHeight="15840" tabRatio="813" activeTab="1" xr2:uid="{6329473B-87AD-4604-AE64-59794E1774CE}"/>
  </bookViews>
  <sheets>
    <sheet name="Year 1" sheetId="1" r:id="rId1"/>
    <sheet name="Year 2" sheetId="17" r:id="rId2"/>
    <sheet name="Year 3" sheetId="18" r:id="rId3"/>
    <sheet name="All years" sheetId="9" r:id="rId4"/>
    <sheet name="All Years - Summary" sheetId="14" r:id="rId5"/>
  </sheets>
  <definedNames>
    <definedName name="_xlnm.Print_Area" localSheetId="3">'All years'!$A$1:$AP$37</definedName>
    <definedName name="_xlnm.Print_Area" localSheetId="4">'All Years - Summary'!$A$1:$H$29</definedName>
    <definedName name="_xlnm.Print_Area" localSheetId="0">'Year 1'!$A$2:$J$141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8" l="1"/>
  <c r="F51" i="18"/>
  <c r="I51" i="18"/>
  <c r="G51" i="18"/>
  <c r="H51" i="17"/>
  <c r="F51" i="17"/>
  <c r="H51" i="1"/>
  <c r="F51" i="1"/>
  <c r="G25" i="1"/>
  <c r="I25" i="1"/>
  <c r="G26" i="1"/>
  <c r="I26" i="1"/>
  <c r="J26" i="1" s="1"/>
  <c r="C8" i="18"/>
  <c r="C9" i="18"/>
  <c r="C10" i="18"/>
  <c r="C11" i="18"/>
  <c r="C12" i="18"/>
  <c r="C13" i="18"/>
  <c r="C13" i="17"/>
  <c r="C8" i="17"/>
  <c r="C9" i="17"/>
  <c r="C10" i="17"/>
  <c r="C11" i="17"/>
  <c r="C12" i="17"/>
  <c r="C8" i="14"/>
  <c r="C9" i="14"/>
  <c r="C10" i="14"/>
  <c r="G51" i="1" l="1"/>
  <c r="J25" i="1"/>
  <c r="D114" i="18" l="1"/>
  <c r="D113" i="18"/>
  <c r="D112" i="18"/>
  <c r="D111" i="18"/>
  <c r="D110" i="18"/>
  <c r="D109" i="18"/>
  <c r="D115" i="18" s="1"/>
  <c r="C114" i="18"/>
  <c r="C113" i="18"/>
  <c r="C112" i="18"/>
  <c r="C111" i="18"/>
  <c r="C110" i="18"/>
  <c r="C109" i="18"/>
  <c r="O109" i="17"/>
  <c r="O110" i="17"/>
  <c r="E110" i="18" s="1"/>
  <c r="N115" i="1"/>
  <c r="N114" i="1"/>
  <c r="N113" i="1"/>
  <c r="N112" i="1"/>
  <c r="N111" i="1"/>
  <c r="N110" i="1"/>
  <c r="E109" i="18" l="1"/>
  <c r="N117" i="1"/>
  <c r="E110" i="1" l="1"/>
  <c r="E56" i="1"/>
  <c r="H35" i="9"/>
  <c r="H34" i="9"/>
  <c r="H33" i="9"/>
  <c r="G35" i="9"/>
  <c r="G34" i="9"/>
  <c r="G36" i="9" s="1"/>
  <c r="G33" i="9"/>
  <c r="F35" i="9"/>
  <c r="F34" i="9"/>
  <c r="F33" i="9"/>
  <c r="E35" i="9"/>
  <c r="E34" i="9"/>
  <c r="E33" i="9"/>
  <c r="D35" i="9"/>
  <c r="D34" i="9"/>
  <c r="D33" i="9"/>
  <c r="C35" i="9"/>
  <c r="C34" i="9"/>
  <c r="C33" i="9"/>
  <c r="D104" i="18"/>
  <c r="H114" i="18" s="1"/>
  <c r="C104" i="18"/>
  <c r="E103" i="18"/>
  <c r="E102" i="18"/>
  <c r="E101" i="18"/>
  <c r="E100" i="18"/>
  <c r="E99" i="18"/>
  <c r="D95" i="18"/>
  <c r="H113" i="18" s="1"/>
  <c r="C95" i="18"/>
  <c r="E94" i="18"/>
  <c r="E93" i="18"/>
  <c r="E92" i="18"/>
  <c r="E91" i="18"/>
  <c r="D87" i="18"/>
  <c r="H112" i="18" s="1"/>
  <c r="C87" i="18"/>
  <c r="E86" i="18"/>
  <c r="E85" i="18"/>
  <c r="E84" i="18"/>
  <c r="E87" i="18" s="1"/>
  <c r="I112" i="18" s="1"/>
  <c r="G112" i="18" s="1"/>
  <c r="D81" i="18"/>
  <c r="H111" i="18" s="1"/>
  <c r="C81" i="18"/>
  <c r="E80" i="18"/>
  <c r="E79" i="18"/>
  <c r="E78" i="18"/>
  <c r="E77" i="18"/>
  <c r="E76" i="18"/>
  <c r="E75" i="18"/>
  <c r="E74" i="18"/>
  <c r="E73" i="18"/>
  <c r="E72" i="18"/>
  <c r="E71" i="18"/>
  <c r="E70" i="18"/>
  <c r="D66" i="18"/>
  <c r="H110" i="18" s="1"/>
  <c r="C66" i="18"/>
  <c r="E65" i="18"/>
  <c r="E64" i="18"/>
  <c r="E63" i="18"/>
  <c r="E62" i="18"/>
  <c r="E61" i="18"/>
  <c r="E60" i="18"/>
  <c r="E59" i="18"/>
  <c r="E58" i="18"/>
  <c r="E57" i="18"/>
  <c r="E56" i="18"/>
  <c r="J50" i="18"/>
  <c r="I50" i="18"/>
  <c r="G50" i="18"/>
  <c r="J49" i="18"/>
  <c r="I49" i="18"/>
  <c r="G49" i="18"/>
  <c r="I48" i="18"/>
  <c r="G48" i="18"/>
  <c r="J48" i="18" s="1"/>
  <c r="I47" i="18"/>
  <c r="G47" i="18"/>
  <c r="I46" i="18"/>
  <c r="G46" i="18"/>
  <c r="J46" i="18" s="1"/>
  <c r="I45" i="18"/>
  <c r="J45" i="18" s="1"/>
  <c r="G45" i="18"/>
  <c r="I44" i="18"/>
  <c r="G44" i="18"/>
  <c r="J44" i="18" s="1"/>
  <c r="I43" i="18"/>
  <c r="G43" i="18"/>
  <c r="J43" i="18" s="1"/>
  <c r="I42" i="18"/>
  <c r="G42" i="18"/>
  <c r="J42" i="18" s="1"/>
  <c r="I41" i="18"/>
  <c r="G41" i="18"/>
  <c r="J41" i="18" s="1"/>
  <c r="I40" i="18"/>
  <c r="G40" i="18"/>
  <c r="J40" i="18" s="1"/>
  <c r="I39" i="18"/>
  <c r="G39" i="18"/>
  <c r="J39" i="18" s="1"/>
  <c r="I38" i="18"/>
  <c r="G38" i="18"/>
  <c r="J38" i="18" s="1"/>
  <c r="I37" i="18"/>
  <c r="G37" i="18"/>
  <c r="I36" i="18"/>
  <c r="G36" i="18"/>
  <c r="J36" i="18" s="1"/>
  <c r="I35" i="18"/>
  <c r="G35" i="18"/>
  <c r="J35" i="18" s="1"/>
  <c r="I34" i="18"/>
  <c r="G34" i="18"/>
  <c r="J34" i="18" s="1"/>
  <c r="J33" i="18"/>
  <c r="I33" i="18"/>
  <c r="G33" i="18"/>
  <c r="I32" i="18"/>
  <c r="G32" i="18"/>
  <c r="J32" i="18" s="1"/>
  <c r="I31" i="18"/>
  <c r="G31" i="18"/>
  <c r="J31" i="18" s="1"/>
  <c r="I30" i="18"/>
  <c r="G30" i="18"/>
  <c r="J30" i="18" s="1"/>
  <c r="I29" i="18"/>
  <c r="G29" i="18"/>
  <c r="I28" i="18"/>
  <c r="G28" i="18"/>
  <c r="J28" i="18" s="1"/>
  <c r="I27" i="18"/>
  <c r="G27" i="18"/>
  <c r="I26" i="18"/>
  <c r="G26" i="18"/>
  <c r="I25" i="18"/>
  <c r="G25" i="18"/>
  <c r="J25" i="18" s="1"/>
  <c r="D114" i="17"/>
  <c r="D113" i="17"/>
  <c r="D112" i="17"/>
  <c r="D111" i="17"/>
  <c r="D110" i="17"/>
  <c r="D109" i="17"/>
  <c r="C114" i="17"/>
  <c r="C113" i="17"/>
  <c r="C112" i="17"/>
  <c r="C111" i="17"/>
  <c r="C110" i="17"/>
  <c r="C109" i="17"/>
  <c r="N115" i="17"/>
  <c r="M115" i="17"/>
  <c r="O114" i="17"/>
  <c r="E114" i="18" s="1"/>
  <c r="O113" i="17"/>
  <c r="E113" i="18" s="1"/>
  <c r="O112" i="17"/>
  <c r="E112" i="18" s="1"/>
  <c r="O111" i="17"/>
  <c r="D104" i="17"/>
  <c r="H114" i="17" s="1"/>
  <c r="C104" i="17"/>
  <c r="E103" i="17"/>
  <c r="E102" i="17"/>
  <c r="E101" i="17"/>
  <c r="E100" i="17"/>
  <c r="E99" i="17"/>
  <c r="E104" i="17" s="1"/>
  <c r="I114" i="17" s="1"/>
  <c r="D95" i="17"/>
  <c r="H113" i="17" s="1"/>
  <c r="C95" i="17"/>
  <c r="E94" i="17"/>
  <c r="E93" i="17"/>
  <c r="E92" i="17"/>
  <c r="E91" i="17"/>
  <c r="E95" i="17" s="1"/>
  <c r="I113" i="17" s="1"/>
  <c r="D87" i="17"/>
  <c r="H112" i="17" s="1"/>
  <c r="C87" i="17"/>
  <c r="E86" i="17"/>
  <c r="E87" i="17" s="1"/>
  <c r="I112" i="17" s="1"/>
  <c r="E85" i="17"/>
  <c r="E84" i="17"/>
  <c r="D81" i="17"/>
  <c r="H111" i="17" s="1"/>
  <c r="C81" i="17"/>
  <c r="E80" i="17"/>
  <c r="E79" i="17"/>
  <c r="E78" i="17"/>
  <c r="E77" i="17"/>
  <c r="E76" i="17"/>
  <c r="E75" i="17"/>
  <c r="E74" i="17"/>
  <c r="E73" i="17"/>
  <c r="E72" i="17"/>
  <c r="E71" i="17"/>
  <c r="E70" i="17"/>
  <c r="E81" i="17" s="1"/>
  <c r="I111" i="17" s="1"/>
  <c r="D66" i="17"/>
  <c r="H110" i="17" s="1"/>
  <c r="C66" i="17"/>
  <c r="E65" i="17"/>
  <c r="E64" i="17"/>
  <c r="E63" i="17"/>
  <c r="E62" i="17"/>
  <c r="E61" i="17"/>
  <c r="E60" i="17"/>
  <c r="E59" i="17"/>
  <c r="E58" i="17"/>
  <c r="E57" i="17"/>
  <c r="E56" i="17"/>
  <c r="E66" i="17" s="1"/>
  <c r="I110" i="17" s="1"/>
  <c r="G110" i="17" s="1"/>
  <c r="I50" i="17"/>
  <c r="G50" i="17"/>
  <c r="I49" i="17"/>
  <c r="J49" i="17" s="1"/>
  <c r="G49" i="17"/>
  <c r="I48" i="17"/>
  <c r="G48" i="17"/>
  <c r="I47" i="17"/>
  <c r="G47" i="17"/>
  <c r="J47" i="17" s="1"/>
  <c r="I46" i="17"/>
  <c r="G46" i="17"/>
  <c r="I45" i="17"/>
  <c r="G45" i="17"/>
  <c r="I44" i="17"/>
  <c r="G44" i="17"/>
  <c r="I43" i="17"/>
  <c r="G43" i="17"/>
  <c r="I42" i="17"/>
  <c r="G42" i="17"/>
  <c r="I41" i="17"/>
  <c r="G41" i="17"/>
  <c r="I40" i="17"/>
  <c r="G40" i="17"/>
  <c r="I39" i="17"/>
  <c r="G39" i="17"/>
  <c r="J39" i="17" s="1"/>
  <c r="J38" i="17"/>
  <c r="I38" i="17"/>
  <c r="G38" i="17"/>
  <c r="I37" i="17"/>
  <c r="G37" i="17"/>
  <c r="I36" i="17"/>
  <c r="G36" i="17"/>
  <c r="I35" i="17"/>
  <c r="J35" i="17" s="1"/>
  <c r="G35" i="17"/>
  <c r="I34" i="17"/>
  <c r="G34" i="17"/>
  <c r="J34" i="17" s="1"/>
  <c r="I33" i="17"/>
  <c r="G33" i="17"/>
  <c r="I32" i="17"/>
  <c r="G32" i="17"/>
  <c r="I31" i="17"/>
  <c r="G31" i="17"/>
  <c r="I30" i="17"/>
  <c r="G30" i="17"/>
  <c r="J30" i="17" s="1"/>
  <c r="I29" i="17"/>
  <c r="G29" i="17"/>
  <c r="I28" i="17"/>
  <c r="G28" i="17"/>
  <c r="I27" i="17"/>
  <c r="G27" i="17"/>
  <c r="I26" i="17"/>
  <c r="G26" i="17"/>
  <c r="J26" i="17" s="1"/>
  <c r="I25" i="17"/>
  <c r="G25" i="17"/>
  <c r="D116" i="1"/>
  <c r="E104" i="1"/>
  <c r="E103" i="1"/>
  <c r="E102" i="1"/>
  <c r="E101" i="1"/>
  <c r="E100" i="1"/>
  <c r="E95" i="1"/>
  <c r="E94" i="1"/>
  <c r="E93" i="1"/>
  <c r="E92" i="1"/>
  <c r="E87" i="1"/>
  <c r="E86" i="1"/>
  <c r="E85" i="1"/>
  <c r="E80" i="1"/>
  <c r="E79" i="1"/>
  <c r="E78" i="1"/>
  <c r="E77" i="1"/>
  <c r="E76" i="1"/>
  <c r="E75" i="1"/>
  <c r="E74" i="1"/>
  <c r="E73" i="1"/>
  <c r="E72" i="1"/>
  <c r="E71" i="1"/>
  <c r="E70" i="1"/>
  <c r="J112" i="18" l="1"/>
  <c r="J27" i="18"/>
  <c r="H109" i="18"/>
  <c r="H115" i="18" s="1"/>
  <c r="G114" i="17"/>
  <c r="J42" i="17"/>
  <c r="J46" i="17"/>
  <c r="J32" i="17"/>
  <c r="J40" i="17"/>
  <c r="J48" i="17"/>
  <c r="J29" i="17"/>
  <c r="J33" i="17"/>
  <c r="J41" i="17"/>
  <c r="J45" i="17"/>
  <c r="J36" i="17"/>
  <c r="J43" i="17"/>
  <c r="J50" i="17"/>
  <c r="J37" i="17"/>
  <c r="J44" i="17"/>
  <c r="I51" i="17"/>
  <c r="I109" i="17" s="1"/>
  <c r="J31" i="17"/>
  <c r="J28" i="17"/>
  <c r="J27" i="17"/>
  <c r="G51" i="17"/>
  <c r="H109" i="17" s="1"/>
  <c r="E95" i="18"/>
  <c r="I113" i="18" s="1"/>
  <c r="J23" i="9"/>
  <c r="E111" i="18"/>
  <c r="O115" i="17"/>
  <c r="O116" i="17"/>
  <c r="G25" i="9"/>
  <c r="G113" i="17"/>
  <c r="G24" i="9"/>
  <c r="G112" i="17"/>
  <c r="G23" i="9"/>
  <c r="G22" i="9"/>
  <c r="G111" i="17"/>
  <c r="C115" i="17"/>
  <c r="G21" i="9"/>
  <c r="J26" i="18"/>
  <c r="J37" i="18"/>
  <c r="E81" i="18"/>
  <c r="I111" i="18" s="1"/>
  <c r="I109" i="18"/>
  <c r="E66" i="18"/>
  <c r="I110" i="18" s="1"/>
  <c r="C115" i="18"/>
  <c r="J47" i="18"/>
  <c r="J29" i="18"/>
  <c r="E104" i="18"/>
  <c r="I114" i="18" s="1"/>
  <c r="G114" i="18" s="1"/>
  <c r="D115" i="17"/>
  <c r="J25" i="17"/>
  <c r="E65" i="1"/>
  <c r="E64" i="1"/>
  <c r="E63" i="1"/>
  <c r="E62" i="1"/>
  <c r="E61" i="1"/>
  <c r="E60" i="1"/>
  <c r="E59" i="1"/>
  <c r="E58" i="1"/>
  <c r="E57" i="1"/>
  <c r="G50" i="1"/>
  <c r="I50" i="1"/>
  <c r="C20" i="9"/>
  <c r="E112" i="1"/>
  <c r="C22" i="9" s="1"/>
  <c r="E111" i="1"/>
  <c r="E113" i="1"/>
  <c r="C23" i="9" s="1"/>
  <c r="E114" i="1"/>
  <c r="E115" i="1"/>
  <c r="C25" i="9" s="1"/>
  <c r="L116" i="1"/>
  <c r="I31" i="1"/>
  <c r="G31" i="1"/>
  <c r="I30" i="1"/>
  <c r="G30" i="1"/>
  <c r="I28" i="1"/>
  <c r="G28" i="1"/>
  <c r="I27" i="1"/>
  <c r="G27" i="1"/>
  <c r="I29" i="1"/>
  <c r="G29" i="1"/>
  <c r="J29" i="1" s="1"/>
  <c r="I32" i="1"/>
  <c r="G32" i="1"/>
  <c r="I33" i="1"/>
  <c r="G33" i="1"/>
  <c r="I34" i="1"/>
  <c r="G34" i="1"/>
  <c r="J34" i="1" s="1"/>
  <c r="I38" i="1"/>
  <c r="G38" i="1"/>
  <c r="I36" i="1"/>
  <c r="G36" i="1"/>
  <c r="I37" i="1"/>
  <c r="G37" i="1"/>
  <c r="C81" i="1"/>
  <c r="C66" i="1"/>
  <c r="E96" i="1"/>
  <c r="H114" i="1" s="1"/>
  <c r="E81" i="1"/>
  <c r="H112" i="1" s="1"/>
  <c r="I46" i="1"/>
  <c r="G46" i="1"/>
  <c r="I47" i="1"/>
  <c r="G47" i="1"/>
  <c r="I48" i="1"/>
  <c r="G48" i="1"/>
  <c r="I49" i="1"/>
  <c r="G49" i="1"/>
  <c r="I39" i="1"/>
  <c r="G39" i="1"/>
  <c r="I44" i="1"/>
  <c r="G44" i="1"/>
  <c r="C13" i="14"/>
  <c r="C12" i="14"/>
  <c r="C11" i="14"/>
  <c r="C13" i="9"/>
  <c r="C12" i="9"/>
  <c r="C11" i="9"/>
  <c r="C10" i="9"/>
  <c r="C9" i="9"/>
  <c r="C8" i="9"/>
  <c r="F36" i="9"/>
  <c r="M116" i="1"/>
  <c r="C116" i="1"/>
  <c r="C105" i="1"/>
  <c r="C88" i="1"/>
  <c r="G45" i="1"/>
  <c r="G43" i="1"/>
  <c r="G42" i="1"/>
  <c r="J42" i="1" s="1"/>
  <c r="G41" i="1"/>
  <c r="G40" i="1"/>
  <c r="G35" i="1"/>
  <c r="I45" i="1"/>
  <c r="I43" i="1"/>
  <c r="I42" i="1"/>
  <c r="I41" i="1"/>
  <c r="I40" i="1"/>
  <c r="I35" i="1"/>
  <c r="E36" i="9"/>
  <c r="C96" i="1"/>
  <c r="D105" i="1"/>
  <c r="G115" i="1" s="1"/>
  <c r="F25" i="14" s="1"/>
  <c r="D81" i="1"/>
  <c r="D66" i="1"/>
  <c r="G111" i="1" s="1"/>
  <c r="F21" i="14" s="1"/>
  <c r="D88" i="1"/>
  <c r="G113" i="1" s="1"/>
  <c r="F23" i="14" s="1"/>
  <c r="D96" i="1"/>
  <c r="G114" i="1" s="1"/>
  <c r="F24" i="14" s="1"/>
  <c r="J51" i="18" l="1"/>
  <c r="J51" i="17"/>
  <c r="G20" i="9"/>
  <c r="G27" i="9" s="1"/>
  <c r="I115" i="17"/>
  <c r="I116" i="17"/>
  <c r="G109" i="17"/>
  <c r="G115" i="17" s="1"/>
  <c r="H115" i="17"/>
  <c r="J47" i="1"/>
  <c r="J46" i="1"/>
  <c r="I51" i="1"/>
  <c r="H110" i="1" s="1"/>
  <c r="J27" i="1"/>
  <c r="G110" i="1"/>
  <c r="J114" i="18"/>
  <c r="G113" i="18"/>
  <c r="J24" i="9"/>
  <c r="G111" i="18"/>
  <c r="J22" i="9"/>
  <c r="G110" i="18"/>
  <c r="J21" i="9"/>
  <c r="I116" i="18"/>
  <c r="G109" i="18"/>
  <c r="I115" i="18"/>
  <c r="J109" i="18"/>
  <c r="J20" i="9"/>
  <c r="O117" i="17"/>
  <c r="E116" i="18"/>
  <c r="E115" i="18"/>
  <c r="D24" i="9"/>
  <c r="I114" i="1"/>
  <c r="F114" i="1"/>
  <c r="I112" i="1"/>
  <c r="D22" i="9"/>
  <c r="M22" i="9" s="1"/>
  <c r="E109" i="17"/>
  <c r="J25" i="9"/>
  <c r="J41" i="1"/>
  <c r="J39" i="1"/>
  <c r="J32" i="1"/>
  <c r="J28" i="1"/>
  <c r="J49" i="1"/>
  <c r="G112" i="1"/>
  <c r="C21" i="9"/>
  <c r="E117" i="1"/>
  <c r="E116" i="1"/>
  <c r="E113" i="17"/>
  <c r="J113" i="18"/>
  <c r="E112" i="17"/>
  <c r="J111" i="18"/>
  <c r="E111" i="17"/>
  <c r="F21" i="9"/>
  <c r="H21" i="9" s="1"/>
  <c r="J110" i="18"/>
  <c r="E110" i="17"/>
  <c r="J110" i="17" s="1"/>
  <c r="F20" i="9"/>
  <c r="E114" i="17"/>
  <c r="J40" i="1"/>
  <c r="J48" i="1"/>
  <c r="J33" i="1"/>
  <c r="J31" i="1"/>
  <c r="J50" i="1"/>
  <c r="J35" i="1"/>
  <c r="J37" i="1"/>
  <c r="J44" i="1"/>
  <c r="J36" i="1"/>
  <c r="J43" i="1"/>
  <c r="J45" i="1"/>
  <c r="J38" i="1"/>
  <c r="J30" i="1"/>
  <c r="E88" i="1"/>
  <c r="H113" i="1" s="1"/>
  <c r="E105" i="1"/>
  <c r="H115" i="1" s="1"/>
  <c r="F25" i="9"/>
  <c r="H25" i="9" s="1"/>
  <c r="D36" i="9"/>
  <c r="F24" i="9"/>
  <c r="H24" i="9" s="1"/>
  <c r="C36" i="9"/>
  <c r="C24" i="9"/>
  <c r="F23" i="9"/>
  <c r="H23" i="9" s="1"/>
  <c r="F22" i="9"/>
  <c r="E66" i="1"/>
  <c r="H111" i="1" s="1"/>
  <c r="N116" i="1"/>
  <c r="H36" i="9"/>
  <c r="M24" i="9" l="1"/>
  <c r="I117" i="17"/>
  <c r="G115" i="18"/>
  <c r="J27" i="9"/>
  <c r="I117" i="18"/>
  <c r="J116" i="18"/>
  <c r="J115" i="18"/>
  <c r="L24" i="9"/>
  <c r="E118" i="1"/>
  <c r="G116" i="1"/>
  <c r="H20" i="9"/>
  <c r="F27" i="9"/>
  <c r="L23" i="9"/>
  <c r="C27" i="9"/>
  <c r="C26" i="9"/>
  <c r="I115" i="1"/>
  <c r="F115" i="1"/>
  <c r="D25" i="9"/>
  <c r="M25" i="9" s="1"/>
  <c r="I113" i="1"/>
  <c r="F113" i="1"/>
  <c r="D23" i="9"/>
  <c r="M23" i="9" s="1"/>
  <c r="F112" i="1"/>
  <c r="F22" i="14"/>
  <c r="F111" i="1"/>
  <c r="D21" i="9"/>
  <c r="M21" i="9" s="1"/>
  <c r="I111" i="1"/>
  <c r="H117" i="1"/>
  <c r="I110" i="1"/>
  <c r="D20" i="9"/>
  <c r="F110" i="1"/>
  <c r="F20" i="14"/>
  <c r="J114" i="17"/>
  <c r="F114" i="18" s="1"/>
  <c r="J113" i="17"/>
  <c r="F113" i="18" s="1"/>
  <c r="J112" i="17"/>
  <c r="F112" i="18" s="1"/>
  <c r="J111" i="17"/>
  <c r="F111" i="18" s="1"/>
  <c r="J109" i="17"/>
  <c r="E116" i="17"/>
  <c r="F110" i="18"/>
  <c r="I22" i="9"/>
  <c r="K22" i="9" s="1"/>
  <c r="I25" i="9"/>
  <c r="K25" i="9" s="1"/>
  <c r="I20" i="9"/>
  <c r="E115" i="17"/>
  <c r="I23" i="9"/>
  <c r="K23" i="9" s="1"/>
  <c r="I24" i="9"/>
  <c r="K24" i="9" s="1"/>
  <c r="I21" i="9"/>
  <c r="K21" i="9" s="1"/>
  <c r="J51" i="1"/>
  <c r="H22" i="9"/>
  <c r="N118" i="1"/>
  <c r="F26" i="9"/>
  <c r="J26" i="9"/>
  <c r="G26" i="9"/>
  <c r="G28" i="9" s="1"/>
  <c r="N24" i="9" l="1"/>
  <c r="J28" i="9"/>
  <c r="J117" i="18"/>
  <c r="I27" i="9"/>
  <c r="I26" i="9"/>
  <c r="I28" i="9" s="1"/>
  <c r="L25" i="9"/>
  <c r="N25" i="9" s="1"/>
  <c r="L20" i="9"/>
  <c r="C20" i="14" s="1"/>
  <c r="L21" i="9"/>
  <c r="L27" i="9" s="1"/>
  <c r="L22" i="9"/>
  <c r="N22" i="9" s="1"/>
  <c r="J116" i="17"/>
  <c r="F116" i="18" s="1"/>
  <c r="H27" i="9"/>
  <c r="F28" i="9"/>
  <c r="N23" i="9"/>
  <c r="C28" i="9"/>
  <c r="L26" i="9"/>
  <c r="D27" i="9"/>
  <c r="M20" i="9"/>
  <c r="I117" i="1"/>
  <c r="F116" i="17" s="1"/>
  <c r="F109" i="17"/>
  <c r="I116" i="1"/>
  <c r="F26" i="14"/>
  <c r="C24" i="14"/>
  <c r="E117" i="17"/>
  <c r="C25" i="14"/>
  <c r="K20" i="9"/>
  <c r="K27" i="9" s="1"/>
  <c r="C23" i="14"/>
  <c r="F109" i="18"/>
  <c r="F115" i="18" s="1"/>
  <c r="J115" i="17"/>
  <c r="E117" i="18"/>
  <c r="F27" i="14"/>
  <c r="H26" i="9"/>
  <c r="L28" i="9" l="1"/>
  <c r="C22" i="14"/>
  <c r="N21" i="9"/>
  <c r="F117" i="18"/>
  <c r="J117" i="17"/>
  <c r="H28" i="9"/>
  <c r="I118" i="1"/>
  <c r="M27" i="9"/>
  <c r="N20" i="9"/>
  <c r="F28" i="14"/>
  <c r="C21" i="14"/>
  <c r="K26" i="9"/>
  <c r="K28" i="9" s="1"/>
  <c r="N27" i="9" l="1"/>
  <c r="N26" i="9"/>
  <c r="C27" i="14"/>
  <c r="C26" i="14"/>
  <c r="E20" i="9"/>
  <c r="N28" i="9" l="1"/>
  <c r="C28" i="14"/>
  <c r="D20" i="14"/>
  <c r="G20" i="14" s="1"/>
  <c r="E20" i="14" l="1"/>
  <c r="F114" i="17"/>
  <c r="F113" i="17"/>
  <c r="F112" i="17"/>
  <c r="F111" i="17"/>
  <c r="F110" i="17"/>
  <c r="E25" i="9"/>
  <c r="D25" i="14"/>
  <c r="G25" i="14" s="1"/>
  <c r="F116" i="1"/>
  <c r="E24" i="9"/>
  <c r="F115" i="17" l="1"/>
  <c r="F117" i="17" s="1"/>
  <c r="E23" i="9"/>
  <c r="H116" i="1"/>
  <c r="H118" i="1" s="1"/>
  <c r="D26" i="9"/>
  <c r="E25" i="14"/>
  <c r="D22" i="14"/>
  <c r="G22" i="14" s="1"/>
  <c r="D23" i="14"/>
  <c r="G23" i="14" s="1"/>
  <c r="D21" i="14"/>
  <c r="G21" i="14" s="1"/>
  <c r="E22" i="9"/>
  <c r="E21" i="9"/>
  <c r="E27" i="9" l="1"/>
  <c r="M26" i="9"/>
  <c r="M28" i="9" s="1"/>
  <c r="D28" i="9"/>
  <c r="E26" i="9"/>
  <c r="D24" i="14"/>
  <c r="G24" i="14" s="1"/>
  <c r="E23" i="14"/>
  <c r="E22" i="14"/>
  <c r="E21" i="14"/>
  <c r="E28" i="9" l="1"/>
  <c r="D26" i="14"/>
  <c r="D27" i="14"/>
  <c r="E24" i="14"/>
  <c r="E27" i="14" s="1"/>
  <c r="G26" i="14"/>
  <c r="G27" i="14"/>
  <c r="D28" i="14" l="1"/>
  <c r="G28" i="14"/>
  <c r="E26" i="14"/>
  <c r="E28" i="14" s="1"/>
</calcChain>
</file>

<file path=xl/sharedStrings.xml><?xml version="1.0" encoding="utf-8"?>
<sst xmlns="http://schemas.openxmlformats.org/spreadsheetml/2006/main" count="426" uniqueCount="101">
  <si>
    <t>ICELANDIC RESEARCH FUND</t>
  </si>
  <si>
    <t>ANNUAL REPORT</t>
  </si>
  <si>
    <t>YEAR 1</t>
  </si>
  <si>
    <t xml:space="preserve">Grant number: </t>
  </si>
  <si>
    <t xml:space="preserve">Project title: </t>
  </si>
  <si>
    <t xml:space="preserve">Project leader: </t>
  </si>
  <si>
    <t xml:space="preserve">Project leader email: </t>
  </si>
  <si>
    <t xml:space="preserve">Type of grant: </t>
  </si>
  <si>
    <t xml:space="preserve">Expert panel: </t>
  </si>
  <si>
    <t>Fill in the white cells. Gray cells will autofill and should not be altered.</t>
  </si>
  <si>
    <t>Salaries</t>
  </si>
  <si>
    <t xml:space="preserve">Salaries </t>
  </si>
  <si>
    <t>SALARIES</t>
  </si>
  <si>
    <t>Funded by IRF</t>
  </si>
  <si>
    <t>Own/other financing</t>
  </si>
  <si>
    <t>Participant</t>
  </si>
  <si>
    <t>Role</t>
  </si>
  <si>
    <t>Institution</t>
  </si>
  <si>
    <t>Salary per month</t>
  </si>
  <si>
    <r>
      <t>p-months*</t>
    </r>
    <r>
      <rPr>
        <b/>
        <sz val="10"/>
        <color theme="0" tint="-4.9989318521683403E-2"/>
        <rFont val="Calibri"/>
        <family val="2"/>
        <scheme val="minor"/>
      </rPr>
      <t>IRF</t>
    </r>
  </si>
  <si>
    <t xml:space="preserve">Total </t>
  </si>
  <si>
    <t>p-months*</t>
  </si>
  <si>
    <t>Total</t>
  </si>
  <si>
    <t>* p-months: person months</t>
  </si>
  <si>
    <t>OPERATING EXPENSES</t>
  </si>
  <si>
    <t>Explanation</t>
  </si>
  <si>
    <t>TRAVEL EXPENSES</t>
  </si>
  <si>
    <t>PUBLICATION EXPENSES</t>
  </si>
  <si>
    <t>PURCHASE OF EQUIPMENT</t>
  </si>
  <si>
    <t>CONTRACTED SERVICES</t>
  </si>
  <si>
    <t>According to contract/application</t>
  </si>
  <si>
    <t>Summary of actual expenses</t>
  </si>
  <si>
    <t>Expense item</t>
  </si>
  <si>
    <t xml:space="preserve">Other/own financing              </t>
  </si>
  <si>
    <t>Funded by IRF **</t>
  </si>
  <si>
    <t>Own financing</t>
  </si>
  <si>
    <t>Operating expenses</t>
  </si>
  <si>
    <t>Travel expenses</t>
  </si>
  <si>
    <t>Publication expenses</t>
  </si>
  <si>
    <t>Purchase of equipment</t>
  </si>
  <si>
    <t>Contracted services</t>
  </si>
  <si>
    <t>Overhead*</t>
  </si>
  <si>
    <t>Total with overhead</t>
  </si>
  <si>
    <t>* Overhead is not calculated on contracted services</t>
  </si>
  <si>
    <t>** Unused funding can to some degree be transferred between years, report the actual use of IRF funding in Year 1</t>
  </si>
  <si>
    <t>IRF funding</t>
  </si>
  <si>
    <t>male</t>
  </si>
  <si>
    <t>female</t>
  </si>
  <si>
    <t>gender neutral</t>
  </si>
  <si>
    <t>Masters students</t>
  </si>
  <si>
    <t>Doctoral students</t>
  </si>
  <si>
    <t>Post-doctoral researchers</t>
  </si>
  <si>
    <t>YEAR 2</t>
  </si>
  <si>
    <t xml:space="preserve">YEAR 2. ESTIMATED EXPENSES AND FINANCING </t>
  </si>
  <si>
    <t>Column1</t>
  </si>
  <si>
    <t>Overhead</t>
  </si>
  <si>
    <t>** Unused funding can to some degree be transferred between years, report the actual use of IRF funding in Year 2</t>
  </si>
  <si>
    <t>YEAR 3</t>
  </si>
  <si>
    <t xml:space="preserve">YEAR 3. ESTIMATED EXPENSES AND FINANCING </t>
  </si>
  <si>
    <t>FINAL REPORT</t>
  </si>
  <si>
    <t>ALL YEARS. ACTUAL USE OF IRF FUNDING</t>
  </si>
  <si>
    <t>ALL YEARS</t>
  </si>
  <si>
    <t>Expenses</t>
  </si>
  <si>
    <t>According to application</t>
  </si>
  <si>
    <t xml:space="preserve">Actual use </t>
  </si>
  <si>
    <t>Funding                not used</t>
  </si>
  <si>
    <t>Funding            not used</t>
  </si>
  <si>
    <t>TRAINING OF STUDENTS AND POST-DOCTORAL RESEARCHERS (person months)</t>
  </si>
  <si>
    <t>Training of young scientists</t>
  </si>
  <si>
    <t>T</t>
  </si>
  <si>
    <t>IRF funded</t>
  </si>
  <si>
    <t>Post-doctoral students</t>
  </si>
  <si>
    <t>ALL YEARS. SUMMARY OF ACTUAL USE OF IRF FUNDING</t>
  </si>
  <si>
    <t>Actual use</t>
  </si>
  <si>
    <t>IRF funding not used</t>
  </si>
  <si>
    <t>Actual                Own/other financing</t>
  </si>
  <si>
    <t>Total expenses</t>
  </si>
  <si>
    <t>Total own</t>
  </si>
  <si>
    <t>Total IRF</t>
  </si>
  <si>
    <t>Salaries Total</t>
  </si>
  <si>
    <t>own + IRF</t>
  </si>
  <si>
    <t>p-months</t>
  </si>
  <si>
    <t>#</t>
  </si>
  <si>
    <t>TRAINING OF STUDENTS AND POST-DOCTORAL RESEARCHERS IN YEAR 1</t>
  </si>
  <si>
    <r>
      <t xml:space="preserve">IRF funding transferred to </t>
    </r>
    <r>
      <rPr>
        <sz val="10"/>
        <color theme="7" tint="-0.249977111117893"/>
        <rFont val="Calibri"/>
        <family val="2"/>
        <scheme val="minor"/>
      </rPr>
      <t>Year 3</t>
    </r>
  </si>
  <si>
    <t>TRAINING OF STUDENTS AND POST-DOCTORAL RESEARCHERS IN YEAR 2</t>
  </si>
  <si>
    <t>** Unused funding can to some degree be transferred between years, report the actual use of IRF funding in Year 3</t>
  </si>
  <si>
    <t>TRAINING OF STUDENTS AND POST-DOCTORAL RESEARCHERS IN YEAR 3</t>
  </si>
  <si>
    <r>
      <t>p-months*</t>
    </r>
    <r>
      <rPr>
        <b/>
        <sz val="10"/>
        <color theme="0" tint="-4.9989318521683403E-2"/>
        <rFont val="Calibri"/>
        <family val="2"/>
      </rPr>
      <t>IRF</t>
    </r>
  </si>
  <si>
    <r>
      <t xml:space="preserve">IRF funding                         not used                   in </t>
    </r>
    <r>
      <rPr>
        <sz val="10"/>
        <color theme="7" tint="-0.249977111117893"/>
        <rFont val="Calibri"/>
        <family val="2"/>
      </rPr>
      <t>Year 3</t>
    </r>
  </si>
  <si>
    <r>
      <t xml:space="preserve">IRF funding transferred to </t>
    </r>
    <r>
      <rPr>
        <sz val="10"/>
        <color theme="7" tint="-0.249977111117893"/>
        <rFont val="Calibri"/>
        <family val="2"/>
      </rPr>
      <t>Year 2</t>
    </r>
  </si>
  <si>
    <t>Funding           transferred to Year 2</t>
  </si>
  <si>
    <t>Funding           transferred to Year 3</t>
  </si>
  <si>
    <t>Total cost                              Actual use + own/other</t>
  </si>
  <si>
    <r>
      <t>IRF funding transferred from</t>
    </r>
    <r>
      <rPr>
        <sz val="10"/>
        <color theme="7" tint="-0.249977111117893"/>
        <rFont val="Calibri"/>
        <family val="2"/>
        <scheme val="minor"/>
      </rPr>
      <t xml:space="preserve"> Year 1</t>
    </r>
  </si>
  <si>
    <r>
      <t>IRF funding transferred from</t>
    </r>
    <r>
      <rPr>
        <sz val="10"/>
        <color theme="7" tint="-0.249977111117893"/>
        <rFont val="Calibri"/>
        <family val="2"/>
      </rPr>
      <t xml:space="preserve"> Year 2</t>
    </r>
  </si>
  <si>
    <r>
      <t xml:space="preserve">The annual report covers the grant period </t>
    </r>
    <r>
      <rPr>
        <b/>
        <sz val="10"/>
        <color theme="1"/>
        <rFont val="Calibri"/>
        <family val="2"/>
      </rPr>
      <t>01.01 - 31.12</t>
    </r>
    <r>
      <rPr>
        <sz val="10"/>
        <color theme="1"/>
        <rFont val="Calibri"/>
        <family val="2"/>
      </rPr>
      <t xml:space="preserve"> of the</t>
    </r>
    <r>
      <rPr>
        <b/>
        <sz val="10"/>
        <color theme="1"/>
        <rFont val="Calibri"/>
        <family val="2"/>
      </rPr>
      <t xml:space="preserve"> first grant year</t>
    </r>
    <r>
      <rPr>
        <sz val="10"/>
        <color theme="1"/>
        <rFont val="Calibri"/>
        <family val="2"/>
      </rPr>
      <t>.</t>
    </r>
  </si>
  <si>
    <r>
      <t xml:space="preserve">A </t>
    </r>
    <r>
      <rPr>
        <b/>
        <sz val="10"/>
        <color theme="1"/>
        <rFont val="Calibri"/>
        <family val="2"/>
      </rPr>
      <t xml:space="preserve">signed copy of the scientific report </t>
    </r>
    <r>
      <rPr>
        <sz val="10"/>
        <color theme="1"/>
        <rFont val="Calibri"/>
        <family val="2"/>
      </rPr>
      <t>along with the</t>
    </r>
    <r>
      <rPr>
        <b/>
        <sz val="10"/>
        <color theme="1"/>
        <rFont val="Calibri"/>
        <family val="2"/>
      </rPr>
      <t xml:space="preserve"> budget report </t>
    </r>
    <r>
      <rPr>
        <sz val="10"/>
        <color theme="1"/>
        <rFont val="Calibri"/>
        <family val="2"/>
      </rPr>
      <t>and</t>
    </r>
    <r>
      <rPr>
        <b/>
        <sz val="10"/>
        <color theme="1"/>
        <rFont val="Calibri"/>
        <family val="2"/>
      </rPr>
      <t xml:space="preserve"> transaction list (not needed for doctoral student grants) </t>
    </r>
    <r>
      <rPr>
        <sz val="10"/>
        <color theme="1"/>
        <rFont val="Calibri"/>
        <family val="2"/>
      </rPr>
      <t xml:space="preserve">shall be </t>
    </r>
    <r>
      <rPr>
        <b/>
        <sz val="10"/>
        <color theme="1"/>
        <rFont val="Calibri"/>
        <family val="2"/>
      </rPr>
      <t>sent to Rannís</t>
    </r>
    <r>
      <rPr>
        <sz val="10"/>
        <color theme="1"/>
        <rFont val="Calibri"/>
        <family val="2"/>
      </rPr>
      <t xml:space="preserve"> by email to </t>
    </r>
    <r>
      <rPr>
        <b/>
        <sz val="10"/>
        <color theme="1"/>
        <rFont val="Calibri"/>
        <family val="2"/>
      </rPr>
      <t>rannsoknasjodur@rannis.is</t>
    </r>
    <r>
      <rPr>
        <sz val="10"/>
        <color theme="1"/>
        <rFont val="Calibri"/>
        <family val="2"/>
      </rPr>
      <t xml:space="preserve"> - Subject: IRF Annual Report. </t>
    </r>
  </si>
  <si>
    <r>
      <t xml:space="preserve">A scientific report for the project is </t>
    </r>
    <r>
      <rPr>
        <b/>
        <sz val="10"/>
        <color theme="1"/>
        <rFont val="Calibri"/>
        <family val="2"/>
      </rPr>
      <t>submitted separately</t>
    </r>
    <r>
      <rPr>
        <sz val="10"/>
        <color theme="1"/>
        <rFont val="Calibri"/>
        <family val="2"/>
      </rPr>
      <t xml:space="preserve">. </t>
    </r>
  </si>
  <si>
    <r>
      <t xml:space="preserve">The annual report covers the grant period </t>
    </r>
    <r>
      <rPr>
        <b/>
        <sz val="10"/>
        <color theme="1"/>
        <rFont val="Calibri"/>
        <family val="2"/>
      </rPr>
      <t>01.01 - 31.12</t>
    </r>
    <r>
      <rPr>
        <sz val="10"/>
        <color theme="1"/>
        <rFont val="Calibri"/>
        <family val="2"/>
      </rPr>
      <t xml:space="preserve"> of the</t>
    </r>
    <r>
      <rPr>
        <b/>
        <sz val="10"/>
        <color theme="1"/>
        <rFont val="Calibri"/>
        <family val="2"/>
      </rPr>
      <t xml:space="preserve"> third grant year</t>
    </r>
    <r>
      <rPr>
        <sz val="10"/>
        <color theme="1"/>
        <rFont val="Calibri"/>
        <family val="2"/>
      </rPr>
      <t>.</t>
    </r>
  </si>
  <si>
    <r>
      <t xml:space="preserve">The annual report covers the grant period </t>
    </r>
    <r>
      <rPr>
        <b/>
        <sz val="10"/>
        <color theme="1"/>
        <rFont val="Calibri"/>
        <family val="2"/>
      </rPr>
      <t>01.01 - 31.12</t>
    </r>
    <r>
      <rPr>
        <sz val="10"/>
        <color theme="1"/>
        <rFont val="Calibri"/>
        <family val="2"/>
      </rPr>
      <t xml:space="preserve"> of the</t>
    </r>
    <r>
      <rPr>
        <b/>
        <sz val="10"/>
        <color theme="1"/>
        <rFont val="Calibri"/>
        <family val="2"/>
      </rPr>
      <t xml:space="preserve"> second grant year</t>
    </r>
    <r>
      <rPr>
        <sz val="10"/>
        <color theme="1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</si>
</sst>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4472C4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8" tint="-0.249977111117893"/>
      <name val="Calibri"/>
      <family val="2"/>
      <scheme val="minor"/>
    </font>
    <font>
      <sz val="10"/>
      <name val="Arial"/>
      <family val="2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FF000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b/>
      <sz val="10"/>
      <color theme="4" tint="-0.249977111117893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0" tint="-4.9989318521683403E-2"/>
      <name val="Calibri"/>
      <family val="2"/>
    </font>
    <font>
      <sz val="10"/>
      <color theme="4" tint="-0.249977111117893"/>
      <name val="Calibri"/>
      <family val="2"/>
    </font>
    <font>
      <sz val="10"/>
      <color rgb="FFFF0000"/>
      <name val="Calibri"/>
      <family val="2"/>
    </font>
    <font>
      <i/>
      <sz val="10"/>
      <name val="Calibri"/>
      <family val="2"/>
    </font>
    <font>
      <b/>
      <sz val="10"/>
      <color rgb="FF00000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4472C4"/>
      <name val="Calibri"/>
      <family val="2"/>
    </font>
    <font>
      <b/>
      <sz val="10"/>
      <color theme="8" tint="-0.249977111117893"/>
      <name val="Calibri"/>
      <family val="2"/>
    </font>
    <font>
      <b/>
      <sz val="10"/>
      <color theme="7" tint="-0.249977111117893"/>
      <name val="Calibri"/>
      <family val="2"/>
    </font>
    <font>
      <sz val="10"/>
      <color theme="7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12">
    <xf numFmtId="0" fontId="0" fillId="0" borderId="0" xfId="0"/>
    <xf numFmtId="0" fontId="8" fillId="2" borderId="0" xfId="0" applyFont="1" applyFill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41" fontId="11" fillId="3" borderId="15" xfId="1" applyFont="1" applyFill="1" applyBorder="1" applyAlignment="1" applyProtection="1">
      <alignment horizontal="left" vertical="top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left"/>
    </xf>
    <xf numFmtId="0" fontId="6" fillId="2" borderId="3" xfId="0" applyFont="1" applyFill="1" applyBorder="1" applyProtection="1"/>
    <xf numFmtId="0" fontId="6" fillId="2" borderId="5" xfId="0" applyFont="1" applyFill="1" applyBorder="1" applyAlignment="1" applyProtection="1">
      <alignment horizontal="left"/>
    </xf>
    <xf numFmtId="0" fontId="6" fillId="2" borderId="8" xfId="0" applyFont="1" applyFill="1" applyBorder="1" applyProtection="1"/>
    <xf numFmtId="0" fontId="6" fillId="2" borderId="9" xfId="0" applyFont="1" applyFill="1" applyBorder="1" applyProtection="1"/>
    <xf numFmtId="0" fontId="9" fillId="2" borderId="0" xfId="0" applyFont="1" applyFill="1" applyProtection="1"/>
    <xf numFmtId="0" fontId="9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right"/>
    </xf>
    <xf numFmtId="0" fontId="0" fillId="2" borderId="0" xfId="0" applyFill="1" applyProtection="1"/>
    <xf numFmtId="0" fontId="6" fillId="0" borderId="0" xfId="0" applyFont="1" applyProtection="1"/>
    <xf numFmtId="0" fontId="9" fillId="2" borderId="0" xfId="0" applyFont="1" applyFill="1" applyAlignment="1" applyProtection="1">
      <alignment horizontal="right"/>
    </xf>
    <xf numFmtId="0" fontId="8" fillId="2" borderId="0" xfId="0" applyFont="1" applyFill="1" applyProtection="1"/>
    <xf numFmtId="0" fontId="11" fillId="3" borderId="11" xfId="0" applyFont="1" applyFill="1" applyBorder="1" applyAlignment="1" applyProtection="1">
      <alignment horizontal="left" vertical="top"/>
    </xf>
    <xf numFmtId="0" fontId="7" fillId="3" borderId="1" xfId="0" applyFont="1" applyFill="1" applyBorder="1" applyAlignment="1" applyProtection="1">
      <alignment horizontal="center" vertical="top" wrapText="1"/>
    </xf>
    <xf numFmtId="0" fontId="11" fillId="3" borderId="12" xfId="0" applyFont="1" applyFill="1" applyBorder="1" applyAlignment="1" applyProtection="1">
      <alignment horizontal="left" vertical="top"/>
    </xf>
    <xf numFmtId="0" fontId="11" fillId="3" borderId="4" xfId="0" applyFont="1" applyFill="1" applyBorder="1" applyAlignment="1" applyProtection="1">
      <alignment horizontal="left" vertical="top"/>
    </xf>
    <xf numFmtId="0" fontId="8" fillId="2" borderId="0" xfId="0" applyFont="1" applyFill="1" applyAlignment="1" applyProtection="1">
      <alignment horizontal="left" vertical="top"/>
    </xf>
    <xf numFmtId="0" fontId="8" fillId="3" borderId="11" xfId="0" applyFont="1" applyFill="1" applyBorder="1" applyAlignment="1" applyProtection="1">
      <alignment horizontal="left" vertical="top"/>
    </xf>
    <xf numFmtId="0" fontId="8" fillId="3" borderId="12" xfId="0" applyFont="1" applyFill="1" applyBorder="1" applyAlignment="1" applyProtection="1">
      <alignment horizontal="left" vertical="top"/>
    </xf>
    <xf numFmtId="0" fontId="8" fillId="3" borderId="13" xfId="0" applyFont="1" applyFill="1" applyBorder="1" applyAlignment="1" applyProtection="1">
      <alignment horizontal="left" vertical="top"/>
    </xf>
    <xf numFmtId="0" fontId="8" fillId="3" borderId="11" xfId="0" applyFont="1" applyFill="1" applyBorder="1" applyProtection="1"/>
    <xf numFmtId="0" fontId="8" fillId="3" borderId="1" xfId="0" applyFont="1" applyFill="1" applyBorder="1" applyAlignment="1" applyProtection="1">
      <alignment horizontal="left" vertical="top"/>
    </xf>
    <xf numFmtId="3" fontId="6" fillId="3" borderId="14" xfId="0" applyNumberFormat="1" applyFont="1" applyFill="1" applyBorder="1" applyProtection="1"/>
    <xf numFmtId="3" fontId="6" fillId="3" borderId="15" xfId="0" applyNumberFormat="1" applyFont="1" applyFill="1" applyBorder="1" applyProtection="1"/>
    <xf numFmtId="3" fontId="6" fillId="3" borderId="2" xfId="0" applyNumberFormat="1" applyFont="1" applyFill="1" applyBorder="1" applyProtection="1"/>
    <xf numFmtId="0" fontId="6" fillId="2" borderId="0" xfId="0" applyFont="1" applyFill="1" applyAlignment="1" applyProtection="1">
      <alignment vertical="top"/>
    </xf>
    <xf numFmtId="0" fontId="6" fillId="3" borderId="6" xfId="0" applyFont="1" applyFill="1" applyBorder="1" applyProtection="1"/>
    <xf numFmtId="0" fontId="6" fillId="3" borderId="8" xfId="0" applyFont="1" applyFill="1" applyBorder="1" applyProtection="1"/>
    <xf numFmtId="0" fontId="8" fillId="3" borderId="14" xfId="0" applyFont="1" applyFill="1" applyBorder="1" applyAlignment="1" applyProtection="1">
      <alignment horizontal="center" vertical="top" wrapText="1"/>
    </xf>
    <xf numFmtId="0" fontId="6" fillId="3" borderId="4" xfId="0" applyFont="1" applyFill="1" applyBorder="1" applyProtection="1"/>
    <xf numFmtId="0" fontId="8" fillId="3" borderId="6" xfId="0" applyFont="1" applyFill="1" applyBorder="1" applyProtection="1"/>
    <xf numFmtId="0" fontId="0" fillId="2" borderId="0" xfId="0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7" fillId="3" borderId="22" xfId="0" applyFont="1" applyFill="1" applyBorder="1" applyAlignment="1" applyProtection="1">
      <alignment horizontal="center" vertical="top" wrapText="1"/>
    </xf>
    <xf numFmtId="0" fontId="7" fillId="3" borderId="23" xfId="0" applyFont="1" applyFill="1" applyBorder="1" applyAlignment="1" applyProtection="1">
      <alignment horizontal="center" vertical="top" wrapText="1"/>
    </xf>
    <xf numFmtId="0" fontId="8" fillId="3" borderId="11" xfId="0" applyFont="1" applyFill="1" applyBorder="1" applyAlignment="1" applyProtection="1">
      <alignment vertical="top"/>
    </xf>
    <xf numFmtId="0" fontId="6" fillId="0" borderId="0" xfId="0" applyFont="1" applyAlignment="1" applyProtection="1">
      <alignment vertical="top"/>
    </xf>
    <xf numFmtId="3" fontId="6" fillId="3" borderId="20" xfId="0" applyNumberFormat="1" applyFont="1" applyFill="1" applyBorder="1" applyProtection="1"/>
    <xf numFmtId="3" fontId="6" fillId="3" borderId="23" xfId="0" applyNumberFormat="1" applyFont="1" applyFill="1" applyBorder="1" applyProtection="1"/>
    <xf numFmtId="3" fontId="6" fillId="3" borderId="25" xfId="0" applyNumberFormat="1" applyFont="1" applyFill="1" applyBorder="1" applyProtection="1"/>
    <xf numFmtId="3" fontId="8" fillId="3" borderId="28" xfId="0" applyNumberFormat="1" applyFont="1" applyFill="1" applyBorder="1" applyProtection="1"/>
    <xf numFmtId="0" fontId="18" fillId="3" borderId="0" xfId="0" applyFont="1" applyFill="1" applyAlignment="1" applyProtection="1">
      <alignment vertical="top"/>
    </xf>
    <xf numFmtId="3" fontId="6" fillId="3" borderId="24" xfId="0" applyNumberFormat="1" applyFont="1" applyFill="1" applyBorder="1" applyProtection="1"/>
    <xf numFmtId="0" fontId="6" fillId="2" borderId="4" xfId="0" applyFont="1" applyFill="1" applyBorder="1" applyProtection="1"/>
    <xf numFmtId="0" fontId="20" fillId="2" borderId="0" xfId="0" applyFont="1" applyFill="1" applyAlignment="1" applyProtection="1">
      <alignment vertical="center"/>
    </xf>
    <xf numFmtId="0" fontId="21" fillId="2" borderId="0" xfId="0" applyFont="1" applyFill="1" applyAlignment="1" applyProtection="1">
      <alignment vertical="center"/>
    </xf>
    <xf numFmtId="0" fontId="22" fillId="2" borderId="6" xfId="0" applyFont="1" applyFill="1" applyBorder="1" applyAlignment="1" applyProtection="1">
      <alignment vertical="center"/>
    </xf>
    <xf numFmtId="0" fontId="22" fillId="2" borderId="0" xfId="0" applyFont="1" applyFill="1" applyAlignment="1" applyProtection="1">
      <alignment vertical="center"/>
    </xf>
    <xf numFmtId="0" fontId="22" fillId="2" borderId="7" xfId="0" applyFont="1" applyFill="1" applyBorder="1" applyAlignment="1" applyProtection="1">
      <alignment vertical="center"/>
    </xf>
    <xf numFmtId="0" fontId="6" fillId="2" borderId="10" xfId="0" applyFont="1" applyFill="1" applyBorder="1" applyProtection="1"/>
    <xf numFmtId="0" fontId="3" fillId="2" borderId="0" xfId="0" applyFont="1" applyFill="1" applyProtection="1"/>
    <xf numFmtId="0" fontId="0" fillId="0" borderId="0" xfId="0" applyProtection="1"/>
    <xf numFmtId="0" fontId="8" fillId="3" borderId="19" xfId="0" applyFont="1" applyFill="1" applyBorder="1" applyAlignment="1" applyProtection="1">
      <alignment horizontal="center" vertical="top" wrapText="1"/>
    </xf>
    <xf numFmtId="3" fontId="6" fillId="3" borderId="21" xfId="0" applyNumberFormat="1" applyFont="1" applyFill="1" applyBorder="1" applyProtection="1"/>
    <xf numFmtId="3" fontId="6" fillId="3" borderId="22" xfId="0" applyNumberFormat="1" applyFont="1" applyFill="1" applyBorder="1" applyProtection="1"/>
    <xf numFmtId="3" fontId="8" fillId="3" borderId="15" xfId="0" applyNumberFormat="1" applyFont="1" applyFill="1" applyBorder="1" applyProtection="1"/>
    <xf numFmtId="3" fontId="8" fillId="3" borderId="26" xfId="0" applyNumberFormat="1" applyFont="1" applyFill="1" applyBorder="1" applyProtection="1"/>
    <xf numFmtId="3" fontId="8" fillId="3" borderId="42" xfId="0" applyNumberFormat="1" applyFont="1" applyFill="1" applyBorder="1" applyProtection="1"/>
    <xf numFmtId="0" fontId="8" fillId="2" borderId="7" xfId="0" applyFont="1" applyFill="1" applyBorder="1" applyAlignment="1" applyProtection="1">
      <alignment horizontal="left" vertical="top"/>
      <protection locked="0"/>
    </xf>
    <xf numFmtId="0" fontId="8" fillId="2" borderId="10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3" fillId="2" borderId="10" xfId="0" applyFont="1" applyFill="1" applyBorder="1" applyAlignment="1" applyProtection="1">
      <alignment horizontal="left" vertical="top"/>
      <protection locked="0"/>
    </xf>
    <xf numFmtId="0" fontId="13" fillId="3" borderId="13" xfId="0" applyFont="1" applyFill="1" applyBorder="1" applyAlignment="1" applyProtection="1">
      <alignment horizontal="left" vertical="top"/>
    </xf>
    <xf numFmtId="0" fontId="11" fillId="3" borderId="3" xfId="0" applyFont="1" applyFill="1" applyBorder="1" applyAlignment="1" applyProtection="1">
      <alignment horizontal="left" vertical="top"/>
    </xf>
    <xf numFmtId="41" fontId="11" fillId="3" borderId="1" xfId="1" applyFont="1" applyFill="1" applyBorder="1" applyAlignment="1" applyProtection="1">
      <alignment horizontal="left" vertical="top"/>
    </xf>
    <xf numFmtId="41" fontId="11" fillId="3" borderId="11" xfId="1" applyFont="1" applyFill="1" applyBorder="1" applyAlignment="1" applyProtection="1">
      <alignment horizontal="center" vertical="top" wrapText="1"/>
    </xf>
    <xf numFmtId="0" fontId="26" fillId="3" borderId="22" xfId="0" applyFont="1" applyFill="1" applyBorder="1" applyAlignment="1" applyProtection="1">
      <alignment horizontal="center" vertical="top" wrapText="1"/>
    </xf>
    <xf numFmtId="0" fontId="26" fillId="3" borderId="48" xfId="0" applyFont="1" applyFill="1" applyBorder="1" applyAlignment="1" applyProtection="1">
      <alignment horizontal="center" vertical="top" wrapText="1"/>
    </xf>
    <xf numFmtId="0" fontId="26" fillId="3" borderId="13" xfId="0" applyFont="1" applyFill="1" applyBorder="1" applyAlignment="1" applyProtection="1">
      <alignment horizontal="center" vertical="top" wrapText="1"/>
    </xf>
    <xf numFmtId="0" fontId="26" fillId="3" borderId="1" xfId="0" applyFont="1" applyFill="1" applyBorder="1" applyAlignment="1" applyProtection="1">
      <alignment horizontal="center" vertical="top" wrapText="1"/>
    </xf>
    <xf numFmtId="0" fontId="26" fillId="3" borderId="8" xfId="0" applyFont="1" applyFill="1" applyBorder="1" applyAlignment="1" applyProtection="1">
      <alignment horizontal="center" vertical="top" wrapText="1"/>
    </xf>
    <xf numFmtId="0" fontId="11" fillId="3" borderId="1" xfId="0" applyFont="1" applyFill="1" applyBorder="1" applyAlignment="1" applyProtection="1">
      <alignment horizontal="left" vertical="top"/>
    </xf>
    <xf numFmtId="0" fontId="8" fillId="2" borderId="0" xfId="0" applyFont="1" applyFill="1" applyAlignment="1" applyProtection="1">
      <alignment horizontal="left"/>
      <protection locked="0"/>
    </xf>
    <xf numFmtId="0" fontId="7" fillId="3" borderId="20" xfId="0" applyFont="1" applyFill="1" applyBorder="1" applyAlignment="1" applyProtection="1">
      <alignment horizontal="center" vertical="top" wrapText="1"/>
    </xf>
    <xf numFmtId="0" fontId="8" fillId="3" borderId="21" xfId="0" applyFont="1" applyFill="1" applyBorder="1" applyAlignment="1" applyProtection="1">
      <alignment horizontal="center" vertical="top" wrapText="1"/>
    </xf>
    <xf numFmtId="3" fontId="8" fillId="3" borderId="22" xfId="0" applyNumberFormat="1" applyFont="1" applyFill="1" applyBorder="1" applyProtection="1"/>
    <xf numFmtId="41" fontId="11" fillId="3" borderId="14" xfId="1" applyFont="1" applyFill="1" applyBorder="1" applyAlignment="1" applyProtection="1">
      <alignment horizontal="left" vertical="top"/>
    </xf>
    <xf numFmtId="0" fontId="28" fillId="0" borderId="14" xfId="0" applyFont="1" applyBorder="1" applyProtection="1">
      <protection locked="0"/>
    </xf>
    <xf numFmtId="0" fontId="29" fillId="2" borderId="0" xfId="0" applyFont="1" applyFill="1" applyBorder="1" applyProtection="1">
      <protection locked="0"/>
    </xf>
    <xf numFmtId="41" fontId="28" fillId="0" borderId="0" xfId="1" applyFont="1" applyBorder="1" applyProtection="1">
      <protection locked="0"/>
    </xf>
    <xf numFmtId="0" fontId="28" fillId="0" borderId="15" xfId="0" applyFont="1" applyBorder="1" applyProtection="1">
      <protection locked="0"/>
    </xf>
    <xf numFmtId="0" fontId="30" fillId="2" borderId="0" xfId="0" applyFont="1" applyFill="1" applyBorder="1" applyProtection="1">
      <protection locked="0"/>
    </xf>
    <xf numFmtId="0" fontId="30" fillId="2" borderId="15" xfId="0" applyFont="1" applyFill="1" applyBorder="1" applyProtection="1">
      <protection locked="0"/>
    </xf>
    <xf numFmtId="0" fontId="30" fillId="2" borderId="15" xfId="0" applyFont="1" applyFill="1" applyBorder="1" applyAlignment="1" applyProtection="1">
      <alignment horizontal="left"/>
      <protection locked="0"/>
    </xf>
    <xf numFmtId="41" fontId="30" fillId="2" borderId="0" xfId="1" applyFont="1" applyFill="1" applyBorder="1" applyAlignment="1" applyProtection="1">
      <alignment horizontal="right"/>
      <protection locked="0"/>
    </xf>
    <xf numFmtId="3" fontId="28" fillId="0" borderId="15" xfId="0" applyNumberFormat="1" applyFont="1" applyBorder="1" applyProtection="1">
      <protection locked="0"/>
    </xf>
    <xf numFmtId="3" fontId="30" fillId="2" borderId="15" xfId="0" applyNumberFormat="1" applyFont="1" applyFill="1" applyBorder="1" applyAlignment="1" applyProtection="1">
      <alignment horizontal="left"/>
      <protection locked="0"/>
    </xf>
    <xf numFmtId="0" fontId="30" fillId="2" borderId="2" xfId="0" applyFont="1" applyFill="1" applyBorder="1" applyProtection="1">
      <protection locked="0"/>
    </xf>
    <xf numFmtId="0" fontId="30" fillId="2" borderId="2" xfId="0" applyFont="1" applyFill="1" applyBorder="1" applyAlignment="1" applyProtection="1">
      <alignment horizontal="left"/>
      <protection locked="0"/>
    </xf>
    <xf numFmtId="0" fontId="11" fillId="3" borderId="1" xfId="0" applyFont="1" applyFill="1" applyBorder="1" applyAlignment="1" applyProtection="1">
      <alignment horizontal="center" vertical="top"/>
    </xf>
    <xf numFmtId="3" fontId="10" fillId="2" borderId="0" xfId="0" applyNumberFormat="1" applyFont="1" applyFill="1" applyBorder="1" applyAlignment="1" applyProtection="1">
      <alignment horizontal="left" vertical="top"/>
      <protection locked="0"/>
    </xf>
    <xf numFmtId="0" fontId="7" fillId="3" borderId="14" xfId="0" applyFont="1" applyFill="1" applyBorder="1" applyAlignment="1" applyProtection="1">
      <alignment horizontal="center" vertical="top" wrapText="1"/>
    </xf>
    <xf numFmtId="0" fontId="8" fillId="3" borderId="8" xfId="0" applyFont="1" applyFill="1" applyBorder="1" applyAlignment="1" applyProtection="1">
      <alignment horizontal="center" vertical="top" wrapText="1"/>
    </xf>
    <xf numFmtId="41" fontId="18" fillId="3" borderId="13" xfId="1" applyFont="1" applyFill="1" applyBorder="1" applyAlignment="1" applyProtection="1">
      <alignment horizontal="center" vertical="top" wrapText="1"/>
    </xf>
    <xf numFmtId="0" fontId="28" fillId="2" borderId="15" xfId="0" applyFont="1" applyFill="1" applyBorder="1" applyProtection="1">
      <protection locked="0"/>
    </xf>
    <xf numFmtId="3" fontId="28" fillId="2" borderId="15" xfId="0" applyNumberFormat="1" applyFont="1" applyFill="1" applyBorder="1" applyProtection="1">
      <protection locked="0"/>
    </xf>
    <xf numFmtId="0" fontId="8" fillId="3" borderId="2" xfId="0" applyFont="1" applyFill="1" applyBorder="1" applyAlignment="1" applyProtection="1">
      <alignment horizontal="center" vertical="top"/>
    </xf>
    <xf numFmtId="0" fontId="8" fillId="3" borderId="19" xfId="0" applyFont="1" applyFill="1" applyBorder="1" applyAlignment="1" applyProtection="1">
      <alignment horizontal="center" vertical="top"/>
    </xf>
    <xf numFmtId="0" fontId="11" fillId="3" borderId="25" xfId="0" applyFont="1" applyFill="1" applyBorder="1" applyAlignment="1" applyProtection="1">
      <alignment horizontal="center" vertical="top" wrapText="1"/>
    </xf>
    <xf numFmtId="0" fontId="32" fillId="3" borderId="12" xfId="0" applyFont="1" applyFill="1" applyBorder="1" applyAlignment="1" applyProtection="1">
      <alignment horizontal="center" vertical="top" wrapText="1"/>
    </xf>
    <xf numFmtId="0" fontId="32" fillId="3" borderId="13" xfId="0" applyFont="1" applyFill="1" applyBorder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left" vertical="top"/>
    </xf>
    <xf numFmtId="0" fontId="0" fillId="2" borderId="4" xfId="0" applyFill="1" applyBorder="1" applyAlignment="1" applyProtection="1">
      <alignment vertical="top"/>
    </xf>
    <xf numFmtId="0" fontId="6" fillId="2" borderId="3" xfId="0" applyFont="1" applyFill="1" applyBorder="1" applyAlignment="1" applyProtection="1">
      <alignment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5" xfId="0" applyFont="1" applyFill="1" applyBorder="1" applyAlignment="1" applyProtection="1">
      <alignment horizontal="left" vertical="top"/>
    </xf>
    <xf numFmtId="0" fontId="6" fillId="2" borderId="7" xfId="0" applyFont="1" applyFill="1" applyBorder="1" applyAlignment="1" applyProtection="1">
      <alignment horizontal="left" vertical="top"/>
    </xf>
    <xf numFmtId="0" fontId="6" fillId="2" borderId="8" xfId="0" applyFont="1" applyFill="1" applyBorder="1" applyAlignment="1" applyProtection="1">
      <alignment vertical="top"/>
    </xf>
    <xf numFmtId="0" fontId="6" fillId="2" borderId="9" xfId="0" applyFont="1" applyFill="1" applyBorder="1" applyAlignment="1" applyProtection="1">
      <alignment vertical="top"/>
    </xf>
    <xf numFmtId="0" fontId="6" fillId="2" borderId="9" xfId="0" applyFont="1" applyFill="1" applyBorder="1" applyAlignment="1" applyProtection="1">
      <alignment horizontal="left" vertical="top"/>
    </xf>
    <xf numFmtId="0" fontId="6" fillId="2" borderId="10" xfId="0" applyFont="1" applyFill="1" applyBorder="1" applyAlignment="1" applyProtection="1">
      <alignment horizontal="left" vertical="top"/>
    </xf>
    <xf numFmtId="0" fontId="9" fillId="2" borderId="0" xfId="0" applyFont="1" applyFill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horizontal="left" vertical="top"/>
    </xf>
    <xf numFmtId="0" fontId="9" fillId="0" borderId="0" xfId="0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right" vertical="top"/>
    </xf>
    <xf numFmtId="0" fontId="0" fillId="2" borderId="0" xfId="0" applyFill="1" applyAlignment="1" applyProtection="1">
      <alignment vertical="top"/>
    </xf>
    <xf numFmtId="0" fontId="0" fillId="2" borderId="0" xfId="0" applyFill="1" applyAlignment="1" applyProtection="1">
      <alignment horizontal="left" vertical="top"/>
    </xf>
    <xf numFmtId="49" fontId="6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/>
    </xf>
    <xf numFmtId="0" fontId="8" fillId="0" borderId="0" xfId="0" applyFont="1" applyAlignment="1" applyProtection="1">
      <alignment vertical="top"/>
      <protection locked="0"/>
    </xf>
    <xf numFmtId="41" fontId="8" fillId="2" borderId="0" xfId="1" applyFont="1" applyFill="1" applyBorder="1" applyAlignment="1" applyProtection="1">
      <alignment vertical="top"/>
    </xf>
    <xf numFmtId="41" fontId="8" fillId="2" borderId="0" xfId="1" applyFont="1" applyFill="1" applyBorder="1" applyAlignment="1" applyProtection="1">
      <alignment horizontal="right" vertical="top"/>
    </xf>
    <xf numFmtId="0" fontId="28" fillId="0" borderId="14" xfId="0" applyFont="1" applyBorder="1" applyAlignment="1" applyProtection="1">
      <alignment vertical="top"/>
      <protection locked="0"/>
    </xf>
    <xf numFmtId="0" fontId="29" fillId="2" borderId="0" xfId="0" applyFont="1" applyFill="1" applyBorder="1" applyAlignment="1" applyProtection="1">
      <alignment vertical="top"/>
      <protection locked="0"/>
    </xf>
    <xf numFmtId="41" fontId="28" fillId="0" borderId="0" xfId="1" applyFont="1" applyBorder="1" applyAlignment="1" applyProtection="1">
      <alignment vertical="top"/>
      <protection locked="0"/>
    </xf>
    <xf numFmtId="41" fontId="27" fillId="2" borderId="21" xfId="1" applyFont="1" applyFill="1" applyBorder="1" applyAlignment="1" applyProtection="1">
      <alignment horizontal="center" vertical="top"/>
      <protection locked="0"/>
    </xf>
    <xf numFmtId="41" fontId="27" fillId="3" borderId="32" xfId="1" applyFont="1" applyFill="1" applyBorder="1" applyAlignment="1" applyProtection="1">
      <alignment horizontal="right" vertical="top"/>
    </xf>
    <xf numFmtId="41" fontId="12" fillId="2" borderId="21" xfId="1" applyFont="1" applyFill="1" applyBorder="1" applyAlignment="1" applyProtection="1">
      <alignment horizontal="center" vertical="top"/>
      <protection locked="0"/>
    </xf>
    <xf numFmtId="41" fontId="6" fillId="3" borderId="7" xfId="1" applyFont="1" applyFill="1" applyBorder="1" applyAlignment="1" applyProtection="1">
      <alignment vertical="top"/>
    </xf>
    <xf numFmtId="0" fontId="28" fillId="2" borderId="15" xfId="0" applyFont="1" applyFill="1" applyBorder="1" applyAlignment="1" applyProtection="1">
      <alignment vertical="top"/>
      <protection locked="0"/>
    </xf>
    <xf numFmtId="0" fontId="30" fillId="2" borderId="0" xfId="0" applyFont="1" applyFill="1" applyBorder="1" applyAlignment="1" applyProtection="1">
      <alignment vertical="top"/>
      <protection locked="0"/>
    </xf>
    <xf numFmtId="41" fontId="28" fillId="2" borderId="0" xfId="1" applyFont="1" applyFill="1" applyBorder="1" applyAlignment="1" applyProtection="1">
      <alignment vertical="top"/>
      <protection locked="0"/>
    </xf>
    <xf numFmtId="41" fontId="27" fillId="2" borderId="22" xfId="1" applyFont="1" applyFill="1" applyBorder="1" applyAlignment="1" applyProtection="1">
      <alignment horizontal="center" vertical="top"/>
      <protection locked="0"/>
    </xf>
    <xf numFmtId="41" fontId="27" fillId="3" borderId="23" xfId="1" applyFont="1" applyFill="1" applyBorder="1" applyAlignment="1" applyProtection="1">
      <alignment horizontal="right" vertical="top"/>
    </xf>
    <xf numFmtId="41" fontId="12" fillId="2" borderId="22" xfId="1" applyFont="1" applyFill="1" applyBorder="1" applyAlignment="1" applyProtection="1">
      <alignment horizontal="center" vertical="top"/>
      <protection locked="0"/>
    </xf>
    <xf numFmtId="0" fontId="30" fillId="2" borderId="15" xfId="0" applyFont="1" applyFill="1" applyBorder="1" applyAlignment="1" applyProtection="1">
      <alignment vertical="top"/>
      <protection locked="0"/>
    </xf>
    <xf numFmtId="0" fontId="30" fillId="2" borderId="15" xfId="0" applyFont="1" applyFill="1" applyBorder="1" applyAlignment="1" applyProtection="1">
      <alignment horizontal="left" vertical="top"/>
      <protection locked="0"/>
    </xf>
    <xf numFmtId="41" fontId="30" fillId="2" borderId="0" xfId="1" applyFont="1" applyFill="1" applyBorder="1" applyAlignment="1" applyProtection="1">
      <alignment horizontal="right" vertical="top"/>
      <protection locked="0"/>
    </xf>
    <xf numFmtId="0" fontId="28" fillId="0" borderId="15" xfId="0" applyFont="1" applyBorder="1" applyAlignment="1" applyProtection="1">
      <alignment vertical="top"/>
      <protection locked="0"/>
    </xf>
    <xf numFmtId="3" fontId="28" fillId="2" borderId="15" xfId="0" applyNumberFormat="1" applyFont="1" applyFill="1" applyBorder="1" applyAlignment="1" applyProtection="1">
      <alignment vertical="top"/>
      <protection locked="0"/>
    </xf>
    <xf numFmtId="41" fontId="27" fillId="0" borderId="22" xfId="1" applyFont="1" applyFill="1" applyBorder="1" applyAlignment="1" applyProtection="1">
      <alignment horizontal="center" vertical="top"/>
      <protection locked="0"/>
    </xf>
    <xf numFmtId="3" fontId="30" fillId="2" borderId="15" xfId="0" applyNumberFormat="1" applyFont="1" applyFill="1" applyBorder="1" applyAlignment="1" applyProtection="1">
      <alignment horizontal="left" vertical="top"/>
      <protection locked="0"/>
    </xf>
    <xf numFmtId="0" fontId="30" fillId="2" borderId="2" xfId="0" applyFont="1" applyFill="1" applyBorder="1" applyAlignment="1" applyProtection="1">
      <alignment vertical="top"/>
      <protection locked="0"/>
    </xf>
    <xf numFmtId="0" fontId="30" fillId="2" borderId="2" xfId="0" applyFont="1" applyFill="1" applyBorder="1" applyAlignment="1" applyProtection="1">
      <alignment horizontal="left" vertical="top"/>
      <protection locked="0"/>
    </xf>
    <xf numFmtId="0" fontId="31" fillId="4" borderId="2" xfId="0" applyFont="1" applyFill="1" applyBorder="1" applyAlignment="1" applyProtection="1">
      <alignment vertical="top"/>
    </xf>
    <xf numFmtId="0" fontId="31" fillId="4" borderId="1" xfId="0" applyFont="1" applyFill="1" applyBorder="1" applyAlignment="1" applyProtection="1">
      <alignment vertical="top"/>
    </xf>
    <xf numFmtId="0" fontId="31" fillId="4" borderId="2" xfId="0" applyFont="1" applyFill="1" applyBorder="1" applyAlignment="1" applyProtection="1">
      <alignment horizontal="left" vertical="top"/>
    </xf>
    <xf numFmtId="41" fontId="31" fillId="4" borderId="11" xfId="0" applyNumberFormat="1" applyFont="1" applyFill="1" applyBorder="1" applyAlignment="1" applyProtection="1">
      <alignment horizontal="right" vertical="top"/>
    </xf>
    <xf numFmtId="41" fontId="26" fillId="4" borderId="26" xfId="0" applyNumberFormat="1" applyFont="1" applyFill="1" applyBorder="1" applyAlignment="1" applyProtection="1">
      <alignment horizontal="center" vertical="top"/>
    </xf>
    <xf numFmtId="41" fontId="26" fillId="4" borderId="28" xfId="0" applyNumberFormat="1" applyFont="1" applyFill="1" applyBorder="1" applyAlignment="1" applyProtection="1">
      <alignment horizontal="right" vertical="top"/>
    </xf>
    <xf numFmtId="41" fontId="7" fillId="4" borderId="26" xfId="0" applyNumberFormat="1" applyFont="1" applyFill="1" applyBorder="1" applyAlignment="1" applyProtection="1">
      <alignment horizontal="center" vertical="top"/>
    </xf>
    <xf numFmtId="41" fontId="7" fillId="4" borderId="28" xfId="0" applyNumberFormat="1" applyFont="1" applyFill="1" applyBorder="1" applyAlignment="1" applyProtection="1">
      <alignment horizontal="right" vertical="top"/>
    </xf>
    <xf numFmtId="0" fontId="10" fillId="2" borderId="0" xfId="0" applyFont="1" applyFill="1" applyAlignment="1" applyProtection="1">
      <alignment vertical="top"/>
      <protection locked="0"/>
    </xf>
    <xf numFmtId="3" fontId="8" fillId="2" borderId="0" xfId="0" applyNumberFormat="1" applyFont="1" applyFill="1" applyAlignment="1" applyProtection="1">
      <alignment horizontal="right" vertical="top"/>
    </xf>
    <xf numFmtId="3" fontId="19" fillId="2" borderId="0" xfId="0" applyNumberFormat="1" applyFont="1" applyFill="1" applyAlignment="1" applyProtection="1">
      <alignment horizontal="left" vertical="top"/>
    </xf>
    <xf numFmtId="3" fontId="7" fillId="2" borderId="0" xfId="0" applyNumberFormat="1" applyFont="1" applyFill="1" applyAlignment="1" applyProtection="1">
      <alignment horizontal="right" vertical="top"/>
    </xf>
    <xf numFmtId="3" fontId="11" fillId="2" borderId="0" xfId="0" applyNumberFormat="1" applyFont="1" applyFill="1" applyAlignment="1" applyProtection="1">
      <alignment horizontal="center" vertical="top"/>
    </xf>
    <xf numFmtId="3" fontId="17" fillId="2" borderId="0" xfId="0" applyNumberFormat="1" applyFont="1" applyFill="1" applyAlignment="1" applyProtection="1">
      <alignment horizontal="right" vertical="top"/>
    </xf>
    <xf numFmtId="0" fontId="10" fillId="0" borderId="0" xfId="0" applyFont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</xf>
    <xf numFmtId="0" fontId="14" fillId="3" borderId="13" xfId="0" applyFont="1" applyFill="1" applyBorder="1" applyAlignment="1" applyProtection="1">
      <alignment vertical="top"/>
    </xf>
    <xf numFmtId="0" fontId="23" fillId="2" borderId="14" xfId="0" applyFont="1" applyFill="1" applyBorder="1" applyAlignment="1" applyProtection="1">
      <alignment vertical="top"/>
      <protection locked="0"/>
    </xf>
    <xf numFmtId="3" fontId="27" fillId="2" borderId="0" xfId="0" applyNumberFormat="1" applyFont="1" applyFill="1" applyAlignment="1" applyProtection="1">
      <alignment horizontal="right" vertical="top"/>
      <protection locked="0"/>
    </xf>
    <xf numFmtId="3" fontId="12" fillId="3" borderId="14" xfId="0" applyNumberFormat="1" applyFont="1" applyFill="1" applyBorder="1" applyAlignment="1" applyProtection="1">
      <alignment horizontal="right" vertical="top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4" fillId="2" borderId="5" xfId="0" applyFont="1" applyFill="1" applyBorder="1" applyAlignment="1" applyProtection="1">
      <alignment vertical="top"/>
      <protection locked="0"/>
    </xf>
    <xf numFmtId="0" fontId="25" fillId="2" borderId="15" xfId="0" applyFont="1" applyFill="1" applyBorder="1" applyAlignment="1" applyProtection="1">
      <alignment vertical="top"/>
      <protection locked="0"/>
    </xf>
    <xf numFmtId="3" fontId="12" fillId="3" borderId="15" xfId="0" applyNumberFormat="1" applyFont="1" applyFill="1" applyBorder="1" applyAlignment="1" applyProtection="1">
      <alignment horizontal="right" vertical="top"/>
    </xf>
    <xf numFmtId="0" fontId="10" fillId="2" borderId="0" xfId="0" applyFont="1" applyFill="1" applyBorder="1" applyAlignment="1" applyProtection="1">
      <alignment horizontal="left" vertical="top"/>
      <protection locked="0"/>
    </xf>
    <xf numFmtId="0" fontId="14" fillId="2" borderId="7" xfId="0" applyFont="1" applyFill="1" applyBorder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vertical="top"/>
      <protection locked="0"/>
    </xf>
    <xf numFmtId="3" fontId="10" fillId="2" borderId="15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3" fillId="2" borderId="7" xfId="0" applyFont="1" applyFill="1" applyBorder="1" applyAlignment="1" applyProtection="1">
      <alignment vertical="top"/>
      <protection locked="0"/>
    </xf>
    <xf numFmtId="0" fontId="10" fillId="2" borderId="2" xfId="0" applyFont="1" applyFill="1" applyBorder="1" applyAlignment="1" applyProtection="1">
      <alignment vertical="top"/>
      <protection locked="0"/>
    </xf>
    <xf numFmtId="3" fontId="10" fillId="2" borderId="2" xfId="0" applyNumberFormat="1" applyFont="1" applyFill="1" applyBorder="1" applyAlignment="1" applyProtection="1">
      <alignment vertical="top"/>
      <protection locked="0"/>
    </xf>
    <xf numFmtId="3" fontId="12" fillId="3" borderId="2" xfId="0" applyNumberFormat="1" applyFont="1" applyFill="1" applyBorder="1" applyAlignment="1" applyProtection="1">
      <alignment horizontal="right" vertical="top"/>
    </xf>
    <xf numFmtId="0" fontId="10" fillId="2" borderId="9" xfId="0" applyFont="1" applyFill="1" applyBorder="1" applyAlignment="1" applyProtection="1">
      <alignment vertical="top"/>
      <protection locked="0"/>
    </xf>
    <xf numFmtId="0" fontId="14" fillId="2" borderId="10" xfId="0" applyFont="1" applyFill="1" applyBorder="1" applyAlignment="1" applyProtection="1">
      <alignment horizontal="left" vertical="top"/>
      <protection locked="0"/>
    </xf>
    <xf numFmtId="0" fontId="11" fillId="3" borderId="1" xfId="0" applyFont="1" applyFill="1" applyBorder="1" applyAlignment="1" applyProtection="1">
      <alignment vertical="top"/>
    </xf>
    <xf numFmtId="3" fontId="11" fillId="3" borderId="1" xfId="0" applyNumberFormat="1" applyFont="1" applyFill="1" applyBorder="1" applyAlignment="1" applyProtection="1">
      <alignment vertical="top"/>
    </xf>
    <xf numFmtId="3" fontId="26" fillId="3" borderId="1" xfId="0" applyNumberFormat="1" applyFont="1" applyFill="1" applyBorder="1" applyAlignment="1" applyProtection="1">
      <alignment vertical="top"/>
    </xf>
    <xf numFmtId="3" fontId="7" fillId="3" borderId="9" xfId="0" applyNumberFormat="1" applyFont="1" applyFill="1" applyBorder="1" applyAlignment="1" applyProtection="1">
      <alignment vertical="top"/>
    </xf>
    <xf numFmtId="0" fontId="11" fillId="3" borderId="11" xfId="0" applyFont="1" applyFill="1" applyBorder="1" applyAlignment="1" applyProtection="1">
      <alignment vertical="top"/>
    </xf>
    <xf numFmtId="0" fontId="11" fillId="3" borderId="12" xfId="0" applyFont="1" applyFill="1" applyBorder="1" applyAlignment="1" applyProtection="1">
      <alignment vertical="top"/>
    </xf>
    <xf numFmtId="0" fontId="14" fillId="2" borderId="0" xfId="0" applyFont="1" applyFill="1" applyAlignment="1" applyProtection="1">
      <alignment horizontal="left" vertical="top"/>
    </xf>
    <xf numFmtId="0" fontId="8" fillId="2" borderId="0" xfId="0" applyFont="1" applyFill="1" applyAlignment="1" applyProtection="1">
      <alignment horizontal="center" vertical="top"/>
    </xf>
    <xf numFmtId="0" fontId="8" fillId="2" borderId="0" xfId="0" applyFont="1" applyFill="1" applyAlignment="1" applyProtection="1">
      <alignment horizontal="right" vertical="top"/>
    </xf>
    <xf numFmtId="0" fontId="12" fillId="2" borderId="0" xfId="0" applyFont="1" applyFill="1" applyAlignment="1" applyProtection="1">
      <alignment horizontal="left" vertical="top"/>
    </xf>
    <xf numFmtId="0" fontId="15" fillId="2" borderId="0" xfId="0" applyFont="1" applyFill="1" applyAlignment="1" applyProtection="1">
      <alignment horizontal="left" vertical="top"/>
    </xf>
    <xf numFmtId="0" fontId="14" fillId="3" borderId="5" xfId="0" applyFont="1" applyFill="1" applyBorder="1" applyAlignment="1" applyProtection="1">
      <alignment vertical="top"/>
    </xf>
    <xf numFmtId="3" fontId="10" fillId="2" borderId="14" xfId="0" applyNumberFormat="1" applyFont="1" applyFill="1" applyBorder="1" applyAlignment="1" applyProtection="1">
      <alignment horizontal="right" vertical="top"/>
      <protection locked="0"/>
    </xf>
    <xf numFmtId="3" fontId="27" fillId="2" borderId="14" xfId="0" applyNumberFormat="1" applyFont="1" applyFill="1" applyBorder="1" applyAlignment="1" applyProtection="1">
      <alignment horizontal="right" vertical="top"/>
      <protection locked="0"/>
    </xf>
    <xf numFmtId="3" fontId="12" fillId="3" borderId="0" xfId="0" applyNumberFormat="1" applyFont="1" applyFill="1" applyBorder="1" applyAlignment="1" applyProtection="1">
      <alignment horizontal="right" vertical="top"/>
    </xf>
    <xf numFmtId="0" fontId="10" fillId="2" borderId="4" xfId="0" applyFont="1" applyFill="1" applyBorder="1" applyAlignment="1" applyProtection="1">
      <alignment horizontal="left" vertical="top"/>
      <protection locked="0"/>
    </xf>
    <xf numFmtId="3" fontId="10" fillId="2" borderId="0" xfId="0" applyNumberFormat="1" applyFont="1" applyFill="1" applyBorder="1" applyAlignment="1" applyProtection="1">
      <alignment horizontal="right" vertical="top"/>
      <protection locked="0"/>
    </xf>
    <xf numFmtId="3" fontId="27" fillId="2" borderId="15" xfId="0" applyNumberFormat="1" applyFont="1" applyFill="1" applyBorder="1" applyAlignment="1" applyProtection="1">
      <alignment horizontal="right" vertical="top"/>
      <protection locked="0"/>
    </xf>
    <xf numFmtId="0" fontId="10" fillId="2" borderId="6" xfId="0" applyFont="1" applyFill="1" applyBorder="1" applyAlignment="1" applyProtection="1">
      <alignment horizontal="left" vertical="top"/>
      <protection locked="0"/>
    </xf>
    <xf numFmtId="3" fontId="10" fillId="2" borderId="0" xfId="0" applyNumberFormat="1" applyFont="1" applyFill="1" applyBorder="1" applyAlignment="1" applyProtection="1">
      <alignment vertical="top"/>
      <protection locked="0"/>
    </xf>
    <xf numFmtId="0" fontId="10" fillId="2" borderId="6" xfId="0" applyFont="1" applyFill="1" applyBorder="1" applyAlignment="1" applyProtection="1">
      <alignment vertical="top"/>
      <protection locked="0"/>
    </xf>
    <xf numFmtId="0" fontId="14" fillId="2" borderId="7" xfId="0" applyFont="1" applyFill="1" applyBorder="1" applyAlignment="1" applyProtection="1">
      <alignment horizontal="left" vertical="top"/>
      <protection locked="0"/>
    </xf>
    <xf numFmtId="3" fontId="27" fillId="2" borderId="2" xfId="0" applyNumberFormat="1" applyFont="1" applyFill="1" applyBorder="1" applyAlignment="1" applyProtection="1">
      <alignment horizontal="right" vertical="top"/>
      <protection locked="0"/>
    </xf>
    <xf numFmtId="0" fontId="11" fillId="2" borderId="8" xfId="0" applyFont="1" applyFill="1" applyBorder="1" applyAlignment="1" applyProtection="1">
      <alignment vertical="top"/>
      <protection locked="0"/>
    </xf>
    <xf numFmtId="0" fontId="11" fillId="2" borderId="9" xfId="0" applyFont="1" applyFill="1" applyBorder="1" applyAlignment="1" applyProtection="1">
      <alignment vertical="top"/>
      <protection locked="0"/>
    </xf>
    <xf numFmtId="0" fontId="11" fillId="3" borderId="8" xfId="0" applyFont="1" applyFill="1" applyBorder="1" applyAlignment="1" applyProtection="1">
      <alignment vertical="top"/>
    </xf>
    <xf numFmtId="3" fontId="7" fillId="3" borderId="11" xfId="0" applyNumberFormat="1" applyFont="1" applyFill="1" applyBorder="1" applyAlignment="1" applyProtection="1">
      <alignment vertical="top"/>
    </xf>
    <xf numFmtId="0" fontId="6" fillId="3" borderId="12" xfId="0" applyFont="1" applyFill="1" applyBorder="1" applyAlignment="1" applyProtection="1">
      <alignment vertical="top"/>
    </xf>
    <xf numFmtId="0" fontId="6" fillId="3" borderId="13" xfId="0" applyFont="1" applyFill="1" applyBorder="1" applyAlignment="1" applyProtection="1">
      <alignment horizontal="left" vertical="top"/>
    </xf>
    <xf numFmtId="0" fontId="6" fillId="3" borderId="13" xfId="0" applyFont="1" applyFill="1" applyBorder="1" applyAlignment="1" applyProtection="1">
      <alignment vertical="top"/>
    </xf>
    <xf numFmtId="0" fontId="6" fillId="2" borderId="6" xfId="0" applyFont="1" applyFill="1" applyBorder="1" applyAlignment="1" applyProtection="1">
      <alignment horizontal="left" vertical="top"/>
      <protection locked="0"/>
    </xf>
    <xf numFmtId="3" fontId="27" fillId="2" borderId="7" xfId="0" applyNumberFormat="1" applyFont="1" applyFill="1" applyBorder="1" applyAlignment="1" applyProtection="1">
      <alignment horizontal="right" vertical="top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6" fillId="2" borderId="6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8" fillId="2" borderId="7" xfId="0" applyFont="1" applyFill="1" applyBorder="1" applyAlignment="1" applyProtection="1">
      <alignment vertical="top"/>
      <protection locked="0"/>
    </xf>
    <xf numFmtId="3" fontId="27" fillId="2" borderId="10" xfId="0" applyNumberFormat="1" applyFont="1" applyFill="1" applyBorder="1" applyAlignment="1" applyProtection="1">
      <alignment horizontal="right" vertical="top"/>
      <protection locked="0"/>
    </xf>
    <xf numFmtId="0" fontId="6" fillId="2" borderId="8" xfId="0" applyFont="1" applyFill="1" applyBorder="1" applyAlignment="1" applyProtection="1">
      <alignment vertical="top"/>
      <protection locked="0"/>
    </xf>
    <xf numFmtId="0" fontId="6" fillId="2" borderId="9" xfId="0" applyFont="1" applyFill="1" applyBorder="1" applyAlignment="1" applyProtection="1">
      <alignment vertical="top"/>
      <protection locked="0"/>
    </xf>
    <xf numFmtId="0" fontId="8" fillId="2" borderId="10" xfId="0" applyFont="1" applyFill="1" applyBorder="1" applyAlignment="1" applyProtection="1">
      <alignment vertical="top"/>
      <protection locked="0"/>
    </xf>
    <xf numFmtId="3" fontId="26" fillId="3" borderId="13" xfId="0" applyNumberFormat="1" applyFont="1" applyFill="1" applyBorder="1" applyAlignment="1" applyProtection="1">
      <alignment horizontal="right" vertical="top"/>
    </xf>
    <xf numFmtId="0" fontId="8" fillId="3" borderId="12" xfId="0" applyFont="1" applyFill="1" applyBorder="1" applyAlignment="1" applyProtection="1">
      <alignment vertical="top"/>
    </xf>
    <xf numFmtId="0" fontId="6" fillId="2" borderId="15" xfId="0" applyFont="1" applyFill="1" applyBorder="1" applyAlignment="1" applyProtection="1">
      <alignment vertical="top"/>
      <protection locked="0"/>
    </xf>
    <xf numFmtId="3" fontId="10" fillId="2" borderId="6" xfId="0" applyNumberFormat="1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 applyProtection="1">
      <alignment vertical="top"/>
      <protection locked="0"/>
    </xf>
    <xf numFmtId="0" fontId="8" fillId="2" borderId="9" xfId="0" applyFont="1" applyFill="1" applyBorder="1" applyAlignment="1" applyProtection="1">
      <alignment vertical="top"/>
      <protection locked="0"/>
    </xf>
    <xf numFmtId="3" fontId="26" fillId="3" borderId="1" xfId="0" applyNumberFormat="1" applyFont="1" applyFill="1" applyBorder="1" applyAlignment="1" applyProtection="1">
      <alignment horizontal="right" vertical="top"/>
    </xf>
    <xf numFmtId="3" fontId="7" fillId="3" borderId="12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</xf>
    <xf numFmtId="3" fontId="7" fillId="2" borderId="0" xfId="0" applyNumberFormat="1" applyFont="1" applyFill="1" applyBorder="1" applyAlignment="1" applyProtection="1">
      <alignment vertical="top"/>
    </xf>
    <xf numFmtId="3" fontId="24" fillId="2" borderId="0" xfId="0" applyNumberFormat="1" applyFont="1" applyFill="1" applyBorder="1" applyAlignment="1" applyProtection="1">
      <alignment horizontal="right" vertical="top"/>
    </xf>
    <xf numFmtId="3" fontId="8" fillId="2" borderId="0" xfId="0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3" fontId="10" fillId="2" borderId="14" xfId="0" applyNumberFormat="1" applyFont="1" applyFill="1" applyBorder="1" applyAlignment="1" applyProtection="1">
      <alignment vertical="top"/>
      <protection locked="0"/>
    </xf>
    <xf numFmtId="3" fontId="27" fillId="2" borderId="3" xfId="0" applyNumberFormat="1" applyFont="1" applyFill="1" applyBorder="1" applyAlignment="1" applyProtection="1">
      <alignment vertical="top"/>
      <protection locked="0"/>
    </xf>
    <xf numFmtId="3" fontId="27" fillId="2" borderId="0" xfId="0" applyNumberFormat="1" applyFont="1" applyFill="1" applyAlignment="1" applyProtection="1">
      <alignment vertical="top"/>
      <protection locked="0"/>
    </xf>
    <xf numFmtId="0" fontId="8" fillId="2" borderId="6" xfId="0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/>
      <protection locked="0"/>
    </xf>
    <xf numFmtId="0" fontId="6" fillId="2" borderId="10" xfId="0" applyFont="1" applyFill="1" applyBorder="1" applyAlignment="1" applyProtection="1">
      <alignment vertical="top"/>
      <protection locked="0"/>
    </xf>
    <xf numFmtId="3" fontId="26" fillId="3" borderId="13" xfId="0" applyNumberFormat="1" applyFont="1" applyFill="1" applyBorder="1" applyAlignment="1" applyProtection="1">
      <alignment vertical="top"/>
    </xf>
    <xf numFmtId="3" fontId="7" fillId="3" borderId="8" xfId="0" applyNumberFormat="1" applyFont="1" applyFill="1" applyBorder="1" applyAlignment="1" applyProtection="1">
      <alignment vertical="top"/>
    </xf>
    <xf numFmtId="0" fontId="6" fillId="3" borderId="6" xfId="0" applyFont="1" applyFill="1" applyBorder="1" applyAlignment="1" applyProtection="1">
      <alignment vertical="top"/>
    </xf>
    <xf numFmtId="3" fontId="6" fillId="3" borderId="21" xfId="0" applyNumberFormat="1" applyFont="1" applyFill="1" applyBorder="1" applyAlignment="1" applyProtection="1">
      <alignment vertical="top"/>
    </xf>
    <xf numFmtId="3" fontId="6" fillId="3" borderId="14" xfId="0" applyNumberFormat="1" applyFont="1" applyFill="1" applyBorder="1" applyAlignment="1" applyProtection="1">
      <alignment vertical="top"/>
    </xf>
    <xf numFmtId="3" fontId="10" fillId="3" borderId="20" xfId="0" applyNumberFormat="1" applyFont="1" applyFill="1" applyBorder="1" applyAlignment="1" applyProtection="1">
      <alignment vertical="top"/>
    </xf>
    <xf numFmtId="3" fontId="33" fillId="3" borderId="5" xfId="0" applyNumberFormat="1" applyFont="1" applyFill="1" applyBorder="1" applyAlignment="1" applyProtection="1">
      <alignment vertical="top"/>
    </xf>
    <xf numFmtId="0" fontId="8" fillId="2" borderId="0" xfId="0" applyFont="1" applyFill="1" applyAlignment="1" applyProtection="1">
      <alignment horizontal="center" vertical="top"/>
      <protection locked="0"/>
    </xf>
    <xf numFmtId="3" fontId="6" fillId="3" borderId="22" xfId="0" applyNumberFormat="1" applyFont="1" applyFill="1" applyBorder="1" applyAlignment="1" applyProtection="1">
      <alignment vertical="top"/>
    </xf>
    <xf numFmtId="3" fontId="6" fillId="3" borderId="15" xfId="0" applyNumberFormat="1" applyFont="1" applyFill="1" applyBorder="1" applyAlignment="1" applyProtection="1">
      <alignment vertical="top"/>
    </xf>
    <xf numFmtId="3" fontId="10" fillId="3" borderId="23" xfId="0" applyNumberFormat="1" applyFont="1" applyFill="1" applyBorder="1" applyAlignment="1" applyProtection="1">
      <alignment vertical="top"/>
    </xf>
    <xf numFmtId="3" fontId="33" fillId="3" borderId="7" xfId="0" applyNumberFormat="1" applyFont="1" applyFill="1" applyBorder="1" applyAlignment="1" applyProtection="1">
      <alignment vertical="top"/>
    </xf>
    <xf numFmtId="0" fontId="6" fillId="2" borderId="0" xfId="0" applyFont="1" applyFill="1" applyAlignment="1" applyProtection="1">
      <alignment horizontal="center" vertical="top"/>
      <protection locked="0"/>
    </xf>
    <xf numFmtId="3" fontId="6" fillId="3" borderId="24" xfId="0" applyNumberFormat="1" applyFont="1" applyFill="1" applyBorder="1" applyAlignment="1" applyProtection="1">
      <alignment vertical="top"/>
    </xf>
    <xf numFmtId="3" fontId="6" fillId="3" borderId="2" xfId="0" applyNumberFormat="1" applyFont="1" applyFill="1" applyBorder="1" applyAlignment="1" applyProtection="1">
      <alignment vertical="top"/>
    </xf>
    <xf numFmtId="3" fontId="10" fillId="3" borderId="25" xfId="0" applyNumberFormat="1" applyFont="1" applyFill="1" applyBorder="1" applyAlignment="1" applyProtection="1">
      <alignment vertical="top"/>
    </xf>
    <xf numFmtId="3" fontId="33" fillId="3" borderId="10" xfId="0" applyNumberFormat="1" applyFont="1" applyFill="1" applyBorder="1" applyAlignment="1" applyProtection="1">
      <alignment vertical="top"/>
    </xf>
    <xf numFmtId="0" fontId="8" fillId="3" borderId="4" xfId="0" applyFont="1" applyFill="1" applyBorder="1" applyAlignment="1" applyProtection="1">
      <alignment vertical="top"/>
    </xf>
    <xf numFmtId="3" fontId="8" fillId="3" borderId="30" xfId="0" applyNumberFormat="1" applyFont="1" applyFill="1" applyBorder="1" applyAlignment="1" applyProtection="1">
      <alignment vertical="top"/>
    </xf>
    <xf numFmtId="3" fontId="26" fillId="3" borderId="14" xfId="0" applyNumberFormat="1" applyFont="1" applyFill="1" applyBorder="1" applyAlignment="1" applyProtection="1">
      <alignment vertical="top"/>
    </xf>
    <xf numFmtId="3" fontId="7" fillId="3" borderId="32" xfId="0" applyNumberFormat="1" applyFont="1" applyFill="1" applyBorder="1" applyAlignment="1" applyProtection="1">
      <alignment vertical="top"/>
    </xf>
    <xf numFmtId="3" fontId="8" fillId="3" borderId="21" xfId="0" applyNumberFormat="1" applyFont="1" applyFill="1" applyBorder="1" applyAlignment="1" applyProtection="1">
      <alignment vertical="top"/>
    </xf>
    <xf numFmtId="3" fontId="8" fillId="3" borderId="14" xfId="0" applyNumberFormat="1" applyFont="1" applyFill="1" applyBorder="1" applyAlignment="1" applyProtection="1">
      <alignment vertical="top"/>
    </xf>
    <xf numFmtId="3" fontId="11" fillId="3" borderId="20" xfId="0" applyNumberFormat="1" applyFont="1" applyFill="1" applyBorder="1" applyAlignment="1" applyProtection="1">
      <alignment vertical="top"/>
    </xf>
    <xf numFmtId="3" fontId="32" fillId="3" borderId="5" xfId="0" applyNumberFormat="1" applyFont="1" applyFill="1" applyBorder="1" applyAlignment="1" applyProtection="1">
      <alignment vertical="top"/>
    </xf>
    <xf numFmtId="3" fontId="6" fillId="3" borderId="30" xfId="0" applyNumberFormat="1" applyFont="1" applyFill="1" applyBorder="1" applyAlignment="1" applyProtection="1">
      <alignment vertical="top"/>
    </xf>
    <xf numFmtId="3" fontId="27" fillId="3" borderId="2" xfId="0" applyNumberFormat="1" applyFont="1" applyFill="1" applyBorder="1" applyAlignment="1" applyProtection="1">
      <alignment vertical="top"/>
    </xf>
    <xf numFmtId="3" fontId="12" fillId="3" borderId="32" xfId="0" applyNumberFormat="1" applyFont="1" applyFill="1" applyBorder="1" applyAlignment="1" applyProtection="1">
      <alignment vertical="top"/>
    </xf>
    <xf numFmtId="3" fontId="8" fillId="3" borderId="36" xfId="0" applyNumberFormat="1" applyFont="1" applyFill="1" applyBorder="1" applyAlignment="1" applyProtection="1">
      <alignment vertical="top"/>
    </xf>
    <xf numFmtId="3" fontId="26" fillId="3" borderId="27" xfId="0" applyNumberFormat="1" applyFont="1" applyFill="1" applyBorder="1" applyAlignment="1" applyProtection="1">
      <alignment vertical="top"/>
    </xf>
    <xf numFmtId="3" fontId="7" fillId="3" borderId="53" xfId="0" applyNumberFormat="1" applyFont="1" applyFill="1" applyBorder="1" applyAlignment="1" applyProtection="1">
      <alignment vertical="top"/>
    </xf>
    <xf numFmtId="3" fontId="8" fillId="3" borderId="26" xfId="0" applyNumberFormat="1" applyFont="1" applyFill="1" applyBorder="1" applyAlignment="1" applyProtection="1">
      <alignment vertical="top"/>
    </xf>
    <xf numFmtId="3" fontId="8" fillId="3" borderId="50" xfId="0" applyNumberFormat="1" applyFont="1" applyFill="1" applyBorder="1" applyAlignment="1" applyProtection="1">
      <alignment vertical="top"/>
    </xf>
    <xf numFmtId="3" fontId="11" fillId="3" borderId="28" xfId="0" applyNumberFormat="1" applyFont="1" applyFill="1" applyBorder="1" applyAlignment="1" applyProtection="1">
      <alignment vertical="top"/>
    </xf>
    <xf numFmtId="3" fontId="32" fillId="3" borderId="13" xfId="0" applyNumberFormat="1" applyFont="1" applyFill="1" applyBorder="1" applyAlignment="1" applyProtection="1">
      <alignment vertical="top"/>
    </xf>
    <xf numFmtId="0" fontId="11" fillId="2" borderId="0" xfId="0" applyFont="1" applyFill="1" applyAlignment="1" applyProtection="1">
      <alignment vertical="top"/>
    </xf>
    <xf numFmtId="0" fontId="8" fillId="3" borderId="14" xfId="0" applyFont="1" applyFill="1" applyBorder="1" applyAlignment="1" applyProtection="1">
      <alignment vertical="top"/>
    </xf>
    <xf numFmtId="0" fontId="26" fillId="3" borderId="14" xfId="0" applyFont="1" applyFill="1" applyBorder="1" applyAlignment="1" applyProtection="1">
      <alignment horizontal="center" vertical="top"/>
    </xf>
    <xf numFmtId="0" fontId="7" fillId="3" borderId="14" xfId="0" applyFont="1" applyFill="1" applyBorder="1" applyAlignment="1" applyProtection="1">
      <alignment horizontal="center" vertical="top"/>
    </xf>
    <xf numFmtId="0" fontId="8" fillId="3" borderId="14" xfId="0" applyFont="1" applyFill="1" applyBorder="1" applyAlignment="1" applyProtection="1">
      <alignment horizontal="center" vertical="top"/>
    </xf>
    <xf numFmtId="0" fontId="8" fillId="3" borderId="2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horizontal="center" vertical="top"/>
    </xf>
    <xf numFmtId="0" fontId="7" fillId="3" borderId="2" xfId="0" applyFont="1" applyFill="1" applyBorder="1" applyAlignment="1" applyProtection="1">
      <alignment horizontal="center" vertical="top"/>
    </xf>
    <xf numFmtId="0" fontId="6" fillId="3" borderId="15" xfId="0" applyFont="1" applyFill="1" applyBorder="1" applyAlignment="1" applyProtection="1">
      <alignment vertical="top"/>
    </xf>
    <xf numFmtId="164" fontId="27" fillId="2" borderId="15" xfId="0" applyNumberFormat="1" applyFont="1" applyFill="1" applyBorder="1" applyAlignment="1" applyProtection="1">
      <alignment horizontal="center" vertical="top"/>
      <protection locked="0"/>
    </xf>
    <xf numFmtId="164" fontId="12" fillId="2" borderId="15" xfId="0" applyNumberFormat="1" applyFont="1" applyFill="1" applyBorder="1" applyAlignment="1" applyProtection="1">
      <alignment horizontal="center" vertical="top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6" fillId="3" borderId="2" xfId="0" applyFont="1" applyFill="1" applyBorder="1" applyAlignment="1" applyProtection="1">
      <alignment vertical="top"/>
    </xf>
    <xf numFmtId="164" fontId="27" fillId="2" borderId="2" xfId="0" applyNumberFormat="1" applyFont="1" applyFill="1" applyBorder="1" applyAlignment="1" applyProtection="1">
      <alignment horizontal="center" vertical="top"/>
      <protection locked="0"/>
    </xf>
    <xf numFmtId="164" fontId="12" fillId="2" borderId="2" xfId="0" applyNumberFormat="1" applyFont="1" applyFill="1" applyBorder="1" applyAlignment="1" applyProtection="1">
      <alignment horizontal="center" vertical="top"/>
      <protection locked="0"/>
    </xf>
    <xf numFmtId="0" fontId="6" fillId="2" borderId="2" xfId="0" applyFont="1" applyFill="1" applyBorder="1" applyAlignment="1" applyProtection="1">
      <alignment horizontal="center" vertical="top"/>
      <protection locked="0"/>
    </xf>
    <xf numFmtId="0" fontId="6" fillId="3" borderId="4" xfId="0" applyFont="1" applyFill="1" applyBorder="1" applyAlignment="1" applyProtection="1">
      <alignment vertical="top"/>
    </xf>
    <xf numFmtId="3" fontId="6" fillId="2" borderId="6" xfId="0" applyNumberFormat="1" applyFont="1" applyFill="1" applyBorder="1" applyAlignment="1" applyProtection="1">
      <alignment vertical="top"/>
      <protection locked="0"/>
    </xf>
    <xf numFmtId="3" fontId="27" fillId="2" borderId="4" xfId="0" applyNumberFormat="1" applyFont="1" applyFill="1" applyBorder="1" applyAlignment="1" applyProtection="1">
      <alignment vertical="top"/>
      <protection locked="0"/>
    </xf>
    <xf numFmtId="3" fontId="12" fillId="3" borderId="14" xfId="0" applyNumberFormat="1" applyFont="1" applyFill="1" applyBorder="1" applyAlignment="1" applyProtection="1">
      <alignment vertical="top"/>
    </xf>
    <xf numFmtId="3" fontId="27" fillId="2" borderId="6" xfId="0" applyNumberFormat="1" applyFont="1" applyFill="1" applyBorder="1" applyAlignment="1" applyProtection="1">
      <alignment vertical="top"/>
      <protection locked="0"/>
    </xf>
    <xf numFmtId="3" fontId="12" fillId="3" borderId="15" xfId="0" applyNumberFormat="1" applyFont="1" applyFill="1" applyBorder="1" applyAlignment="1" applyProtection="1">
      <alignment vertical="top"/>
    </xf>
    <xf numFmtId="3" fontId="27" fillId="2" borderId="8" xfId="0" applyNumberFormat="1" applyFont="1" applyFill="1" applyBorder="1" applyAlignment="1" applyProtection="1">
      <alignment vertical="top"/>
      <protection locked="0"/>
    </xf>
    <xf numFmtId="3" fontId="12" fillId="3" borderId="2" xfId="0" applyNumberFormat="1" applyFont="1" applyFill="1" applyBorder="1" applyAlignment="1" applyProtection="1">
      <alignment vertical="top"/>
    </xf>
    <xf numFmtId="3" fontId="27" fillId="3" borderId="14" xfId="0" applyNumberFormat="1" applyFont="1" applyFill="1" applyBorder="1" applyAlignment="1" applyProtection="1">
      <alignment vertical="top"/>
    </xf>
    <xf numFmtId="3" fontId="12" fillId="3" borderId="7" xfId="0" applyNumberFormat="1" applyFont="1" applyFill="1" applyBorder="1" applyAlignment="1" applyProtection="1">
      <alignment vertical="top"/>
    </xf>
    <xf numFmtId="0" fontId="6" fillId="3" borderId="8" xfId="0" applyFont="1" applyFill="1" applyBorder="1" applyAlignment="1" applyProtection="1">
      <alignment vertical="top"/>
    </xf>
    <xf numFmtId="3" fontId="12" fillId="3" borderId="10" xfId="0" applyNumberFormat="1" applyFont="1" applyFill="1" applyBorder="1" applyAlignment="1" applyProtection="1">
      <alignment vertical="top"/>
    </xf>
    <xf numFmtId="0" fontId="8" fillId="3" borderId="6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vertical="top"/>
    </xf>
    <xf numFmtId="3" fontId="26" fillId="3" borderId="11" xfId="0" applyNumberFormat="1" applyFont="1" applyFill="1" applyBorder="1" applyAlignment="1" applyProtection="1">
      <alignment vertical="top"/>
    </xf>
    <xf numFmtId="3" fontId="7" fillId="3" borderId="1" xfId="0" applyNumberFormat="1" applyFont="1" applyFill="1" applyBorder="1" applyAlignment="1" applyProtection="1">
      <alignment vertical="top"/>
    </xf>
    <xf numFmtId="0" fontId="6" fillId="2" borderId="0" xfId="0" applyFont="1" applyFill="1" applyAlignment="1" applyProtection="1">
      <protection locked="0"/>
    </xf>
    <xf numFmtId="0" fontId="6" fillId="2" borderId="0" xfId="0" applyFont="1" applyFill="1" applyAlignment="1" applyProtection="1"/>
    <xf numFmtId="0" fontId="6" fillId="2" borderId="0" xfId="0" applyFont="1" applyFill="1" applyBorder="1" applyAlignment="1" applyProtection="1"/>
    <xf numFmtId="0" fontId="6" fillId="0" borderId="0" xfId="0" applyFont="1" applyAlignment="1" applyProtection="1">
      <protection locked="0"/>
    </xf>
    <xf numFmtId="0" fontId="11" fillId="2" borderId="0" xfId="0" applyFont="1" applyFill="1" applyAlignment="1" applyProtection="1"/>
    <xf numFmtId="0" fontId="26" fillId="3" borderId="13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 wrapText="1"/>
    </xf>
    <xf numFmtId="0" fontId="30" fillId="2" borderId="0" xfId="0" applyFont="1" applyFill="1" applyAlignment="1" applyProtection="1">
      <alignment vertical="top"/>
      <protection locked="0"/>
    </xf>
    <xf numFmtId="0" fontId="30" fillId="2" borderId="0" xfId="0" applyFont="1" applyFill="1" applyAlignment="1" applyProtection="1">
      <alignment vertical="top"/>
    </xf>
    <xf numFmtId="0" fontId="30" fillId="2" borderId="0" xfId="0" applyFont="1" applyFill="1" applyAlignment="1" applyProtection="1">
      <alignment horizontal="left" vertical="top"/>
    </xf>
    <xf numFmtId="0" fontId="30" fillId="2" borderId="0" xfId="0" applyFont="1" applyFill="1" applyAlignment="1" applyProtection="1">
      <alignment horizontal="left" vertical="top"/>
      <protection locked="0"/>
    </xf>
    <xf numFmtId="0" fontId="30" fillId="0" borderId="0" xfId="0" applyFont="1" applyAlignment="1" applyProtection="1">
      <alignment vertical="top"/>
      <protection locked="0"/>
    </xf>
    <xf numFmtId="0" fontId="34" fillId="2" borderId="4" xfId="0" applyFont="1" applyFill="1" applyBorder="1" applyAlignment="1" applyProtection="1">
      <alignment vertical="top"/>
    </xf>
    <xf numFmtId="0" fontId="30" fillId="2" borderId="3" xfId="0" applyFont="1" applyFill="1" applyBorder="1" applyAlignment="1" applyProtection="1">
      <alignment vertical="top"/>
    </xf>
    <xf numFmtId="0" fontId="30" fillId="2" borderId="3" xfId="0" applyFont="1" applyFill="1" applyBorder="1" applyAlignment="1" applyProtection="1">
      <alignment horizontal="left" vertical="top"/>
    </xf>
    <xf numFmtId="0" fontId="30" fillId="2" borderId="5" xfId="0" applyFont="1" applyFill="1" applyBorder="1" applyAlignment="1" applyProtection="1">
      <alignment horizontal="left" vertical="top"/>
    </xf>
    <xf numFmtId="0" fontId="30" fillId="2" borderId="7" xfId="0" applyFont="1" applyFill="1" applyBorder="1" applyAlignment="1" applyProtection="1">
      <alignment horizontal="left" vertical="top"/>
    </xf>
    <xf numFmtId="0" fontId="30" fillId="2" borderId="8" xfId="0" applyFont="1" applyFill="1" applyBorder="1" applyAlignment="1" applyProtection="1">
      <alignment vertical="top"/>
    </xf>
    <xf numFmtId="0" fontId="30" fillId="2" borderId="9" xfId="0" applyFont="1" applyFill="1" applyBorder="1" applyAlignment="1" applyProtection="1">
      <alignment vertical="top"/>
    </xf>
    <xf numFmtId="0" fontId="30" fillId="2" borderId="9" xfId="0" applyFont="1" applyFill="1" applyBorder="1" applyAlignment="1" applyProtection="1">
      <alignment horizontal="left" vertical="top"/>
    </xf>
    <xf numFmtId="0" fontId="30" fillId="2" borderId="10" xfId="0" applyFont="1" applyFill="1" applyBorder="1" applyAlignment="1" applyProtection="1">
      <alignment horizontal="left" vertical="top"/>
    </xf>
    <xf numFmtId="0" fontId="38" fillId="2" borderId="0" xfId="0" applyFont="1" applyFill="1" applyAlignment="1" applyProtection="1">
      <alignment vertical="top"/>
      <protection locked="0"/>
    </xf>
    <xf numFmtId="0" fontId="38" fillId="2" borderId="0" xfId="0" applyFont="1" applyFill="1" applyAlignment="1" applyProtection="1">
      <alignment vertical="top"/>
    </xf>
    <xf numFmtId="0" fontId="38" fillId="2" borderId="0" xfId="0" applyFont="1" applyFill="1" applyAlignment="1" applyProtection="1">
      <alignment horizontal="left" vertical="top"/>
    </xf>
    <xf numFmtId="0" fontId="38" fillId="0" borderId="0" xfId="0" applyFont="1" applyAlignment="1" applyProtection="1">
      <alignment vertical="top"/>
      <protection locked="0"/>
    </xf>
    <xf numFmtId="0" fontId="39" fillId="2" borderId="0" xfId="0" applyFont="1" applyFill="1" applyAlignment="1" applyProtection="1">
      <alignment horizontal="right" vertical="top"/>
    </xf>
    <xf numFmtId="0" fontId="34" fillId="2" borderId="0" xfId="0" applyFont="1" applyFill="1" applyAlignment="1" applyProtection="1">
      <alignment vertical="top"/>
    </xf>
    <xf numFmtId="0" fontId="34" fillId="2" borderId="0" xfId="0" applyFont="1" applyFill="1" applyAlignment="1" applyProtection="1">
      <alignment horizontal="left" vertical="top"/>
    </xf>
    <xf numFmtId="49" fontId="30" fillId="2" borderId="0" xfId="0" applyNumberFormat="1" applyFont="1" applyFill="1" applyAlignment="1" applyProtection="1">
      <alignment horizontal="left" vertical="top"/>
    </xf>
    <xf numFmtId="0" fontId="30" fillId="0" borderId="0" xfId="0" applyFont="1" applyAlignment="1" applyProtection="1">
      <alignment vertical="top"/>
    </xf>
    <xf numFmtId="0" fontId="31" fillId="2" borderId="0" xfId="0" applyFont="1" applyFill="1" applyAlignment="1" applyProtection="1">
      <alignment vertical="top"/>
      <protection locked="0"/>
    </xf>
    <xf numFmtId="0" fontId="31" fillId="2" borderId="0" xfId="0" applyFont="1" applyFill="1" applyAlignment="1" applyProtection="1">
      <alignment vertical="top"/>
    </xf>
    <xf numFmtId="0" fontId="31" fillId="0" borderId="0" xfId="0" applyFont="1" applyAlignment="1" applyProtection="1">
      <alignment vertical="top"/>
      <protection locked="0"/>
    </xf>
    <xf numFmtId="41" fontId="31" fillId="2" borderId="0" xfId="1" applyFont="1" applyFill="1" applyBorder="1" applyAlignment="1" applyProtection="1">
      <alignment vertical="top"/>
    </xf>
    <xf numFmtId="41" fontId="31" fillId="2" borderId="0" xfId="1" applyFont="1" applyFill="1" applyBorder="1" applyAlignment="1" applyProtection="1">
      <alignment horizontal="right" vertical="top"/>
    </xf>
    <xf numFmtId="0" fontId="28" fillId="2" borderId="0" xfId="0" applyFont="1" applyFill="1" applyAlignment="1" applyProtection="1">
      <alignment horizontal="left" vertical="top"/>
      <protection locked="0"/>
    </xf>
    <xf numFmtId="41" fontId="45" fillId="3" borderId="15" xfId="1" applyFont="1" applyFill="1" applyBorder="1" applyAlignment="1" applyProtection="1">
      <alignment horizontal="left" vertical="top"/>
    </xf>
    <xf numFmtId="41" fontId="45" fillId="3" borderId="1" xfId="1" applyFont="1" applyFill="1" applyBorder="1" applyAlignment="1" applyProtection="1">
      <alignment horizontal="left" vertical="top"/>
    </xf>
    <xf numFmtId="41" fontId="45" fillId="3" borderId="14" xfId="1" applyFont="1" applyFill="1" applyBorder="1" applyAlignment="1" applyProtection="1">
      <alignment horizontal="left" vertical="top"/>
    </xf>
    <xf numFmtId="41" fontId="45" fillId="3" borderId="11" xfId="1" applyFont="1" applyFill="1" applyBorder="1" applyAlignment="1" applyProtection="1">
      <alignment horizontal="center" vertical="top" wrapText="1"/>
    </xf>
    <xf numFmtId="0" fontId="43" fillId="3" borderId="22" xfId="0" applyFont="1" applyFill="1" applyBorder="1" applyAlignment="1" applyProtection="1">
      <alignment horizontal="center" vertical="top" wrapText="1"/>
    </xf>
    <xf numFmtId="0" fontId="43" fillId="3" borderId="48" xfId="0" applyFont="1" applyFill="1" applyBorder="1" applyAlignment="1" applyProtection="1">
      <alignment horizontal="center" vertical="top" wrapText="1"/>
    </xf>
    <xf numFmtId="0" fontId="44" fillId="3" borderId="22" xfId="0" applyFont="1" applyFill="1" applyBorder="1" applyAlignment="1" applyProtection="1">
      <alignment horizontal="center" vertical="top" wrapText="1"/>
    </xf>
    <xf numFmtId="0" fontId="44" fillId="3" borderId="23" xfId="0" applyFont="1" applyFill="1" applyBorder="1" applyAlignment="1" applyProtection="1">
      <alignment horizontal="center" vertical="top" wrapText="1"/>
    </xf>
    <xf numFmtId="41" fontId="46" fillId="3" borderId="13" xfId="1" applyFont="1" applyFill="1" applyBorder="1" applyAlignment="1" applyProtection="1">
      <alignment horizontal="center" vertical="top" wrapText="1"/>
    </xf>
    <xf numFmtId="0" fontId="28" fillId="0" borderId="0" xfId="0" applyFont="1" applyAlignment="1" applyProtection="1">
      <alignment horizontal="left" vertical="top"/>
      <protection locked="0"/>
    </xf>
    <xf numFmtId="41" fontId="47" fillId="2" borderId="21" xfId="1" applyFont="1" applyFill="1" applyBorder="1" applyAlignment="1" applyProtection="1">
      <alignment horizontal="center" vertical="top"/>
      <protection locked="0"/>
    </xf>
    <xf numFmtId="41" fontId="47" fillId="3" borderId="32" xfId="1" applyFont="1" applyFill="1" applyBorder="1" applyAlignment="1" applyProtection="1">
      <alignment horizontal="right" vertical="top"/>
    </xf>
    <xf numFmtId="41" fontId="48" fillId="2" borderId="21" xfId="1" applyFont="1" applyFill="1" applyBorder="1" applyAlignment="1" applyProtection="1">
      <alignment horizontal="center" vertical="top"/>
      <protection locked="0"/>
    </xf>
    <xf numFmtId="41" fontId="48" fillId="3" borderId="20" xfId="1" applyFont="1" applyFill="1" applyBorder="1" applyAlignment="1" applyProtection="1">
      <alignment horizontal="right" vertical="top"/>
    </xf>
    <xf numFmtId="41" fontId="30" fillId="3" borderId="7" xfId="1" applyFont="1" applyFill="1" applyBorder="1" applyAlignment="1" applyProtection="1">
      <alignment vertical="top"/>
    </xf>
    <xf numFmtId="41" fontId="47" fillId="2" borderId="22" xfId="1" applyFont="1" applyFill="1" applyBorder="1" applyAlignment="1" applyProtection="1">
      <alignment horizontal="center" vertical="top"/>
      <protection locked="0"/>
    </xf>
    <xf numFmtId="41" fontId="47" fillId="3" borderId="23" xfId="1" applyFont="1" applyFill="1" applyBorder="1" applyAlignment="1" applyProtection="1">
      <alignment horizontal="right" vertical="top"/>
    </xf>
    <xf numFmtId="41" fontId="48" fillId="2" borderId="22" xfId="1" applyFont="1" applyFill="1" applyBorder="1" applyAlignment="1" applyProtection="1">
      <alignment horizontal="center" vertical="top"/>
      <protection locked="0"/>
    </xf>
    <xf numFmtId="41" fontId="48" fillId="3" borderId="23" xfId="1" applyFont="1" applyFill="1" applyBorder="1" applyAlignment="1" applyProtection="1">
      <alignment horizontal="right" vertical="top"/>
    </xf>
    <xf numFmtId="41" fontId="47" fillId="0" borderId="22" xfId="1" applyFont="1" applyFill="1" applyBorder="1" applyAlignment="1" applyProtection="1">
      <alignment horizontal="center" vertical="top"/>
      <protection locked="0"/>
    </xf>
    <xf numFmtId="41" fontId="43" fillId="4" borderId="26" xfId="0" applyNumberFormat="1" applyFont="1" applyFill="1" applyBorder="1" applyAlignment="1" applyProtection="1">
      <alignment horizontal="center" vertical="top"/>
    </xf>
    <xf numFmtId="41" fontId="43" fillId="4" borderId="28" xfId="0" applyNumberFormat="1" applyFont="1" applyFill="1" applyBorder="1" applyAlignment="1" applyProtection="1">
      <alignment horizontal="right" vertical="top"/>
    </xf>
    <xf numFmtId="41" fontId="44" fillId="4" borderId="26" xfId="0" applyNumberFormat="1" applyFont="1" applyFill="1" applyBorder="1" applyAlignment="1" applyProtection="1">
      <alignment horizontal="center" vertical="top"/>
    </xf>
    <xf numFmtId="41" fontId="44" fillId="4" borderId="28" xfId="0" applyNumberFormat="1" applyFont="1" applyFill="1" applyBorder="1" applyAlignment="1" applyProtection="1">
      <alignment horizontal="right" vertical="top"/>
    </xf>
    <xf numFmtId="0" fontId="28" fillId="2" borderId="0" xfId="0" applyFont="1" applyFill="1" applyAlignment="1" applyProtection="1">
      <alignment vertical="top"/>
      <protection locked="0"/>
    </xf>
    <xf numFmtId="0" fontId="31" fillId="2" borderId="0" xfId="0" applyFont="1" applyFill="1" applyAlignment="1" applyProtection="1">
      <alignment horizontal="left" vertical="top"/>
    </xf>
    <xf numFmtId="3" fontId="31" fillId="2" borderId="0" xfId="0" applyNumberFormat="1" applyFont="1" applyFill="1" applyAlignment="1" applyProtection="1">
      <alignment horizontal="right" vertical="top"/>
    </xf>
    <xf numFmtId="3" fontId="49" fillId="2" borderId="0" xfId="0" applyNumberFormat="1" applyFont="1" applyFill="1" applyAlignment="1" applyProtection="1">
      <alignment horizontal="left" vertical="top"/>
    </xf>
    <xf numFmtId="3" fontId="44" fillId="2" borderId="0" xfId="0" applyNumberFormat="1" applyFont="1" applyFill="1" applyAlignment="1" applyProtection="1">
      <alignment horizontal="right" vertical="top"/>
    </xf>
    <xf numFmtId="3" fontId="45" fillId="2" borderId="0" xfId="0" applyNumberFormat="1" applyFont="1" applyFill="1" applyAlignment="1" applyProtection="1">
      <alignment horizontal="center" vertical="top"/>
    </xf>
    <xf numFmtId="3" fontId="50" fillId="2" borderId="0" xfId="0" applyNumberFormat="1" applyFont="1" applyFill="1" applyAlignment="1" applyProtection="1">
      <alignment horizontal="right" vertical="top"/>
    </xf>
    <xf numFmtId="0" fontId="28" fillId="0" borderId="0" xfId="0" applyFont="1" applyAlignment="1" applyProtection="1">
      <alignment vertical="top"/>
      <protection locked="0"/>
    </xf>
    <xf numFmtId="0" fontId="51" fillId="2" borderId="0" xfId="0" applyFont="1" applyFill="1" applyAlignment="1" applyProtection="1">
      <alignment vertical="top"/>
    </xf>
    <xf numFmtId="0" fontId="45" fillId="3" borderId="4" xfId="0" applyFont="1" applyFill="1" applyBorder="1" applyAlignment="1" applyProtection="1">
      <alignment horizontal="left" vertical="top"/>
    </xf>
    <xf numFmtId="0" fontId="45" fillId="3" borderId="1" xfId="0" applyFont="1" applyFill="1" applyBorder="1" applyAlignment="1" applyProtection="1">
      <alignment horizontal="center" vertical="top"/>
    </xf>
    <xf numFmtId="0" fontId="43" fillId="3" borderId="13" xfId="0" applyFont="1" applyFill="1" applyBorder="1" applyAlignment="1" applyProtection="1">
      <alignment horizontal="center" vertical="top" wrapText="1"/>
    </xf>
    <xf numFmtId="0" fontId="44" fillId="3" borderId="14" xfId="0" applyFont="1" applyFill="1" applyBorder="1" applyAlignment="1" applyProtection="1">
      <alignment horizontal="center" vertical="top" wrapText="1"/>
    </xf>
    <xf numFmtId="0" fontId="45" fillId="3" borderId="11" xfId="0" applyFont="1" applyFill="1" applyBorder="1" applyAlignment="1" applyProtection="1">
      <alignment horizontal="left" vertical="top"/>
    </xf>
    <xf numFmtId="0" fontId="45" fillId="3" borderId="12" xfId="0" applyFont="1" applyFill="1" applyBorder="1" applyAlignment="1" applyProtection="1">
      <alignment horizontal="left" vertical="top"/>
    </xf>
    <xf numFmtId="0" fontId="51" fillId="3" borderId="13" xfId="0" applyFont="1" applyFill="1" applyBorder="1" applyAlignment="1" applyProtection="1">
      <alignment vertical="top"/>
    </xf>
    <xf numFmtId="0" fontId="28" fillId="2" borderId="14" xfId="0" applyFont="1" applyFill="1" applyBorder="1" applyAlignment="1" applyProtection="1">
      <alignment vertical="top"/>
      <protection locked="0"/>
    </xf>
    <xf numFmtId="3" fontId="47" fillId="2" borderId="0" xfId="0" applyNumberFormat="1" applyFont="1" applyFill="1" applyAlignment="1" applyProtection="1">
      <alignment horizontal="right" vertical="top"/>
      <protection locked="0"/>
    </xf>
    <xf numFmtId="3" fontId="48" fillId="3" borderId="14" xfId="0" applyNumberFormat="1" applyFont="1" applyFill="1" applyBorder="1" applyAlignment="1" applyProtection="1">
      <alignment horizontal="right" vertical="top"/>
    </xf>
    <xf numFmtId="0" fontId="28" fillId="2" borderId="3" xfId="0" applyFont="1" applyFill="1" applyBorder="1" applyAlignment="1" applyProtection="1">
      <alignment horizontal="left" vertical="top"/>
      <protection locked="0"/>
    </xf>
    <xf numFmtId="0" fontId="51" fillId="2" borderId="5" xfId="0" applyFont="1" applyFill="1" applyBorder="1" applyAlignment="1" applyProtection="1">
      <alignment vertical="top"/>
      <protection locked="0"/>
    </xf>
    <xf numFmtId="3" fontId="48" fillId="3" borderId="15" xfId="0" applyNumberFormat="1" applyFont="1" applyFill="1" applyBorder="1" applyAlignment="1" applyProtection="1">
      <alignment horizontal="right" vertical="top"/>
    </xf>
    <xf numFmtId="0" fontId="28" fillId="2" borderId="0" xfId="0" applyFont="1" applyFill="1" applyBorder="1" applyAlignment="1" applyProtection="1">
      <alignment horizontal="left" vertical="top"/>
      <protection locked="0"/>
    </xf>
    <xf numFmtId="0" fontId="51" fillId="2" borderId="7" xfId="0" applyFont="1" applyFill="1" applyBorder="1" applyAlignment="1" applyProtection="1">
      <alignment vertical="top"/>
      <protection locked="0"/>
    </xf>
    <xf numFmtId="0" fontId="28" fillId="2" borderId="15" xfId="0" applyFont="1" applyFill="1" applyBorder="1" applyAlignment="1" applyProtection="1">
      <alignment horizontal="left" vertical="top"/>
      <protection locked="0"/>
    </xf>
    <xf numFmtId="0" fontId="45" fillId="2" borderId="0" xfId="0" applyFont="1" applyFill="1" applyAlignment="1" applyProtection="1">
      <alignment vertical="top"/>
      <protection locked="0"/>
    </xf>
    <xf numFmtId="0" fontId="28" fillId="2" borderId="0" xfId="0" applyFont="1" applyFill="1" applyBorder="1" applyAlignment="1" applyProtection="1">
      <alignment vertical="top"/>
      <protection locked="0"/>
    </xf>
    <xf numFmtId="0" fontId="45" fillId="0" borderId="0" xfId="0" applyFont="1" applyAlignment="1" applyProtection="1">
      <alignment vertical="top"/>
      <protection locked="0"/>
    </xf>
    <xf numFmtId="0" fontId="52" fillId="2" borderId="7" xfId="0" applyFont="1" applyFill="1" applyBorder="1" applyAlignment="1" applyProtection="1">
      <alignment vertical="top"/>
      <protection locked="0"/>
    </xf>
    <xf numFmtId="0" fontId="28" fillId="2" borderId="2" xfId="0" applyFont="1" applyFill="1" applyBorder="1" applyAlignment="1" applyProtection="1">
      <alignment vertical="top"/>
      <protection locked="0"/>
    </xf>
    <xf numFmtId="3" fontId="28" fillId="2" borderId="2" xfId="0" applyNumberFormat="1" applyFont="1" applyFill="1" applyBorder="1" applyAlignment="1" applyProtection="1">
      <alignment vertical="top"/>
      <protection locked="0"/>
    </xf>
    <xf numFmtId="3" fontId="48" fillId="3" borderId="2" xfId="0" applyNumberFormat="1" applyFont="1" applyFill="1" applyBorder="1" applyAlignment="1" applyProtection="1">
      <alignment horizontal="right" vertical="top"/>
    </xf>
    <xf numFmtId="0" fontId="28" fillId="2" borderId="9" xfId="0" applyFont="1" applyFill="1" applyBorder="1" applyAlignment="1" applyProtection="1">
      <alignment vertical="top"/>
      <protection locked="0"/>
    </xf>
    <xf numFmtId="0" fontId="51" fillId="2" borderId="10" xfId="0" applyFont="1" applyFill="1" applyBorder="1" applyAlignment="1" applyProtection="1">
      <alignment horizontal="left" vertical="top"/>
      <protection locked="0"/>
    </xf>
    <xf numFmtId="0" fontId="45" fillId="3" borderId="1" xfId="0" applyFont="1" applyFill="1" applyBorder="1" applyAlignment="1" applyProtection="1">
      <alignment vertical="top"/>
    </xf>
    <xf numFmtId="3" fontId="45" fillId="3" borderId="1" xfId="0" applyNumberFormat="1" applyFont="1" applyFill="1" applyBorder="1" applyAlignment="1" applyProtection="1">
      <alignment vertical="top"/>
    </xf>
    <xf numFmtId="3" fontId="43" fillId="3" borderId="1" xfId="0" applyNumberFormat="1" applyFont="1" applyFill="1" applyBorder="1" applyAlignment="1" applyProtection="1">
      <alignment vertical="top"/>
    </xf>
    <xf numFmtId="3" fontId="44" fillId="3" borderId="9" xfId="0" applyNumberFormat="1" applyFont="1" applyFill="1" applyBorder="1" applyAlignment="1" applyProtection="1">
      <alignment vertical="top"/>
    </xf>
    <xf numFmtId="0" fontId="45" fillId="3" borderId="11" xfId="0" applyFont="1" applyFill="1" applyBorder="1" applyAlignment="1" applyProtection="1">
      <alignment vertical="top"/>
    </xf>
    <xf numFmtId="0" fontId="45" fillId="3" borderId="12" xfId="0" applyFont="1" applyFill="1" applyBorder="1" applyAlignment="1" applyProtection="1">
      <alignment vertical="top"/>
    </xf>
    <xf numFmtId="0" fontId="52" fillId="3" borderId="13" xfId="0" applyFont="1" applyFill="1" applyBorder="1" applyAlignment="1" applyProtection="1">
      <alignment horizontal="left" vertical="top"/>
    </xf>
    <xf numFmtId="0" fontId="51" fillId="2" borderId="0" xfId="0" applyFont="1" applyFill="1" applyAlignment="1" applyProtection="1">
      <alignment horizontal="left" vertical="top"/>
    </xf>
    <xf numFmtId="0" fontId="31" fillId="2" borderId="0" xfId="0" applyFont="1" applyFill="1" applyAlignment="1" applyProtection="1">
      <alignment horizontal="center" vertical="top"/>
    </xf>
    <xf numFmtId="0" fontId="31" fillId="2" borderId="0" xfId="0" applyFont="1" applyFill="1" applyAlignment="1" applyProtection="1">
      <alignment horizontal="right" vertical="top"/>
    </xf>
    <xf numFmtId="0" fontId="48" fillId="2" borderId="0" xfId="0" applyFont="1" applyFill="1" applyAlignment="1" applyProtection="1">
      <alignment horizontal="left" vertical="top"/>
    </xf>
    <xf numFmtId="0" fontId="53" fillId="2" borderId="0" xfId="0" applyFont="1" applyFill="1" applyAlignment="1" applyProtection="1">
      <alignment horizontal="left" vertical="top"/>
    </xf>
    <xf numFmtId="0" fontId="45" fillId="3" borderId="1" xfId="0" applyFont="1" applyFill="1" applyBorder="1" applyAlignment="1" applyProtection="1">
      <alignment horizontal="left" vertical="top"/>
    </xf>
    <xf numFmtId="0" fontId="44" fillId="3" borderId="1" xfId="0" applyFont="1" applyFill="1" applyBorder="1" applyAlignment="1" applyProtection="1">
      <alignment horizontal="center" vertical="top" wrapText="1"/>
    </xf>
    <xf numFmtId="0" fontId="45" fillId="3" borderId="3" xfId="0" applyFont="1" applyFill="1" applyBorder="1" applyAlignment="1" applyProtection="1">
      <alignment horizontal="left" vertical="top"/>
    </xf>
    <xf numFmtId="0" fontId="51" fillId="3" borderId="5" xfId="0" applyFont="1" applyFill="1" applyBorder="1" applyAlignment="1" applyProtection="1">
      <alignment vertical="top"/>
    </xf>
    <xf numFmtId="3" fontId="28" fillId="2" borderId="14" xfId="0" applyNumberFormat="1" applyFont="1" applyFill="1" applyBorder="1" applyAlignment="1" applyProtection="1">
      <alignment horizontal="right" vertical="top"/>
      <protection locked="0"/>
    </xf>
    <xf numFmtId="3" fontId="47" fillId="2" borderId="14" xfId="0" applyNumberFormat="1" applyFont="1" applyFill="1" applyBorder="1" applyAlignment="1" applyProtection="1">
      <alignment horizontal="right" vertical="top"/>
      <protection locked="0"/>
    </xf>
    <xf numFmtId="3" fontId="48" fillId="3" borderId="0" xfId="0" applyNumberFormat="1" applyFont="1" applyFill="1" applyBorder="1" applyAlignment="1" applyProtection="1">
      <alignment horizontal="right" vertical="top"/>
    </xf>
    <xf numFmtId="0" fontId="28" fillId="2" borderId="4" xfId="0" applyFont="1" applyFill="1" applyBorder="1" applyAlignment="1" applyProtection="1">
      <alignment horizontal="left" vertical="top"/>
      <protection locked="0"/>
    </xf>
    <xf numFmtId="3" fontId="28" fillId="2" borderId="0" xfId="0" applyNumberFormat="1" applyFont="1" applyFill="1" applyBorder="1" applyAlignment="1" applyProtection="1">
      <alignment horizontal="right" vertical="top"/>
      <protection locked="0"/>
    </xf>
    <xf numFmtId="3" fontId="47" fillId="2" borderId="15" xfId="0" applyNumberFormat="1" applyFont="1" applyFill="1" applyBorder="1" applyAlignment="1" applyProtection="1">
      <alignment horizontal="right" vertical="top"/>
      <protection locked="0"/>
    </xf>
    <xf numFmtId="0" fontId="28" fillId="2" borderId="6" xfId="0" applyFont="1" applyFill="1" applyBorder="1" applyAlignment="1" applyProtection="1">
      <alignment horizontal="left" vertical="top"/>
      <protection locked="0"/>
    </xf>
    <xf numFmtId="3" fontId="28" fillId="2" borderId="0" xfId="0" applyNumberFormat="1" applyFont="1" applyFill="1" applyBorder="1" applyAlignment="1" applyProtection="1">
      <alignment vertical="top"/>
      <protection locked="0"/>
    </xf>
    <xf numFmtId="0" fontId="28" fillId="2" borderId="6" xfId="0" applyFont="1" applyFill="1" applyBorder="1" applyAlignment="1" applyProtection="1">
      <alignment vertical="top"/>
      <protection locked="0"/>
    </xf>
    <xf numFmtId="0" fontId="51" fillId="2" borderId="7" xfId="0" applyFont="1" applyFill="1" applyBorder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28" fillId="2" borderId="2" xfId="0" applyFont="1" applyFill="1" applyBorder="1" applyAlignment="1" applyProtection="1">
      <alignment horizontal="left" vertical="top"/>
      <protection locked="0"/>
    </xf>
    <xf numFmtId="3" fontId="28" fillId="2" borderId="0" xfId="0" applyNumberFormat="1" applyFont="1" applyFill="1" applyBorder="1" applyAlignment="1" applyProtection="1">
      <alignment horizontal="left" vertical="top"/>
      <protection locked="0"/>
    </xf>
    <xf numFmtId="3" fontId="47" fillId="2" borderId="2" xfId="0" applyNumberFormat="1" applyFont="1" applyFill="1" applyBorder="1" applyAlignment="1" applyProtection="1">
      <alignment horizontal="right" vertical="top"/>
      <protection locked="0"/>
    </xf>
    <xf numFmtId="0" fontId="45" fillId="2" borderId="8" xfId="0" applyFont="1" applyFill="1" applyBorder="1" applyAlignment="1" applyProtection="1">
      <alignment vertical="top"/>
      <protection locked="0"/>
    </xf>
    <xf numFmtId="0" fontId="45" fillId="2" borderId="9" xfId="0" applyFont="1" applyFill="1" applyBorder="1" applyAlignment="1" applyProtection="1">
      <alignment vertical="top"/>
      <protection locked="0"/>
    </xf>
    <xf numFmtId="0" fontId="52" fillId="2" borderId="10" xfId="0" applyFont="1" applyFill="1" applyBorder="1" applyAlignment="1" applyProtection="1">
      <alignment horizontal="left" vertical="top"/>
      <protection locked="0"/>
    </xf>
    <xf numFmtId="0" fontId="45" fillId="3" borderId="8" xfId="0" applyFont="1" applyFill="1" applyBorder="1" applyAlignment="1" applyProtection="1">
      <alignment vertical="top"/>
    </xf>
    <xf numFmtId="3" fontId="44" fillId="3" borderId="11" xfId="0" applyNumberFormat="1" applyFont="1" applyFill="1" applyBorder="1" applyAlignment="1" applyProtection="1">
      <alignment vertical="top"/>
    </xf>
    <xf numFmtId="0" fontId="30" fillId="3" borderId="12" xfId="0" applyFont="1" applyFill="1" applyBorder="1" applyAlignment="1" applyProtection="1">
      <alignment vertical="top"/>
    </xf>
    <xf numFmtId="0" fontId="30" fillId="3" borderId="13" xfId="0" applyFont="1" applyFill="1" applyBorder="1" applyAlignment="1" applyProtection="1">
      <alignment horizontal="left" vertical="top"/>
    </xf>
    <xf numFmtId="0" fontId="31" fillId="3" borderId="11" xfId="0" applyFont="1" applyFill="1" applyBorder="1" applyAlignment="1" applyProtection="1">
      <alignment horizontal="left" vertical="top"/>
    </xf>
    <xf numFmtId="0" fontId="31" fillId="3" borderId="12" xfId="0" applyFont="1" applyFill="1" applyBorder="1" applyAlignment="1" applyProtection="1">
      <alignment horizontal="left" vertical="top"/>
    </xf>
    <xf numFmtId="0" fontId="30" fillId="3" borderId="13" xfId="0" applyFont="1" applyFill="1" applyBorder="1" applyAlignment="1" applyProtection="1">
      <alignment vertical="top"/>
    </xf>
    <xf numFmtId="0" fontId="30" fillId="2" borderId="6" xfId="0" applyFont="1" applyFill="1" applyBorder="1" applyAlignment="1" applyProtection="1">
      <alignment horizontal="left" vertical="top"/>
      <protection locked="0"/>
    </xf>
    <xf numFmtId="3" fontId="47" fillId="2" borderId="7" xfId="0" applyNumberFormat="1" applyFont="1" applyFill="1" applyBorder="1" applyAlignment="1" applyProtection="1">
      <alignment horizontal="right" vertical="top"/>
      <protection locked="0"/>
    </xf>
    <xf numFmtId="0" fontId="30" fillId="2" borderId="4" xfId="0" applyFont="1" applyFill="1" applyBorder="1" applyAlignment="1" applyProtection="1">
      <alignment horizontal="left" vertical="top"/>
      <protection locked="0"/>
    </xf>
    <xf numFmtId="0" fontId="30" fillId="2" borderId="3" xfId="0" applyFont="1" applyFill="1" applyBorder="1" applyAlignment="1" applyProtection="1">
      <alignment horizontal="left" vertical="top"/>
      <protection locked="0"/>
    </xf>
    <xf numFmtId="0" fontId="30" fillId="2" borderId="5" xfId="0" applyFont="1" applyFill="1" applyBorder="1" applyAlignment="1" applyProtection="1">
      <alignment vertical="top"/>
      <protection locked="0"/>
    </xf>
    <xf numFmtId="0" fontId="30" fillId="2" borderId="6" xfId="0" applyFont="1" applyFill="1" applyBorder="1" applyAlignment="1" applyProtection="1">
      <alignment vertical="top"/>
      <protection locked="0"/>
    </xf>
    <xf numFmtId="0" fontId="31" fillId="2" borderId="7" xfId="0" applyFont="1" applyFill="1" applyBorder="1" applyAlignment="1" applyProtection="1">
      <alignment vertical="top"/>
      <protection locked="0"/>
    </xf>
    <xf numFmtId="0" fontId="31" fillId="2" borderId="0" xfId="0" applyFont="1" applyFill="1" applyAlignment="1" applyProtection="1">
      <alignment horizontal="left" vertical="top"/>
      <protection locked="0"/>
    </xf>
    <xf numFmtId="3" fontId="47" fillId="2" borderId="10" xfId="0" applyNumberFormat="1" applyFont="1" applyFill="1" applyBorder="1" applyAlignment="1" applyProtection="1">
      <alignment horizontal="right" vertical="top"/>
      <protection locked="0"/>
    </xf>
    <xf numFmtId="0" fontId="30" fillId="2" borderId="8" xfId="0" applyFont="1" applyFill="1" applyBorder="1" applyAlignment="1" applyProtection="1">
      <alignment vertical="top"/>
      <protection locked="0"/>
    </xf>
    <xf numFmtId="0" fontId="30" fillId="2" borderId="9" xfId="0" applyFont="1" applyFill="1" applyBorder="1" applyAlignment="1" applyProtection="1">
      <alignment vertical="top"/>
      <protection locked="0"/>
    </xf>
    <xf numFmtId="0" fontId="31" fillId="2" borderId="10" xfId="0" applyFont="1" applyFill="1" applyBorder="1" applyAlignment="1" applyProtection="1">
      <alignment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31" fillId="3" borderId="11" xfId="0" applyFont="1" applyFill="1" applyBorder="1" applyAlignment="1" applyProtection="1">
      <alignment vertical="top"/>
    </xf>
    <xf numFmtId="3" fontId="43" fillId="3" borderId="13" xfId="0" applyNumberFormat="1" applyFont="1" applyFill="1" applyBorder="1" applyAlignment="1" applyProtection="1">
      <alignment horizontal="right" vertical="top"/>
    </xf>
    <xf numFmtId="0" fontId="31" fillId="3" borderId="12" xfId="0" applyFont="1" applyFill="1" applyBorder="1" applyAlignment="1" applyProtection="1">
      <alignment vertical="top"/>
    </xf>
    <xf numFmtId="0" fontId="31" fillId="3" borderId="13" xfId="0" applyFont="1" applyFill="1" applyBorder="1" applyAlignment="1" applyProtection="1">
      <alignment horizontal="left" vertical="top"/>
    </xf>
    <xf numFmtId="0" fontId="31" fillId="3" borderId="1" xfId="0" applyFont="1" applyFill="1" applyBorder="1" applyAlignment="1" applyProtection="1">
      <alignment horizontal="left" vertical="top"/>
    </xf>
    <xf numFmtId="0" fontId="43" fillId="3" borderId="13" xfId="0" applyFont="1" applyFill="1" applyBorder="1" applyAlignment="1" applyProtection="1">
      <alignment horizontal="center" wrapText="1"/>
    </xf>
    <xf numFmtId="0" fontId="44" fillId="3" borderId="1" xfId="0" applyFont="1" applyFill="1" applyBorder="1" applyAlignment="1" applyProtection="1">
      <alignment horizontal="center" wrapText="1"/>
    </xf>
    <xf numFmtId="3" fontId="28" fillId="2" borderId="6" xfId="0" applyNumberFormat="1" applyFont="1" applyFill="1" applyBorder="1" applyAlignment="1" applyProtection="1">
      <alignment vertical="top"/>
      <protection locked="0"/>
    </xf>
    <xf numFmtId="0" fontId="31" fillId="2" borderId="8" xfId="0" applyFont="1" applyFill="1" applyBorder="1" applyAlignment="1" applyProtection="1">
      <alignment vertical="top"/>
      <protection locked="0"/>
    </xf>
    <xf numFmtId="0" fontId="31" fillId="2" borderId="9" xfId="0" applyFont="1" applyFill="1" applyBorder="1" applyAlignment="1" applyProtection="1">
      <alignment vertical="top"/>
      <protection locked="0"/>
    </xf>
    <xf numFmtId="0" fontId="31" fillId="2" borderId="10" xfId="0" applyFont="1" applyFill="1" applyBorder="1" applyAlignment="1" applyProtection="1">
      <alignment horizontal="left" vertical="top"/>
      <protection locked="0"/>
    </xf>
    <xf numFmtId="3" fontId="43" fillId="3" borderId="1" xfId="0" applyNumberFormat="1" applyFont="1" applyFill="1" applyBorder="1" applyAlignment="1" applyProtection="1">
      <alignment horizontal="right" vertical="top"/>
    </xf>
    <xf numFmtId="3" fontId="44" fillId="3" borderId="12" xfId="0" applyNumberFormat="1" applyFont="1" applyFill="1" applyBorder="1" applyAlignment="1" applyProtection="1">
      <alignment vertical="top"/>
    </xf>
    <xf numFmtId="0" fontId="31" fillId="2" borderId="0" xfId="0" applyFont="1" applyFill="1" applyBorder="1" applyAlignment="1" applyProtection="1">
      <alignment vertical="top"/>
    </xf>
    <xf numFmtId="3" fontId="44" fillId="2" borderId="0" xfId="0" applyNumberFormat="1" applyFont="1" applyFill="1" applyBorder="1" applyAlignment="1" applyProtection="1">
      <alignment vertical="top"/>
    </xf>
    <xf numFmtId="3" fontId="54" fillId="2" borderId="0" xfId="0" applyNumberFormat="1" applyFont="1" applyFill="1" applyBorder="1" applyAlignment="1" applyProtection="1">
      <alignment horizontal="right" vertical="top"/>
    </xf>
    <xf numFmtId="3" fontId="31" fillId="2" borderId="0" xfId="0" applyNumberFormat="1" applyFont="1" applyFill="1" applyBorder="1" applyAlignment="1" applyProtection="1">
      <alignment vertical="top"/>
    </xf>
    <xf numFmtId="0" fontId="30" fillId="2" borderId="0" xfId="0" applyFont="1" applyFill="1" applyBorder="1" applyAlignment="1" applyProtection="1">
      <alignment vertical="top"/>
    </xf>
    <xf numFmtId="3" fontId="28" fillId="2" borderId="14" xfId="0" applyNumberFormat="1" applyFont="1" applyFill="1" applyBorder="1" applyAlignment="1" applyProtection="1">
      <alignment vertical="top"/>
      <protection locked="0"/>
    </xf>
    <xf numFmtId="3" fontId="47" fillId="2" borderId="3" xfId="0" applyNumberFormat="1" applyFont="1" applyFill="1" applyBorder="1" applyAlignment="1" applyProtection="1">
      <alignment vertical="top"/>
      <protection locked="0"/>
    </xf>
    <xf numFmtId="3" fontId="47" fillId="2" borderId="0" xfId="0" applyNumberFormat="1" applyFont="1" applyFill="1" applyAlignment="1" applyProtection="1">
      <alignment vertical="top"/>
      <protection locked="0"/>
    </xf>
    <xf numFmtId="0" fontId="31" fillId="2" borderId="6" xfId="0" applyFont="1" applyFill="1" applyBorder="1" applyAlignment="1" applyProtection="1">
      <alignment vertical="top"/>
      <protection locked="0"/>
    </xf>
    <xf numFmtId="0" fontId="31" fillId="2" borderId="0" xfId="0" applyFont="1" applyFill="1" applyBorder="1" applyAlignment="1" applyProtection="1">
      <alignment vertical="top"/>
      <protection locked="0"/>
    </xf>
    <xf numFmtId="0" fontId="31" fillId="2" borderId="7" xfId="0" applyFont="1" applyFill="1" applyBorder="1" applyAlignment="1" applyProtection="1">
      <alignment horizontal="left" vertical="top"/>
      <protection locked="0"/>
    </xf>
    <xf numFmtId="0" fontId="30" fillId="2" borderId="10" xfId="0" applyFont="1" applyFill="1" applyBorder="1" applyAlignment="1" applyProtection="1">
      <alignment vertical="top"/>
      <protection locked="0"/>
    </xf>
    <xf numFmtId="3" fontId="43" fillId="3" borderId="13" xfId="0" applyNumberFormat="1" applyFont="1" applyFill="1" applyBorder="1" applyAlignment="1" applyProtection="1">
      <alignment vertical="top"/>
    </xf>
    <xf numFmtId="3" fontId="44" fillId="3" borderId="8" xfId="0" applyNumberFormat="1" applyFont="1" applyFill="1" applyBorder="1" applyAlignment="1" applyProtection="1">
      <alignment vertical="top"/>
    </xf>
    <xf numFmtId="0" fontId="30" fillId="2" borderId="0" xfId="0" applyFont="1" applyFill="1" applyAlignment="1" applyProtection="1">
      <protection locked="0"/>
    </xf>
    <xf numFmtId="0" fontId="30" fillId="2" borderId="0" xfId="0" applyFont="1" applyFill="1" applyAlignment="1" applyProtection="1"/>
    <xf numFmtId="0" fontId="30" fillId="2" borderId="0" xfId="0" applyFont="1" applyFill="1" applyBorder="1" applyAlignment="1" applyProtection="1"/>
    <xf numFmtId="0" fontId="30" fillId="0" borderId="0" xfId="0" applyFont="1" applyAlignment="1" applyProtection="1">
      <protection locked="0"/>
    </xf>
    <xf numFmtId="0" fontId="31" fillId="3" borderId="21" xfId="0" applyFont="1" applyFill="1" applyBorder="1" applyAlignment="1" applyProtection="1">
      <alignment horizontal="center" vertical="top" wrapText="1"/>
    </xf>
    <xf numFmtId="0" fontId="43" fillId="3" borderId="1" xfId="0" applyFont="1" applyFill="1" applyBorder="1" applyAlignment="1" applyProtection="1">
      <alignment horizontal="center" vertical="top" wrapText="1"/>
    </xf>
    <xf numFmtId="0" fontId="44" fillId="3" borderId="20" xfId="0" applyFont="1" applyFill="1" applyBorder="1" applyAlignment="1" applyProtection="1">
      <alignment horizontal="center" vertical="top" wrapText="1"/>
    </xf>
    <xf numFmtId="0" fontId="55" fillId="3" borderId="12" xfId="0" applyFont="1" applyFill="1" applyBorder="1" applyAlignment="1" applyProtection="1">
      <alignment horizontal="center" vertical="top" wrapText="1"/>
    </xf>
    <xf numFmtId="0" fontId="31" fillId="3" borderId="19" xfId="0" applyFont="1" applyFill="1" applyBorder="1" applyAlignment="1" applyProtection="1">
      <alignment horizontal="center" vertical="top"/>
    </xf>
    <xf numFmtId="0" fontId="31" fillId="3" borderId="2" xfId="0" applyFont="1" applyFill="1" applyBorder="1" applyAlignment="1" applyProtection="1">
      <alignment horizontal="center" vertical="top"/>
    </xf>
    <xf numFmtId="0" fontId="45" fillId="3" borderId="25" xfId="0" applyFont="1" applyFill="1" applyBorder="1" applyAlignment="1" applyProtection="1">
      <alignment horizontal="center" vertical="top" wrapText="1"/>
    </xf>
    <xf numFmtId="0" fontId="30" fillId="3" borderId="6" xfId="0" applyFont="1" applyFill="1" applyBorder="1" applyAlignment="1" applyProtection="1">
      <alignment vertical="top"/>
    </xf>
    <xf numFmtId="3" fontId="30" fillId="3" borderId="21" xfId="0" applyNumberFormat="1" applyFont="1" applyFill="1" applyBorder="1" applyAlignment="1" applyProtection="1">
      <alignment vertical="top"/>
    </xf>
    <xf numFmtId="3" fontId="30" fillId="3" borderId="14" xfId="0" applyNumberFormat="1" applyFont="1" applyFill="1" applyBorder="1" applyAlignment="1" applyProtection="1">
      <alignment vertical="top"/>
    </xf>
    <xf numFmtId="3" fontId="28" fillId="3" borderId="20" xfId="0" applyNumberFormat="1" applyFont="1" applyFill="1" applyBorder="1" applyAlignment="1" applyProtection="1">
      <alignment vertical="top"/>
    </xf>
    <xf numFmtId="3" fontId="56" fillId="3" borderId="5" xfId="0" applyNumberFormat="1" applyFont="1" applyFill="1" applyBorder="1" applyAlignment="1" applyProtection="1">
      <alignment vertical="top"/>
    </xf>
    <xf numFmtId="0" fontId="31" fillId="2" borderId="0" xfId="0" applyFont="1" applyFill="1" applyAlignment="1" applyProtection="1">
      <alignment horizontal="center" vertical="top"/>
      <protection locked="0"/>
    </xf>
    <xf numFmtId="3" fontId="30" fillId="3" borderId="22" xfId="0" applyNumberFormat="1" applyFont="1" applyFill="1" applyBorder="1" applyAlignment="1" applyProtection="1">
      <alignment vertical="top"/>
    </xf>
    <xf numFmtId="3" fontId="30" fillId="3" borderId="15" xfId="0" applyNumberFormat="1" applyFont="1" applyFill="1" applyBorder="1" applyAlignment="1" applyProtection="1">
      <alignment vertical="top"/>
    </xf>
    <xf numFmtId="3" fontId="28" fillId="3" borderId="23" xfId="0" applyNumberFormat="1" applyFont="1" applyFill="1" applyBorder="1" applyAlignment="1" applyProtection="1">
      <alignment vertical="top"/>
    </xf>
    <xf numFmtId="3" fontId="56" fillId="3" borderId="7" xfId="0" applyNumberFormat="1" applyFont="1" applyFill="1" applyBorder="1" applyAlignment="1" applyProtection="1">
      <alignment vertical="top"/>
    </xf>
    <xf numFmtId="0" fontId="30" fillId="2" borderId="0" xfId="0" applyFont="1" applyFill="1" applyAlignment="1" applyProtection="1">
      <alignment horizontal="center" vertical="top"/>
      <protection locked="0"/>
    </xf>
    <xf numFmtId="3" fontId="30" fillId="3" borderId="24" xfId="0" applyNumberFormat="1" applyFont="1" applyFill="1" applyBorder="1" applyAlignment="1" applyProtection="1">
      <alignment vertical="top"/>
    </xf>
    <xf numFmtId="3" fontId="30" fillId="3" borderId="2" xfId="0" applyNumberFormat="1" applyFont="1" applyFill="1" applyBorder="1" applyAlignment="1" applyProtection="1">
      <alignment vertical="top"/>
    </xf>
    <xf numFmtId="3" fontId="28" fillId="3" borderId="25" xfId="0" applyNumberFormat="1" applyFont="1" applyFill="1" applyBorder="1" applyAlignment="1" applyProtection="1">
      <alignment vertical="top"/>
    </xf>
    <xf numFmtId="3" fontId="56" fillId="3" borderId="10" xfId="0" applyNumberFormat="1" applyFont="1" applyFill="1" applyBorder="1" applyAlignment="1" applyProtection="1">
      <alignment vertical="top"/>
    </xf>
    <xf numFmtId="0" fontId="31" fillId="3" borderId="4" xfId="0" applyFont="1" applyFill="1" applyBorder="1" applyAlignment="1" applyProtection="1">
      <alignment vertical="top"/>
    </xf>
    <xf numFmtId="3" fontId="31" fillId="3" borderId="30" xfId="0" applyNumberFormat="1" applyFont="1" applyFill="1" applyBorder="1" applyAlignment="1" applyProtection="1">
      <alignment vertical="top"/>
    </xf>
    <xf numFmtId="3" fontId="43" fillId="3" borderId="14" xfId="0" applyNumberFormat="1" applyFont="1" applyFill="1" applyBorder="1" applyAlignment="1" applyProtection="1">
      <alignment vertical="top"/>
    </xf>
    <xf numFmtId="3" fontId="44" fillId="3" borderId="32" xfId="0" applyNumberFormat="1" applyFont="1" applyFill="1" applyBorder="1" applyAlignment="1" applyProtection="1">
      <alignment vertical="top"/>
    </xf>
    <xf numFmtId="3" fontId="31" fillId="3" borderId="21" xfId="0" applyNumberFormat="1" applyFont="1" applyFill="1" applyBorder="1" applyAlignment="1" applyProtection="1">
      <alignment vertical="top"/>
    </xf>
    <xf numFmtId="3" fontId="31" fillId="3" borderId="14" xfId="0" applyNumberFormat="1" applyFont="1" applyFill="1" applyBorder="1" applyAlignment="1" applyProtection="1">
      <alignment vertical="top"/>
    </xf>
    <xf numFmtId="3" fontId="45" fillId="3" borderId="20" xfId="0" applyNumberFormat="1" applyFont="1" applyFill="1" applyBorder="1" applyAlignment="1" applyProtection="1">
      <alignment vertical="top"/>
    </xf>
    <xf numFmtId="3" fontId="30" fillId="3" borderId="30" xfId="0" applyNumberFormat="1" applyFont="1" applyFill="1" applyBorder="1" applyAlignment="1" applyProtection="1">
      <alignment vertical="top"/>
    </xf>
    <xf numFmtId="3" fontId="47" fillId="3" borderId="2" xfId="0" applyNumberFormat="1" applyFont="1" applyFill="1" applyBorder="1" applyAlignment="1" applyProtection="1">
      <alignment vertical="top"/>
    </xf>
    <xf numFmtId="3" fontId="48" fillId="3" borderId="32" xfId="0" applyNumberFormat="1" applyFont="1" applyFill="1" applyBorder="1" applyAlignment="1" applyProtection="1">
      <alignment vertical="top"/>
    </xf>
    <xf numFmtId="3" fontId="31" fillId="3" borderId="36" xfId="0" applyNumberFormat="1" applyFont="1" applyFill="1" applyBorder="1" applyAlignment="1" applyProtection="1">
      <alignment vertical="top"/>
    </xf>
    <xf numFmtId="3" fontId="43" fillId="3" borderId="27" xfId="0" applyNumberFormat="1" applyFont="1" applyFill="1" applyBorder="1" applyAlignment="1" applyProtection="1">
      <alignment vertical="top"/>
    </xf>
    <xf numFmtId="3" fontId="44" fillId="3" borderId="53" xfId="0" applyNumberFormat="1" applyFont="1" applyFill="1" applyBorder="1" applyAlignment="1" applyProtection="1">
      <alignment vertical="top"/>
    </xf>
    <xf numFmtId="3" fontId="31" fillId="3" borderId="26" xfId="0" applyNumberFormat="1" applyFont="1" applyFill="1" applyBorder="1" applyAlignment="1" applyProtection="1">
      <alignment vertical="top"/>
    </xf>
    <xf numFmtId="3" fontId="31" fillId="3" borderId="50" xfId="0" applyNumberFormat="1" applyFont="1" applyFill="1" applyBorder="1" applyAlignment="1" applyProtection="1">
      <alignment vertical="top"/>
    </xf>
    <xf numFmtId="3" fontId="45" fillId="3" borderId="28" xfId="0" applyNumberFormat="1" applyFont="1" applyFill="1" applyBorder="1" applyAlignment="1" applyProtection="1">
      <alignment vertical="top"/>
    </xf>
    <xf numFmtId="3" fontId="55" fillId="3" borderId="13" xfId="0" applyNumberFormat="1" applyFont="1" applyFill="1" applyBorder="1" applyAlignment="1" applyProtection="1">
      <alignment vertical="top"/>
    </xf>
    <xf numFmtId="0" fontId="45" fillId="2" borderId="0" xfId="0" applyFont="1" applyFill="1" applyAlignment="1" applyProtection="1">
      <alignment vertical="top"/>
    </xf>
    <xf numFmtId="0" fontId="31" fillId="3" borderId="14" xfId="0" applyFont="1" applyFill="1" applyBorder="1" applyAlignment="1" applyProtection="1">
      <alignment vertical="top"/>
    </xf>
    <xf numFmtId="0" fontId="43" fillId="3" borderId="14" xfId="0" applyFont="1" applyFill="1" applyBorder="1" applyAlignment="1" applyProtection="1">
      <alignment horizontal="center" vertical="top"/>
    </xf>
    <xf numFmtId="0" fontId="44" fillId="3" borderId="14" xfId="0" applyFont="1" applyFill="1" applyBorder="1" applyAlignment="1" applyProtection="1">
      <alignment horizontal="center" vertical="top"/>
    </xf>
    <xf numFmtId="0" fontId="31" fillId="3" borderId="14" xfId="0" applyFont="1" applyFill="1" applyBorder="1" applyAlignment="1" applyProtection="1">
      <alignment horizontal="center" vertical="top"/>
    </xf>
    <xf numFmtId="0" fontId="31" fillId="3" borderId="2" xfId="0" applyFont="1" applyFill="1" applyBorder="1" applyAlignment="1" applyProtection="1">
      <alignment vertical="top"/>
    </xf>
    <xf numFmtId="0" fontId="43" fillId="3" borderId="2" xfId="0" applyFont="1" applyFill="1" applyBorder="1" applyAlignment="1" applyProtection="1">
      <alignment horizontal="center" vertical="top"/>
    </xf>
    <xf numFmtId="0" fontId="44" fillId="3" borderId="2" xfId="0" applyFont="1" applyFill="1" applyBorder="1" applyAlignment="1" applyProtection="1">
      <alignment horizontal="center" vertical="top"/>
    </xf>
    <xf numFmtId="0" fontId="30" fillId="3" borderId="15" xfId="0" applyFont="1" applyFill="1" applyBorder="1" applyAlignment="1" applyProtection="1">
      <alignment vertical="top"/>
    </xf>
    <xf numFmtId="164" fontId="47" fillId="2" borderId="15" xfId="0" applyNumberFormat="1" applyFont="1" applyFill="1" applyBorder="1" applyAlignment="1" applyProtection="1">
      <alignment horizontal="center" vertical="top"/>
      <protection locked="0"/>
    </xf>
    <xf numFmtId="164" fontId="48" fillId="2" borderId="15" xfId="0" applyNumberFormat="1" applyFont="1" applyFill="1" applyBorder="1" applyAlignment="1" applyProtection="1">
      <alignment horizontal="center" vertical="top"/>
      <protection locked="0"/>
    </xf>
    <xf numFmtId="0" fontId="30" fillId="2" borderId="15" xfId="0" applyFont="1" applyFill="1" applyBorder="1" applyAlignment="1" applyProtection="1">
      <alignment horizontal="center" vertical="top"/>
      <protection locked="0"/>
    </xf>
    <xf numFmtId="0" fontId="30" fillId="3" borderId="2" xfId="0" applyFont="1" applyFill="1" applyBorder="1" applyAlignment="1" applyProtection="1">
      <alignment vertical="top"/>
    </xf>
    <xf numFmtId="164" fontId="47" fillId="2" borderId="2" xfId="0" applyNumberFormat="1" applyFont="1" applyFill="1" applyBorder="1" applyAlignment="1" applyProtection="1">
      <alignment horizontal="center" vertical="top"/>
      <protection locked="0"/>
    </xf>
    <xf numFmtId="164" fontId="48" fillId="2" borderId="2" xfId="0" applyNumberFormat="1" applyFont="1" applyFill="1" applyBorder="1" applyAlignment="1" applyProtection="1">
      <alignment horizontal="center" vertical="top"/>
      <protection locked="0"/>
    </xf>
    <xf numFmtId="0" fontId="30" fillId="2" borderId="2" xfId="0" applyFont="1" applyFill="1" applyBorder="1" applyAlignment="1" applyProtection="1">
      <alignment horizontal="center" vertical="top"/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30" fillId="2" borderId="0" xfId="0" applyFont="1" applyFill="1" applyProtection="1">
      <protection locked="0"/>
    </xf>
    <xf numFmtId="0" fontId="30" fillId="2" borderId="0" xfId="0" applyFont="1" applyFill="1" applyProtection="1"/>
    <xf numFmtId="0" fontId="30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8" fillId="2" borderId="0" xfId="0" applyFont="1" applyFill="1" applyProtection="1">
      <protection locked="0"/>
    </xf>
    <xf numFmtId="0" fontId="34" fillId="2" borderId="0" xfId="0" applyFont="1" applyFill="1" applyAlignment="1" applyProtection="1">
      <alignment horizontal="left"/>
      <protection locked="0"/>
    </xf>
    <xf numFmtId="0" fontId="34" fillId="2" borderId="0" xfId="0" applyFont="1" applyFill="1" applyProtection="1">
      <protection locked="0"/>
    </xf>
    <xf numFmtId="49" fontId="30" fillId="2" borderId="0" xfId="0" applyNumberFormat="1" applyFont="1" applyFill="1" applyAlignment="1" applyProtection="1">
      <alignment horizontal="left"/>
    </xf>
    <xf numFmtId="0" fontId="31" fillId="2" borderId="0" xfId="0" applyFont="1" applyFill="1" applyProtection="1">
      <protection locked="0"/>
    </xf>
    <xf numFmtId="0" fontId="31" fillId="0" borderId="0" xfId="0" applyFont="1" applyProtection="1">
      <protection locked="0"/>
    </xf>
    <xf numFmtId="41" fontId="47" fillId="2" borderId="21" xfId="1" applyFont="1" applyFill="1" applyBorder="1" applyAlignment="1" applyProtection="1">
      <alignment horizontal="center"/>
      <protection locked="0"/>
    </xf>
    <xf numFmtId="41" fontId="48" fillId="2" borderId="21" xfId="1" applyFont="1" applyFill="1" applyBorder="1" applyAlignment="1" applyProtection="1">
      <alignment horizontal="center"/>
      <protection locked="0"/>
    </xf>
    <xf numFmtId="41" fontId="47" fillId="2" borderId="22" xfId="1" applyFont="1" applyFill="1" applyBorder="1" applyAlignment="1" applyProtection="1">
      <alignment horizontal="center"/>
      <protection locked="0"/>
    </xf>
    <xf numFmtId="41" fontId="48" fillId="2" borderId="22" xfId="1" applyFont="1" applyFill="1" applyBorder="1" applyAlignment="1" applyProtection="1">
      <alignment horizontal="center"/>
      <protection locked="0"/>
    </xf>
    <xf numFmtId="41" fontId="47" fillId="0" borderId="22" xfId="1" applyFont="1" applyFill="1" applyBorder="1" applyAlignment="1" applyProtection="1">
      <alignment horizontal="center"/>
      <protection locked="0"/>
    </xf>
    <xf numFmtId="0" fontId="28" fillId="2" borderId="0" xfId="0" applyFont="1" applyFill="1" applyProtection="1">
      <protection locked="0"/>
    </xf>
    <xf numFmtId="0" fontId="28" fillId="0" borderId="0" xfId="0" applyFont="1" applyProtection="1">
      <protection locked="0"/>
    </xf>
    <xf numFmtId="0" fontId="28" fillId="2" borderId="3" xfId="0" applyFont="1" applyFill="1" applyBorder="1" applyAlignment="1" applyProtection="1">
      <alignment horizontal="left"/>
      <protection locked="0"/>
    </xf>
    <xf numFmtId="0" fontId="51" fillId="2" borderId="5" xfId="0" applyFont="1" applyFill="1" applyBorder="1" applyProtection="1">
      <protection locked="0"/>
    </xf>
    <xf numFmtId="0" fontId="28" fillId="2" borderId="0" xfId="0" applyFont="1" applyFill="1" applyBorder="1" applyAlignment="1" applyProtection="1">
      <alignment horizontal="left"/>
      <protection locked="0"/>
    </xf>
    <xf numFmtId="0" fontId="51" fillId="2" borderId="7" xfId="0" applyFont="1" applyFill="1" applyBorder="1" applyProtection="1">
      <protection locked="0"/>
    </xf>
    <xf numFmtId="0" fontId="28" fillId="2" borderId="15" xfId="0" applyFont="1" applyFill="1" applyBorder="1" applyAlignment="1" applyProtection="1">
      <alignment horizontal="left"/>
      <protection locked="0"/>
    </xf>
    <xf numFmtId="0" fontId="45" fillId="2" borderId="0" xfId="0" applyFont="1" applyFill="1" applyProtection="1">
      <protection locked="0"/>
    </xf>
    <xf numFmtId="0" fontId="28" fillId="2" borderId="0" xfId="0" applyFont="1" applyFill="1" applyBorder="1" applyProtection="1">
      <protection locked="0"/>
    </xf>
    <xf numFmtId="0" fontId="45" fillId="0" borderId="0" xfId="0" applyFont="1" applyProtection="1">
      <protection locked="0"/>
    </xf>
    <xf numFmtId="0" fontId="52" fillId="2" borderId="7" xfId="0" applyFont="1" applyFill="1" applyBorder="1" applyProtection="1">
      <protection locked="0"/>
    </xf>
    <xf numFmtId="0" fontId="28" fillId="2" borderId="2" xfId="0" applyFont="1" applyFill="1" applyBorder="1" applyProtection="1">
      <protection locked="0"/>
    </xf>
    <xf numFmtId="3" fontId="28" fillId="2" borderId="2" xfId="0" applyNumberFormat="1" applyFont="1" applyFill="1" applyBorder="1" applyProtection="1">
      <protection locked="0"/>
    </xf>
    <xf numFmtId="0" fontId="28" fillId="2" borderId="9" xfId="0" applyFont="1" applyFill="1" applyBorder="1" applyProtection="1">
      <protection locked="0"/>
    </xf>
    <xf numFmtId="0" fontId="51" fillId="2" borderId="10" xfId="0" applyFont="1" applyFill="1" applyBorder="1" applyAlignment="1" applyProtection="1">
      <alignment horizontal="left"/>
      <protection locked="0"/>
    </xf>
    <xf numFmtId="3" fontId="28" fillId="2" borderId="14" xfId="0" applyNumberFormat="1" applyFont="1" applyFill="1" applyBorder="1" applyAlignment="1" applyProtection="1">
      <alignment horizontal="right"/>
      <protection locked="0"/>
    </xf>
    <xf numFmtId="3" fontId="47" fillId="2" borderId="14" xfId="0" applyNumberFormat="1" applyFont="1" applyFill="1" applyBorder="1" applyAlignment="1" applyProtection="1">
      <alignment horizontal="right"/>
      <protection locked="0"/>
    </xf>
    <xf numFmtId="0" fontId="28" fillId="2" borderId="4" xfId="0" applyFont="1" applyFill="1" applyBorder="1" applyAlignment="1" applyProtection="1">
      <alignment horizontal="left"/>
      <protection locked="0"/>
    </xf>
    <xf numFmtId="3" fontId="28" fillId="2" borderId="0" xfId="0" applyNumberFormat="1" applyFont="1" applyFill="1" applyBorder="1" applyAlignment="1" applyProtection="1">
      <alignment horizontal="right"/>
      <protection locked="0"/>
    </xf>
    <xf numFmtId="3" fontId="47" fillId="2" borderId="15" xfId="0" applyNumberFormat="1" applyFont="1" applyFill="1" applyBorder="1" applyAlignment="1" applyProtection="1">
      <alignment horizontal="right"/>
      <protection locked="0"/>
    </xf>
    <xf numFmtId="0" fontId="28" fillId="2" borderId="6" xfId="0" applyFont="1" applyFill="1" applyBorder="1" applyAlignment="1" applyProtection="1">
      <alignment horizontal="left"/>
      <protection locked="0"/>
    </xf>
    <xf numFmtId="3" fontId="28" fillId="2" borderId="0" xfId="0" applyNumberFormat="1" applyFont="1" applyFill="1" applyBorder="1" applyProtection="1">
      <protection locked="0"/>
    </xf>
    <xf numFmtId="0" fontId="28" fillId="2" borderId="6" xfId="0" applyFont="1" applyFill="1" applyBorder="1" applyProtection="1">
      <protection locked="0"/>
    </xf>
    <xf numFmtId="0" fontId="51" fillId="2" borderId="7" xfId="0" applyFont="1" applyFill="1" applyBorder="1" applyAlignment="1" applyProtection="1">
      <alignment horizontal="left"/>
      <protection locked="0"/>
    </xf>
    <xf numFmtId="3" fontId="47" fillId="2" borderId="2" xfId="0" applyNumberFormat="1" applyFont="1" applyFill="1" applyBorder="1" applyAlignment="1" applyProtection="1">
      <alignment horizontal="right"/>
      <protection locked="0"/>
    </xf>
    <xf numFmtId="0" fontId="45" fillId="2" borderId="8" xfId="0" applyFont="1" applyFill="1" applyBorder="1" applyProtection="1">
      <protection locked="0"/>
    </xf>
    <xf numFmtId="0" fontId="45" fillId="2" borderId="9" xfId="0" applyFont="1" applyFill="1" applyBorder="1" applyProtection="1">
      <protection locked="0"/>
    </xf>
    <xf numFmtId="0" fontId="30" fillId="2" borderId="6" xfId="0" applyFont="1" applyFill="1" applyBorder="1" applyAlignment="1" applyProtection="1">
      <alignment horizontal="left"/>
      <protection locked="0"/>
    </xf>
    <xf numFmtId="3" fontId="47" fillId="2" borderId="7" xfId="0" applyNumberFormat="1" applyFont="1" applyFill="1" applyBorder="1" applyAlignment="1" applyProtection="1">
      <alignment horizontal="right"/>
      <protection locked="0"/>
    </xf>
    <xf numFmtId="0" fontId="30" fillId="2" borderId="4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horizontal="left"/>
      <protection locked="0"/>
    </xf>
    <xf numFmtId="0" fontId="30" fillId="2" borderId="5" xfId="0" applyFont="1" applyFill="1" applyBorder="1" applyProtection="1">
      <protection locked="0"/>
    </xf>
    <xf numFmtId="0" fontId="30" fillId="2" borderId="6" xfId="0" applyFont="1" applyFill="1" applyBorder="1" applyProtection="1">
      <protection locked="0"/>
    </xf>
    <xf numFmtId="0" fontId="31" fillId="2" borderId="7" xfId="0" applyFont="1" applyFill="1" applyBorder="1" applyProtection="1">
      <protection locked="0"/>
    </xf>
    <xf numFmtId="3" fontId="47" fillId="2" borderId="10" xfId="0" applyNumberFormat="1" applyFont="1" applyFill="1" applyBorder="1" applyAlignment="1" applyProtection="1">
      <alignment horizontal="right"/>
      <protection locked="0"/>
    </xf>
    <xf numFmtId="0" fontId="30" fillId="2" borderId="8" xfId="0" applyFont="1" applyFill="1" applyBorder="1" applyProtection="1">
      <protection locked="0"/>
    </xf>
    <xf numFmtId="0" fontId="30" fillId="2" borderId="9" xfId="0" applyFont="1" applyFill="1" applyBorder="1" applyProtection="1">
      <protection locked="0"/>
    </xf>
    <xf numFmtId="0" fontId="31" fillId="2" borderId="10" xfId="0" applyFont="1" applyFill="1" applyBorder="1" applyProtection="1">
      <protection locked="0"/>
    </xf>
    <xf numFmtId="3" fontId="28" fillId="2" borderId="6" xfId="0" applyNumberFormat="1" applyFont="1" applyFill="1" applyBorder="1" applyProtection="1">
      <protection locked="0"/>
    </xf>
    <xf numFmtId="0" fontId="31" fillId="2" borderId="8" xfId="0" applyFont="1" applyFill="1" applyBorder="1" applyProtection="1">
      <protection locked="0"/>
    </xf>
    <xf numFmtId="0" fontId="31" fillId="2" borderId="9" xfId="0" applyFont="1" applyFill="1" applyBorder="1" applyProtection="1">
      <protection locked="0"/>
    </xf>
    <xf numFmtId="3" fontId="28" fillId="2" borderId="14" xfId="0" applyNumberFormat="1" applyFont="1" applyFill="1" applyBorder="1" applyProtection="1">
      <protection locked="0"/>
    </xf>
    <xf numFmtId="3" fontId="47" fillId="2" borderId="3" xfId="0" applyNumberFormat="1" applyFont="1" applyFill="1" applyBorder="1" applyProtection="1">
      <protection locked="0"/>
    </xf>
    <xf numFmtId="3" fontId="47" fillId="2" borderId="0" xfId="0" applyNumberFormat="1" applyFont="1" applyFill="1" applyProtection="1">
      <protection locked="0"/>
    </xf>
    <xf numFmtId="0" fontId="31" fillId="2" borderId="6" xfId="0" applyFont="1" applyFill="1" applyBorder="1" applyProtection="1">
      <protection locked="0"/>
    </xf>
    <xf numFmtId="0" fontId="31" fillId="2" borderId="0" xfId="0" applyFont="1" applyFill="1" applyBorder="1" applyProtection="1">
      <protection locked="0"/>
    </xf>
    <xf numFmtId="0" fontId="30" fillId="2" borderId="10" xfId="0" applyFont="1" applyFill="1" applyBorder="1" applyProtection="1">
      <protection locked="0"/>
    </xf>
    <xf numFmtId="0" fontId="55" fillId="3" borderId="5" xfId="0" applyFont="1" applyFill="1" applyBorder="1" applyAlignment="1" applyProtection="1">
      <alignment horizontal="center" vertical="top" wrapText="1"/>
    </xf>
    <xf numFmtId="3" fontId="30" fillId="2" borderId="21" xfId="0" applyNumberFormat="1" applyFont="1" applyFill="1" applyBorder="1" applyProtection="1">
      <protection locked="0"/>
    </xf>
    <xf numFmtId="3" fontId="47" fillId="0" borderId="0" xfId="0" applyNumberFormat="1" applyFont="1" applyBorder="1" applyProtection="1">
      <protection locked="0"/>
    </xf>
    <xf numFmtId="0" fontId="31" fillId="2" borderId="0" xfId="0" applyFont="1" applyFill="1" applyAlignment="1" applyProtection="1">
      <alignment horizontal="center"/>
      <protection locked="0"/>
    </xf>
    <xf numFmtId="3" fontId="30" fillId="2" borderId="22" xfId="0" applyNumberFormat="1" applyFont="1" applyFill="1" applyBorder="1" applyProtection="1">
      <protection locked="0"/>
    </xf>
    <xf numFmtId="0" fontId="30" fillId="2" borderId="0" xfId="0" applyFont="1" applyFill="1" applyAlignment="1" applyProtection="1">
      <alignment horizontal="center"/>
      <protection locked="0"/>
    </xf>
    <xf numFmtId="3" fontId="30" fillId="2" borderId="24" xfId="0" applyNumberFormat="1" applyFont="1" applyFill="1" applyBorder="1" applyProtection="1">
      <protection locked="0"/>
    </xf>
    <xf numFmtId="164" fontId="47" fillId="2" borderId="15" xfId="0" applyNumberFormat="1" applyFont="1" applyFill="1" applyBorder="1" applyAlignment="1" applyProtection="1">
      <alignment horizontal="center"/>
      <protection locked="0"/>
    </xf>
    <xf numFmtId="164" fontId="48" fillId="2" borderId="15" xfId="0" applyNumberFormat="1" applyFont="1" applyFill="1" applyBorder="1" applyAlignment="1" applyProtection="1">
      <alignment horizontal="center"/>
      <protection locked="0"/>
    </xf>
    <xf numFmtId="0" fontId="30" fillId="2" borderId="15" xfId="0" applyFont="1" applyFill="1" applyBorder="1" applyAlignment="1" applyProtection="1">
      <alignment horizontal="center"/>
      <protection locked="0"/>
    </xf>
    <xf numFmtId="164" fontId="47" fillId="2" borderId="2" xfId="0" applyNumberFormat="1" applyFont="1" applyFill="1" applyBorder="1" applyAlignment="1" applyProtection="1">
      <alignment horizontal="center"/>
      <protection locked="0"/>
    </xf>
    <xf numFmtId="164" fontId="48" fillId="2" borderId="2" xfId="0" applyNumberFormat="1" applyFont="1" applyFill="1" applyBorder="1" applyAlignment="1" applyProtection="1">
      <alignment horizontal="center"/>
      <protection locked="0"/>
    </xf>
    <xf numFmtId="0" fontId="30" fillId="2" borderId="2" xfId="0" applyFont="1" applyFill="1" applyBorder="1" applyAlignment="1" applyProtection="1">
      <alignment horizontal="center"/>
      <protection locked="0"/>
    </xf>
    <xf numFmtId="3" fontId="30" fillId="2" borderId="6" xfId="0" applyNumberFormat="1" applyFont="1" applyFill="1" applyBorder="1" applyProtection="1">
      <protection locked="0"/>
    </xf>
    <xf numFmtId="3" fontId="47" fillId="2" borderId="4" xfId="0" applyNumberFormat="1" applyFont="1" applyFill="1" applyBorder="1" applyProtection="1">
      <protection locked="0"/>
    </xf>
    <xf numFmtId="3" fontId="47" fillId="2" borderId="6" xfId="0" applyNumberFormat="1" applyFont="1" applyFill="1" applyBorder="1" applyProtection="1">
      <protection locked="0"/>
    </xf>
    <xf numFmtId="3" fontId="47" fillId="2" borderId="8" xfId="0" applyNumberFormat="1" applyFont="1" applyFill="1" applyBorder="1" applyProtection="1">
      <protection locked="0"/>
    </xf>
    <xf numFmtId="3" fontId="55" fillId="3" borderId="7" xfId="0" applyNumberFormat="1" applyFont="1" applyFill="1" applyBorder="1" applyAlignment="1" applyProtection="1">
      <alignment vertical="top"/>
    </xf>
    <xf numFmtId="0" fontId="8" fillId="3" borderId="20" xfId="0" applyFont="1" applyFill="1" applyBorder="1" applyAlignment="1" applyProtection="1">
      <alignment horizontal="center" vertical="top" wrapText="1"/>
    </xf>
    <xf numFmtId="3" fontId="8" fillId="3" borderId="23" xfId="0" applyNumberFormat="1" applyFont="1" applyFill="1" applyBorder="1" applyProtection="1"/>
    <xf numFmtId="0" fontId="8" fillId="0" borderId="0" xfId="0" applyFont="1" applyFill="1" applyAlignment="1" applyProtection="1">
      <alignment vertical="top"/>
    </xf>
    <xf numFmtId="0" fontId="8" fillId="3" borderId="5" xfId="0" applyFont="1" applyFill="1" applyBorder="1" applyAlignment="1" applyProtection="1">
      <alignment horizontal="center" vertical="top" wrapText="1"/>
    </xf>
    <xf numFmtId="3" fontId="6" fillId="3" borderId="5" xfId="0" applyNumberFormat="1" applyFont="1" applyFill="1" applyBorder="1" applyAlignment="1" applyProtection="1">
      <alignment horizontal="right"/>
    </xf>
    <xf numFmtId="3" fontId="6" fillId="3" borderId="7" xfId="0" applyNumberFormat="1" applyFont="1" applyFill="1" applyBorder="1" applyAlignment="1" applyProtection="1">
      <alignment horizontal="right"/>
    </xf>
    <xf numFmtId="3" fontId="6" fillId="3" borderId="10" xfId="0" applyNumberFormat="1" applyFont="1" applyFill="1" applyBorder="1" applyAlignment="1" applyProtection="1">
      <alignment horizontal="right"/>
    </xf>
    <xf numFmtId="3" fontId="8" fillId="3" borderId="7" xfId="0" applyNumberFormat="1" applyFont="1" applyFill="1" applyBorder="1" applyAlignment="1" applyProtection="1">
      <alignment horizontal="right"/>
    </xf>
    <xf numFmtId="3" fontId="8" fillId="3" borderId="15" xfId="0" applyNumberFormat="1" applyFont="1" applyFill="1" applyBorder="1" applyAlignment="1" applyProtection="1">
      <alignment horizontal="right"/>
    </xf>
    <xf numFmtId="3" fontId="6" fillId="3" borderId="15" xfId="0" applyNumberFormat="1" applyFont="1" applyFill="1" applyBorder="1" applyAlignment="1" applyProtection="1">
      <alignment horizontal="right"/>
    </xf>
    <xf numFmtId="3" fontId="8" fillId="3" borderId="13" xfId="0" applyNumberFormat="1" applyFont="1" applyFill="1" applyBorder="1" applyAlignment="1" applyProtection="1">
      <alignment horizontal="right"/>
    </xf>
    <xf numFmtId="3" fontId="8" fillId="3" borderId="1" xfId="0" applyNumberFormat="1" applyFont="1" applyFill="1" applyBorder="1" applyAlignment="1" applyProtection="1">
      <alignment horizontal="right"/>
    </xf>
    <xf numFmtId="0" fontId="5" fillId="2" borderId="0" xfId="2" applyFill="1" applyBorder="1" applyProtection="1">
      <protection locked="0"/>
    </xf>
    <xf numFmtId="41" fontId="28" fillId="2" borderId="14" xfId="1" applyFont="1" applyFill="1" applyBorder="1" applyAlignment="1" applyProtection="1">
      <alignment vertical="top"/>
      <protection locked="0"/>
    </xf>
    <xf numFmtId="41" fontId="28" fillId="2" borderId="15" xfId="1" applyFont="1" applyFill="1" applyBorder="1" applyAlignment="1" applyProtection="1">
      <alignment vertical="top"/>
      <protection locked="0"/>
    </xf>
    <xf numFmtId="41" fontId="28" fillId="2" borderId="15" xfId="1" applyFont="1" applyFill="1" applyBorder="1" applyAlignment="1" applyProtection="1">
      <alignment horizontal="right" vertical="top"/>
      <protection locked="0"/>
    </xf>
    <xf numFmtId="41" fontId="28" fillId="2" borderId="2" xfId="1" applyFont="1" applyFill="1" applyBorder="1" applyAlignment="1" applyProtection="1">
      <alignment vertical="top"/>
      <protection locked="0"/>
    </xf>
    <xf numFmtId="41" fontId="28" fillId="0" borderId="14" xfId="1" applyFont="1" applyBorder="1" applyProtection="1">
      <protection locked="0"/>
    </xf>
    <xf numFmtId="41" fontId="47" fillId="2" borderId="0" xfId="1" applyFont="1" applyFill="1" applyAlignment="1" applyProtection="1">
      <alignment horizontal="right"/>
      <protection locked="0"/>
    </xf>
    <xf numFmtId="41" fontId="28" fillId="0" borderId="15" xfId="1" applyFont="1" applyBorder="1" applyProtection="1">
      <protection locked="0"/>
    </xf>
    <xf numFmtId="41" fontId="28" fillId="2" borderId="15" xfId="1" applyFont="1" applyFill="1" applyBorder="1" applyAlignment="1" applyProtection="1">
      <alignment horizontal="right"/>
      <protection locked="0"/>
    </xf>
    <xf numFmtId="41" fontId="28" fillId="2" borderId="15" xfId="1" applyFont="1" applyFill="1" applyBorder="1" applyProtection="1">
      <protection locked="0"/>
    </xf>
    <xf numFmtId="41" fontId="28" fillId="2" borderId="2" xfId="1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28" fillId="2" borderId="0" xfId="0" applyFont="1" applyFill="1" applyAlignment="1" applyProtection="1">
      <alignment horizontal="left" vertical="top"/>
    </xf>
    <xf numFmtId="49" fontId="0" fillId="2" borderId="0" xfId="0" applyNumberForma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49" fontId="5" fillId="2" borderId="0" xfId="2" applyNumberFormat="1" applyFill="1" applyBorder="1" applyAlignment="1" applyProtection="1">
      <alignment horizontal="left" vertical="top"/>
    </xf>
    <xf numFmtId="0" fontId="8" fillId="3" borderId="5" xfId="0" applyFont="1" applyFill="1" applyBorder="1" applyAlignment="1" applyProtection="1">
      <alignment horizontal="center" vertical="top"/>
    </xf>
    <xf numFmtId="0" fontId="10" fillId="2" borderId="0" xfId="0" applyFont="1" applyFill="1" applyAlignment="1" applyProtection="1">
      <alignment horizontal="left" vertical="top"/>
    </xf>
    <xf numFmtId="41" fontId="6" fillId="3" borderId="13" xfId="0" applyNumberFormat="1" applyFont="1" applyFill="1" applyBorder="1" applyAlignment="1" applyProtection="1">
      <alignment vertical="top"/>
    </xf>
    <xf numFmtId="0" fontId="10" fillId="2" borderId="0" xfId="0" applyFont="1" applyFill="1" applyAlignment="1" applyProtection="1">
      <alignment vertical="top"/>
    </xf>
    <xf numFmtId="3" fontId="27" fillId="3" borderId="0" xfId="0" applyNumberFormat="1" applyFont="1" applyFill="1" applyBorder="1" applyAlignment="1" applyProtection="1">
      <alignment vertical="top"/>
    </xf>
    <xf numFmtId="3" fontId="12" fillId="3" borderId="20" xfId="0" applyNumberFormat="1" applyFont="1" applyFill="1" applyBorder="1" applyAlignment="1" applyProtection="1">
      <alignment vertical="top"/>
    </xf>
    <xf numFmtId="3" fontId="33" fillId="3" borderId="0" xfId="0" applyNumberFormat="1" applyFont="1" applyFill="1" applyAlignment="1" applyProtection="1">
      <alignment vertical="top"/>
    </xf>
    <xf numFmtId="3" fontId="12" fillId="3" borderId="23" xfId="0" applyNumberFormat="1" applyFont="1" applyFill="1" applyBorder="1" applyAlignment="1" applyProtection="1">
      <alignment vertical="top"/>
    </xf>
    <xf numFmtId="3" fontId="12" fillId="3" borderId="25" xfId="0" applyNumberFormat="1" applyFont="1" applyFill="1" applyBorder="1" applyAlignment="1" applyProtection="1">
      <alignment vertical="top"/>
    </xf>
    <xf numFmtId="3" fontId="33" fillId="3" borderId="3" xfId="0" applyNumberFormat="1" applyFont="1" applyFill="1" applyBorder="1" applyAlignment="1" applyProtection="1">
      <alignment vertical="top"/>
    </xf>
    <xf numFmtId="3" fontId="33" fillId="3" borderId="9" xfId="0" applyNumberFormat="1" applyFont="1" applyFill="1" applyBorder="1" applyAlignment="1" applyProtection="1">
      <alignment vertical="top"/>
    </xf>
    <xf numFmtId="3" fontId="32" fillId="3" borderId="12" xfId="0" applyNumberFormat="1" applyFont="1" applyFill="1" applyBorder="1" applyAlignment="1" applyProtection="1">
      <alignment vertical="top"/>
    </xf>
    <xf numFmtId="0" fontId="6" fillId="2" borderId="0" xfId="0" applyFont="1" applyFill="1" applyAlignment="1" applyProtection="1">
      <alignment horizontal="center" vertical="top"/>
    </xf>
    <xf numFmtId="0" fontId="40" fillId="2" borderId="0" xfId="0" applyFont="1" applyFill="1" applyAlignment="1" applyProtection="1">
      <alignment horizontal="left" vertical="top"/>
    </xf>
    <xf numFmtId="0" fontId="41" fillId="2" borderId="0" xfId="2" applyFont="1" applyFill="1" applyBorder="1" applyAlignment="1" applyProtection="1">
      <alignment horizontal="left" vertical="top"/>
    </xf>
    <xf numFmtId="0" fontId="31" fillId="3" borderId="5" xfId="0" applyFont="1" applyFill="1" applyBorder="1" applyAlignment="1" applyProtection="1">
      <alignment horizontal="center" vertical="top"/>
    </xf>
    <xf numFmtId="0" fontId="31" fillId="3" borderId="7" xfId="0" applyFont="1" applyFill="1" applyBorder="1" applyAlignment="1" applyProtection="1">
      <alignment horizontal="center" vertical="top"/>
    </xf>
    <xf numFmtId="0" fontId="28" fillId="2" borderId="0" xfId="0" applyFont="1" applyFill="1" applyAlignment="1" applyProtection="1">
      <alignment vertical="top"/>
    </xf>
    <xf numFmtId="41" fontId="30" fillId="3" borderId="13" xfId="0" applyNumberFormat="1" applyFont="1" applyFill="1" applyBorder="1" applyAlignment="1" applyProtection="1">
      <alignment vertical="top"/>
    </xf>
    <xf numFmtId="3" fontId="47" fillId="3" borderId="0" xfId="0" applyNumberFormat="1" applyFont="1" applyFill="1" applyBorder="1" applyAlignment="1" applyProtection="1">
      <alignment vertical="top"/>
    </xf>
    <xf numFmtId="3" fontId="48" fillId="3" borderId="20" xfId="0" applyNumberFormat="1" applyFont="1" applyFill="1" applyBorder="1" applyAlignment="1" applyProtection="1">
      <alignment vertical="top"/>
    </xf>
    <xf numFmtId="3" fontId="56" fillId="3" borderId="0" xfId="0" applyNumberFormat="1" applyFont="1" applyFill="1" applyAlignment="1" applyProtection="1">
      <alignment vertical="top"/>
    </xf>
    <xf numFmtId="3" fontId="48" fillId="3" borderId="23" xfId="0" applyNumberFormat="1" applyFont="1" applyFill="1" applyBorder="1" applyAlignment="1" applyProtection="1">
      <alignment vertical="top"/>
    </xf>
    <xf numFmtId="3" fontId="48" fillId="3" borderId="25" xfId="0" applyNumberFormat="1" applyFont="1" applyFill="1" applyBorder="1" applyAlignment="1" applyProtection="1">
      <alignment vertical="top"/>
    </xf>
    <xf numFmtId="3" fontId="56" fillId="3" borderId="3" xfId="0" applyNumberFormat="1" applyFont="1" applyFill="1" applyBorder="1" applyAlignment="1" applyProtection="1">
      <alignment vertical="top"/>
    </xf>
    <xf numFmtId="3" fontId="56" fillId="3" borderId="9" xfId="0" applyNumberFormat="1" applyFont="1" applyFill="1" applyBorder="1" applyAlignment="1" applyProtection="1">
      <alignment vertical="top"/>
    </xf>
    <xf numFmtId="3" fontId="55" fillId="3" borderId="12" xfId="0" applyNumberFormat="1" applyFont="1" applyFill="1" applyBorder="1" applyAlignment="1" applyProtection="1">
      <alignment vertical="top"/>
    </xf>
    <xf numFmtId="0" fontId="6" fillId="2" borderId="3" xfId="0" applyFont="1" applyFill="1" applyBorder="1" applyAlignment="1" applyProtection="1">
      <alignment horizontal="left"/>
    </xf>
    <xf numFmtId="0" fontId="6" fillId="2" borderId="5" xfId="0" applyFont="1" applyFill="1" applyBorder="1" applyProtection="1"/>
    <xf numFmtId="0" fontId="6" fillId="2" borderId="7" xfId="0" applyFont="1" applyFill="1" applyBorder="1" applyProtection="1"/>
    <xf numFmtId="0" fontId="6" fillId="2" borderId="9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6" fillId="3" borderId="31" xfId="0" applyFont="1" applyFill="1" applyBorder="1" applyProtection="1"/>
    <xf numFmtId="0" fontId="8" fillId="5" borderId="0" xfId="0" applyFont="1" applyFill="1" applyProtection="1"/>
    <xf numFmtId="0" fontId="8" fillId="3" borderId="16" xfId="0" applyFont="1" applyFill="1" applyBorder="1" applyAlignment="1" applyProtection="1">
      <alignment horizontal="left" vertical="top"/>
    </xf>
    <xf numFmtId="0" fontId="8" fillId="3" borderId="39" xfId="0" applyFont="1" applyFill="1" applyBorder="1" applyAlignment="1" applyProtection="1">
      <alignment horizontal="center" vertical="top" wrapText="1"/>
    </xf>
    <xf numFmtId="0" fontId="8" fillId="3" borderId="43" xfId="0" applyFont="1" applyFill="1" applyBorder="1" applyAlignment="1" applyProtection="1">
      <alignment horizontal="center" vertical="top" wrapText="1"/>
    </xf>
    <xf numFmtId="0" fontId="8" fillId="3" borderId="37" xfId="0" applyFont="1" applyFill="1" applyBorder="1" applyAlignment="1" applyProtection="1">
      <alignment horizontal="center" vertical="top" wrapText="1"/>
    </xf>
    <xf numFmtId="0" fontId="8" fillId="3" borderId="55" xfId="0" applyFont="1" applyFill="1" applyBorder="1" applyAlignment="1" applyProtection="1">
      <alignment horizontal="center" vertical="top" wrapText="1"/>
    </xf>
    <xf numFmtId="0" fontId="8" fillId="3" borderId="40" xfId="0" applyFont="1" applyFill="1" applyBorder="1" applyAlignment="1" applyProtection="1">
      <alignment horizontal="center" vertical="top" wrapText="1"/>
    </xf>
    <xf numFmtId="0" fontId="8" fillId="3" borderId="38" xfId="0" applyFont="1" applyFill="1" applyBorder="1" applyAlignment="1" applyProtection="1">
      <alignment horizontal="center" vertical="top" wrapText="1"/>
    </xf>
    <xf numFmtId="0" fontId="8" fillId="3" borderId="47" xfId="0" applyFont="1" applyFill="1" applyBorder="1" applyAlignment="1" applyProtection="1">
      <alignment horizontal="center" vertical="top" wrapText="1"/>
    </xf>
    <xf numFmtId="0" fontId="6" fillId="3" borderId="30" xfId="0" applyFont="1" applyFill="1" applyBorder="1" applyProtection="1"/>
    <xf numFmtId="3" fontId="6" fillId="3" borderId="5" xfId="0" applyNumberFormat="1" applyFont="1" applyFill="1" applyBorder="1" applyProtection="1"/>
    <xf numFmtId="3" fontId="6" fillId="3" borderId="4" xfId="0" applyNumberFormat="1" applyFont="1" applyFill="1" applyBorder="1" applyProtection="1"/>
    <xf numFmtId="3" fontId="6" fillId="3" borderId="52" xfId="0" applyNumberFormat="1" applyFont="1" applyFill="1" applyBorder="1" applyProtection="1"/>
    <xf numFmtId="3" fontId="6" fillId="3" borderId="54" xfId="0" applyNumberFormat="1" applyFont="1" applyFill="1" applyBorder="1" applyProtection="1"/>
    <xf numFmtId="3" fontId="6" fillId="3" borderId="30" xfId="0" applyNumberFormat="1" applyFont="1" applyFill="1" applyBorder="1" applyProtection="1"/>
    <xf numFmtId="3" fontId="6" fillId="3" borderId="32" xfId="0" applyNumberFormat="1" applyFont="1" applyFill="1" applyBorder="1" applyProtection="1"/>
    <xf numFmtId="3" fontId="6" fillId="3" borderId="7" xfId="0" applyNumberFormat="1" applyFont="1" applyFill="1" applyBorder="1" applyProtection="1"/>
    <xf numFmtId="3" fontId="6" fillId="3" borderId="6" xfId="0" applyNumberFormat="1" applyFont="1" applyFill="1" applyBorder="1" applyProtection="1"/>
    <xf numFmtId="3" fontId="6" fillId="3" borderId="10" xfId="0" applyNumberFormat="1" applyFont="1" applyFill="1" applyBorder="1" applyProtection="1"/>
    <xf numFmtId="3" fontId="6" fillId="3" borderId="8" xfId="0" applyNumberFormat="1" applyFont="1" applyFill="1" applyBorder="1" applyProtection="1"/>
    <xf numFmtId="3" fontId="6" fillId="3" borderId="49" xfId="0" applyNumberFormat="1" applyFont="1" applyFill="1" applyBorder="1" applyProtection="1"/>
    <xf numFmtId="3" fontId="6" fillId="3" borderId="48" xfId="0" applyNumberFormat="1" applyFont="1" applyFill="1" applyBorder="1" applyProtection="1"/>
    <xf numFmtId="0" fontId="8" fillId="3" borderId="52" xfId="0" applyFont="1" applyFill="1" applyBorder="1" applyProtection="1"/>
    <xf numFmtId="3" fontId="8" fillId="3" borderId="52" xfId="0" applyNumberFormat="1" applyFont="1" applyFill="1" applyBorder="1" applyProtection="1"/>
    <xf numFmtId="3" fontId="8" fillId="3" borderId="14" xfId="0" applyNumberFormat="1" applyFont="1" applyFill="1" applyBorder="1" applyProtection="1"/>
    <xf numFmtId="3" fontId="8" fillId="3" borderId="4" xfId="0" applyNumberFormat="1" applyFont="1" applyFill="1" applyBorder="1" applyProtection="1"/>
    <xf numFmtId="3" fontId="8" fillId="3" borderId="20" xfId="0" applyNumberFormat="1" applyFont="1" applyFill="1" applyBorder="1" applyProtection="1"/>
    <xf numFmtId="3" fontId="8" fillId="3" borderId="21" xfId="0" applyNumberFormat="1" applyFont="1" applyFill="1" applyBorder="1" applyProtection="1"/>
    <xf numFmtId="3" fontId="8" fillId="3" borderId="3" xfId="0" applyNumberFormat="1" applyFont="1" applyFill="1" applyBorder="1" applyProtection="1"/>
    <xf numFmtId="0" fontId="6" fillId="3" borderId="49" xfId="0" applyFont="1" applyFill="1" applyBorder="1" applyProtection="1"/>
    <xf numFmtId="0" fontId="8" fillId="3" borderId="41" xfId="0" applyFont="1" applyFill="1" applyBorder="1" applyProtection="1"/>
    <xf numFmtId="3" fontId="8" fillId="3" borderId="41" xfId="0" applyNumberFormat="1" applyFont="1" applyFill="1" applyBorder="1" applyProtection="1"/>
    <xf numFmtId="3" fontId="8" fillId="3" borderId="44" xfId="0" applyNumberFormat="1" applyFont="1" applyFill="1" applyBorder="1" applyProtection="1"/>
    <xf numFmtId="3" fontId="8" fillId="3" borderId="46" xfId="0" applyNumberFormat="1" applyFont="1" applyFill="1" applyBorder="1" applyProtection="1"/>
    <xf numFmtId="3" fontId="8" fillId="3" borderId="45" xfId="0" applyNumberFormat="1" applyFont="1" applyFill="1" applyBorder="1" applyProtection="1"/>
    <xf numFmtId="0" fontId="11" fillId="2" borderId="0" xfId="0" applyFont="1" applyFill="1" applyProtection="1"/>
    <xf numFmtId="0" fontId="8" fillId="3" borderId="4" xfId="0" applyFont="1" applyFill="1" applyBorder="1" applyProtection="1"/>
    <xf numFmtId="0" fontId="18" fillId="3" borderId="8" xfId="0" applyFont="1" applyFill="1" applyBorder="1" applyProtection="1"/>
    <xf numFmtId="0" fontId="8" fillId="3" borderId="19" xfId="0" applyFont="1" applyFill="1" applyBorder="1" applyAlignment="1" applyProtection="1">
      <alignment horizontal="center"/>
    </xf>
    <xf numFmtId="0" fontId="8" fillId="3" borderId="29" xfId="0" applyFont="1" applyFill="1" applyBorder="1" applyAlignment="1" applyProtection="1">
      <alignment horizontal="center"/>
    </xf>
    <xf numFmtId="164" fontId="6" fillId="3" borderId="30" xfId="0" applyNumberFormat="1" applyFont="1" applyFill="1" applyBorder="1" applyAlignment="1" applyProtection="1">
      <alignment horizontal="center"/>
    </xf>
    <xf numFmtId="164" fontId="6" fillId="3" borderId="23" xfId="0" applyNumberFormat="1" applyFont="1" applyFill="1" applyBorder="1" applyAlignment="1" applyProtection="1">
      <alignment horizontal="center"/>
    </xf>
    <xf numFmtId="164" fontId="8" fillId="3" borderId="36" xfId="0" applyNumberFormat="1" applyFont="1" applyFill="1" applyBorder="1" applyAlignment="1" applyProtection="1">
      <alignment horizontal="center"/>
    </xf>
    <xf numFmtId="164" fontId="8" fillId="3" borderId="28" xfId="0" applyNumberFormat="1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center" vertical="top"/>
    </xf>
    <xf numFmtId="3" fontId="48" fillId="3" borderId="14" xfId="0" applyNumberFormat="1" applyFont="1" applyFill="1" applyBorder="1" applyProtection="1">
      <protection locked="0"/>
    </xf>
    <xf numFmtId="3" fontId="48" fillId="3" borderId="15" xfId="0" applyNumberFormat="1" applyFont="1" applyFill="1" applyBorder="1" applyProtection="1">
      <protection locked="0"/>
    </xf>
    <xf numFmtId="3" fontId="48" fillId="3" borderId="2" xfId="0" applyNumberFormat="1" applyFont="1" applyFill="1" applyBorder="1" applyProtection="1">
      <protection locked="0"/>
    </xf>
    <xf numFmtId="49" fontId="30" fillId="2" borderId="0" xfId="0" applyNumberFormat="1" applyFont="1" applyFill="1" applyAlignment="1" applyProtection="1">
      <alignment horizontal="left" vertical="top"/>
      <protection locked="0"/>
    </xf>
    <xf numFmtId="3" fontId="30" fillId="2" borderId="0" xfId="0" applyNumberFormat="1" applyFont="1" applyFill="1" applyAlignment="1" applyProtection="1">
      <alignment horizontal="center" vertical="top"/>
      <protection locked="0"/>
    </xf>
    <xf numFmtId="0" fontId="30" fillId="2" borderId="0" xfId="0" applyFont="1" applyFill="1" applyAlignment="1" applyProtection="1">
      <alignment horizontal="left"/>
    </xf>
    <xf numFmtId="0" fontId="30" fillId="0" borderId="0" xfId="0" applyFont="1" applyProtection="1"/>
    <xf numFmtId="0" fontId="34" fillId="0" borderId="4" xfId="0" applyFont="1" applyBorder="1" applyProtection="1"/>
    <xf numFmtId="0" fontId="30" fillId="0" borderId="3" xfId="0" applyFont="1" applyBorder="1" applyProtection="1"/>
    <xf numFmtId="0" fontId="30" fillId="0" borderId="3" xfId="0" applyFont="1" applyBorder="1" applyAlignment="1" applyProtection="1">
      <alignment horizontal="left"/>
    </xf>
    <xf numFmtId="0" fontId="30" fillId="0" borderId="5" xfId="0" applyFont="1" applyBorder="1" applyAlignment="1" applyProtection="1">
      <alignment horizontal="left"/>
    </xf>
    <xf numFmtId="0" fontId="30" fillId="0" borderId="7" xfId="0" applyFont="1" applyBorder="1" applyAlignment="1" applyProtection="1">
      <alignment horizontal="left"/>
    </xf>
    <xf numFmtId="0" fontId="30" fillId="0" borderId="8" xfId="0" applyFont="1" applyBorder="1" applyProtection="1"/>
    <xf numFmtId="0" fontId="30" fillId="0" borderId="9" xfId="0" applyFont="1" applyBorder="1" applyProtection="1"/>
    <xf numFmtId="0" fontId="30" fillId="0" borderId="9" xfId="0" applyFont="1" applyBorder="1" applyAlignment="1" applyProtection="1">
      <alignment horizontal="left"/>
    </xf>
    <xf numFmtId="0" fontId="30" fillId="0" borderId="10" xfId="0" applyFont="1" applyBorder="1" applyAlignment="1" applyProtection="1">
      <alignment horizontal="left"/>
    </xf>
    <xf numFmtId="0" fontId="38" fillId="0" borderId="0" xfId="0" applyFont="1" applyProtection="1"/>
    <xf numFmtId="0" fontId="38" fillId="0" borderId="0" xfId="0" applyFont="1" applyAlignment="1" applyProtection="1">
      <alignment horizontal="left"/>
    </xf>
    <xf numFmtId="0" fontId="38" fillId="2" borderId="0" xfId="0" applyFont="1" applyFill="1" applyProtection="1"/>
    <xf numFmtId="0" fontId="39" fillId="2" borderId="0" xfId="0" applyFont="1" applyFill="1" applyAlignment="1" applyProtection="1">
      <alignment horizontal="right"/>
    </xf>
    <xf numFmtId="0" fontId="34" fillId="2" borderId="0" xfId="0" applyFont="1" applyFill="1" applyAlignment="1" applyProtection="1">
      <alignment horizontal="left"/>
    </xf>
    <xf numFmtId="0" fontId="40" fillId="2" borderId="0" xfId="0" applyFont="1" applyFill="1" applyAlignment="1" applyProtection="1">
      <alignment horizontal="left"/>
    </xf>
    <xf numFmtId="0" fontId="38" fillId="2" borderId="0" xfId="0" applyFont="1" applyFill="1" applyAlignment="1" applyProtection="1">
      <alignment horizontal="left"/>
    </xf>
    <xf numFmtId="0" fontId="34" fillId="2" borderId="0" xfId="0" applyFont="1" applyFill="1" applyProtection="1"/>
    <xf numFmtId="0" fontId="31" fillId="2" borderId="0" xfId="0" applyFont="1" applyFill="1" applyProtection="1"/>
    <xf numFmtId="41" fontId="31" fillId="2" borderId="0" xfId="1" applyFont="1" applyFill="1" applyBorder="1" applyProtection="1"/>
    <xf numFmtId="41" fontId="31" fillId="2" borderId="0" xfId="1" applyFont="1" applyFill="1" applyBorder="1" applyAlignment="1" applyProtection="1">
      <alignment horizontal="right"/>
    </xf>
    <xf numFmtId="41" fontId="31" fillId="0" borderId="0" xfId="1" applyFont="1" applyFill="1" applyBorder="1" applyProtection="1"/>
    <xf numFmtId="0" fontId="31" fillId="3" borderId="5" xfId="0" applyFont="1" applyFill="1" applyBorder="1" applyAlignment="1" applyProtection="1">
      <alignment horizontal="center"/>
    </xf>
    <xf numFmtId="0" fontId="31" fillId="3" borderId="7" xfId="0" applyFont="1" applyFill="1" applyBorder="1" applyAlignment="1" applyProtection="1">
      <alignment horizontal="center"/>
    </xf>
    <xf numFmtId="0" fontId="28" fillId="0" borderId="0" xfId="0" applyFont="1" applyAlignment="1" applyProtection="1">
      <alignment horizontal="left" vertical="top"/>
    </xf>
    <xf numFmtId="41" fontId="47" fillId="3" borderId="32" xfId="1" applyFont="1" applyFill="1" applyBorder="1" applyAlignment="1" applyProtection="1">
      <alignment horizontal="right"/>
    </xf>
    <xf numFmtId="41" fontId="48" fillId="3" borderId="20" xfId="1" applyFont="1" applyFill="1" applyBorder="1" applyAlignment="1" applyProtection="1">
      <alignment horizontal="right"/>
    </xf>
    <xf numFmtId="41" fontId="30" fillId="3" borderId="7" xfId="1" applyFont="1" applyFill="1" applyBorder="1" applyProtection="1"/>
    <xf numFmtId="0" fontId="30" fillId="2" borderId="0" xfId="0" applyFont="1" applyFill="1" applyBorder="1" applyProtection="1"/>
    <xf numFmtId="41" fontId="47" fillId="3" borderId="23" xfId="1" applyFont="1" applyFill="1" applyBorder="1" applyAlignment="1" applyProtection="1">
      <alignment horizontal="right"/>
    </xf>
    <xf numFmtId="41" fontId="48" fillId="3" borderId="23" xfId="1" applyFont="1" applyFill="1" applyBorder="1" applyAlignment="1" applyProtection="1">
      <alignment horizontal="right"/>
    </xf>
    <xf numFmtId="0" fontId="31" fillId="4" borderId="2" xfId="0" applyFont="1" applyFill="1" applyBorder="1" applyProtection="1"/>
    <xf numFmtId="0" fontId="31" fillId="4" borderId="1" xfId="0" applyFont="1" applyFill="1" applyBorder="1" applyProtection="1"/>
    <xf numFmtId="0" fontId="31" fillId="4" borderId="2" xfId="0" applyFont="1" applyFill="1" applyBorder="1" applyAlignment="1" applyProtection="1">
      <alignment horizontal="left"/>
    </xf>
    <xf numFmtId="41" fontId="31" fillId="4" borderId="11" xfId="0" applyNumberFormat="1" applyFont="1" applyFill="1" applyBorder="1" applyAlignment="1" applyProtection="1">
      <alignment horizontal="right"/>
    </xf>
    <xf numFmtId="41" fontId="43" fillId="4" borderId="26" xfId="0" applyNumberFormat="1" applyFont="1" applyFill="1" applyBorder="1" applyAlignment="1" applyProtection="1">
      <alignment horizontal="center"/>
    </xf>
    <xf numFmtId="41" fontId="43" fillId="4" borderId="28" xfId="0" applyNumberFormat="1" applyFont="1" applyFill="1" applyBorder="1" applyAlignment="1" applyProtection="1">
      <alignment horizontal="right"/>
    </xf>
    <xf numFmtId="41" fontId="44" fillId="4" borderId="26" xfId="0" applyNumberFormat="1" applyFont="1" applyFill="1" applyBorder="1" applyAlignment="1" applyProtection="1">
      <alignment horizontal="center"/>
    </xf>
    <xf numFmtId="41" fontId="44" fillId="4" borderId="28" xfId="0" applyNumberFormat="1" applyFont="1" applyFill="1" applyBorder="1" applyAlignment="1" applyProtection="1">
      <alignment horizontal="right"/>
    </xf>
    <xf numFmtId="41" fontId="30" fillId="3" borderId="13" xfId="0" applyNumberFormat="1" applyFont="1" applyFill="1" applyBorder="1" applyProtection="1"/>
    <xf numFmtId="0" fontId="28" fillId="2" borderId="0" xfId="0" applyFont="1" applyFill="1" applyProtection="1"/>
    <xf numFmtId="0" fontId="31" fillId="2" borderId="0" xfId="0" applyFont="1" applyFill="1" applyAlignment="1" applyProtection="1">
      <alignment horizontal="left"/>
    </xf>
    <xf numFmtId="3" fontId="31" fillId="2" borderId="0" xfId="0" applyNumberFormat="1" applyFont="1" applyFill="1" applyAlignment="1" applyProtection="1">
      <alignment horizontal="right"/>
    </xf>
    <xf numFmtId="3" fontId="49" fillId="2" borderId="0" xfId="0" applyNumberFormat="1" applyFont="1" applyFill="1" applyAlignment="1" applyProtection="1">
      <alignment horizontal="left"/>
    </xf>
    <xf numFmtId="3" fontId="44" fillId="2" borderId="0" xfId="0" applyNumberFormat="1" applyFont="1" applyFill="1" applyAlignment="1" applyProtection="1">
      <alignment horizontal="right"/>
    </xf>
    <xf numFmtId="3" fontId="45" fillId="2" borderId="0" xfId="0" applyNumberFormat="1" applyFont="1" applyFill="1" applyAlignment="1" applyProtection="1">
      <alignment horizontal="center"/>
    </xf>
    <xf numFmtId="3" fontId="50" fillId="2" borderId="0" xfId="0" applyNumberFormat="1" applyFont="1" applyFill="1" applyAlignment="1" applyProtection="1">
      <alignment horizontal="right"/>
    </xf>
    <xf numFmtId="0" fontId="51" fillId="2" borderId="0" xfId="0" applyFont="1" applyFill="1" applyAlignment="1" applyProtection="1">
      <alignment horizontal="left"/>
    </xf>
    <xf numFmtId="0" fontId="51" fillId="2" borderId="0" xfId="0" applyFont="1" applyFill="1" applyProtection="1"/>
    <xf numFmtId="0" fontId="51" fillId="3" borderId="13" xfId="0" applyFont="1" applyFill="1" applyBorder="1" applyProtection="1"/>
    <xf numFmtId="3" fontId="48" fillId="3" borderId="14" xfId="0" applyNumberFormat="1" applyFont="1" applyFill="1" applyBorder="1" applyAlignment="1" applyProtection="1">
      <alignment horizontal="right"/>
    </xf>
    <xf numFmtId="3" fontId="48" fillId="3" borderId="15" xfId="0" applyNumberFormat="1" applyFont="1" applyFill="1" applyBorder="1" applyAlignment="1" applyProtection="1">
      <alignment horizontal="right"/>
    </xf>
    <xf numFmtId="0" fontId="45" fillId="2" borderId="0" xfId="0" applyFont="1" applyFill="1" applyProtection="1"/>
    <xf numFmtId="3" fontId="48" fillId="3" borderId="2" xfId="0" applyNumberFormat="1" applyFont="1" applyFill="1" applyBorder="1" applyAlignment="1" applyProtection="1">
      <alignment horizontal="right"/>
    </xf>
    <xf numFmtId="0" fontId="45" fillId="3" borderId="1" xfId="0" applyFont="1" applyFill="1" applyBorder="1" applyProtection="1"/>
    <xf numFmtId="3" fontId="45" fillId="3" borderId="1" xfId="0" applyNumberFormat="1" applyFont="1" applyFill="1" applyBorder="1" applyProtection="1"/>
    <xf numFmtId="3" fontId="43" fillId="3" borderId="1" xfId="0" applyNumberFormat="1" applyFont="1" applyFill="1" applyBorder="1" applyProtection="1"/>
    <xf numFmtId="3" fontId="44" fillId="3" borderId="9" xfId="0" applyNumberFormat="1" applyFont="1" applyFill="1" applyBorder="1" applyProtection="1"/>
    <xf numFmtId="0" fontId="45" fillId="3" borderId="11" xfId="0" applyFont="1" applyFill="1" applyBorder="1" applyProtection="1"/>
    <xf numFmtId="0" fontId="45" fillId="3" borderId="12" xfId="0" applyFont="1" applyFill="1" applyBorder="1" applyProtection="1"/>
    <xf numFmtId="0" fontId="31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right"/>
    </xf>
    <xf numFmtId="0" fontId="48" fillId="2" borderId="0" xfId="0" applyFont="1" applyFill="1" applyAlignment="1" applyProtection="1">
      <alignment horizontal="left"/>
    </xf>
    <xf numFmtId="0" fontId="53" fillId="2" borderId="0" xfId="0" applyFont="1" applyFill="1" applyAlignment="1" applyProtection="1">
      <alignment horizontal="left"/>
    </xf>
    <xf numFmtId="0" fontId="51" fillId="3" borderId="5" xfId="0" applyFont="1" applyFill="1" applyBorder="1" applyProtection="1"/>
    <xf numFmtId="3" fontId="48" fillId="3" borderId="0" xfId="0" applyNumberFormat="1" applyFont="1" applyFill="1" applyBorder="1" applyAlignment="1" applyProtection="1">
      <alignment horizontal="right"/>
    </xf>
    <xf numFmtId="0" fontId="45" fillId="3" borderId="8" xfId="0" applyFont="1" applyFill="1" applyBorder="1" applyProtection="1"/>
    <xf numFmtId="3" fontId="44" fillId="3" borderId="11" xfId="0" applyNumberFormat="1" applyFont="1" applyFill="1" applyBorder="1" applyProtection="1"/>
    <xf numFmtId="0" fontId="45" fillId="3" borderId="11" xfId="0" applyFont="1" applyFill="1" applyBorder="1" applyAlignment="1" applyProtection="1">
      <alignment horizontal="left"/>
    </xf>
    <xf numFmtId="0" fontId="30" fillId="3" borderId="12" xfId="0" applyFont="1" applyFill="1" applyBorder="1" applyProtection="1"/>
    <xf numFmtId="0" fontId="30" fillId="3" borderId="13" xfId="0" applyFont="1" applyFill="1" applyBorder="1" applyAlignment="1" applyProtection="1">
      <alignment horizontal="left"/>
    </xf>
    <xf numFmtId="0" fontId="45" fillId="0" borderId="0" xfId="0" applyFont="1" applyFill="1" applyBorder="1" applyProtection="1"/>
    <xf numFmtId="3" fontId="45" fillId="0" borderId="0" xfId="0" applyNumberFormat="1" applyFont="1" applyFill="1" applyBorder="1" applyProtection="1"/>
    <xf numFmtId="3" fontId="43" fillId="0" borderId="0" xfId="0" applyNumberFormat="1" applyFont="1" applyFill="1" applyBorder="1" applyProtection="1"/>
    <xf numFmtId="3" fontId="44" fillId="0" borderId="0" xfId="0" applyNumberFormat="1" applyFont="1" applyFill="1" applyBorder="1" applyProtection="1"/>
    <xf numFmtId="0" fontId="45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Protection="1"/>
    <xf numFmtId="0" fontId="30" fillId="0" borderId="0" xfId="0" applyFont="1" applyFill="1" applyBorder="1" applyAlignment="1" applyProtection="1">
      <alignment horizontal="left"/>
    </xf>
    <xf numFmtId="0" fontId="30" fillId="3" borderId="13" xfId="0" applyFont="1" applyFill="1" applyBorder="1" applyProtection="1"/>
    <xf numFmtId="0" fontId="31" fillId="3" borderId="11" xfId="0" applyFont="1" applyFill="1" applyBorder="1" applyProtection="1"/>
    <xf numFmtId="3" fontId="43" fillId="3" borderId="13" xfId="0" applyNumberFormat="1" applyFont="1" applyFill="1" applyBorder="1" applyAlignment="1" applyProtection="1">
      <alignment horizontal="right"/>
    </xf>
    <xf numFmtId="0" fontId="31" fillId="3" borderId="12" xfId="0" applyFont="1" applyFill="1" applyBorder="1" applyProtection="1"/>
    <xf numFmtId="3" fontId="43" fillId="3" borderId="1" xfId="0" applyNumberFormat="1" applyFont="1" applyFill="1" applyBorder="1" applyAlignment="1" applyProtection="1">
      <alignment horizontal="right"/>
    </xf>
    <xf numFmtId="3" fontId="44" fillId="3" borderId="12" xfId="0" applyNumberFormat="1" applyFont="1" applyFill="1" applyBorder="1" applyProtection="1"/>
    <xf numFmtId="0" fontId="31" fillId="2" borderId="0" xfId="0" applyFont="1" applyFill="1" applyBorder="1" applyProtection="1"/>
    <xf numFmtId="3" fontId="44" fillId="2" borderId="0" xfId="0" applyNumberFormat="1" applyFont="1" applyFill="1" applyBorder="1" applyProtection="1"/>
    <xf numFmtId="3" fontId="54" fillId="2" borderId="0" xfId="0" applyNumberFormat="1" applyFont="1" applyFill="1" applyBorder="1" applyAlignment="1" applyProtection="1">
      <alignment horizontal="right"/>
    </xf>
    <xf numFmtId="3" fontId="31" fillId="2" borderId="0" xfId="0" applyNumberFormat="1" applyFont="1" applyFill="1" applyBorder="1" applyProtection="1"/>
    <xf numFmtId="3" fontId="43" fillId="3" borderId="13" xfId="0" applyNumberFormat="1" applyFont="1" applyFill="1" applyBorder="1" applyProtection="1"/>
    <xf numFmtId="3" fontId="44" fillId="3" borderId="8" xfId="0" applyNumberFormat="1" applyFont="1" applyFill="1" applyBorder="1" applyProtection="1"/>
    <xf numFmtId="0" fontId="31" fillId="0" borderId="0" xfId="0" applyFont="1" applyFill="1" applyProtection="1"/>
    <xf numFmtId="0" fontId="31" fillId="3" borderId="19" xfId="0" applyFont="1" applyFill="1" applyBorder="1" applyAlignment="1" applyProtection="1">
      <alignment horizontal="center" vertical="top" wrapText="1"/>
    </xf>
    <xf numFmtId="0" fontId="43" fillId="3" borderId="11" xfId="0" applyFont="1" applyFill="1" applyBorder="1" applyAlignment="1" applyProtection="1">
      <alignment horizontal="center" vertical="top" wrapText="1"/>
    </xf>
    <xf numFmtId="0" fontId="44" fillId="3" borderId="4" xfId="0" applyFont="1" applyFill="1" applyBorder="1" applyAlignment="1" applyProtection="1">
      <alignment horizontal="center" vertical="top" wrapText="1"/>
    </xf>
    <xf numFmtId="0" fontId="45" fillId="3" borderId="19" xfId="0" applyFont="1" applyFill="1" applyBorder="1" applyAlignment="1" applyProtection="1">
      <alignment horizontal="center" vertical="top" wrapText="1"/>
    </xf>
    <xf numFmtId="0" fontId="31" fillId="3" borderId="1" xfId="0" applyFont="1" applyFill="1" applyBorder="1" applyAlignment="1" applyProtection="1">
      <alignment horizontal="center" vertical="top"/>
    </xf>
    <xf numFmtId="0" fontId="31" fillId="3" borderId="29" xfId="0" applyFont="1" applyFill="1" applyBorder="1" applyAlignment="1" applyProtection="1">
      <alignment horizontal="center" vertical="top"/>
    </xf>
    <xf numFmtId="0" fontId="46" fillId="3" borderId="0" xfId="0" applyFont="1" applyFill="1" applyAlignment="1" applyProtection="1">
      <alignment vertical="top"/>
    </xf>
    <xf numFmtId="0" fontId="31" fillId="3" borderId="8" xfId="0" applyFont="1" applyFill="1" applyBorder="1" applyAlignment="1" applyProtection="1">
      <alignment horizontal="center" vertical="top" wrapText="1"/>
    </xf>
    <xf numFmtId="0" fontId="43" fillId="3" borderId="8" xfId="0" applyFont="1" applyFill="1" applyBorder="1" applyAlignment="1" applyProtection="1">
      <alignment horizontal="center" vertical="top" wrapText="1"/>
    </xf>
    <xf numFmtId="0" fontId="30" fillId="3" borderId="6" xfId="0" applyFont="1" applyFill="1" applyBorder="1" applyProtection="1"/>
    <xf numFmtId="3" fontId="48" fillId="3" borderId="4" xfId="0" applyNumberFormat="1" applyFont="1" applyFill="1" applyBorder="1" applyProtection="1"/>
    <xf numFmtId="3" fontId="28" fillId="3" borderId="21" xfId="0" applyNumberFormat="1" applyFont="1" applyFill="1" applyBorder="1" applyProtection="1"/>
    <xf numFmtId="3" fontId="30" fillId="3" borderId="14" xfId="0" applyNumberFormat="1" applyFont="1" applyFill="1" applyBorder="1" applyProtection="1"/>
    <xf numFmtId="3" fontId="30" fillId="3" borderId="20" xfId="0" applyNumberFormat="1" applyFont="1" applyFill="1" applyBorder="1" applyProtection="1"/>
    <xf numFmtId="3" fontId="56" fillId="3" borderId="5" xfId="0" applyNumberFormat="1" applyFont="1" applyFill="1" applyBorder="1" applyProtection="1"/>
    <xf numFmtId="0" fontId="30" fillId="3" borderId="4" xfId="0" applyFont="1" applyFill="1" applyBorder="1" applyProtection="1"/>
    <xf numFmtId="3" fontId="48" fillId="3" borderId="6" xfId="0" applyNumberFormat="1" applyFont="1" applyFill="1" applyBorder="1" applyProtection="1"/>
    <xf numFmtId="3" fontId="28" fillId="3" borderId="22" xfId="0" applyNumberFormat="1" applyFont="1" applyFill="1" applyBorder="1" applyProtection="1"/>
    <xf numFmtId="3" fontId="30" fillId="3" borderId="15" xfId="0" applyNumberFormat="1" applyFont="1" applyFill="1" applyBorder="1" applyProtection="1"/>
    <xf numFmtId="3" fontId="30" fillId="3" borderId="23" xfId="0" applyNumberFormat="1" applyFont="1" applyFill="1" applyBorder="1" applyProtection="1"/>
    <xf numFmtId="3" fontId="56" fillId="3" borderId="7" xfId="0" applyNumberFormat="1" applyFont="1" applyFill="1" applyBorder="1" applyProtection="1"/>
    <xf numFmtId="3" fontId="30" fillId="2" borderId="0" xfId="0" applyNumberFormat="1" applyFont="1" applyFill="1" applyAlignment="1" applyProtection="1">
      <alignment horizontal="center"/>
    </xf>
    <xf numFmtId="3" fontId="48" fillId="3" borderId="8" xfId="0" applyNumberFormat="1" applyFont="1" applyFill="1" applyBorder="1" applyProtection="1"/>
    <xf numFmtId="3" fontId="28" fillId="3" borderId="24" xfId="0" applyNumberFormat="1" applyFont="1" applyFill="1" applyBorder="1" applyProtection="1"/>
    <xf numFmtId="3" fontId="30" fillId="3" borderId="2" xfId="0" applyNumberFormat="1" applyFont="1" applyFill="1" applyBorder="1" applyProtection="1"/>
    <xf numFmtId="3" fontId="30" fillId="3" borderId="25" xfId="0" applyNumberFormat="1" applyFont="1" applyFill="1" applyBorder="1" applyProtection="1"/>
    <xf numFmtId="3" fontId="56" fillId="3" borderId="10" xfId="0" applyNumberFormat="1" applyFont="1" applyFill="1" applyBorder="1" applyProtection="1"/>
    <xf numFmtId="0" fontId="31" fillId="3" borderId="4" xfId="0" applyFont="1" applyFill="1" applyBorder="1" applyProtection="1"/>
    <xf numFmtId="3" fontId="31" fillId="3" borderId="30" xfId="0" applyNumberFormat="1" applyFont="1" applyFill="1" applyBorder="1" applyProtection="1"/>
    <xf numFmtId="3" fontId="43" fillId="3" borderId="14" xfId="0" applyNumberFormat="1" applyFont="1" applyFill="1" applyBorder="1" applyProtection="1"/>
    <xf numFmtId="3" fontId="44" fillId="3" borderId="0" xfId="0" applyNumberFormat="1" applyFont="1" applyFill="1" applyBorder="1" applyProtection="1"/>
    <xf numFmtId="3" fontId="45" fillId="3" borderId="21" xfId="0" applyNumberFormat="1" applyFont="1" applyFill="1" applyBorder="1" applyProtection="1"/>
    <xf numFmtId="3" fontId="31" fillId="3" borderId="14" xfId="0" applyNumberFormat="1" applyFont="1" applyFill="1" applyBorder="1" applyProtection="1"/>
    <xf numFmtId="3" fontId="31" fillId="3" borderId="20" xfId="0" applyNumberFormat="1" applyFont="1" applyFill="1" applyBorder="1" applyProtection="1"/>
    <xf numFmtId="3" fontId="55" fillId="3" borderId="7" xfId="0" applyNumberFormat="1" applyFont="1" applyFill="1" applyBorder="1" applyProtection="1"/>
    <xf numFmtId="3" fontId="47" fillId="3" borderId="14" xfId="0" applyNumberFormat="1" applyFont="1" applyFill="1" applyBorder="1" applyProtection="1"/>
    <xf numFmtId="3" fontId="48" fillId="3" borderId="7" xfId="0" applyNumberFormat="1" applyFont="1" applyFill="1" applyBorder="1" applyProtection="1"/>
    <xf numFmtId="3" fontId="30" fillId="3" borderId="30" xfId="0" applyNumberFormat="1" applyFont="1" applyFill="1" applyBorder="1" applyProtection="1"/>
    <xf numFmtId="3" fontId="47" fillId="3" borderId="2" xfId="0" applyNumberFormat="1" applyFont="1" applyFill="1" applyBorder="1" applyProtection="1"/>
    <xf numFmtId="3" fontId="48" fillId="3" borderId="0" xfId="0" applyNumberFormat="1" applyFont="1" applyFill="1" applyBorder="1" applyProtection="1"/>
    <xf numFmtId="0" fontId="30" fillId="3" borderId="8" xfId="0" applyFont="1" applyFill="1" applyBorder="1" applyProtection="1"/>
    <xf numFmtId="3" fontId="48" fillId="3" borderId="10" xfId="0" applyNumberFormat="1" applyFont="1" applyFill="1" applyBorder="1" applyProtection="1"/>
    <xf numFmtId="3" fontId="31" fillId="3" borderId="36" xfId="0" applyNumberFormat="1" applyFont="1" applyFill="1" applyBorder="1" applyProtection="1"/>
    <xf numFmtId="3" fontId="43" fillId="3" borderId="27" xfId="0" applyNumberFormat="1" applyFont="1" applyFill="1" applyBorder="1" applyProtection="1"/>
    <xf numFmtId="3" fontId="44" fillId="3" borderId="51" xfId="0" applyNumberFormat="1" applyFont="1" applyFill="1" applyBorder="1" applyProtection="1"/>
    <xf numFmtId="3" fontId="45" fillId="3" borderId="26" xfId="0" applyNumberFormat="1" applyFont="1" applyFill="1" applyBorder="1" applyProtection="1"/>
    <xf numFmtId="3" fontId="31" fillId="3" borderId="27" xfId="0" applyNumberFormat="1" applyFont="1" applyFill="1" applyBorder="1" applyProtection="1"/>
    <xf numFmtId="3" fontId="31" fillId="3" borderId="28" xfId="0" applyNumberFormat="1" applyFont="1" applyFill="1" applyBorder="1" applyProtection="1"/>
    <xf numFmtId="3" fontId="55" fillId="3" borderId="13" xfId="0" applyNumberFormat="1" applyFont="1" applyFill="1" applyBorder="1" applyProtection="1"/>
    <xf numFmtId="0" fontId="31" fillId="3" borderId="6" xfId="0" applyFont="1" applyFill="1" applyBorder="1" applyProtection="1"/>
    <xf numFmtId="3" fontId="31" fillId="3" borderId="1" xfId="0" applyNumberFormat="1" applyFont="1" applyFill="1" applyBorder="1" applyProtection="1"/>
    <xf numFmtId="3" fontId="43" fillId="3" borderId="11" xfId="0" applyNumberFormat="1" applyFont="1" applyFill="1" applyBorder="1" applyProtection="1"/>
    <xf numFmtId="3" fontId="44" fillId="3" borderId="1" xfId="0" applyNumberFormat="1" applyFont="1" applyFill="1" applyBorder="1" applyProtection="1"/>
    <xf numFmtId="0" fontId="31" fillId="3" borderId="14" xfId="0" applyFont="1" applyFill="1" applyBorder="1" applyProtection="1"/>
    <xf numFmtId="0" fontId="43" fillId="3" borderId="14" xfId="0" applyFont="1" applyFill="1" applyBorder="1" applyAlignment="1" applyProtection="1">
      <alignment horizontal="center"/>
    </xf>
    <xf numFmtId="0" fontId="44" fillId="3" borderId="14" xfId="0" applyFont="1" applyFill="1" applyBorder="1" applyAlignment="1" applyProtection="1">
      <alignment horizontal="center"/>
    </xf>
    <xf numFmtId="0" fontId="31" fillId="3" borderId="14" xfId="0" applyFont="1" applyFill="1" applyBorder="1" applyAlignment="1" applyProtection="1">
      <alignment horizontal="center"/>
    </xf>
    <xf numFmtId="0" fontId="31" fillId="3" borderId="2" xfId="0" applyFont="1" applyFill="1" applyBorder="1" applyProtection="1"/>
    <xf numFmtId="0" fontId="43" fillId="3" borderId="2" xfId="0" applyFont="1" applyFill="1" applyBorder="1" applyAlignment="1" applyProtection="1">
      <alignment horizontal="center"/>
    </xf>
    <xf numFmtId="0" fontId="44" fillId="3" borderId="2" xfId="0" applyFont="1" applyFill="1" applyBorder="1" applyAlignment="1" applyProtection="1">
      <alignment horizontal="center"/>
    </xf>
    <xf numFmtId="0" fontId="31" fillId="3" borderId="2" xfId="0" applyFont="1" applyFill="1" applyBorder="1" applyAlignment="1" applyProtection="1">
      <alignment horizontal="center"/>
    </xf>
    <xf numFmtId="0" fontId="30" fillId="3" borderId="15" xfId="0" applyFont="1" applyFill="1" applyBorder="1" applyProtection="1"/>
    <xf numFmtId="0" fontId="30" fillId="3" borderId="2" xfId="0" applyFont="1" applyFill="1" applyBorder="1" applyProtection="1"/>
    <xf numFmtId="41" fontId="12" fillId="3" borderId="20" xfId="1" applyFont="1" applyFill="1" applyBorder="1" applyAlignment="1" applyProtection="1">
      <alignment horizontal="right" vertical="top"/>
    </xf>
    <xf numFmtId="41" fontId="12" fillId="3" borderId="23" xfId="1" applyFont="1" applyFill="1" applyBorder="1" applyAlignment="1" applyProtection="1">
      <alignment horizontal="right" vertical="top"/>
    </xf>
    <xf numFmtId="3" fontId="49" fillId="2" borderId="3" xfId="0" applyNumberFormat="1" applyFont="1" applyFill="1" applyBorder="1" applyAlignment="1" applyProtection="1">
      <alignment horizontal="center"/>
    </xf>
    <xf numFmtId="0" fontId="31" fillId="3" borderId="39" xfId="0" applyFont="1" applyFill="1" applyBorder="1" applyAlignment="1" applyProtection="1">
      <alignment horizontal="center" vertical="center"/>
    </xf>
    <xf numFmtId="0" fontId="31" fillId="3" borderId="37" xfId="0" applyFont="1" applyFill="1" applyBorder="1" applyAlignment="1" applyProtection="1">
      <alignment horizontal="center" vertical="center"/>
    </xf>
    <xf numFmtId="0" fontId="31" fillId="3" borderId="40" xfId="0" applyFont="1" applyFill="1" applyBorder="1" applyAlignment="1" applyProtection="1">
      <alignment horizontal="center" vertical="center"/>
    </xf>
    <xf numFmtId="0" fontId="31" fillId="3" borderId="49" xfId="0" applyFont="1" applyFill="1" applyBorder="1" applyAlignment="1" applyProtection="1">
      <alignment horizontal="center" vertical="center"/>
    </xf>
    <xf numFmtId="0" fontId="31" fillId="3" borderId="9" xfId="0" applyFont="1" applyFill="1" applyBorder="1" applyAlignment="1" applyProtection="1">
      <alignment horizontal="center" vertical="center"/>
    </xf>
    <xf numFmtId="0" fontId="31" fillId="3" borderId="48" xfId="0" applyFont="1" applyFill="1" applyBorder="1" applyAlignment="1" applyProtection="1">
      <alignment horizontal="center" vertical="center"/>
    </xf>
    <xf numFmtId="0" fontId="31" fillId="3" borderId="4" xfId="0" applyFont="1" applyFill="1" applyBorder="1" applyAlignment="1" applyProtection="1">
      <alignment horizontal="center" vertical="center"/>
    </xf>
    <xf numFmtId="0" fontId="31" fillId="3" borderId="3" xfId="0" applyFont="1" applyFill="1" applyBorder="1" applyAlignment="1" applyProtection="1">
      <alignment horizontal="center" vertical="center"/>
    </xf>
    <xf numFmtId="0" fontId="31" fillId="3" borderId="5" xfId="0" applyFont="1" applyFill="1" applyBorder="1" applyAlignment="1" applyProtection="1">
      <alignment horizontal="center" vertical="center"/>
    </xf>
    <xf numFmtId="0" fontId="31" fillId="3" borderId="6" xfId="0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center" vertical="center"/>
    </xf>
    <xf numFmtId="0" fontId="31" fillId="3" borderId="7" xfId="0" applyFont="1" applyFill="1" applyBorder="1" applyAlignment="1" applyProtection="1">
      <alignment horizontal="center" vertical="center"/>
    </xf>
    <xf numFmtId="0" fontId="43" fillId="3" borderId="49" xfId="0" applyFont="1" applyFill="1" applyBorder="1" applyAlignment="1" applyProtection="1">
      <alignment horizontal="center"/>
    </xf>
    <xf numFmtId="0" fontId="43" fillId="3" borderId="48" xfId="0" applyFont="1" applyFill="1" applyBorder="1" applyAlignment="1" applyProtection="1">
      <alignment horizontal="center"/>
    </xf>
    <xf numFmtId="0" fontId="35" fillId="0" borderId="6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36" fillId="0" borderId="6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37" fillId="0" borderId="6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44" fillId="3" borderId="49" xfId="0" applyFont="1" applyFill="1" applyBorder="1" applyAlignment="1" applyProtection="1">
      <alignment horizontal="center"/>
    </xf>
    <xf numFmtId="0" fontId="44" fillId="3" borderId="48" xfId="0" applyFont="1" applyFill="1" applyBorder="1" applyAlignment="1" applyProtection="1">
      <alignment horizontal="center"/>
    </xf>
    <xf numFmtId="0" fontId="42" fillId="2" borderId="0" xfId="0" applyFont="1" applyFill="1" applyAlignment="1" applyProtection="1">
      <alignment horizontal="left"/>
    </xf>
    <xf numFmtId="0" fontId="43" fillId="3" borderId="39" xfId="0" applyFont="1" applyFill="1" applyBorder="1" applyAlignment="1" applyProtection="1">
      <alignment horizontal="center"/>
    </xf>
    <xf numFmtId="0" fontId="43" fillId="3" borderId="40" xfId="0" applyFont="1" applyFill="1" applyBorder="1" applyAlignment="1" applyProtection="1">
      <alignment horizontal="center"/>
    </xf>
    <xf numFmtId="0" fontId="44" fillId="3" borderId="39" xfId="0" applyFont="1" applyFill="1" applyBorder="1" applyAlignment="1" applyProtection="1">
      <alignment horizontal="center"/>
    </xf>
    <xf numFmtId="0" fontId="44" fillId="3" borderId="40" xfId="0" applyFont="1" applyFill="1" applyBorder="1" applyAlignment="1" applyProtection="1">
      <alignment horizontal="center"/>
    </xf>
    <xf numFmtId="0" fontId="26" fillId="3" borderId="49" xfId="0" applyFont="1" applyFill="1" applyBorder="1" applyAlignment="1" applyProtection="1">
      <alignment horizontal="center" vertical="top"/>
    </xf>
    <xf numFmtId="0" fontId="26" fillId="3" borderId="48" xfId="0" applyFont="1" applyFill="1" applyBorder="1" applyAlignment="1" applyProtection="1">
      <alignment horizontal="center" vertical="top"/>
    </xf>
    <xf numFmtId="0" fontId="7" fillId="3" borderId="49" xfId="0" applyFont="1" applyFill="1" applyBorder="1" applyAlignment="1" applyProtection="1">
      <alignment horizontal="center" vertical="top"/>
    </xf>
    <xf numFmtId="0" fontId="7" fillId="3" borderId="48" xfId="0" applyFont="1" applyFill="1" applyBorder="1" applyAlignment="1" applyProtection="1">
      <alignment horizontal="center" vertical="top"/>
    </xf>
    <xf numFmtId="0" fontId="8" fillId="3" borderId="39" xfId="0" applyFont="1" applyFill="1" applyBorder="1" applyAlignment="1" applyProtection="1">
      <alignment horizontal="center"/>
    </xf>
    <xf numFmtId="0" fontId="8" fillId="3" borderId="37" xfId="0" applyFont="1" applyFill="1" applyBorder="1" applyAlignment="1" applyProtection="1">
      <alignment horizontal="center"/>
    </xf>
    <xf numFmtId="0" fontId="8" fillId="3" borderId="40" xfId="0" applyFont="1" applyFill="1" applyBorder="1" applyAlignment="1" applyProtection="1">
      <alignment horizontal="center"/>
    </xf>
    <xf numFmtId="0" fontId="8" fillId="3" borderId="49" xfId="0" applyFont="1" applyFill="1" applyBorder="1" applyAlignment="1" applyProtection="1">
      <alignment horizontal="center" vertical="top"/>
    </xf>
    <xf numFmtId="0" fontId="8" fillId="3" borderId="9" xfId="0" applyFont="1" applyFill="1" applyBorder="1" applyAlignment="1" applyProtection="1">
      <alignment horizontal="center" vertical="top"/>
    </xf>
    <xf numFmtId="0" fontId="8" fillId="3" borderId="48" xfId="0" applyFont="1" applyFill="1" applyBorder="1" applyAlignment="1" applyProtection="1">
      <alignment horizontal="center" vertical="top"/>
    </xf>
    <xf numFmtId="0" fontId="20" fillId="2" borderId="6" xfId="0" applyFont="1" applyFill="1" applyBorder="1" applyAlignment="1" applyProtection="1">
      <alignment horizontal="center" vertical="top"/>
    </xf>
    <xf numFmtId="0" fontId="20" fillId="2" borderId="0" xfId="0" applyFont="1" applyFill="1" applyAlignment="1" applyProtection="1">
      <alignment horizontal="center" vertical="top"/>
    </xf>
    <xf numFmtId="0" fontId="21" fillId="2" borderId="6" xfId="0" applyFont="1" applyFill="1" applyBorder="1" applyAlignment="1" applyProtection="1">
      <alignment horizontal="center" vertical="top"/>
    </xf>
    <xf numFmtId="0" fontId="21" fillId="2" borderId="0" xfId="0" applyFont="1" applyFill="1" applyAlignment="1" applyProtection="1">
      <alignment horizontal="center" vertical="top"/>
    </xf>
    <xf numFmtId="0" fontId="22" fillId="2" borderId="6" xfId="0" applyFont="1" applyFill="1" applyBorder="1" applyAlignment="1" applyProtection="1">
      <alignment horizontal="center" vertical="top"/>
    </xf>
    <xf numFmtId="0" fontId="22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 vertical="top"/>
    </xf>
    <xf numFmtId="0" fontId="26" fillId="3" borderId="39" xfId="0" applyFont="1" applyFill="1" applyBorder="1" applyAlignment="1" applyProtection="1">
      <alignment horizontal="center" vertical="top"/>
    </xf>
    <xf numFmtId="0" fontId="26" fillId="3" borderId="40" xfId="0" applyFont="1" applyFill="1" applyBorder="1" applyAlignment="1" applyProtection="1">
      <alignment horizontal="center" vertical="top"/>
    </xf>
    <xf numFmtId="0" fontId="7" fillId="3" borderId="39" xfId="0" applyFont="1" applyFill="1" applyBorder="1" applyAlignment="1" applyProtection="1">
      <alignment horizontal="center" vertical="top"/>
    </xf>
    <xf numFmtId="0" fontId="7" fillId="3" borderId="40" xfId="0" applyFont="1" applyFill="1" applyBorder="1" applyAlignment="1" applyProtection="1">
      <alignment horizontal="center" vertical="top"/>
    </xf>
    <xf numFmtId="3" fontId="19" fillId="2" borderId="3" xfId="0" applyNumberFormat="1" applyFont="1" applyFill="1" applyBorder="1" applyAlignment="1" applyProtection="1">
      <alignment horizontal="center" vertical="top"/>
    </xf>
    <xf numFmtId="0" fontId="8" fillId="3" borderId="4" xfId="0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 vertical="top"/>
    </xf>
    <xf numFmtId="0" fontId="8" fillId="3" borderId="0" xfId="0" applyFont="1" applyFill="1" applyBorder="1" applyAlignment="1" applyProtection="1">
      <alignment horizontal="center" vertical="top"/>
    </xf>
    <xf numFmtId="0" fontId="8" fillId="3" borderId="7" xfId="0" applyFont="1" applyFill="1" applyBorder="1" applyAlignment="1" applyProtection="1">
      <alignment horizontal="center" vertical="top"/>
    </xf>
    <xf numFmtId="0" fontId="35" fillId="2" borderId="6" xfId="0" applyFont="1" applyFill="1" applyBorder="1" applyAlignment="1" applyProtection="1">
      <alignment horizontal="center" vertical="top"/>
    </xf>
    <xf numFmtId="0" fontId="35" fillId="2" borderId="0" xfId="0" applyFont="1" applyFill="1" applyAlignment="1" applyProtection="1">
      <alignment horizontal="center" vertical="top"/>
    </xf>
    <xf numFmtId="0" fontId="36" fillId="2" borderId="6" xfId="0" applyFont="1" applyFill="1" applyBorder="1" applyAlignment="1" applyProtection="1">
      <alignment horizontal="center" vertical="top"/>
    </xf>
    <xf numFmtId="0" fontId="36" fillId="2" borderId="0" xfId="0" applyFont="1" applyFill="1" applyAlignment="1" applyProtection="1">
      <alignment horizontal="center" vertical="top"/>
    </xf>
    <xf numFmtId="0" fontId="37" fillId="2" borderId="6" xfId="0" applyFont="1" applyFill="1" applyBorder="1" applyAlignment="1" applyProtection="1">
      <alignment horizontal="center" vertical="top"/>
    </xf>
    <xf numFmtId="0" fontId="37" fillId="2" borderId="0" xfId="0" applyFont="1" applyFill="1" applyAlignment="1" applyProtection="1">
      <alignment horizontal="center" vertical="top"/>
    </xf>
    <xf numFmtId="0" fontId="42" fillId="2" borderId="0" xfId="0" applyFont="1" applyFill="1" applyAlignment="1" applyProtection="1">
      <alignment horizontal="left" vertical="top"/>
    </xf>
    <xf numFmtId="0" fontId="43" fillId="3" borderId="39" xfId="0" applyFont="1" applyFill="1" applyBorder="1" applyAlignment="1" applyProtection="1">
      <alignment horizontal="center" vertical="top"/>
    </xf>
    <xf numFmtId="0" fontId="43" fillId="3" borderId="40" xfId="0" applyFont="1" applyFill="1" applyBorder="1" applyAlignment="1" applyProtection="1">
      <alignment horizontal="center" vertical="top"/>
    </xf>
    <xf numFmtId="0" fontId="44" fillId="3" borderId="39" xfId="0" applyFont="1" applyFill="1" applyBorder="1" applyAlignment="1" applyProtection="1">
      <alignment horizontal="center" vertical="top"/>
    </xf>
    <xf numFmtId="0" fontId="44" fillId="3" borderId="40" xfId="0" applyFont="1" applyFill="1" applyBorder="1" applyAlignment="1" applyProtection="1">
      <alignment horizontal="center" vertical="top"/>
    </xf>
    <xf numFmtId="3" fontId="49" fillId="2" borderId="3" xfId="0" applyNumberFormat="1" applyFont="1" applyFill="1" applyBorder="1" applyAlignment="1" applyProtection="1">
      <alignment horizontal="center" vertical="top"/>
    </xf>
    <xf numFmtId="0" fontId="43" fillId="3" borderId="49" xfId="0" applyFont="1" applyFill="1" applyBorder="1" applyAlignment="1" applyProtection="1">
      <alignment horizontal="center" vertical="top"/>
    </xf>
    <xf numFmtId="0" fontId="43" fillId="3" borderId="48" xfId="0" applyFont="1" applyFill="1" applyBorder="1" applyAlignment="1" applyProtection="1">
      <alignment horizontal="center" vertical="top"/>
    </xf>
    <xf numFmtId="0" fontId="44" fillId="3" borderId="49" xfId="0" applyFont="1" applyFill="1" applyBorder="1" applyAlignment="1" applyProtection="1">
      <alignment horizontal="center" vertical="top"/>
    </xf>
    <xf numFmtId="0" fontId="44" fillId="3" borderId="48" xfId="0" applyFont="1" applyFill="1" applyBorder="1" applyAlignment="1" applyProtection="1">
      <alignment horizontal="center" vertical="top"/>
    </xf>
    <xf numFmtId="0" fontId="31" fillId="3" borderId="39" xfId="0" applyFont="1" applyFill="1" applyBorder="1" applyAlignment="1" applyProtection="1">
      <alignment horizontal="center"/>
    </xf>
    <xf numFmtId="0" fontId="31" fillId="3" borderId="37" xfId="0" applyFont="1" applyFill="1" applyBorder="1" applyAlignment="1" applyProtection="1">
      <alignment horizontal="center"/>
    </xf>
    <xf numFmtId="0" fontId="31" fillId="3" borderId="40" xfId="0" applyFont="1" applyFill="1" applyBorder="1" applyAlignment="1" applyProtection="1">
      <alignment horizontal="center"/>
    </xf>
    <xf numFmtId="0" fontId="31" fillId="3" borderId="49" xfId="0" applyFont="1" applyFill="1" applyBorder="1" applyAlignment="1" applyProtection="1">
      <alignment horizontal="center" vertical="top"/>
    </xf>
    <xf numFmtId="0" fontId="31" fillId="3" borderId="9" xfId="0" applyFont="1" applyFill="1" applyBorder="1" applyAlignment="1" applyProtection="1">
      <alignment horizontal="center" vertical="top"/>
    </xf>
    <xf numFmtId="0" fontId="31" fillId="3" borderId="48" xfId="0" applyFont="1" applyFill="1" applyBorder="1" applyAlignment="1" applyProtection="1">
      <alignment horizontal="center" vertical="top"/>
    </xf>
    <xf numFmtId="0" fontId="22" fillId="2" borderId="6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20" fillId="2" borderId="6" xfId="0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 vertical="center"/>
    </xf>
    <xf numFmtId="0" fontId="20" fillId="2" borderId="7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/>
    </xf>
    <xf numFmtId="0" fontId="8" fillId="3" borderId="18" xfId="0" applyFont="1" applyFill="1" applyBorder="1" applyAlignment="1" applyProtection="1">
      <alignment horizontal="center"/>
    </xf>
    <xf numFmtId="0" fontId="8" fillId="3" borderId="33" xfId="0" applyFont="1" applyFill="1" applyBorder="1" applyAlignment="1" applyProtection="1">
      <alignment horizontal="center"/>
    </xf>
    <xf numFmtId="0" fontId="8" fillId="3" borderId="35" xfId="0" applyFont="1" applyFill="1" applyBorder="1" applyAlignment="1" applyProtection="1">
      <alignment horizontal="center"/>
    </xf>
    <xf numFmtId="0" fontId="8" fillId="3" borderId="34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8" fillId="5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</cellXfs>
  <cellStyles count="3">
    <cellStyle name="Comma [0]" xfId="1" builtinId="6"/>
    <cellStyle name="Hyperlink" xfId="2" builtinId="8"/>
    <cellStyle name="Normal" xfId="0" builtinId="0"/>
  </cellStyles>
  <dxfs count="3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medium">
          <color indexed="64"/>
        </left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>
        <top style="thin">
          <color indexed="64"/>
        </top>
      </border>
    </dxf>
    <dxf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2"/>
        </patternFill>
      </fill>
      <alignment vertical="top" textRotation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name val="Calibri"/>
        <family val="2"/>
        <scheme val="none"/>
      </font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name val="Calibri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vertical="top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vertical="top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top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4" tint="-0.249977111117893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</font>
      <fill>
        <patternFill patternType="solid">
          <fgColor indexed="64"/>
          <bgColor theme="2"/>
        </patternFill>
      </fill>
      <alignment vertical="top" textRotation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indent="0" justifyLastLine="0" shrinkToFit="0" readingOrder="0"/>
      <protection locked="0" hidden="0"/>
    </dxf>
    <dxf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vertical="top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vertical="top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protection locked="0" hidden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2"/>
        </patternFill>
      </fill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protection locked="0" hidden="0"/>
    </dxf>
    <dxf>
      <font>
        <strike val="0"/>
        <outline val="0"/>
        <shadow val="0"/>
        <vertAlign val="baseline"/>
        <name val="Calibri"/>
        <family val="2"/>
        <scheme val="none"/>
      </font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name val="Calibri"/>
        <family val="2"/>
        <scheme val="none"/>
      </font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border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/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5687</xdr:colOff>
      <xdr:row>1</xdr:row>
      <xdr:rowOff>114300</xdr:rowOff>
    </xdr:from>
    <xdr:to>
      <xdr:col>9</xdr:col>
      <xdr:colOff>895227</xdr:colOff>
      <xdr:row>5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D89F26-7B70-4824-AD82-C3A5C09C0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3805" y="271182"/>
          <a:ext cx="88954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65104</xdr:colOff>
      <xdr:row>1</xdr:row>
      <xdr:rowOff>19050</xdr:rowOff>
    </xdr:from>
    <xdr:to>
      <xdr:col>1</xdr:col>
      <xdr:colOff>1202781</xdr:colOff>
      <xdr:row>6</xdr:row>
      <xdr:rowOff>1904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8045E9AF-6D2A-487D-860C-10CECA471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29" y="190500"/>
          <a:ext cx="1149107" cy="897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5687</xdr:colOff>
      <xdr:row>1</xdr:row>
      <xdr:rowOff>114300</xdr:rowOff>
    </xdr:from>
    <xdr:to>
      <xdr:col>9</xdr:col>
      <xdr:colOff>899037</xdr:colOff>
      <xdr:row>5</xdr:row>
      <xdr:rowOff>16669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28E44-2E38-4804-AE52-9AD358370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6862" y="276225"/>
          <a:ext cx="89335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47625</xdr:rowOff>
    </xdr:from>
    <xdr:to>
      <xdr:col>1</xdr:col>
      <xdr:colOff>1238642</xdr:colOff>
      <xdr:row>5</xdr:row>
      <xdr:rowOff>133349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48F37912-7561-48A2-BA46-6993AA533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9075"/>
          <a:ext cx="1151012" cy="9067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5687</xdr:colOff>
      <xdr:row>1</xdr:row>
      <xdr:rowOff>114300</xdr:rowOff>
    </xdr:from>
    <xdr:to>
      <xdr:col>9</xdr:col>
      <xdr:colOff>895227</xdr:colOff>
      <xdr:row>5</xdr:row>
      <xdr:rowOff>73819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543E80-537B-407C-AC3F-4FF4F5BA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6862" y="276225"/>
          <a:ext cx="893350" cy="721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57150</xdr:rowOff>
    </xdr:from>
    <xdr:to>
      <xdr:col>1</xdr:col>
      <xdr:colOff>1236737</xdr:colOff>
      <xdr:row>5</xdr:row>
      <xdr:rowOff>154304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531E4EDC-CC3D-4401-9433-88CD4A6C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8600"/>
          <a:ext cx="1151012" cy="9067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654050</xdr:colOff>
      <xdr:row>1</xdr:row>
      <xdr:rowOff>95250</xdr:rowOff>
    </xdr:from>
    <xdr:to>
      <xdr:col>13</xdr:col>
      <xdr:colOff>592826</xdr:colOff>
      <xdr:row>5</xdr:row>
      <xdr:rowOff>22793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AAAB08-BC74-47D2-BCFC-776CA9131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5800" y="257175"/>
          <a:ext cx="847417" cy="657158"/>
        </a:xfrm>
        <a:prstGeom prst="rect">
          <a:avLst/>
        </a:prstGeom>
      </xdr:spPr>
    </xdr:pic>
    <xdr:clientData/>
  </xdr:twoCellAnchor>
  <xdr:twoCellAnchor editAs="oneCell">
    <xdr:from>
      <xdr:col>1</xdr:col>
      <xdr:colOff>39688</xdr:colOff>
      <xdr:row>1</xdr:row>
      <xdr:rowOff>7938</xdr:rowOff>
    </xdr:from>
    <xdr:to>
      <xdr:col>1</xdr:col>
      <xdr:colOff>1190700</xdr:colOff>
      <xdr:row>5</xdr:row>
      <xdr:rowOff>166687</xdr:rowOff>
    </xdr:to>
    <xdr:pic>
      <xdr:nvPicPr>
        <xdr:cNvPr id="6" name="Picture 5" descr="Logo, company name&#10;&#10;Description automatically generated">
          <a:extLst>
            <a:ext uri="{FF2B5EF4-FFF2-40B4-BE49-F238E27FC236}">
              <a16:creationId xmlns:a16="http://schemas.microsoft.com/office/drawing/2014/main" id="{7CCE2985-DC30-4A48-BFDF-D5D5C7BC3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3" y="182563"/>
          <a:ext cx="1151012" cy="9048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311150</xdr:colOff>
      <xdr:row>1</xdr:row>
      <xdr:rowOff>95250</xdr:rowOff>
    </xdr:from>
    <xdr:to>
      <xdr:col>6</xdr:col>
      <xdr:colOff>1162377</xdr:colOff>
      <xdr:row>4</xdr:row>
      <xdr:rowOff>190433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23A5BF-7B1F-4171-8222-4BCA9570A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2050" y="257175"/>
          <a:ext cx="847417" cy="638108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</xdr:colOff>
      <xdr:row>1</xdr:row>
      <xdr:rowOff>40005</xdr:rowOff>
    </xdr:from>
    <xdr:to>
      <xdr:col>1</xdr:col>
      <xdr:colOff>1278647</xdr:colOff>
      <xdr:row>5</xdr:row>
      <xdr:rowOff>196849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E2F3BCC3-B2F9-416B-9661-11925D789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" y="211455"/>
          <a:ext cx="1152917" cy="8997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84747B-A323-48DA-927D-0523A0F0103B}" name="Table3" displayName="Table3" ref="B55:F66" totalsRowCount="1" headerRowDxfId="319" dataDxfId="317" totalsRowDxfId="316" headerRowBorderDxfId="318" totalsRowBorderDxfId="315">
  <autoFilter ref="B55:F65" xr:uid="{3984747B-A323-48DA-927D-0523A0F0103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F50D408-8899-4634-AD3B-C07A6F939EF7}" name="Institution" totalsRowLabel="Total" dataDxfId="314" totalsRowDxfId="313"/>
    <tableColumn id="3" xr3:uid="{1E083553-0FE7-4D03-B5F7-89F59A220ABE}" name="Total " totalsRowFunction="sum" dataDxfId="312" totalsRowDxfId="311" dataCellStyle="Comma [0]"/>
    <tableColumn id="4" xr3:uid="{086E011B-7A4A-4373-8E3E-EB9FD2EFBC27}" name="Own/other financing" totalsRowFunction="sum" dataDxfId="310" totalsRowDxfId="309" dataCellStyle="Comma [0]"/>
    <tableColumn id="2" xr3:uid="{420C6A1F-FF10-4700-A72E-0A4D031EE230}" name="Funded by IRF" totalsRowFunction="sum" dataDxfId="308" totalsRowDxfId="307"/>
    <tableColumn id="5" xr3:uid="{F49E9D60-CD50-4E5B-949F-339D5D7C6E04}" name="Explanation" dataDxfId="306" totalsRowDxfId="30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7C7A69F-8E24-4449-9614-83EC75785E19}" name="Table624" displayName="Table624" ref="B83:F87" totalsRowCount="1" headerRowDxfId="183" dataDxfId="181" totalsRowDxfId="180" headerRowBorderDxfId="182" totalsRowBorderDxfId="179">
  <autoFilter ref="B83:F86" xr:uid="{77C7A69F-8E24-4449-9614-83EC75785E1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4DEEEC-FB84-41AE-9045-45E6030CAEB1}" name="Institution" totalsRowLabel="Total" dataDxfId="178" totalsRowDxfId="177"/>
    <tableColumn id="3" xr3:uid="{F363DD27-7A97-4C90-A3AF-3D8E332EADAB}" name="Total " totalsRowFunction="sum" dataDxfId="176" totalsRowDxfId="175"/>
    <tableColumn id="4" xr3:uid="{52CE5298-3B0C-4899-89EC-E3FDB0F33C5D}" name="Own/other financing" totalsRowFunction="sum" dataDxfId="174" totalsRowDxfId="173"/>
    <tableColumn id="2" xr3:uid="{3EB9EAFF-B42C-4282-8328-D365D8471BEE}" name="Funded by IRF" totalsRowFunction="sum" dataDxfId="172" totalsRowDxfId="171">
      <calculatedColumnFormula>Table624[[#This Row],[Total ]]-Table624[[#This Row],[Own/other financing]]</calculatedColumnFormula>
    </tableColumn>
    <tableColumn id="5" xr3:uid="{E46C1D4D-7356-4F89-8C77-BFF6452F613C}" name="Explanation" dataDxfId="170" totalsRowDxfId="16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89D1918-16C6-48B3-8C5B-01A73E9885DE}" name="Table725" displayName="Table725" ref="B98:F104" totalsRowCount="1" headerRowDxfId="168" dataDxfId="166" totalsRowDxfId="165" headerRowBorderDxfId="167" totalsRowBorderDxfId="164">
  <autoFilter ref="B98:F103" xr:uid="{589D1918-16C6-48B3-8C5B-01A73E9885D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0AED780-0316-4A4C-86C2-160FC96B4E8B}" name="Institution" totalsRowLabel="Total" dataDxfId="163" totalsRowDxfId="162"/>
    <tableColumn id="3" xr3:uid="{F356C9D1-CBAB-4CF9-8A1B-C427E224916F}" name="Total " totalsRowFunction="sum" dataDxfId="161" totalsRowDxfId="160"/>
    <tableColumn id="4" xr3:uid="{77A627F4-F66D-4D68-A9AD-5230A5E3DDDE}" name="Own/other financing" totalsRowFunction="sum" dataDxfId="159" totalsRowDxfId="158"/>
    <tableColumn id="2" xr3:uid="{A42B6791-2D66-4EE3-87A0-025A90C66127}" name="Funded by IRF" totalsRowFunction="sum" dataDxfId="157" totalsRowDxfId="156">
      <calculatedColumnFormula>Table725[[#This Row],[Total ]]-Table725[[#This Row],[Own/other financing]]</calculatedColumnFormula>
    </tableColumn>
    <tableColumn id="5" xr3:uid="{F57E8A29-E0B3-4194-A8E0-79B934782A49}" name="Explanation" dataDxfId="155" totalsRowDxfId="15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4B1E19B-EC91-46A9-89B8-CCEF0A845E93}" name="Table926" displayName="Table926" ref="B90:F95" totalsRowCount="1" headerRowDxfId="153" dataDxfId="152" totalsRowDxfId="151" totalsRowBorderDxfId="150">
  <autoFilter ref="B90:F94" xr:uid="{34B1E19B-EC91-46A9-89B8-CCEF0A845E9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D10B4CC-B927-4154-B4E0-8791F7689B0C}" name="Institution" totalsRowLabel="Total" dataDxfId="149" totalsRowDxfId="148"/>
    <tableColumn id="3" xr3:uid="{6AF0E498-02FD-4AAB-A893-3EBCFE1576EB}" name="Total " totalsRowFunction="sum" dataDxfId="147" totalsRowDxfId="146"/>
    <tableColumn id="4" xr3:uid="{6C03F891-8F1A-44BF-8491-3C3E7F93D3C4}" name="Own/other financing" totalsRowFunction="sum" dataDxfId="145" totalsRowDxfId="144"/>
    <tableColumn id="2" xr3:uid="{CF14B97B-867C-43C5-8DB6-F7F3AB8E7498}" name="Funded by IRF" totalsRowFunction="sum" dataDxfId="143" totalsRowDxfId="142">
      <calculatedColumnFormula>Table926[[#This Row],[Total ]]-Table926[[#This Row],[Own/other financing]]</calculatedColumnFormula>
    </tableColumn>
    <tableColumn id="5" xr3:uid="{657319DD-7F4F-48FB-BE77-827166220DF2}" name="Explanation" dataDxfId="141" totalsRowDxfId="14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8DF59E0-89A3-4B27-9E84-CF7524FFD6DC}" name="Table827" displayName="Table827" ref="B24:J51" totalsRowCount="1" headerRowDxfId="139" dataDxfId="138" totalsRowDxfId="136" tableBorderDxfId="137">
  <autoFilter ref="B24:J50" xr:uid="{68DF59E0-89A3-4B27-9E84-CF7524FFD6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84AF2E9-6DDD-487F-AD8E-00921A01B345}" name="Participant" totalsRowLabel="Total" dataDxfId="135" totalsRowDxfId="134"/>
    <tableColumn id="2" xr3:uid="{8228AA30-6542-480D-BC96-499B26382708}" name="Role" dataDxfId="133" totalsRowDxfId="132"/>
    <tableColumn id="3" xr3:uid="{BE539F7A-3573-4C48-85DA-06E8E198C406}" name="Institution" dataDxfId="131" totalsRowDxfId="130"/>
    <tableColumn id="4" xr3:uid="{492ABB95-668F-493C-A57A-3DE301996D67}" name="Salary per month" dataDxfId="129" totalsRowDxfId="128" dataCellStyle="Comma [0]"/>
    <tableColumn id="5" xr3:uid="{00325498-0A89-48E5-84E8-BB82C58CAF7D}" name="p-months*" totalsRowFunction="custom" dataDxfId="127" totalsRowDxfId="126" dataCellStyle="Comma [0]">
      <totalsRowFormula>SUM(F25:F50)</totalsRowFormula>
    </tableColumn>
    <tableColumn id="6" xr3:uid="{B5A15DF0-B723-42B8-ABEC-98BBAA6C4FC9}" name="Total own" totalsRowFunction="custom" dataDxfId="125" totalsRowDxfId="124" dataCellStyle="Comma [0]">
      <calculatedColumnFormula>F25*E25</calculatedColumnFormula>
      <totalsRowFormula>SUM(G25:G50)</totalsRowFormula>
    </tableColumn>
    <tableColumn id="7" xr3:uid="{8B60403C-FD91-4454-AAE3-2E48E391AE2C}" name="p-months*IRF" totalsRowFunction="custom" dataDxfId="123" totalsRowDxfId="122" dataCellStyle="Comma [0]">
      <totalsRowFormula>SUM(H25:H50)</totalsRowFormula>
    </tableColumn>
    <tableColumn id="8" xr3:uid="{5B1D05CC-F897-44E4-9C2E-DDEC03016DAC}" name="Total IRF" totalsRowFunction="custom" dataDxfId="121" totalsRowDxfId="120" dataCellStyle="Comma [0]">
      <calculatedColumnFormula>H25*E25</calculatedColumnFormula>
      <totalsRowFormula>SUM(I25:I50)</totalsRowFormula>
    </tableColumn>
    <tableColumn id="9" xr3:uid="{4F95211C-F5D2-428D-86A3-6077190A9E4E}" name="Column1" totalsRowFunction="sum" dataDxfId="119" totalsRowDxfId="118" dataCellStyle="Comma [0]">
      <calculatedColumnFormula>SUM(Table827[[#This Row],[Total own]]+Table827[[#This Row],[Total IRF]])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BC86600-53EC-4305-B74B-9528BB1A8D95}" name="Table11228" displayName="Table11228" ref="L108:O117" totalsRowShown="0" headerRowDxfId="117" dataDxfId="116" totalsRowDxfId="114" tableBorderDxfId="115" totalsRowBorderDxfId="113">
  <autoFilter ref="L108:O117" xr:uid="{8BC86600-53EC-4305-B74B-9528BB1A8D95}">
    <filterColumn colId="0" hiddenButton="1"/>
    <filterColumn colId="1" hiddenButton="1"/>
    <filterColumn colId="2" hiddenButton="1"/>
    <filterColumn colId="3" hiddenButton="1"/>
  </autoFilter>
  <tableColumns count="4">
    <tableColumn id="1" xr3:uid="{69F6F49D-895A-47B4-9C94-967D612AAA0C}" name="Column1" dataDxfId="112" totalsRowDxfId="111"/>
    <tableColumn id="2" xr3:uid="{24B9ACFC-0136-4DF1-891C-B8F5A39232D3}" name="Total expenses" dataDxfId="110"/>
    <tableColumn id="3" xr3:uid="{14CD2C0B-0318-41AE-A929-593BFE07998A}" name="Other/own financing              " dataDxfId="109"/>
    <tableColumn id="4" xr3:uid="{3AC7EB21-60FD-4425-B22A-371CF0A52247}" name="IRF funding" dataDxfId="10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D2C0849-B221-4F28-A46E-9603C8A3EFA4}" name="Table32229" displayName="Table32229" ref="B55:F66" totalsRowCount="1" headerRowDxfId="107" dataDxfId="105" totalsRowDxfId="104" headerRowBorderDxfId="106" totalsRowBorderDxfId="103">
  <autoFilter ref="B55:F65" xr:uid="{2D2C0849-B221-4F28-A46E-9603C8A3EFA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5D21D3D-5DA0-4808-AB48-FC2E2AA6DCAD}" name="Institution" totalsRowLabel="Total" dataDxfId="102" totalsRowDxfId="101"/>
    <tableColumn id="3" xr3:uid="{FF20F61D-C822-4698-A10E-B6D95AC5504C}" name="Total " totalsRowFunction="sum" dataDxfId="100" totalsRowDxfId="99" dataCellStyle="Comma [0]"/>
    <tableColumn id="4" xr3:uid="{3FA2D2CB-BCC4-4840-9CB8-76FDB9D76D30}" name="Own/other financing" totalsRowFunction="sum" dataDxfId="98" totalsRowDxfId="97"/>
    <tableColumn id="2" xr3:uid="{6EE8FDA6-908C-4132-AD94-E29D0F442D02}" name="Funded by IRF" totalsRowFunction="sum" dataDxfId="96" totalsRowDxfId="95">
      <calculatedColumnFormula>Table32229[[#This Row],[Total ]]-Table32229[[#This Row],[Own/other financing]]</calculatedColumnFormula>
    </tableColumn>
    <tableColumn id="5" xr3:uid="{119A4838-1A98-429F-8F06-70341D980B33}" name="Explanation" dataDxfId="94" totalsRowDxfId="9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3B5568E-4E8C-4F6F-9E0C-D6FC67CE8622}" name="Table42330" displayName="Table42330" ref="B69:F81" totalsRowCount="1" headerRowDxfId="92" dataDxfId="90" totalsRowDxfId="89" headerRowBorderDxfId="91" totalsRowBorderDxfId="88">
  <autoFilter ref="B69:F80" xr:uid="{93B5568E-4E8C-4F6F-9E0C-D6FC67CE862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5CC3E57-8485-4DD4-AF23-3DC0EDD3D60E}" name="Institution" totalsRowLabel="Total" dataDxfId="87" totalsRowDxfId="86"/>
    <tableColumn id="3" xr3:uid="{B0C31925-DFEC-49B8-9A85-DF01D9814FD9}" name="Total " totalsRowFunction="sum" dataDxfId="85" totalsRowDxfId="84"/>
    <tableColumn id="4" xr3:uid="{B0DBF8CC-24D6-4870-BCA9-6D1B8F75A6F5}" name="Own/other financing" totalsRowFunction="sum" dataDxfId="83" totalsRowDxfId="82"/>
    <tableColumn id="2" xr3:uid="{11672FA1-B710-49E3-8B29-3989CEE7C8E7}" name="Funded by IRF" totalsRowFunction="sum" dataDxfId="81" totalsRowDxfId="80">
      <calculatedColumnFormula>Table42330[[#This Row],[Total ]]-Table42330[[#This Row],[Own/other financing]]</calculatedColumnFormula>
    </tableColumn>
    <tableColumn id="5" xr3:uid="{E8F14139-4FC0-4665-9F88-3ACC7AC62EB2}" name="Explanation" dataDxfId="79" totalsRowDxfId="7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EC5633A-23B6-441C-86BA-8F9075471AE0}" name="Table62431" displayName="Table62431" ref="B83:F87" totalsRowCount="1" headerRowDxfId="77" dataDxfId="75" totalsRowDxfId="74" headerRowBorderDxfId="76" totalsRowBorderDxfId="73">
  <autoFilter ref="B83:F86" xr:uid="{2EC5633A-23B6-441C-86BA-8F9075471AE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B724FCE-382E-43D0-A7AD-F212833D25B6}" name="Institution" totalsRowLabel="Total" dataDxfId="72" totalsRowDxfId="71"/>
    <tableColumn id="3" xr3:uid="{65BC0C5F-2433-45C4-9E9A-E61C09278384}" name="Total " totalsRowFunction="sum" dataDxfId="70" totalsRowDxfId="69"/>
    <tableColumn id="4" xr3:uid="{51F2D69D-250E-4DAB-8C7A-BAF384C854DE}" name="Own/other financing" totalsRowFunction="sum" dataDxfId="68" totalsRowDxfId="67"/>
    <tableColumn id="2" xr3:uid="{6801DF57-DDD7-4B6A-A2D9-9F6398F7AE59}" name="Funded by IRF" totalsRowFunction="sum" dataDxfId="66" totalsRowDxfId="65">
      <calculatedColumnFormula>Table62431[[#This Row],[Total ]]-Table62431[[#This Row],[Own/other financing]]</calculatedColumnFormula>
    </tableColumn>
    <tableColumn id="5" xr3:uid="{E821F21D-B0EA-4742-B5A2-DA834E0F1B58}" name="Explanation" dataDxfId="64" totalsRowDxfId="6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8530D65-9441-49E3-B442-574C84D21369}" name="Table72532" displayName="Table72532" ref="B98:F104" totalsRowCount="1" headerRowDxfId="62" dataDxfId="60" totalsRowDxfId="59" headerRowBorderDxfId="61" totalsRowBorderDxfId="58">
  <autoFilter ref="B98:F103" xr:uid="{E8530D65-9441-49E3-B442-574C84D2136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C68FA63-C57E-44C7-B93E-25613C8F8ABC}" name="Institution" totalsRowLabel="Total" dataDxfId="57" totalsRowDxfId="56"/>
    <tableColumn id="3" xr3:uid="{DFB7B074-91D9-4EA3-9BB0-41AEEB2C97BD}" name="Total " totalsRowFunction="sum" dataDxfId="55" totalsRowDxfId="54"/>
    <tableColumn id="4" xr3:uid="{4340B523-702C-4B7C-8DC7-1B3694DF01FF}" name="Own/other financing" totalsRowFunction="sum" dataDxfId="53" totalsRowDxfId="52"/>
    <tableColumn id="2" xr3:uid="{095B807E-CBCA-402C-94FA-2C0715F3BC3D}" name="Funded by IRF" totalsRowFunction="sum" dataDxfId="51" totalsRowDxfId="50">
      <calculatedColumnFormula>Table72532[[#This Row],[Total ]]-Table72532[[#This Row],[Own/other financing]]</calculatedColumnFormula>
    </tableColumn>
    <tableColumn id="5" xr3:uid="{20ACA9E9-8F13-4007-A575-6732ED3C8B49}" name="Explanation" dataDxfId="49" totalsRowDxfId="48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7434146-DB7F-4689-AB22-FAAFD7BD886B}" name="Table92633" displayName="Table92633" ref="B90:F95" totalsRowCount="1" headerRowDxfId="47" dataDxfId="46" totalsRowDxfId="45" totalsRowBorderDxfId="44">
  <autoFilter ref="B90:F94" xr:uid="{D7434146-DB7F-4689-AB22-FAAFD7BD886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119B0FB-D480-4FFF-8088-669E8DD61138}" name="Institution" totalsRowLabel="Total" dataDxfId="43" totalsRowDxfId="42"/>
    <tableColumn id="3" xr3:uid="{883417E5-4AAE-42B4-B6A3-585501B87CAB}" name="Total " totalsRowFunction="sum" dataDxfId="41" totalsRowDxfId="40"/>
    <tableColumn id="4" xr3:uid="{88CF778E-072D-4D50-8B24-624A7E66C4EF}" name="Own/other financing" totalsRowFunction="sum" dataDxfId="39" totalsRowDxfId="38"/>
    <tableColumn id="2" xr3:uid="{3714CBC1-8155-4981-AA91-10644B1F66B7}" name="Funded by IRF" totalsRowFunction="sum" dataDxfId="37" totalsRowDxfId="36">
      <calculatedColumnFormula>Table92633[[#This Row],[Total ]]-Table92633[[#This Row],[Own/other financing]]</calculatedColumnFormula>
    </tableColumn>
    <tableColumn id="5" xr3:uid="{F0764457-C0CE-4CE5-9A71-D8CD533A8DCE}" name="Explanation" dataDxfId="35" totalsRowDxfId="3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E54C63B-4128-407A-9FAA-00A02EFF8C4F}" name="Table4" displayName="Table4" ref="B69:F81" totalsRowCount="1" headerRowDxfId="304" dataDxfId="302" totalsRowDxfId="301" headerRowBorderDxfId="303" totalsRowBorderDxfId="300">
  <autoFilter ref="B69:F80" xr:uid="{AE54C63B-4128-407A-9FAA-00A02EFF8C4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4731FC4-4CEC-42EA-B7BB-52AC5575BB8F}" name="Institution" totalsRowLabel="Total" dataDxfId="299" totalsRowDxfId="298"/>
    <tableColumn id="3" xr3:uid="{F6659D1C-2D14-4BB7-9CBF-03E5FDD53355}" name="Total " totalsRowFunction="sum" dataDxfId="297" totalsRowDxfId="296"/>
    <tableColumn id="4" xr3:uid="{3A8B8AF9-9ABA-4AD6-BFC2-E843E5D0E4CA}" name="Own/other financing" totalsRowFunction="sum" dataDxfId="295" totalsRowDxfId="294"/>
    <tableColumn id="2" xr3:uid="{3A3DA904-6979-4C58-A1CB-DFB73F7A394B}" name="Funded by IRF" totalsRowFunction="sum" dataDxfId="293" totalsRowDxfId="292"/>
    <tableColumn id="5" xr3:uid="{E865B455-4ACF-436C-A418-56A195C99413}" name="Explanation" dataDxfId="291" totalsRowDxfId="290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90184F6-7937-40D8-AD9D-41D25BB8B7F1}" name="Table82734" displayName="Table82734" ref="B24:J51" totalsRowCount="1" headerRowDxfId="33" dataDxfId="32" totalsRowDxfId="30" tableBorderDxfId="31">
  <autoFilter ref="B24:J50" xr:uid="{A90184F6-7937-40D8-AD9D-41D25BB8B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23D2700-9FF0-460B-B7BC-05A4AEF4E4A3}" name="Participant" totalsRowLabel="Total" dataDxfId="29" totalsRowDxfId="28"/>
    <tableColumn id="2" xr3:uid="{9854681B-BCF9-43F1-BD31-08B69BAE3BBD}" name="Role" dataDxfId="27" totalsRowDxfId="26"/>
    <tableColumn id="3" xr3:uid="{A24BB634-33C5-4946-8402-05ADC0361B56}" name="Institution" dataDxfId="25" totalsRowDxfId="24"/>
    <tableColumn id="4" xr3:uid="{E7106B98-30A4-4B2B-9519-17847E18DD74}" name="Salary per month" dataDxfId="23" totalsRowDxfId="22" dataCellStyle="Comma [0]"/>
    <tableColumn id="5" xr3:uid="{3C0DDAAB-5334-4903-9896-FEEA40E75024}" name="p-months*" totalsRowFunction="custom" dataDxfId="21" totalsRowDxfId="20" dataCellStyle="Comma [0]">
      <totalsRowFormula>SUM(F25:F50)</totalsRowFormula>
    </tableColumn>
    <tableColumn id="6" xr3:uid="{43AFE850-1D44-4A28-92BF-82061D67897A}" name="Total own" totalsRowFunction="custom" dataDxfId="19" totalsRowDxfId="18" dataCellStyle="Comma [0]">
      <calculatedColumnFormula>F25*E25</calculatedColumnFormula>
      <totalsRowFormula>SUM(G25:G50)</totalsRowFormula>
    </tableColumn>
    <tableColumn id="7" xr3:uid="{468BB325-1283-49A0-8821-66BA124B5D51}" name="p-months*IRF" totalsRowFunction="custom" dataDxfId="17" totalsRowDxfId="16" dataCellStyle="Comma [0]">
      <totalsRowFormula>SUM(H25:H50)</totalsRowFormula>
    </tableColumn>
    <tableColumn id="8" xr3:uid="{478916BB-FFA4-40E9-B315-D678C4B384DD}" name="Total IRF" totalsRowFunction="custom" dataDxfId="15" totalsRowDxfId="14" dataCellStyle="Comma [0]">
      <calculatedColumnFormula>H25*E25</calculatedColumnFormula>
      <totalsRowFormula>SUM(I25:I50)</totalsRowFormula>
    </tableColumn>
    <tableColumn id="9" xr3:uid="{A784B4E7-F353-4385-B731-F6F6077FE77D}" name="Column1" totalsRowFunction="sum" dataDxfId="13" totalsRowDxfId="12" dataCellStyle="Comma [0]">
      <calculatedColumnFormula>SUM(Table82734[[#This Row],[Total own]]+Table82734[[#This Row],[Total IRF]])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0068470-038A-40E0-899D-890F8F3CAED5}" name="Table50" displayName="Table50" ref="B19:D28" totalsRowCount="1" headerRowDxfId="11" dataDxfId="9" totalsRowDxfId="7" headerRowBorderDxfId="10" tableBorderDxfId="8" totalsRowBorderDxfId="6">
  <autoFilter ref="B19:D27" xr:uid="{F0068470-038A-40E0-899D-890F8F3CAED5}">
    <filterColumn colId="0" hiddenButton="1"/>
    <filterColumn colId="1" hiddenButton="1"/>
    <filterColumn colId="2" hiddenButton="1"/>
  </autoFilter>
  <tableColumns count="3">
    <tableColumn id="1" xr3:uid="{566C9999-1512-409A-85E4-5D34AC50F161}" name="Expense item" totalsRowLabel="Total with overhead" dataDxfId="5" totalsRowDxfId="4"/>
    <tableColumn id="5" xr3:uid="{B7EEA762-6A65-414C-BA63-E65D63A14943}" name="According to application" totalsRowFunction="custom" dataDxfId="3" totalsRowDxfId="2">
      <totalsRowFormula>SUM(C26:C27)</totalsRowFormula>
    </tableColumn>
    <tableColumn id="2" xr3:uid="{F155E224-E6D0-4758-BF26-C8C04EC4A728}" name="Actual use" totalsRowFunction="custom" dataDxfId="1" totalsRowDxfId="0">
      <totalsRowFormula>SUM(D26:D27)</totalsRow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3555A6-04B4-4C6F-90D8-C5BDFAAA2074}" name="Table6" displayName="Table6" ref="B84:F88" totalsRowCount="1" headerRowDxfId="289" dataDxfId="287" totalsRowDxfId="286" headerRowBorderDxfId="288" totalsRowBorderDxfId="285">
  <autoFilter ref="B84:F87" xr:uid="{013555A6-04B4-4C6F-90D8-C5BDFAAA207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000F7B5-DE9F-4A94-AC4A-CBD6A4368B81}" name="Institution" totalsRowLabel="Total" dataDxfId="284" totalsRowDxfId="283"/>
    <tableColumn id="3" xr3:uid="{5560269A-D984-495B-8063-27C7FBB9345E}" name="Total " totalsRowFunction="sum" dataDxfId="282" totalsRowDxfId="281"/>
    <tableColumn id="4" xr3:uid="{25FAC7A9-FF7F-49B2-80CC-18B102FE0969}" name="Own/other financing" totalsRowFunction="sum" dataDxfId="280" totalsRowDxfId="279"/>
    <tableColumn id="2" xr3:uid="{9B8819CB-427B-4A58-81D9-5F13DA3CC0A7}" name="Funded by IRF" totalsRowFunction="sum" dataDxfId="278" totalsRowDxfId="277">
      <calculatedColumnFormula>Table4[[#This Row],[Total ]]-Table4[[#This Row],[Own/other financing]]</calculatedColumnFormula>
    </tableColumn>
    <tableColumn id="5" xr3:uid="{4E26C128-28AB-4ED3-BA83-322D9BA3CFF0}" name="Explanation" dataDxfId="276" totalsRowDxfId="27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F1FEBC-9C0C-41CD-B281-4C9924BB548E}" name="Table7" displayName="Table7" ref="B99:F105" totalsRowCount="1" headerRowDxfId="274" dataDxfId="272" totalsRowDxfId="271" headerRowBorderDxfId="273" totalsRowBorderDxfId="270">
  <autoFilter ref="B99:F104" xr:uid="{EDF1FEBC-9C0C-41CD-B281-4C9924BB548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A08B8D1-BB2B-4B11-9C7B-4C5362C8578D}" name="Institution" totalsRowLabel="Total" dataDxfId="269" totalsRowDxfId="268"/>
    <tableColumn id="3" xr3:uid="{0477B8B6-97B6-4931-B15D-61A0E3249F48}" name="Total " totalsRowFunction="sum" dataDxfId="267" totalsRowDxfId="266"/>
    <tableColumn id="4" xr3:uid="{C872AA75-2DA2-432B-B746-C33DF2F8C617}" name="Own/other financing" totalsRowFunction="sum" dataDxfId="265" totalsRowDxfId="264"/>
    <tableColumn id="2" xr3:uid="{3DF721FC-0D2A-404E-9D22-E23161A61CE5}" name="Funded by IRF" totalsRowFunction="sum" dataDxfId="263" totalsRowDxfId="262">
      <calculatedColumnFormula>Table4[[#This Row],[Total ]]-Table4[[#This Row],[Own/other financing]]</calculatedColumnFormula>
    </tableColumn>
    <tableColumn id="5" xr3:uid="{1C203612-62CC-46CC-9590-74358A1DB4B9}" name="Explanation" dataDxfId="261" totalsRowDxfId="26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2B38866-BED6-4983-8EB1-2A222CBAD6B3}" name="Table9" displayName="Table9" ref="B91:F96" totalsRowCount="1" headerRowDxfId="259" dataDxfId="258" totalsRowDxfId="257" totalsRowBorderDxfId="256">
  <autoFilter ref="B91:F95" xr:uid="{12B38866-BED6-4983-8EB1-2A222CBAD6B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357357B-C7FC-425F-90D6-2C5786DCE146}" name="Institution" totalsRowLabel="Total" dataDxfId="255" totalsRowDxfId="254"/>
    <tableColumn id="3" xr3:uid="{E027119F-62D0-4FE8-B19F-9CA281292041}" name="Total " totalsRowFunction="sum" dataDxfId="253" totalsRowDxfId="252"/>
    <tableColumn id="4" xr3:uid="{FB3463BF-C35D-4BA6-8BE8-19CB74317864}" name="Own/other financing" totalsRowFunction="sum" dataDxfId="251" totalsRowDxfId="250"/>
    <tableColumn id="2" xr3:uid="{921E5C66-CCA6-40E5-9CD0-5F5D140CC5A4}" name="Funded by IRF" totalsRowFunction="sum" dataDxfId="249" totalsRowDxfId="248">
      <calculatedColumnFormula>Table4[[#This Row],[Total ]]-Table4[[#This Row],[Own/other financing]]</calculatedColumnFormula>
    </tableColumn>
    <tableColumn id="5" xr3:uid="{7C961648-D02D-426B-B99B-227A381E0393}" name="Explanation" dataDxfId="247" totalsRowDxfId="24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90FFA9-5952-41DB-878D-A27AE9C02BC6}" name="Table8" displayName="Table8" ref="B24:J51" totalsRowCount="1" headerRowDxfId="245" dataDxfId="244" totalsRowDxfId="242" tableBorderDxfId="243">
  <autoFilter ref="B24:J50" xr:uid="{6690FFA9-5952-41DB-878D-A27AE9C02B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B25777C-FFD8-458A-96F4-A4E4CEBE3806}" name="Participant" totalsRowLabel="Total" dataDxfId="241" totalsRowDxfId="240"/>
    <tableColumn id="2" xr3:uid="{A4C5A529-F6B1-42E3-9FB7-A637587420E8}" name="Role" dataDxfId="239" totalsRowDxfId="238"/>
    <tableColumn id="3" xr3:uid="{2793C10C-2855-47D1-A319-60B22DF79BE1}" name="Institution" dataDxfId="237" totalsRowDxfId="236"/>
    <tableColumn id="4" xr3:uid="{5A0E056C-CC42-4CA5-8B45-D6CCA82C3AEE}" name="Salary per month" dataDxfId="235" totalsRowDxfId="234" dataCellStyle="Comma [0]"/>
    <tableColumn id="5" xr3:uid="{7AE66C63-21E2-47E5-AD84-F413420E16FA}" name="p-months*" totalsRowFunction="custom" dataDxfId="233" totalsRowDxfId="232" dataCellStyle="Comma [0]">
      <totalsRowFormula>SUM(F25:F50)</totalsRowFormula>
    </tableColumn>
    <tableColumn id="6" xr3:uid="{72225EAE-6DE8-4585-844E-681BFDB66907}" name="Total own" totalsRowFunction="custom" dataDxfId="231" totalsRowDxfId="230" dataCellStyle="Comma [0]">
      <calculatedColumnFormula>F25*E25</calculatedColumnFormula>
      <totalsRowFormula>SUM(G25:G50)</totalsRowFormula>
    </tableColumn>
    <tableColumn id="7" xr3:uid="{2DDB63E9-C149-42D8-B094-6961D10AFDBD}" name="p-months*IRF" totalsRowFunction="custom" dataDxfId="229" totalsRowDxfId="228" dataCellStyle="Comma [0]">
      <totalsRowFormula>SUM(H25:H50)</totalsRowFormula>
    </tableColumn>
    <tableColumn id="8" xr3:uid="{22A68A46-19AB-4B6F-B6F3-EA79F0C0C961}" name="Total IRF" totalsRowFunction="custom" dataDxfId="227" totalsRowDxfId="226" dataCellStyle="Comma [0]">
      <calculatedColumnFormula>H25*E25</calculatedColumnFormula>
      <totalsRowFormula>SUM(I25:I50)</totalsRowFormula>
    </tableColumn>
    <tableColumn id="9" xr3:uid="{CD241F87-07C5-4432-8E55-10301E3AE2B0}" name="Column1" totalsRowFunction="sum" dataDxfId="225" totalsRowDxfId="224" dataCellStyle="Comma [0]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1B36B5-8397-47B2-B13B-380660E76C4C}" name="Table112" displayName="Table112" ref="K109:N118" totalsRowShown="0" headerRowDxfId="223" dataDxfId="222" totalsRowDxfId="220" tableBorderDxfId="221" totalsRowBorderDxfId="219">
  <autoFilter ref="K109:N118" xr:uid="{C21B36B5-8397-47B2-B13B-380660E76C4C}">
    <filterColumn colId="0" hiddenButton="1"/>
    <filterColumn colId="1" hiddenButton="1"/>
    <filterColumn colId="2" hiddenButton="1"/>
    <filterColumn colId="3" hiddenButton="1"/>
  </autoFilter>
  <tableColumns count="4">
    <tableColumn id="1" xr3:uid="{3F594E07-8F5E-4DD0-8C5B-D16DCA41D1DB}" name="Column1" dataDxfId="218" totalsRowDxfId="217"/>
    <tableColumn id="2" xr3:uid="{D255D1AB-1A44-431A-A3F9-F0B6D3DAAB49}" name="Total expenses" dataDxfId="216"/>
    <tableColumn id="3" xr3:uid="{8F5ABB3F-2437-493F-BFB3-E9881815A4E4}" name="Other/own financing              " dataDxfId="215"/>
    <tableColumn id="4" xr3:uid="{A4D60CF9-4C49-47E4-8F9D-19029C52AF9C}" name="IRF funding" dataDxfId="21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0AA2C95-CF4B-4847-80FE-B43D829D52F7}" name="Table322" displayName="Table322" ref="B55:F66" totalsRowCount="1" headerRowDxfId="213" dataDxfId="211" totalsRowDxfId="210" headerRowBorderDxfId="212" totalsRowBorderDxfId="209">
  <autoFilter ref="B55:F65" xr:uid="{70AA2C95-CF4B-4847-80FE-B43D829D52F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386886C-DC4F-4D55-962A-FC3CBB5467ED}" name="Institution" totalsRowLabel="Total" dataDxfId="208" totalsRowDxfId="207"/>
    <tableColumn id="3" xr3:uid="{88C18722-7EA0-4A56-93C8-17EAF917E207}" name="Total " totalsRowFunction="sum" dataDxfId="206" totalsRowDxfId="205" dataCellStyle="Comma [0]"/>
    <tableColumn id="4" xr3:uid="{4E2A242A-2492-4B03-AAC1-B8AC20B1F8B2}" name="Own/other financing" totalsRowFunction="sum" dataDxfId="204" totalsRowDxfId="203"/>
    <tableColumn id="2" xr3:uid="{70B547E9-B3B8-4060-92F1-E05CEFCDA76A}" name="Funded by IRF" totalsRowFunction="sum" dataDxfId="202" totalsRowDxfId="201">
      <calculatedColumnFormula>Table322[[#This Row],[Total ]]-Table322[[#This Row],[Own/other financing]]</calculatedColumnFormula>
    </tableColumn>
    <tableColumn id="5" xr3:uid="{6033731D-AD30-43C2-B80A-7C01D5051845}" name="Explanation" dataDxfId="200" totalsRowDxfId="19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7F7651-F1DD-4347-833D-522144B0540B}" name="Table423" displayName="Table423" ref="B69:F81" totalsRowCount="1" headerRowDxfId="198" dataDxfId="196" totalsRowDxfId="195" headerRowBorderDxfId="197" totalsRowBorderDxfId="194">
  <autoFilter ref="B69:F80" xr:uid="{397F7651-F1DD-4347-833D-522144B0540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ED184AA-4C28-4715-B735-2FDE9538A87B}" name="Institution" totalsRowLabel="Total" dataDxfId="193" totalsRowDxfId="192"/>
    <tableColumn id="3" xr3:uid="{CC647CDB-5B78-408C-9465-2174ABC53C2F}" name="Total " totalsRowFunction="sum" dataDxfId="191" totalsRowDxfId="190"/>
    <tableColumn id="4" xr3:uid="{937A9C9D-5949-4808-A25C-13C8E9E57484}" name="Own/other financing" totalsRowFunction="sum" dataDxfId="189" totalsRowDxfId="188"/>
    <tableColumn id="2" xr3:uid="{FBD312DF-6F82-495B-B866-5CC1D5184E78}" name="Funded by IRF" totalsRowFunction="sum" dataDxfId="187" totalsRowDxfId="186">
      <calculatedColumnFormula>Table423[[#This Row],[Total ]]-Table423[[#This Row],[Own/other financing]]</calculatedColumnFormula>
    </tableColumn>
    <tableColumn id="5" xr3:uid="{BBEE7013-86CF-496A-94AD-3193DDA155C2}" name="Explanation" dataDxfId="185" totalsRowDxfId="18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Relationship Id="rId9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29B2-E589-458A-99A9-97EC83AD12E3}">
  <sheetPr>
    <tabColor rgb="FFFF0000"/>
  </sheetPr>
  <dimension ref="A1:AQ167"/>
  <sheetViews>
    <sheetView showGridLines="0" topLeftCell="B1" zoomScaleNormal="100" workbookViewId="0">
      <selection activeCell="C8" sqref="C8"/>
    </sheetView>
  </sheetViews>
  <sheetFormatPr defaultColWidth="9.109375" defaultRowHeight="13.8" x14ac:dyDescent="0.3"/>
  <cols>
    <col min="1" max="1" width="2.88671875" style="559" customWidth="1"/>
    <col min="2" max="2" width="41.109375" style="559" customWidth="1"/>
    <col min="3" max="9" width="13.88671875" style="559" customWidth="1"/>
    <col min="10" max="10" width="14.6640625" style="559" customWidth="1"/>
    <col min="11" max="11" width="40.5546875" style="559" bestFit="1" customWidth="1"/>
    <col min="12" max="12" width="14.5546875" style="559" customWidth="1"/>
    <col min="13" max="15" width="13.44140625" style="559" customWidth="1"/>
    <col min="16" max="16384" width="9.109375" style="559"/>
  </cols>
  <sheetData>
    <row r="1" spans="1:42" x14ac:dyDescent="0.3">
      <c r="A1" s="558"/>
      <c r="B1" s="558"/>
      <c r="C1" s="558"/>
      <c r="D1" s="558"/>
      <c r="E1" s="558"/>
      <c r="F1" s="558"/>
      <c r="G1" s="558"/>
      <c r="H1" s="558"/>
      <c r="I1" s="761"/>
      <c r="J1" s="558"/>
      <c r="K1" s="558"/>
      <c r="L1" s="761"/>
      <c r="M1" s="558"/>
      <c r="N1" s="558"/>
      <c r="O1" s="558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</row>
    <row r="2" spans="1:42" ht="14.4" x14ac:dyDescent="0.3">
      <c r="A2" s="762"/>
      <c r="B2" s="763"/>
      <c r="C2" s="764"/>
      <c r="D2" s="764"/>
      <c r="E2" s="764"/>
      <c r="F2" s="764"/>
      <c r="G2" s="765"/>
      <c r="H2" s="764"/>
      <c r="I2" s="764"/>
      <c r="J2" s="766"/>
      <c r="K2" s="762"/>
      <c r="L2" s="762"/>
      <c r="M2" s="762"/>
      <c r="N2" s="762"/>
      <c r="O2" s="762"/>
    </row>
    <row r="3" spans="1:42" ht="15" customHeight="1" x14ac:dyDescent="0.3">
      <c r="A3" s="762"/>
      <c r="B3" s="933" t="s">
        <v>0</v>
      </c>
      <c r="C3" s="934"/>
      <c r="D3" s="934"/>
      <c r="E3" s="934"/>
      <c r="F3" s="934"/>
      <c r="G3" s="934"/>
      <c r="H3" s="934"/>
      <c r="I3" s="934"/>
      <c r="J3" s="767"/>
      <c r="K3" s="762"/>
      <c r="L3" s="762"/>
      <c r="M3" s="762"/>
      <c r="N3" s="762"/>
      <c r="O3" s="762"/>
    </row>
    <row r="4" spans="1:42" ht="15" customHeight="1" x14ac:dyDescent="0.3">
      <c r="A4" s="762"/>
      <c r="B4" s="935" t="s">
        <v>1</v>
      </c>
      <c r="C4" s="936"/>
      <c r="D4" s="936"/>
      <c r="E4" s="936"/>
      <c r="F4" s="936"/>
      <c r="G4" s="936"/>
      <c r="H4" s="936"/>
      <c r="I4" s="936"/>
      <c r="J4" s="767"/>
      <c r="K4" s="762"/>
      <c r="L4" s="762"/>
      <c r="M4" s="762"/>
      <c r="N4" s="762"/>
      <c r="O4" s="762"/>
    </row>
    <row r="5" spans="1:42" ht="15" customHeight="1" x14ac:dyDescent="0.3">
      <c r="A5" s="762"/>
      <c r="B5" s="937" t="s">
        <v>2</v>
      </c>
      <c r="C5" s="938"/>
      <c r="D5" s="938"/>
      <c r="E5" s="938"/>
      <c r="F5" s="938"/>
      <c r="G5" s="938"/>
      <c r="H5" s="938"/>
      <c r="I5" s="938"/>
      <c r="J5" s="767"/>
      <c r="K5" s="762"/>
      <c r="L5" s="762"/>
      <c r="M5" s="762"/>
      <c r="N5" s="762"/>
      <c r="O5" s="762"/>
    </row>
    <row r="6" spans="1:42" x14ac:dyDescent="0.3">
      <c r="A6" s="762"/>
      <c r="B6" s="768"/>
      <c r="C6" s="769"/>
      <c r="D6" s="769"/>
      <c r="E6" s="769"/>
      <c r="F6" s="769"/>
      <c r="G6" s="769"/>
      <c r="H6" s="769"/>
      <c r="I6" s="770"/>
      <c r="J6" s="771"/>
      <c r="K6" s="762"/>
      <c r="L6" s="762"/>
      <c r="M6" s="762"/>
      <c r="N6" s="762"/>
      <c r="O6" s="762"/>
    </row>
    <row r="7" spans="1:42" s="560" customFormat="1" x14ac:dyDescent="0.3">
      <c r="A7" s="772"/>
      <c r="B7" s="772"/>
      <c r="C7" s="762"/>
      <c r="D7" s="762"/>
      <c r="E7" s="772"/>
      <c r="F7" s="772"/>
      <c r="G7" s="772"/>
      <c r="H7" s="772"/>
      <c r="I7" s="772"/>
      <c r="J7" s="773"/>
      <c r="K7" s="772"/>
      <c r="L7" s="772"/>
      <c r="M7" s="772"/>
      <c r="N7" s="772"/>
      <c r="O7" s="772"/>
    </row>
    <row r="8" spans="1:42" s="560" customFormat="1" ht="14.4" x14ac:dyDescent="0.3">
      <c r="A8" s="774"/>
      <c r="B8" s="775" t="s">
        <v>3</v>
      </c>
      <c r="C8" s="562"/>
      <c r="D8" s="774"/>
      <c r="E8" s="761"/>
      <c r="F8" s="558"/>
      <c r="G8" s="777"/>
      <c r="H8" s="774"/>
      <c r="I8" s="774"/>
      <c r="J8" s="778"/>
      <c r="K8" s="774"/>
      <c r="L8" s="774"/>
      <c r="M8" s="774"/>
      <c r="N8" s="774"/>
      <c r="O8" s="774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  <c r="AF8" s="561"/>
      <c r="AG8" s="561"/>
      <c r="AH8" s="561"/>
      <c r="AI8" s="561"/>
      <c r="AJ8" s="561"/>
      <c r="AK8" s="561"/>
      <c r="AL8" s="561"/>
      <c r="AM8" s="561"/>
      <c r="AN8" s="561"/>
    </row>
    <row r="9" spans="1:42" s="560" customFormat="1" ht="14.4" x14ac:dyDescent="0.3">
      <c r="A9" s="774"/>
      <c r="B9" s="775" t="s">
        <v>4</v>
      </c>
      <c r="C9" s="563"/>
      <c r="D9" s="774"/>
      <c r="E9" s="761"/>
      <c r="F9" s="774"/>
      <c r="G9" s="777"/>
      <c r="H9" s="774"/>
      <c r="I9" s="774"/>
      <c r="J9" s="778"/>
      <c r="K9" s="774"/>
      <c r="L9" s="774"/>
      <c r="M9" s="774"/>
      <c r="N9" s="774"/>
      <c r="O9" s="774"/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  <c r="AA9" s="561"/>
      <c r="AB9" s="561"/>
      <c r="AC9" s="561"/>
      <c r="AD9" s="561"/>
      <c r="AE9" s="561"/>
      <c r="AF9" s="561"/>
      <c r="AG9" s="561"/>
      <c r="AH9" s="561"/>
      <c r="AI9" s="561"/>
      <c r="AJ9" s="561"/>
      <c r="AK9" s="561"/>
      <c r="AL9" s="561"/>
      <c r="AM9" s="561"/>
      <c r="AN9" s="561"/>
    </row>
    <row r="10" spans="1:42" s="560" customFormat="1" ht="14.4" x14ac:dyDescent="0.3">
      <c r="A10" s="774"/>
      <c r="B10" s="775" t="s">
        <v>5</v>
      </c>
      <c r="C10" s="563"/>
      <c r="D10" s="774"/>
      <c r="E10" s="558"/>
      <c r="F10" s="774"/>
      <c r="G10" s="777"/>
      <c r="H10" s="774"/>
      <c r="I10" s="774"/>
      <c r="J10" s="778"/>
      <c r="K10" s="774"/>
      <c r="L10" s="774"/>
      <c r="M10" s="774"/>
      <c r="N10" s="774"/>
      <c r="O10" s="774"/>
      <c r="P10" s="561"/>
      <c r="Q10" s="561"/>
      <c r="R10" s="561"/>
      <c r="S10" s="561"/>
      <c r="T10" s="561"/>
      <c r="U10" s="561"/>
      <c r="V10" s="561"/>
      <c r="W10" s="561"/>
      <c r="X10" s="561"/>
      <c r="Y10" s="561"/>
      <c r="Z10" s="561"/>
      <c r="AA10" s="561"/>
      <c r="AB10" s="561"/>
      <c r="AC10" s="561"/>
      <c r="AD10" s="561"/>
      <c r="AE10" s="561"/>
      <c r="AF10" s="561"/>
      <c r="AG10" s="561"/>
      <c r="AH10" s="561"/>
      <c r="AI10" s="561"/>
      <c r="AJ10" s="561"/>
      <c r="AK10" s="561"/>
      <c r="AL10" s="561"/>
      <c r="AM10" s="561"/>
      <c r="AN10" s="561"/>
    </row>
    <row r="11" spans="1:42" s="560" customFormat="1" ht="14.4" x14ac:dyDescent="0.3">
      <c r="A11" s="774"/>
      <c r="B11" s="775" t="s">
        <v>6</v>
      </c>
      <c r="C11" s="649"/>
      <c r="D11" s="774"/>
      <c r="E11" s="761"/>
      <c r="F11" s="774"/>
      <c r="G11" s="777"/>
      <c r="H11" s="774"/>
      <c r="I11" s="774"/>
      <c r="J11" s="778"/>
      <c r="K11" s="774"/>
      <c r="L11" s="774"/>
      <c r="M11" s="774"/>
      <c r="N11" s="774"/>
      <c r="O11" s="774"/>
      <c r="P11" s="561"/>
      <c r="Q11" s="561"/>
      <c r="R11" s="561"/>
      <c r="S11" s="561"/>
      <c r="T11" s="561"/>
      <c r="U11" s="561"/>
      <c r="V11" s="561"/>
      <c r="W11" s="561"/>
      <c r="X11" s="561"/>
      <c r="Y11" s="561"/>
      <c r="Z11" s="561"/>
      <c r="AA11" s="561"/>
      <c r="AB11" s="561"/>
      <c r="AC11" s="561"/>
      <c r="AD11" s="561"/>
      <c r="AE11" s="561"/>
      <c r="AF11" s="561"/>
      <c r="AG11" s="561"/>
      <c r="AH11" s="561"/>
      <c r="AI11" s="561"/>
      <c r="AJ11" s="561"/>
      <c r="AK11" s="561"/>
      <c r="AL11" s="561"/>
      <c r="AM11" s="561"/>
      <c r="AN11" s="561"/>
    </row>
    <row r="12" spans="1:42" ht="14.4" x14ac:dyDescent="0.3">
      <c r="A12" s="558"/>
      <c r="B12" s="775" t="s">
        <v>7</v>
      </c>
      <c r="C12" s="563"/>
      <c r="D12" s="558"/>
      <c r="E12" s="774"/>
      <c r="F12" s="558"/>
      <c r="G12" s="776"/>
      <c r="H12" s="558"/>
      <c r="I12" s="558"/>
      <c r="J12" s="761"/>
      <c r="K12" s="558"/>
      <c r="L12" s="558"/>
      <c r="M12" s="558"/>
      <c r="N12" s="558"/>
      <c r="O12" s="558"/>
      <c r="P12" s="557"/>
      <c r="Q12" s="557"/>
      <c r="R12" s="557"/>
      <c r="S12" s="557"/>
      <c r="T12" s="557"/>
      <c r="U12" s="557"/>
      <c r="V12" s="557"/>
      <c r="W12" s="557"/>
      <c r="X12" s="557"/>
      <c r="Y12" s="557"/>
      <c r="Z12" s="557"/>
      <c r="AA12" s="557"/>
      <c r="AB12" s="557"/>
      <c r="AC12" s="557"/>
      <c r="AD12" s="557"/>
      <c r="AE12" s="557"/>
      <c r="AF12" s="557"/>
      <c r="AG12" s="557"/>
      <c r="AH12" s="557"/>
      <c r="AI12" s="557"/>
      <c r="AJ12" s="557"/>
      <c r="AK12" s="557"/>
      <c r="AL12" s="557"/>
      <c r="AM12" s="557"/>
      <c r="AN12" s="557"/>
    </row>
    <row r="13" spans="1:42" ht="14.4" x14ac:dyDescent="0.3">
      <c r="A13" s="558"/>
      <c r="B13" s="775" t="s">
        <v>8</v>
      </c>
      <c r="C13" s="563"/>
      <c r="D13" s="558"/>
      <c r="E13" s="774"/>
      <c r="F13" s="558"/>
      <c r="G13" s="776"/>
      <c r="H13" s="558"/>
      <c r="I13" s="558"/>
      <c r="J13" s="761"/>
      <c r="K13" s="558"/>
      <c r="L13" s="558"/>
      <c r="M13" s="558"/>
      <c r="N13" s="558"/>
      <c r="O13" s="558"/>
      <c r="P13" s="557"/>
      <c r="Q13" s="557"/>
      <c r="R13" s="557"/>
      <c r="S13" s="557"/>
      <c r="T13" s="557"/>
      <c r="U13" s="557"/>
      <c r="V13" s="557"/>
      <c r="W13" s="557"/>
      <c r="X13" s="557"/>
      <c r="Y13" s="557"/>
      <c r="Z13" s="557"/>
      <c r="AA13" s="557"/>
      <c r="AB13" s="557"/>
      <c r="AC13" s="557"/>
      <c r="AD13" s="557"/>
      <c r="AE13" s="557"/>
      <c r="AF13" s="557"/>
      <c r="AG13" s="557"/>
      <c r="AH13" s="557"/>
      <c r="AI13" s="557"/>
      <c r="AJ13" s="557"/>
      <c r="AK13" s="557"/>
      <c r="AL13" s="557"/>
      <c r="AM13" s="557"/>
      <c r="AN13" s="557"/>
    </row>
    <row r="14" spans="1:42" ht="14.4" x14ac:dyDescent="0.3">
      <c r="A14" s="558"/>
      <c r="B14" s="775"/>
      <c r="C14" s="779"/>
      <c r="D14" s="558"/>
      <c r="E14" s="774"/>
      <c r="F14" s="558"/>
      <c r="G14" s="776"/>
      <c r="H14" s="558"/>
      <c r="I14" s="558"/>
      <c r="J14" s="761"/>
      <c r="K14" s="558"/>
      <c r="L14" s="558"/>
      <c r="M14" s="558"/>
      <c r="N14" s="558"/>
      <c r="O14" s="558"/>
      <c r="P14" s="557"/>
      <c r="Q14" s="557"/>
      <c r="R14" s="557"/>
      <c r="S14" s="557"/>
      <c r="T14" s="557"/>
      <c r="U14" s="557"/>
      <c r="V14" s="557"/>
      <c r="W14" s="557"/>
      <c r="X14" s="557"/>
      <c r="Y14" s="557"/>
      <c r="Z14" s="557"/>
      <c r="AA14" s="557"/>
      <c r="AB14" s="557"/>
      <c r="AC14" s="557"/>
      <c r="AD14" s="557"/>
      <c r="AE14" s="557"/>
      <c r="AF14" s="557"/>
      <c r="AG14" s="557"/>
      <c r="AH14" s="557"/>
      <c r="AI14" s="557"/>
      <c r="AJ14" s="557"/>
      <c r="AK14" s="557"/>
      <c r="AL14" s="557"/>
      <c r="AM14" s="557"/>
      <c r="AN14" s="557"/>
    </row>
    <row r="15" spans="1:42" ht="14.4" x14ac:dyDescent="0.3">
      <c r="A15" s="762"/>
      <c r="B15" s="558" t="s">
        <v>96</v>
      </c>
      <c r="C15" s="779"/>
      <c r="D15" s="779"/>
      <c r="E15" s="779"/>
      <c r="F15" s="558"/>
      <c r="G15" s="761"/>
      <c r="H15" s="558"/>
      <c r="I15" s="558"/>
      <c r="J15" s="761"/>
      <c r="K15" s="558"/>
      <c r="L15" s="558"/>
      <c r="M15" s="558"/>
      <c r="N15" s="558"/>
      <c r="O15" s="558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7"/>
      <c r="AA15" s="557"/>
      <c r="AB15" s="557"/>
      <c r="AC15" s="557"/>
      <c r="AD15" s="557"/>
      <c r="AE15" s="557"/>
      <c r="AF15" s="557"/>
      <c r="AG15" s="557"/>
      <c r="AH15" s="557"/>
      <c r="AI15" s="557"/>
      <c r="AJ15" s="557"/>
      <c r="AK15" s="557"/>
      <c r="AL15" s="557"/>
      <c r="AM15" s="557"/>
      <c r="AN15" s="557"/>
    </row>
    <row r="16" spans="1:42" ht="14.4" x14ac:dyDescent="0.3">
      <c r="A16" s="558"/>
      <c r="B16" s="564" t="s">
        <v>98</v>
      </c>
      <c r="C16" s="558"/>
      <c r="D16" s="762"/>
      <c r="E16" s="779"/>
      <c r="F16" s="779"/>
      <c r="G16" s="779"/>
      <c r="H16" s="558"/>
      <c r="I16" s="761"/>
      <c r="J16" s="558"/>
      <c r="K16" s="558"/>
      <c r="L16" s="761"/>
      <c r="M16" s="558"/>
      <c r="N16" s="558"/>
      <c r="O16" s="558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557"/>
      <c r="AA16" s="557"/>
      <c r="AB16" s="557"/>
      <c r="AC16" s="557"/>
      <c r="AD16" s="557"/>
      <c r="AE16" s="557"/>
      <c r="AF16" s="557"/>
      <c r="AG16" s="557"/>
      <c r="AH16" s="557"/>
      <c r="AI16" s="557"/>
      <c r="AJ16" s="557"/>
      <c r="AK16" s="557"/>
      <c r="AL16" s="557"/>
      <c r="AM16" s="557"/>
      <c r="AN16" s="557"/>
      <c r="AO16" s="557"/>
      <c r="AP16" s="557"/>
    </row>
    <row r="17" spans="1:39" x14ac:dyDescent="0.3">
      <c r="A17" s="558"/>
      <c r="B17" s="564" t="s">
        <v>97</v>
      </c>
      <c r="C17" s="558"/>
      <c r="D17" s="558"/>
      <c r="E17" s="558"/>
      <c r="F17" s="558"/>
      <c r="G17" s="558"/>
      <c r="H17" s="558"/>
      <c r="I17" s="558"/>
      <c r="J17" s="558"/>
      <c r="K17" s="558"/>
      <c r="L17" s="558"/>
      <c r="M17" s="558"/>
      <c r="N17" s="558"/>
      <c r="O17" s="558"/>
      <c r="P17" s="557"/>
      <c r="Q17" s="557"/>
      <c r="R17" s="557"/>
      <c r="S17" s="557"/>
      <c r="T17" s="557"/>
      <c r="U17" s="557"/>
      <c r="V17" s="557"/>
      <c r="W17" s="557"/>
      <c r="X17" s="557"/>
      <c r="Y17" s="557"/>
      <c r="Z17" s="557"/>
      <c r="AA17" s="557"/>
      <c r="AB17" s="557"/>
      <c r="AC17" s="557"/>
      <c r="AD17" s="557"/>
      <c r="AE17" s="557"/>
      <c r="AF17" s="557"/>
      <c r="AG17" s="557"/>
      <c r="AH17" s="557"/>
      <c r="AI17" s="557"/>
      <c r="AJ17" s="557"/>
      <c r="AK17" s="557"/>
      <c r="AL17" s="557"/>
      <c r="AM17" s="557"/>
    </row>
    <row r="18" spans="1:39" x14ac:dyDescent="0.3">
      <c r="A18" s="558"/>
      <c r="B18" s="564"/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7"/>
      <c r="Q18" s="557"/>
      <c r="R18" s="557"/>
      <c r="S18" s="557"/>
      <c r="T18" s="557"/>
      <c r="U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</row>
    <row r="19" spans="1:39" s="566" customFormat="1" ht="14.4" x14ac:dyDescent="0.3">
      <c r="A19" s="780"/>
      <c r="B19" s="941" t="s">
        <v>9</v>
      </c>
      <c r="C19" s="941"/>
      <c r="D19" s="941"/>
      <c r="E19" s="941"/>
      <c r="F19" s="941"/>
      <c r="G19" s="941"/>
      <c r="H19" s="941"/>
      <c r="I19" s="941"/>
      <c r="J19" s="780"/>
      <c r="K19" s="780"/>
      <c r="L19" s="780"/>
      <c r="M19" s="780"/>
      <c r="N19" s="780"/>
      <c r="O19" s="780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565"/>
      <c r="AE19" s="565"/>
      <c r="AF19" s="565"/>
      <c r="AG19" s="565"/>
      <c r="AH19" s="565"/>
      <c r="AI19" s="565"/>
      <c r="AJ19" s="565"/>
      <c r="AK19" s="565"/>
      <c r="AL19" s="565"/>
      <c r="AM19" s="565"/>
    </row>
    <row r="20" spans="1:39" x14ac:dyDescent="0.3">
      <c r="A20" s="558"/>
      <c r="B20" s="558"/>
      <c r="C20" s="781"/>
      <c r="D20" s="781"/>
      <c r="E20" s="782"/>
      <c r="F20" s="782"/>
      <c r="G20" s="782"/>
      <c r="H20" s="781"/>
      <c r="I20" s="781"/>
      <c r="J20" s="781"/>
      <c r="K20" s="781"/>
      <c r="L20" s="558"/>
      <c r="M20" s="558"/>
      <c r="N20" s="558"/>
      <c r="O20" s="558"/>
      <c r="P20" s="557"/>
      <c r="Q20" s="557"/>
      <c r="R20" s="557"/>
      <c r="S20" s="557"/>
      <c r="T20" s="557"/>
      <c r="U20" s="557"/>
      <c r="V20" s="557"/>
      <c r="W20" s="557"/>
      <c r="X20" s="557"/>
      <c r="Y20" s="557"/>
      <c r="Z20" s="557"/>
      <c r="AA20" s="557"/>
      <c r="AB20" s="557"/>
      <c r="AC20" s="557"/>
      <c r="AD20" s="557"/>
      <c r="AE20" s="557"/>
      <c r="AF20" s="557"/>
      <c r="AG20" s="557"/>
      <c r="AH20" s="557"/>
      <c r="AI20" s="557"/>
      <c r="AJ20" s="557"/>
      <c r="AK20" s="557"/>
      <c r="AL20" s="557"/>
      <c r="AM20" s="557"/>
    </row>
    <row r="21" spans="1:39" ht="14.4" thickBot="1" x14ac:dyDescent="0.35">
      <c r="A21" s="558"/>
      <c r="B21" s="762"/>
      <c r="C21" s="558"/>
      <c r="D21" s="558"/>
      <c r="E21" s="558"/>
      <c r="F21" s="558"/>
      <c r="G21" s="558"/>
      <c r="H21" s="558"/>
      <c r="I21" s="558"/>
      <c r="J21" s="558"/>
      <c r="K21" s="558"/>
      <c r="L21" s="558"/>
      <c r="M21" s="558"/>
      <c r="N21" s="558"/>
      <c r="O21" s="558"/>
      <c r="P21" s="557"/>
      <c r="Q21" s="557"/>
      <c r="R21" s="557"/>
      <c r="S21" s="557"/>
      <c r="T21" s="557"/>
      <c r="U21" s="557"/>
      <c r="V21" s="557"/>
      <c r="W21" s="557"/>
      <c r="X21" s="557"/>
      <c r="Y21" s="557"/>
      <c r="Z21" s="557"/>
      <c r="AA21" s="557"/>
      <c r="AB21" s="557"/>
      <c r="AC21" s="557"/>
      <c r="AD21" s="557"/>
      <c r="AE21" s="557"/>
      <c r="AF21" s="557"/>
      <c r="AG21" s="557"/>
      <c r="AH21" s="557"/>
      <c r="AI21" s="557"/>
      <c r="AJ21" s="557"/>
      <c r="AK21" s="557"/>
      <c r="AL21" s="557"/>
      <c r="AM21" s="557"/>
    </row>
    <row r="22" spans="1:39" ht="15" customHeight="1" x14ac:dyDescent="0.3">
      <c r="A22" s="558"/>
      <c r="B22" s="783"/>
      <c r="C22" s="762"/>
      <c r="D22" s="762"/>
      <c r="E22" s="762"/>
      <c r="F22" s="942" t="s">
        <v>11</v>
      </c>
      <c r="G22" s="943"/>
      <c r="H22" s="944" t="s">
        <v>10</v>
      </c>
      <c r="I22" s="945"/>
      <c r="J22" s="784" t="s">
        <v>79</v>
      </c>
      <c r="K22" s="762"/>
      <c r="L22" s="762"/>
      <c r="M22" s="558"/>
      <c r="N22" s="558"/>
      <c r="O22" s="558"/>
      <c r="P22" s="557"/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557"/>
      <c r="AC22" s="557"/>
      <c r="AD22" s="557"/>
      <c r="AE22" s="557"/>
      <c r="AF22" s="557"/>
      <c r="AG22" s="557"/>
      <c r="AH22" s="557"/>
      <c r="AI22" s="557"/>
      <c r="AJ22" s="557"/>
      <c r="AK22" s="557"/>
      <c r="AL22" s="557"/>
      <c r="AM22" s="557"/>
    </row>
    <row r="23" spans="1:39" x14ac:dyDescent="0.3">
      <c r="A23" s="558"/>
      <c r="B23" s="781" t="s">
        <v>12</v>
      </c>
      <c r="C23" s="762"/>
      <c r="D23" s="762"/>
      <c r="E23" s="762"/>
      <c r="F23" s="931" t="s">
        <v>14</v>
      </c>
      <c r="G23" s="932"/>
      <c r="H23" s="939" t="s">
        <v>13</v>
      </c>
      <c r="I23" s="940"/>
      <c r="J23" s="785" t="s">
        <v>80</v>
      </c>
      <c r="K23" s="762"/>
      <c r="L23" s="762"/>
      <c r="M23" s="558"/>
      <c r="N23" s="558"/>
      <c r="O23" s="558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</row>
    <row r="24" spans="1:39" s="368" customFormat="1" ht="28.5" customHeight="1" x14ac:dyDescent="0.3">
      <c r="A24" s="674"/>
      <c r="B24" s="359" t="s">
        <v>15</v>
      </c>
      <c r="C24" s="360" t="s">
        <v>16</v>
      </c>
      <c r="D24" s="361" t="s">
        <v>17</v>
      </c>
      <c r="E24" s="362" t="s">
        <v>18</v>
      </c>
      <c r="F24" s="363" t="s">
        <v>21</v>
      </c>
      <c r="G24" s="364" t="s">
        <v>77</v>
      </c>
      <c r="H24" s="365" t="s">
        <v>88</v>
      </c>
      <c r="I24" s="366" t="s">
        <v>78</v>
      </c>
      <c r="J24" s="367" t="s">
        <v>54</v>
      </c>
      <c r="K24" s="786"/>
      <c r="L24" s="786"/>
      <c r="M24" s="674"/>
      <c r="N24" s="674"/>
      <c r="O24" s="674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</row>
    <row r="25" spans="1:39" x14ac:dyDescent="0.3">
      <c r="A25" s="558"/>
      <c r="B25" s="88"/>
      <c r="C25" s="89"/>
      <c r="D25" s="88"/>
      <c r="E25" s="90"/>
      <c r="F25" s="567"/>
      <c r="G25" s="787">
        <f t="shared" ref="G25:G50" si="0">F25*E25</f>
        <v>0</v>
      </c>
      <c r="H25" s="568"/>
      <c r="I25" s="788">
        <f t="shared" ref="I25:I50" si="1">H25*E25</f>
        <v>0</v>
      </c>
      <c r="J25" s="789">
        <f>SUM(Table8[[#This Row],[Total own]]+Table8[[#This Row],[Total IRF]])</f>
        <v>0</v>
      </c>
      <c r="K25" s="762"/>
      <c r="L25" s="762"/>
      <c r="M25" s="558"/>
      <c r="N25" s="558"/>
      <c r="O25" s="558"/>
      <c r="P25" s="557"/>
      <c r="Q25" s="557"/>
      <c r="R25" s="557"/>
      <c r="S25" s="557"/>
      <c r="T25" s="557"/>
      <c r="U25" s="557"/>
      <c r="V25" s="557"/>
      <c r="W25" s="557"/>
      <c r="X25" s="557"/>
      <c r="Y25" s="557"/>
      <c r="Z25" s="557"/>
      <c r="AA25" s="557"/>
      <c r="AB25" s="557"/>
      <c r="AC25" s="557"/>
      <c r="AD25" s="557"/>
      <c r="AE25" s="557"/>
      <c r="AF25" s="557"/>
      <c r="AG25" s="557"/>
      <c r="AH25" s="557"/>
      <c r="AI25" s="557"/>
      <c r="AJ25" s="557"/>
      <c r="AK25" s="557"/>
    </row>
    <row r="26" spans="1:39" x14ac:dyDescent="0.3">
      <c r="A26" s="558"/>
      <c r="B26" s="91"/>
      <c r="C26" s="92"/>
      <c r="D26" s="91"/>
      <c r="E26" s="90"/>
      <c r="F26" s="569"/>
      <c r="G26" s="791">
        <f t="shared" si="0"/>
        <v>0</v>
      </c>
      <c r="H26" s="570"/>
      <c r="I26" s="792">
        <f t="shared" si="1"/>
        <v>0</v>
      </c>
      <c r="J26" s="789">
        <f>SUM(Table8[[#This Row],[Total own]]+Table8[[#This Row],[Total IRF]])</f>
        <v>0</v>
      </c>
      <c r="K26" s="762"/>
      <c r="L26" s="762"/>
      <c r="M26" s="564"/>
      <c r="N26" s="558"/>
      <c r="O26" s="558"/>
      <c r="P26" s="557"/>
      <c r="Q26" s="557"/>
      <c r="R26" s="557"/>
      <c r="S26" s="557"/>
      <c r="T26" s="557"/>
      <c r="U26" s="557"/>
      <c r="V26" s="557"/>
      <c r="W26" s="557"/>
      <c r="X26" s="557"/>
      <c r="Y26" s="557"/>
      <c r="Z26" s="557"/>
      <c r="AA26" s="557"/>
      <c r="AB26" s="557"/>
      <c r="AC26" s="557"/>
      <c r="AD26" s="557"/>
      <c r="AE26" s="557"/>
      <c r="AF26" s="557"/>
      <c r="AG26" s="557"/>
      <c r="AH26" s="557"/>
      <c r="AI26" s="557"/>
      <c r="AJ26" s="557"/>
      <c r="AK26" s="557"/>
    </row>
    <row r="27" spans="1:39" x14ac:dyDescent="0.3">
      <c r="A27" s="558"/>
      <c r="B27" s="91"/>
      <c r="C27" s="92"/>
      <c r="D27" s="91"/>
      <c r="E27" s="90"/>
      <c r="F27" s="569"/>
      <c r="G27" s="791">
        <f t="shared" si="0"/>
        <v>0</v>
      </c>
      <c r="H27" s="570"/>
      <c r="I27" s="792">
        <f t="shared" si="1"/>
        <v>0</v>
      </c>
      <c r="J27" s="789">
        <f>SUM(Table8[[#This Row],[Total own]]+Table8[[#This Row],[Total IRF]])</f>
        <v>0</v>
      </c>
      <c r="K27" s="762"/>
      <c r="L27" s="762"/>
      <c r="M27" s="558"/>
      <c r="N27" s="558"/>
      <c r="O27" s="558"/>
      <c r="P27" s="557"/>
      <c r="Q27" s="557"/>
      <c r="R27" s="557"/>
      <c r="S27" s="557"/>
      <c r="T27" s="557"/>
      <c r="U27" s="557"/>
      <c r="V27" s="557"/>
      <c r="W27" s="557"/>
      <c r="X27" s="557"/>
      <c r="Y27" s="557"/>
      <c r="Z27" s="557"/>
      <c r="AA27" s="557"/>
      <c r="AB27" s="557"/>
      <c r="AC27" s="557"/>
      <c r="AD27" s="557"/>
      <c r="AE27" s="557"/>
      <c r="AF27" s="557"/>
      <c r="AG27" s="557"/>
      <c r="AH27" s="557"/>
      <c r="AI27" s="557"/>
      <c r="AJ27" s="557"/>
      <c r="AK27" s="557"/>
    </row>
    <row r="28" spans="1:39" x14ac:dyDescent="0.3">
      <c r="A28" s="558"/>
      <c r="B28" s="91"/>
      <c r="C28" s="92"/>
      <c r="D28" s="91"/>
      <c r="E28" s="90"/>
      <c r="F28" s="569"/>
      <c r="G28" s="791">
        <f t="shared" si="0"/>
        <v>0</v>
      </c>
      <c r="H28" s="570"/>
      <c r="I28" s="792">
        <f t="shared" si="1"/>
        <v>0</v>
      </c>
      <c r="J28" s="789">
        <f>SUM(Table8[[#This Row],[Total own]]+Table8[[#This Row],[Total IRF]])</f>
        <v>0</v>
      </c>
      <c r="K28" s="762"/>
      <c r="L28" s="762"/>
      <c r="M28" s="558"/>
      <c r="N28" s="558"/>
      <c r="O28" s="558"/>
      <c r="P28" s="557"/>
      <c r="Q28" s="557"/>
      <c r="R28" s="557"/>
      <c r="S28" s="557"/>
      <c r="T28" s="557"/>
      <c r="U28" s="557"/>
      <c r="V28" s="557"/>
      <c r="W28" s="557"/>
      <c r="X28" s="557"/>
      <c r="Y28" s="557"/>
      <c r="Z28" s="557"/>
      <c r="AA28" s="557"/>
      <c r="AB28" s="557"/>
      <c r="AC28" s="557"/>
      <c r="AD28" s="557"/>
      <c r="AE28" s="557"/>
      <c r="AF28" s="557"/>
      <c r="AG28" s="557"/>
      <c r="AH28" s="557"/>
      <c r="AI28" s="557"/>
      <c r="AJ28" s="557"/>
      <c r="AK28" s="557"/>
    </row>
    <row r="29" spans="1:39" x14ac:dyDescent="0.3">
      <c r="A29" s="558"/>
      <c r="B29" s="91"/>
      <c r="C29" s="92"/>
      <c r="D29" s="91"/>
      <c r="E29" s="90"/>
      <c r="F29" s="569"/>
      <c r="G29" s="791">
        <f t="shared" si="0"/>
        <v>0</v>
      </c>
      <c r="H29" s="570"/>
      <c r="I29" s="792">
        <f t="shared" si="1"/>
        <v>0</v>
      </c>
      <c r="J29" s="789">
        <f>SUM(Table8[[#This Row],[Total own]]+Table8[[#This Row],[Total IRF]])</f>
        <v>0</v>
      </c>
      <c r="K29" s="762"/>
      <c r="L29" s="762"/>
      <c r="M29" s="558"/>
      <c r="N29" s="558"/>
      <c r="O29" s="558"/>
      <c r="P29" s="557"/>
      <c r="Q29" s="557"/>
      <c r="R29" s="557"/>
      <c r="S29" s="557"/>
      <c r="T29" s="557"/>
      <c r="U29" s="557"/>
      <c r="V29" s="557"/>
      <c r="W29" s="557"/>
      <c r="X29" s="557"/>
      <c r="Y29" s="557"/>
      <c r="Z29" s="557"/>
      <c r="AA29" s="557"/>
      <c r="AB29" s="557"/>
      <c r="AC29" s="557"/>
      <c r="AD29" s="557"/>
      <c r="AE29" s="557"/>
      <c r="AF29" s="557"/>
      <c r="AG29" s="557"/>
      <c r="AH29" s="557"/>
      <c r="AI29" s="557"/>
      <c r="AJ29" s="557"/>
      <c r="AK29" s="557"/>
    </row>
    <row r="30" spans="1:39" x14ac:dyDescent="0.3">
      <c r="A30" s="558"/>
      <c r="B30" s="91"/>
      <c r="C30" s="92"/>
      <c r="D30" s="91"/>
      <c r="E30" s="90"/>
      <c r="F30" s="569"/>
      <c r="G30" s="791">
        <f t="shared" si="0"/>
        <v>0</v>
      </c>
      <c r="H30" s="570"/>
      <c r="I30" s="792">
        <f t="shared" si="1"/>
        <v>0</v>
      </c>
      <c r="J30" s="789">
        <f>SUM(Table8[[#This Row],[Total own]]+Table8[[#This Row],[Total IRF]])</f>
        <v>0</v>
      </c>
      <c r="K30" s="762"/>
      <c r="L30" s="762"/>
      <c r="M30" s="558"/>
      <c r="N30" s="558"/>
      <c r="O30" s="558"/>
      <c r="P30" s="557"/>
      <c r="Q30" s="557"/>
      <c r="R30" s="557"/>
      <c r="S30" s="557"/>
      <c r="T30" s="557"/>
      <c r="U30" s="557"/>
      <c r="V30" s="557"/>
      <c r="W30" s="557"/>
      <c r="X30" s="557"/>
      <c r="Y30" s="557"/>
      <c r="Z30" s="557"/>
      <c r="AA30" s="557"/>
      <c r="AB30" s="557"/>
      <c r="AC30" s="557"/>
      <c r="AD30" s="557"/>
      <c r="AE30" s="557"/>
      <c r="AF30" s="557"/>
      <c r="AG30" s="557"/>
      <c r="AH30" s="557"/>
      <c r="AI30" s="557"/>
      <c r="AJ30" s="557"/>
      <c r="AK30" s="557"/>
    </row>
    <row r="31" spans="1:39" x14ac:dyDescent="0.3">
      <c r="A31" s="558"/>
      <c r="B31" s="91"/>
      <c r="C31" s="92"/>
      <c r="D31" s="91"/>
      <c r="E31" s="90"/>
      <c r="F31" s="569"/>
      <c r="G31" s="791">
        <f t="shared" si="0"/>
        <v>0</v>
      </c>
      <c r="H31" s="570"/>
      <c r="I31" s="792">
        <f t="shared" si="1"/>
        <v>0</v>
      </c>
      <c r="J31" s="789">
        <f>SUM(Table8[[#This Row],[Total own]]+Table8[[#This Row],[Total IRF]])</f>
        <v>0</v>
      </c>
      <c r="K31" s="762"/>
      <c r="L31" s="762"/>
      <c r="M31" s="558"/>
      <c r="N31" s="558"/>
      <c r="O31" s="558"/>
      <c r="P31" s="557"/>
      <c r="Q31" s="557"/>
      <c r="R31" s="557"/>
      <c r="S31" s="557"/>
      <c r="T31" s="557"/>
      <c r="U31" s="557"/>
      <c r="V31" s="557"/>
      <c r="W31" s="557"/>
      <c r="X31" s="557"/>
      <c r="Y31" s="557"/>
      <c r="Z31" s="557"/>
      <c r="AA31" s="557"/>
      <c r="AB31" s="557"/>
      <c r="AC31" s="557"/>
      <c r="AD31" s="557"/>
      <c r="AE31" s="557"/>
      <c r="AF31" s="557"/>
      <c r="AG31" s="557"/>
      <c r="AH31" s="557"/>
      <c r="AI31" s="557"/>
      <c r="AJ31" s="557"/>
      <c r="AK31" s="557"/>
    </row>
    <row r="32" spans="1:39" x14ac:dyDescent="0.3">
      <c r="A32" s="558"/>
      <c r="B32" s="93"/>
      <c r="C32" s="92"/>
      <c r="D32" s="94"/>
      <c r="E32" s="95"/>
      <c r="F32" s="569"/>
      <c r="G32" s="791">
        <f t="shared" si="0"/>
        <v>0</v>
      </c>
      <c r="H32" s="570"/>
      <c r="I32" s="792">
        <f t="shared" si="1"/>
        <v>0</v>
      </c>
      <c r="J32" s="789">
        <f>SUM(Table8[[#This Row],[Total own]]+Table8[[#This Row],[Total IRF]])</f>
        <v>0</v>
      </c>
      <c r="K32" s="762"/>
      <c r="L32" s="762"/>
      <c r="M32" s="558"/>
      <c r="N32" s="558"/>
      <c r="O32" s="558"/>
      <c r="P32" s="557"/>
      <c r="Q32" s="557"/>
      <c r="R32" s="557"/>
      <c r="S32" s="557"/>
      <c r="T32" s="557"/>
      <c r="U32" s="557"/>
      <c r="V32" s="557"/>
      <c r="W32" s="557"/>
      <c r="X32" s="557"/>
      <c r="Y32" s="557"/>
      <c r="Z32" s="557"/>
      <c r="AA32" s="557"/>
      <c r="AB32" s="557"/>
      <c r="AC32" s="557"/>
      <c r="AD32" s="557"/>
      <c r="AE32" s="557"/>
      <c r="AF32" s="557"/>
      <c r="AG32" s="557"/>
      <c r="AH32" s="557"/>
      <c r="AI32" s="557"/>
      <c r="AJ32" s="557"/>
      <c r="AK32" s="557"/>
    </row>
    <row r="33" spans="1:37" x14ac:dyDescent="0.3">
      <c r="A33" s="558"/>
      <c r="B33" s="93"/>
      <c r="C33" s="92"/>
      <c r="D33" s="94"/>
      <c r="E33" s="95"/>
      <c r="F33" s="569"/>
      <c r="G33" s="791">
        <f t="shared" si="0"/>
        <v>0</v>
      </c>
      <c r="H33" s="570"/>
      <c r="I33" s="792">
        <f t="shared" si="1"/>
        <v>0</v>
      </c>
      <c r="J33" s="789">
        <f>SUM(Table8[[#This Row],[Total own]]+Table8[[#This Row],[Total IRF]])</f>
        <v>0</v>
      </c>
      <c r="K33" s="762"/>
      <c r="L33" s="762"/>
      <c r="M33" s="558"/>
      <c r="N33" s="558"/>
      <c r="O33" s="558"/>
      <c r="P33" s="557"/>
      <c r="Q33" s="557"/>
      <c r="R33" s="557"/>
      <c r="S33" s="557"/>
      <c r="T33" s="557"/>
      <c r="U33" s="557"/>
      <c r="V33" s="557"/>
      <c r="W33" s="557"/>
      <c r="X33" s="557"/>
      <c r="Y33" s="557"/>
      <c r="Z33" s="557"/>
      <c r="AA33" s="557"/>
      <c r="AB33" s="557"/>
      <c r="AC33" s="557"/>
      <c r="AD33" s="557"/>
      <c r="AE33" s="557"/>
      <c r="AF33" s="557"/>
      <c r="AG33" s="557"/>
      <c r="AH33" s="557"/>
      <c r="AI33" s="557"/>
      <c r="AJ33" s="557"/>
      <c r="AK33" s="557"/>
    </row>
    <row r="34" spans="1:37" x14ac:dyDescent="0.3">
      <c r="A34" s="558"/>
      <c r="B34" s="93"/>
      <c r="C34" s="92"/>
      <c r="D34" s="94"/>
      <c r="E34" s="95"/>
      <c r="F34" s="569"/>
      <c r="G34" s="791">
        <f t="shared" si="0"/>
        <v>0</v>
      </c>
      <c r="H34" s="570"/>
      <c r="I34" s="792">
        <f t="shared" si="1"/>
        <v>0</v>
      </c>
      <c r="J34" s="789">
        <f>SUM(Table8[[#This Row],[Total own]]+Table8[[#This Row],[Total IRF]])</f>
        <v>0</v>
      </c>
      <c r="K34" s="762"/>
      <c r="L34" s="762"/>
      <c r="M34" s="558"/>
      <c r="N34" s="558"/>
      <c r="O34" s="558"/>
      <c r="P34" s="557"/>
      <c r="Q34" s="557"/>
      <c r="R34" s="557"/>
      <c r="S34" s="557"/>
      <c r="T34" s="557"/>
      <c r="U34" s="557"/>
      <c r="V34" s="557"/>
      <c r="W34" s="557"/>
      <c r="X34" s="557"/>
      <c r="Y34" s="557"/>
      <c r="Z34" s="557"/>
      <c r="AA34" s="557"/>
      <c r="AB34" s="557"/>
      <c r="AC34" s="557"/>
      <c r="AD34" s="557"/>
      <c r="AE34" s="557"/>
      <c r="AF34" s="557"/>
      <c r="AG34" s="557"/>
      <c r="AH34" s="557"/>
      <c r="AI34" s="557"/>
      <c r="AJ34" s="557"/>
      <c r="AK34" s="557"/>
    </row>
    <row r="35" spans="1:37" x14ac:dyDescent="0.3">
      <c r="A35" s="558"/>
      <c r="B35" s="91"/>
      <c r="C35" s="92"/>
      <c r="D35" s="94"/>
      <c r="E35" s="95"/>
      <c r="F35" s="569"/>
      <c r="G35" s="787">
        <f t="shared" si="0"/>
        <v>0</v>
      </c>
      <c r="H35" s="570"/>
      <c r="I35" s="792">
        <f t="shared" si="1"/>
        <v>0</v>
      </c>
      <c r="J35" s="789">
        <f>SUM(Table8[[#This Row],[Total own]]+Table8[[#This Row],[Total IRF]])</f>
        <v>0</v>
      </c>
      <c r="K35" s="762"/>
      <c r="L35" s="762"/>
      <c r="M35" s="558"/>
      <c r="N35" s="558"/>
      <c r="O35" s="558"/>
      <c r="P35" s="557"/>
      <c r="Q35" s="557"/>
      <c r="R35" s="557"/>
      <c r="S35" s="557"/>
      <c r="T35" s="557"/>
      <c r="U35" s="557"/>
      <c r="V35" s="557"/>
      <c r="W35" s="557"/>
      <c r="X35" s="557"/>
      <c r="Y35" s="557"/>
      <c r="Z35" s="557"/>
      <c r="AA35" s="557"/>
      <c r="AB35" s="557"/>
      <c r="AC35" s="557"/>
      <c r="AD35" s="557"/>
      <c r="AE35" s="557"/>
      <c r="AF35" s="557"/>
      <c r="AG35" s="557"/>
      <c r="AH35" s="557"/>
      <c r="AI35" s="557"/>
      <c r="AJ35" s="557"/>
      <c r="AK35" s="557"/>
    </row>
    <row r="36" spans="1:37" x14ac:dyDescent="0.3">
      <c r="A36" s="558"/>
      <c r="B36" s="93"/>
      <c r="C36" s="92"/>
      <c r="D36" s="94"/>
      <c r="E36" s="95"/>
      <c r="F36" s="569"/>
      <c r="G36" s="791">
        <f t="shared" si="0"/>
        <v>0</v>
      </c>
      <c r="H36" s="570"/>
      <c r="I36" s="792">
        <f t="shared" si="1"/>
        <v>0</v>
      </c>
      <c r="J36" s="789">
        <f>SUM(Table8[[#This Row],[Total own]]+Table8[[#This Row],[Total IRF]])</f>
        <v>0</v>
      </c>
      <c r="K36" s="762"/>
      <c r="L36" s="762"/>
      <c r="M36" s="558"/>
      <c r="N36" s="558"/>
      <c r="O36" s="558"/>
      <c r="P36" s="557"/>
      <c r="Q36" s="557"/>
      <c r="R36" s="557"/>
      <c r="S36" s="557"/>
      <c r="T36" s="557"/>
      <c r="U36" s="557"/>
      <c r="V36" s="557"/>
      <c r="W36" s="557"/>
      <c r="X36" s="557"/>
      <c r="Y36" s="557"/>
      <c r="Z36" s="557"/>
      <c r="AA36" s="557"/>
      <c r="AB36" s="557"/>
      <c r="AC36" s="557"/>
      <c r="AD36" s="557"/>
      <c r="AE36" s="557"/>
      <c r="AF36" s="557"/>
      <c r="AG36" s="557"/>
      <c r="AH36" s="557"/>
      <c r="AI36" s="557"/>
      <c r="AJ36" s="557"/>
      <c r="AK36" s="557"/>
    </row>
    <row r="37" spans="1:37" x14ac:dyDescent="0.3">
      <c r="A37" s="558"/>
      <c r="B37" s="93"/>
      <c r="C37" s="92"/>
      <c r="D37" s="94"/>
      <c r="E37" s="95"/>
      <c r="F37" s="569"/>
      <c r="G37" s="791">
        <f t="shared" si="0"/>
        <v>0</v>
      </c>
      <c r="H37" s="570"/>
      <c r="I37" s="792">
        <f t="shared" si="1"/>
        <v>0</v>
      </c>
      <c r="J37" s="789">
        <f>SUM(Table8[[#This Row],[Total own]]+Table8[[#This Row],[Total IRF]])</f>
        <v>0</v>
      </c>
      <c r="K37" s="762"/>
      <c r="L37" s="762"/>
      <c r="M37" s="558"/>
      <c r="N37" s="558"/>
      <c r="O37" s="558"/>
      <c r="P37" s="557"/>
      <c r="Q37" s="557"/>
      <c r="R37" s="557"/>
      <c r="S37" s="557"/>
      <c r="T37" s="557"/>
      <c r="U37" s="557"/>
      <c r="V37" s="557"/>
      <c r="W37" s="557"/>
      <c r="X37" s="557"/>
      <c r="Y37" s="557"/>
      <c r="Z37" s="557"/>
      <c r="AA37" s="557"/>
      <c r="AB37" s="557"/>
      <c r="AC37" s="557"/>
      <c r="AD37" s="557"/>
      <c r="AE37" s="557"/>
      <c r="AF37" s="557"/>
      <c r="AG37" s="557"/>
      <c r="AH37" s="557"/>
      <c r="AI37" s="557"/>
      <c r="AJ37" s="557"/>
      <c r="AK37" s="557"/>
    </row>
    <row r="38" spans="1:37" x14ac:dyDescent="0.3">
      <c r="A38" s="558"/>
      <c r="B38" s="93"/>
      <c r="C38" s="92"/>
      <c r="D38" s="94"/>
      <c r="E38" s="95"/>
      <c r="F38" s="569"/>
      <c r="G38" s="791">
        <f t="shared" si="0"/>
        <v>0</v>
      </c>
      <c r="H38" s="570"/>
      <c r="I38" s="792">
        <f t="shared" si="1"/>
        <v>0</v>
      </c>
      <c r="J38" s="789">
        <f>SUM(Table8[[#This Row],[Total own]]+Table8[[#This Row],[Total IRF]])</f>
        <v>0</v>
      </c>
      <c r="K38" s="762"/>
      <c r="L38" s="762"/>
      <c r="M38" s="558"/>
      <c r="N38" s="558"/>
      <c r="O38" s="558"/>
      <c r="P38" s="557"/>
      <c r="Q38" s="557"/>
      <c r="R38" s="557"/>
      <c r="S38" s="557"/>
      <c r="T38" s="557"/>
      <c r="U38" s="557"/>
      <c r="V38" s="557"/>
      <c r="W38" s="557"/>
      <c r="X38" s="557"/>
      <c r="Y38" s="557"/>
      <c r="Z38" s="557"/>
      <c r="AA38" s="557"/>
      <c r="AB38" s="557"/>
      <c r="AC38" s="557"/>
      <c r="AD38" s="557"/>
      <c r="AE38" s="557"/>
      <c r="AF38" s="557"/>
      <c r="AG38" s="557"/>
      <c r="AH38" s="557"/>
      <c r="AI38" s="557"/>
      <c r="AJ38" s="557"/>
      <c r="AK38" s="557"/>
    </row>
    <row r="39" spans="1:37" x14ac:dyDescent="0.3">
      <c r="A39" s="558"/>
      <c r="B39" s="91"/>
      <c r="C39" s="92"/>
      <c r="D39" s="94"/>
      <c r="E39" s="95"/>
      <c r="F39" s="569"/>
      <c r="G39" s="787">
        <f t="shared" si="0"/>
        <v>0</v>
      </c>
      <c r="H39" s="570"/>
      <c r="I39" s="792">
        <f t="shared" si="1"/>
        <v>0</v>
      </c>
      <c r="J39" s="789">
        <f>SUM(Table8[[#This Row],[Total own]]+Table8[[#This Row],[Total IRF]])</f>
        <v>0</v>
      </c>
      <c r="K39" s="762"/>
      <c r="L39" s="762"/>
      <c r="M39" s="558"/>
      <c r="N39" s="558"/>
      <c r="O39" s="558"/>
      <c r="P39" s="557"/>
      <c r="Q39" s="557"/>
      <c r="R39" s="557"/>
      <c r="S39" s="557"/>
      <c r="T39" s="557"/>
      <c r="U39" s="557"/>
      <c r="V39" s="557"/>
      <c r="W39" s="557"/>
      <c r="X39" s="557"/>
      <c r="Y39" s="557"/>
      <c r="Z39" s="557"/>
      <c r="AA39" s="557"/>
      <c r="AB39" s="557"/>
      <c r="AC39" s="557"/>
      <c r="AD39" s="557"/>
      <c r="AE39" s="557"/>
      <c r="AF39" s="557"/>
      <c r="AG39" s="557"/>
      <c r="AH39" s="557"/>
      <c r="AI39" s="557"/>
      <c r="AJ39" s="557"/>
      <c r="AK39" s="557"/>
    </row>
    <row r="40" spans="1:37" x14ac:dyDescent="0.3">
      <c r="A40" s="558"/>
      <c r="B40" s="91"/>
      <c r="C40" s="92"/>
      <c r="D40" s="96"/>
      <c r="E40" s="95"/>
      <c r="F40" s="569"/>
      <c r="G40" s="787">
        <f t="shared" si="0"/>
        <v>0</v>
      </c>
      <c r="H40" s="570"/>
      <c r="I40" s="792">
        <f t="shared" si="1"/>
        <v>0</v>
      </c>
      <c r="J40" s="789">
        <f>SUM(Table8[[#This Row],[Total own]]+Table8[[#This Row],[Total IRF]])</f>
        <v>0</v>
      </c>
      <c r="K40" s="762"/>
      <c r="L40" s="762"/>
      <c r="M40" s="558"/>
      <c r="N40" s="558"/>
      <c r="O40" s="558"/>
      <c r="P40" s="557"/>
      <c r="Q40" s="557"/>
      <c r="R40" s="557"/>
      <c r="S40" s="557"/>
      <c r="T40" s="557"/>
      <c r="U40" s="557"/>
      <c r="V40" s="557"/>
      <c r="W40" s="557"/>
      <c r="X40" s="557"/>
      <c r="Y40" s="557"/>
      <c r="Z40" s="557"/>
      <c r="AA40" s="557"/>
      <c r="AB40" s="557"/>
      <c r="AC40" s="557"/>
      <c r="AD40" s="557"/>
      <c r="AE40" s="557"/>
      <c r="AF40" s="557"/>
      <c r="AG40" s="557"/>
      <c r="AH40" s="557"/>
      <c r="AI40" s="557"/>
      <c r="AJ40" s="557"/>
      <c r="AK40" s="557"/>
    </row>
    <row r="41" spans="1:37" x14ac:dyDescent="0.3">
      <c r="A41" s="558"/>
      <c r="B41" s="91"/>
      <c r="C41" s="92"/>
      <c r="D41" s="96"/>
      <c r="E41" s="95"/>
      <c r="F41" s="569"/>
      <c r="G41" s="787">
        <f t="shared" si="0"/>
        <v>0</v>
      </c>
      <c r="H41" s="570"/>
      <c r="I41" s="792">
        <f t="shared" si="1"/>
        <v>0</v>
      </c>
      <c r="J41" s="789">
        <f>SUM(Table8[[#This Row],[Total own]]+Table8[[#This Row],[Total IRF]])</f>
        <v>0</v>
      </c>
      <c r="K41" s="762"/>
      <c r="L41" s="762"/>
      <c r="M41" s="558"/>
      <c r="N41" s="558"/>
      <c r="O41" s="558"/>
      <c r="P41" s="557"/>
      <c r="Q41" s="557"/>
      <c r="R41" s="557"/>
      <c r="S41" s="557"/>
      <c r="T41" s="557"/>
      <c r="U41" s="557"/>
      <c r="V41" s="557"/>
      <c r="W41" s="557"/>
      <c r="X41" s="557"/>
      <c r="Y41" s="557"/>
      <c r="Z41" s="557"/>
      <c r="AA41" s="557"/>
      <c r="AB41" s="557"/>
      <c r="AC41" s="557"/>
      <c r="AD41" s="557"/>
      <c r="AE41" s="557"/>
      <c r="AF41" s="557"/>
      <c r="AG41" s="557"/>
      <c r="AH41" s="557"/>
      <c r="AI41" s="557"/>
      <c r="AJ41" s="557"/>
      <c r="AK41" s="557"/>
    </row>
    <row r="42" spans="1:37" x14ac:dyDescent="0.3">
      <c r="A42" s="558"/>
      <c r="B42" s="91"/>
      <c r="C42" s="92"/>
      <c r="D42" s="96"/>
      <c r="E42" s="95"/>
      <c r="F42" s="569"/>
      <c r="G42" s="787">
        <f t="shared" si="0"/>
        <v>0</v>
      </c>
      <c r="H42" s="570"/>
      <c r="I42" s="792">
        <f t="shared" si="1"/>
        <v>0</v>
      </c>
      <c r="J42" s="789">
        <f>SUM(Table8[[#This Row],[Total own]]+Table8[[#This Row],[Total IRF]])</f>
        <v>0</v>
      </c>
      <c r="K42" s="762"/>
      <c r="L42" s="762"/>
      <c r="M42" s="558"/>
      <c r="N42" s="558"/>
      <c r="O42" s="558"/>
      <c r="P42" s="557"/>
      <c r="Q42" s="557"/>
      <c r="R42" s="557"/>
      <c r="S42" s="557"/>
      <c r="T42" s="557"/>
      <c r="U42" s="557"/>
      <c r="V42" s="557"/>
      <c r="W42" s="557"/>
      <c r="X42" s="557"/>
      <c r="Y42" s="557"/>
      <c r="Z42" s="557"/>
      <c r="AA42" s="557"/>
      <c r="AB42" s="557"/>
      <c r="AC42" s="557"/>
      <c r="AD42" s="557"/>
      <c r="AE42" s="557"/>
      <c r="AF42" s="557"/>
      <c r="AG42" s="557"/>
      <c r="AH42" s="557"/>
      <c r="AI42" s="557"/>
      <c r="AJ42" s="557"/>
      <c r="AK42" s="557"/>
    </row>
    <row r="43" spans="1:37" x14ac:dyDescent="0.3">
      <c r="A43" s="558"/>
      <c r="B43" s="91"/>
      <c r="C43" s="92"/>
      <c r="D43" s="96"/>
      <c r="E43" s="95"/>
      <c r="F43" s="569"/>
      <c r="G43" s="787">
        <f t="shared" si="0"/>
        <v>0</v>
      </c>
      <c r="H43" s="570"/>
      <c r="I43" s="792">
        <f t="shared" si="1"/>
        <v>0</v>
      </c>
      <c r="J43" s="789">
        <f>SUM(Table8[[#This Row],[Total own]]+Table8[[#This Row],[Total IRF]])</f>
        <v>0</v>
      </c>
      <c r="K43" s="762"/>
      <c r="L43" s="762"/>
      <c r="M43" s="558"/>
      <c r="N43" s="558"/>
      <c r="O43" s="558"/>
      <c r="P43" s="557"/>
      <c r="Q43" s="557"/>
      <c r="R43" s="557"/>
      <c r="S43" s="557"/>
      <c r="T43" s="557"/>
      <c r="U43" s="557"/>
      <c r="V43" s="557"/>
      <c r="W43" s="557"/>
      <c r="X43" s="557"/>
      <c r="Y43" s="557"/>
      <c r="Z43" s="557"/>
      <c r="AA43" s="557"/>
      <c r="AB43" s="557"/>
      <c r="AC43" s="557"/>
      <c r="AD43" s="557"/>
      <c r="AE43" s="557"/>
      <c r="AF43" s="557"/>
      <c r="AG43" s="557"/>
      <c r="AH43" s="557"/>
      <c r="AI43" s="557"/>
      <c r="AJ43" s="557"/>
      <c r="AK43" s="557"/>
    </row>
    <row r="44" spans="1:37" x14ac:dyDescent="0.3">
      <c r="A44" s="558"/>
      <c r="B44" s="91"/>
      <c r="C44" s="92"/>
      <c r="D44" s="96"/>
      <c r="E44" s="95"/>
      <c r="F44" s="569"/>
      <c r="G44" s="787">
        <f t="shared" si="0"/>
        <v>0</v>
      </c>
      <c r="H44" s="570"/>
      <c r="I44" s="792">
        <f t="shared" si="1"/>
        <v>0</v>
      </c>
      <c r="J44" s="789">
        <f>SUM(Table8[[#This Row],[Total own]]+Table8[[#This Row],[Total IRF]])</f>
        <v>0</v>
      </c>
      <c r="K44" s="762"/>
      <c r="L44" s="762"/>
      <c r="M44" s="558"/>
      <c r="N44" s="558"/>
      <c r="O44" s="558"/>
      <c r="P44" s="557"/>
      <c r="Q44" s="557"/>
      <c r="R44" s="557"/>
      <c r="S44" s="557"/>
      <c r="T44" s="557"/>
      <c r="U44" s="557"/>
      <c r="V44" s="557"/>
      <c r="W44" s="557"/>
      <c r="X44" s="557"/>
      <c r="Y44" s="557"/>
      <c r="Z44" s="557"/>
      <c r="AA44" s="557"/>
      <c r="AB44" s="557"/>
      <c r="AC44" s="557"/>
      <c r="AD44" s="557"/>
      <c r="AE44" s="557"/>
      <c r="AF44" s="557"/>
      <c r="AG44" s="557"/>
      <c r="AH44" s="557"/>
      <c r="AI44" s="557"/>
      <c r="AJ44" s="557"/>
      <c r="AK44" s="557"/>
    </row>
    <row r="45" spans="1:37" x14ac:dyDescent="0.3">
      <c r="A45" s="558"/>
      <c r="B45" s="91"/>
      <c r="C45" s="92"/>
      <c r="D45" s="96"/>
      <c r="E45" s="95"/>
      <c r="F45" s="571"/>
      <c r="G45" s="787">
        <f t="shared" si="0"/>
        <v>0</v>
      </c>
      <c r="H45" s="570"/>
      <c r="I45" s="792">
        <f t="shared" si="1"/>
        <v>0</v>
      </c>
      <c r="J45" s="789">
        <f>SUM(Table8[[#This Row],[Total own]]+Table8[[#This Row],[Total IRF]])</f>
        <v>0</v>
      </c>
      <c r="K45" s="762"/>
      <c r="L45" s="762"/>
      <c r="M45" s="558"/>
      <c r="N45" s="558"/>
      <c r="O45" s="558"/>
      <c r="P45" s="557"/>
      <c r="Q45" s="557"/>
      <c r="R45" s="557"/>
      <c r="S45" s="557"/>
      <c r="T45" s="557"/>
      <c r="U45" s="557"/>
      <c r="V45" s="557"/>
      <c r="W45" s="557"/>
      <c r="X45" s="557"/>
      <c r="Y45" s="557"/>
      <c r="Z45" s="557"/>
      <c r="AA45" s="557"/>
      <c r="AB45" s="557"/>
      <c r="AC45" s="557"/>
      <c r="AD45" s="557"/>
      <c r="AE45" s="557"/>
      <c r="AF45" s="557"/>
      <c r="AG45" s="557"/>
      <c r="AH45" s="557"/>
      <c r="AI45" s="557"/>
      <c r="AJ45" s="557"/>
      <c r="AK45" s="557"/>
    </row>
    <row r="46" spans="1:37" x14ac:dyDescent="0.3">
      <c r="A46" s="558"/>
      <c r="B46" s="93"/>
      <c r="C46" s="92"/>
      <c r="D46" s="97"/>
      <c r="E46" s="95"/>
      <c r="F46" s="569"/>
      <c r="G46" s="787">
        <f t="shared" si="0"/>
        <v>0</v>
      </c>
      <c r="H46" s="570"/>
      <c r="I46" s="792">
        <f t="shared" si="1"/>
        <v>0</v>
      </c>
      <c r="J46" s="789">
        <f>SUM(Table8[[#This Row],[Total own]]+Table8[[#This Row],[Total IRF]])</f>
        <v>0</v>
      </c>
      <c r="K46" s="762"/>
      <c r="L46" s="762"/>
      <c r="M46" s="558"/>
      <c r="N46" s="558"/>
      <c r="O46" s="558"/>
      <c r="P46" s="557"/>
      <c r="Q46" s="557"/>
      <c r="R46" s="557"/>
      <c r="S46" s="557"/>
      <c r="T46" s="557"/>
      <c r="U46" s="557"/>
      <c r="V46" s="557"/>
      <c r="W46" s="557"/>
      <c r="X46" s="557"/>
      <c r="Y46" s="557"/>
      <c r="Z46" s="557"/>
      <c r="AA46" s="557"/>
      <c r="AB46" s="557"/>
      <c r="AC46" s="557"/>
      <c r="AD46" s="557"/>
      <c r="AE46" s="557"/>
      <c r="AF46" s="557"/>
      <c r="AG46" s="557"/>
      <c r="AH46" s="557"/>
      <c r="AI46" s="557"/>
      <c r="AJ46" s="557"/>
      <c r="AK46" s="557"/>
    </row>
    <row r="47" spans="1:37" x14ac:dyDescent="0.3">
      <c r="A47" s="558"/>
      <c r="B47" s="93"/>
      <c r="C47" s="92"/>
      <c r="D47" s="97"/>
      <c r="E47" s="95"/>
      <c r="F47" s="569"/>
      <c r="G47" s="787">
        <f t="shared" si="0"/>
        <v>0</v>
      </c>
      <c r="H47" s="570"/>
      <c r="I47" s="792">
        <f t="shared" si="1"/>
        <v>0</v>
      </c>
      <c r="J47" s="789">
        <f>SUM(Table8[[#This Row],[Total own]]+Table8[[#This Row],[Total IRF]])</f>
        <v>0</v>
      </c>
      <c r="K47" s="762"/>
      <c r="L47" s="762"/>
      <c r="M47" s="558"/>
      <c r="N47" s="558"/>
      <c r="O47" s="558"/>
      <c r="P47" s="557"/>
      <c r="Q47" s="557"/>
      <c r="R47" s="557"/>
      <c r="S47" s="557"/>
      <c r="T47" s="557"/>
      <c r="U47" s="557"/>
      <c r="V47" s="557"/>
      <c r="W47" s="557"/>
      <c r="X47" s="557"/>
      <c r="Y47" s="557"/>
      <c r="Z47" s="557"/>
      <c r="AA47" s="557"/>
      <c r="AB47" s="557"/>
      <c r="AC47" s="557"/>
      <c r="AD47" s="557"/>
      <c r="AE47" s="557"/>
      <c r="AF47" s="557"/>
      <c r="AG47" s="557"/>
      <c r="AH47" s="557"/>
      <c r="AI47" s="557"/>
      <c r="AJ47" s="557"/>
      <c r="AK47" s="557"/>
    </row>
    <row r="48" spans="1:37" x14ac:dyDescent="0.3">
      <c r="A48" s="558"/>
      <c r="B48" s="93"/>
      <c r="C48" s="92"/>
      <c r="D48" s="97"/>
      <c r="E48" s="95"/>
      <c r="F48" s="569"/>
      <c r="G48" s="787">
        <f t="shared" si="0"/>
        <v>0</v>
      </c>
      <c r="H48" s="570"/>
      <c r="I48" s="792">
        <f t="shared" si="1"/>
        <v>0</v>
      </c>
      <c r="J48" s="789">
        <f>SUM(Table8[[#This Row],[Total own]]+Table8[[#This Row],[Total IRF]])</f>
        <v>0</v>
      </c>
      <c r="K48" s="762"/>
      <c r="L48" s="762"/>
      <c r="M48" s="558"/>
      <c r="N48" s="558"/>
      <c r="O48" s="558"/>
      <c r="P48" s="557"/>
      <c r="Q48" s="557"/>
      <c r="R48" s="557"/>
      <c r="S48" s="557"/>
      <c r="T48" s="557"/>
      <c r="U48" s="557"/>
      <c r="V48" s="557"/>
      <c r="W48" s="557"/>
      <c r="X48" s="557"/>
      <c r="Y48" s="557"/>
      <c r="Z48" s="557"/>
      <c r="AA48" s="557"/>
      <c r="AB48" s="557"/>
      <c r="AC48" s="557"/>
      <c r="AD48" s="557"/>
      <c r="AE48" s="557"/>
      <c r="AF48" s="557"/>
      <c r="AG48" s="557"/>
      <c r="AH48" s="557"/>
      <c r="AI48" s="557"/>
      <c r="AJ48" s="557"/>
      <c r="AK48" s="557"/>
    </row>
    <row r="49" spans="1:39" x14ac:dyDescent="0.3">
      <c r="A49" s="558"/>
      <c r="B49" s="93"/>
      <c r="C49" s="92"/>
      <c r="D49" s="97"/>
      <c r="E49" s="95"/>
      <c r="F49" s="569"/>
      <c r="G49" s="787">
        <f t="shared" si="0"/>
        <v>0</v>
      </c>
      <c r="H49" s="570"/>
      <c r="I49" s="792">
        <f t="shared" si="1"/>
        <v>0</v>
      </c>
      <c r="J49" s="789">
        <f>SUM(Table8[[#This Row],[Total own]]+Table8[[#This Row],[Total IRF]])</f>
        <v>0</v>
      </c>
      <c r="K49" s="762"/>
      <c r="L49" s="762"/>
      <c r="M49" s="558"/>
      <c r="N49" s="558"/>
      <c r="O49" s="558"/>
      <c r="P49" s="557"/>
      <c r="Q49" s="557"/>
      <c r="R49" s="557"/>
      <c r="S49" s="557"/>
      <c r="T49" s="557"/>
      <c r="U49" s="557"/>
      <c r="V49" s="557"/>
      <c r="W49" s="557"/>
      <c r="X49" s="557"/>
      <c r="Y49" s="557"/>
      <c r="Z49" s="557"/>
      <c r="AA49" s="557"/>
      <c r="AB49" s="557"/>
      <c r="AC49" s="557"/>
      <c r="AD49" s="557"/>
      <c r="AE49" s="557"/>
      <c r="AF49" s="557"/>
      <c r="AG49" s="557"/>
      <c r="AH49" s="557"/>
      <c r="AI49" s="557"/>
      <c r="AJ49" s="557"/>
      <c r="AK49" s="557"/>
    </row>
    <row r="50" spans="1:39" x14ac:dyDescent="0.3">
      <c r="A50" s="558"/>
      <c r="B50" s="98"/>
      <c r="C50" s="92"/>
      <c r="D50" s="99"/>
      <c r="E50" s="95"/>
      <c r="F50" s="569"/>
      <c r="G50" s="787">
        <f t="shared" si="0"/>
        <v>0</v>
      </c>
      <c r="H50" s="570"/>
      <c r="I50" s="792">
        <f t="shared" si="1"/>
        <v>0</v>
      </c>
      <c r="J50" s="789">
        <f>SUM(Table8[[#This Row],[Total own]]+Table8[[#This Row],[Total IRF]])</f>
        <v>0</v>
      </c>
      <c r="K50" s="762"/>
      <c r="L50" s="762"/>
      <c r="M50" s="558"/>
      <c r="N50" s="558"/>
      <c r="O50" s="558"/>
      <c r="P50" s="557"/>
      <c r="Q50" s="557"/>
      <c r="R50" s="557"/>
      <c r="S50" s="557"/>
      <c r="T50" s="557"/>
      <c r="U50" s="557"/>
      <c r="V50" s="557"/>
      <c r="W50" s="557"/>
      <c r="X50" s="557"/>
      <c r="Y50" s="557"/>
      <c r="Z50" s="557"/>
      <c r="AA50" s="557"/>
      <c r="AB50" s="557"/>
      <c r="AC50" s="557"/>
      <c r="AD50" s="557"/>
      <c r="AE50" s="557"/>
      <c r="AF50" s="557"/>
      <c r="AG50" s="557"/>
      <c r="AH50" s="557"/>
      <c r="AI50" s="557"/>
      <c r="AJ50" s="557"/>
      <c r="AK50" s="557"/>
      <c r="AL50" s="557"/>
      <c r="AM50" s="557"/>
    </row>
    <row r="51" spans="1:39" ht="14.4" thickBot="1" x14ac:dyDescent="0.35">
      <c r="A51" s="558"/>
      <c r="B51" s="793" t="s">
        <v>22</v>
      </c>
      <c r="C51" s="794"/>
      <c r="D51" s="795"/>
      <c r="E51" s="796"/>
      <c r="F51" s="797">
        <f>SUM(F25:F50)</f>
        <v>0</v>
      </c>
      <c r="G51" s="798">
        <f>SUM(G25:G50)</f>
        <v>0</v>
      </c>
      <c r="H51" s="799">
        <f>SUM(H25:H50)</f>
        <v>0</v>
      </c>
      <c r="I51" s="800">
        <f>SUM(I25:I50)</f>
        <v>0</v>
      </c>
      <c r="J51" s="801">
        <f>SUBTOTAL(109,Table8[Column1])</f>
        <v>0</v>
      </c>
      <c r="K51" s="558"/>
      <c r="L51" s="558"/>
      <c r="M51" s="558"/>
      <c r="N51" s="558"/>
      <c r="O51" s="558"/>
      <c r="P51" s="557"/>
      <c r="Q51" s="557"/>
      <c r="R51" s="557"/>
      <c r="S51" s="557"/>
      <c r="T51" s="557"/>
      <c r="U51" s="557"/>
      <c r="V51" s="557"/>
      <c r="W51" s="557"/>
      <c r="X51" s="557"/>
      <c r="Y51" s="557"/>
      <c r="Z51" s="557"/>
      <c r="AA51" s="557"/>
      <c r="AB51" s="557"/>
      <c r="AC51" s="557"/>
      <c r="AD51" s="557"/>
      <c r="AE51" s="557"/>
      <c r="AF51" s="557"/>
      <c r="AG51" s="557"/>
      <c r="AH51" s="557"/>
      <c r="AI51" s="557"/>
      <c r="AJ51" s="557"/>
      <c r="AK51" s="557"/>
      <c r="AL51" s="557"/>
      <c r="AM51" s="557"/>
    </row>
    <row r="52" spans="1:39" s="573" customFormat="1" x14ac:dyDescent="0.3">
      <c r="A52" s="802"/>
      <c r="B52" s="780"/>
      <c r="C52" s="780"/>
      <c r="D52" s="803"/>
      <c r="E52" s="804"/>
      <c r="F52" s="805" t="s">
        <v>23</v>
      </c>
      <c r="G52" s="806"/>
      <c r="H52" s="807"/>
      <c r="I52" s="808"/>
      <c r="J52" s="558"/>
      <c r="K52" s="809"/>
      <c r="L52" s="802"/>
      <c r="M52" s="802"/>
      <c r="N52" s="802"/>
      <c r="O52" s="80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</row>
    <row r="53" spans="1:39" s="573" customFormat="1" x14ac:dyDescent="0.3">
      <c r="A53" s="802"/>
      <c r="B53" s="558"/>
      <c r="C53" s="558"/>
      <c r="D53" s="558"/>
      <c r="E53" s="774"/>
      <c r="F53" s="558"/>
      <c r="G53" s="558"/>
      <c r="H53" s="558"/>
      <c r="I53" s="558"/>
      <c r="J53" s="558"/>
      <c r="K53" s="802"/>
      <c r="L53" s="802"/>
      <c r="M53" s="802"/>
      <c r="N53" s="802"/>
      <c r="O53" s="80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</row>
    <row r="54" spans="1:39" s="573" customFormat="1" x14ac:dyDescent="0.3">
      <c r="A54" s="802"/>
      <c r="B54" s="780" t="s">
        <v>24</v>
      </c>
      <c r="C54" s="558"/>
      <c r="D54" s="558"/>
      <c r="E54" s="558"/>
      <c r="F54" s="558"/>
      <c r="G54" s="558"/>
      <c r="H54" s="558"/>
      <c r="I54" s="558"/>
      <c r="J54" s="810"/>
      <c r="K54" s="802"/>
      <c r="L54" s="802"/>
      <c r="M54" s="802"/>
      <c r="N54" s="802"/>
      <c r="O54" s="80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</row>
    <row r="55" spans="1:39" s="573" customFormat="1" ht="27.6" x14ac:dyDescent="0.3">
      <c r="A55" s="802"/>
      <c r="B55" s="392" t="s">
        <v>17</v>
      </c>
      <c r="C55" s="393" t="s">
        <v>20</v>
      </c>
      <c r="D55" s="394" t="s">
        <v>14</v>
      </c>
      <c r="E55" s="395" t="s">
        <v>13</v>
      </c>
      <c r="F55" s="396" t="s">
        <v>25</v>
      </c>
      <c r="G55" s="397"/>
      <c r="H55" s="397"/>
      <c r="I55" s="397"/>
      <c r="J55" s="811"/>
      <c r="K55" s="802"/>
      <c r="L55" s="802"/>
      <c r="M55" s="802"/>
      <c r="N55" s="802"/>
      <c r="O55" s="80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</row>
    <row r="56" spans="1:39" s="573" customFormat="1" x14ac:dyDescent="0.3">
      <c r="A56" s="802"/>
      <c r="B56" s="88"/>
      <c r="C56" s="654"/>
      <c r="D56" s="655"/>
      <c r="E56" s="812">
        <f>Table3[[#This Row],[Total ]]-Table3[[#This Row],[Own/other financing]]</f>
        <v>0</v>
      </c>
      <c r="F56" s="574"/>
      <c r="G56" s="574"/>
      <c r="H56" s="574"/>
      <c r="I56" s="574"/>
      <c r="J56" s="575"/>
      <c r="K56" s="802"/>
      <c r="L56" s="802"/>
      <c r="M56" s="802"/>
      <c r="N56" s="802"/>
      <c r="O56" s="80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</row>
    <row r="57" spans="1:39" s="573" customFormat="1" x14ac:dyDescent="0.3">
      <c r="A57" s="802"/>
      <c r="B57" s="91"/>
      <c r="C57" s="656"/>
      <c r="D57" s="655"/>
      <c r="E57" s="813">
        <f>Table3[[#This Row],[Total ]]-Table3[[#This Row],[Own/other financing]]</f>
        <v>0</v>
      </c>
      <c r="F57" s="576"/>
      <c r="G57" s="576"/>
      <c r="H57" s="576"/>
      <c r="I57" s="576"/>
      <c r="J57" s="577"/>
      <c r="K57" s="802"/>
      <c r="L57" s="802"/>
      <c r="M57" s="802"/>
      <c r="N57" s="802"/>
      <c r="O57" s="80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</row>
    <row r="58" spans="1:39" s="573" customFormat="1" x14ac:dyDescent="0.3">
      <c r="A58" s="802"/>
      <c r="B58" s="91"/>
      <c r="C58" s="656"/>
      <c r="D58" s="655"/>
      <c r="E58" s="813">
        <f>Table3[[#This Row],[Total ]]-Table3[[#This Row],[Own/other financing]]</f>
        <v>0</v>
      </c>
      <c r="F58" s="576"/>
      <c r="G58" s="576"/>
      <c r="H58" s="576"/>
      <c r="I58" s="576"/>
      <c r="J58" s="577"/>
      <c r="K58" s="802"/>
      <c r="L58" s="802"/>
      <c r="M58" s="802"/>
      <c r="N58" s="802"/>
      <c r="O58" s="80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</row>
    <row r="59" spans="1:39" s="573" customFormat="1" x14ac:dyDescent="0.3">
      <c r="A59" s="802"/>
      <c r="B59" s="91"/>
      <c r="C59" s="656"/>
      <c r="D59" s="655"/>
      <c r="E59" s="813">
        <f>Table3[[#This Row],[Total ]]-Table3[[#This Row],[Own/other financing]]</f>
        <v>0</v>
      </c>
      <c r="F59" s="576"/>
      <c r="G59" s="576"/>
      <c r="H59" s="576"/>
      <c r="I59" s="576"/>
      <c r="J59" s="577"/>
      <c r="K59" s="802"/>
      <c r="L59" s="802"/>
      <c r="M59" s="802"/>
      <c r="N59" s="802"/>
      <c r="O59" s="80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</row>
    <row r="60" spans="1:39" s="573" customFormat="1" x14ac:dyDescent="0.3">
      <c r="A60" s="802"/>
      <c r="B60" s="91"/>
      <c r="C60" s="656"/>
      <c r="D60" s="655"/>
      <c r="E60" s="813">
        <f>Table3[[#This Row],[Total ]]-Table3[[#This Row],[Own/other financing]]</f>
        <v>0</v>
      </c>
      <c r="F60" s="576"/>
      <c r="G60" s="576"/>
      <c r="H60" s="576"/>
      <c r="I60" s="576"/>
      <c r="J60" s="577"/>
      <c r="K60" s="802"/>
      <c r="L60" s="802"/>
      <c r="M60" s="802"/>
      <c r="N60" s="802"/>
      <c r="O60" s="80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</row>
    <row r="61" spans="1:39" s="573" customFormat="1" x14ac:dyDescent="0.3">
      <c r="A61" s="802"/>
      <c r="B61" s="578"/>
      <c r="C61" s="657"/>
      <c r="D61" s="655"/>
      <c r="E61" s="813">
        <f>Table3[[#This Row],[Total ]]-Table3[[#This Row],[Own/other financing]]</f>
        <v>0</v>
      </c>
      <c r="F61" s="576"/>
      <c r="G61" s="576"/>
      <c r="H61" s="576"/>
      <c r="I61" s="576"/>
      <c r="J61" s="577"/>
      <c r="K61" s="802"/>
      <c r="L61" s="802"/>
      <c r="M61" s="802"/>
      <c r="N61" s="802"/>
      <c r="O61" s="80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</row>
    <row r="62" spans="1:39" s="581" customFormat="1" x14ac:dyDescent="0.3">
      <c r="A62" s="814"/>
      <c r="B62" s="105"/>
      <c r="C62" s="658"/>
      <c r="D62" s="655"/>
      <c r="E62" s="813">
        <f>Table3[[#This Row],[Total ]]-Table3[[#This Row],[Own/other financing]]</f>
        <v>0</v>
      </c>
      <c r="F62" s="580"/>
      <c r="G62" s="580"/>
      <c r="H62" s="580"/>
      <c r="I62" s="580"/>
      <c r="J62" s="577"/>
      <c r="K62" s="814"/>
      <c r="L62" s="814"/>
      <c r="M62" s="814"/>
      <c r="N62" s="814"/>
      <c r="O62" s="814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</row>
    <row r="63" spans="1:39" x14ac:dyDescent="0.3">
      <c r="A63" s="558"/>
      <c r="B63" s="105"/>
      <c r="C63" s="658"/>
      <c r="D63" s="655"/>
      <c r="E63" s="813">
        <f>Table3[[#This Row],[Total ]]-Table3[[#This Row],[Own/other financing]]</f>
        <v>0</v>
      </c>
      <c r="F63" s="580"/>
      <c r="G63" s="580"/>
      <c r="H63" s="580"/>
      <c r="I63" s="580"/>
      <c r="J63" s="582"/>
      <c r="K63" s="558"/>
      <c r="L63" s="558"/>
      <c r="M63" s="558"/>
      <c r="N63" s="558"/>
      <c r="O63" s="558"/>
      <c r="P63" s="557"/>
      <c r="Q63" s="557"/>
      <c r="R63" s="557"/>
      <c r="S63" s="557"/>
      <c r="T63" s="557"/>
      <c r="U63" s="557"/>
      <c r="V63" s="557"/>
      <c r="W63" s="557"/>
      <c r="X63" s="557"/>
      <c r="Y63" s="557"/>
      <c r="Z63" s="557"/>
      <c r="AA63" s="557"/>
      <c r="AB63" s="557"/>
      <c r="AC63" s="557"/>
      <c r="AD63" s="557"/>
      <c r="AE63" s="557"/>
      <c r="AF63" s="557"/>
      <c r="AG63" s="557"/>
      <c r="AH63" s="557"/>
      <c r="AI63" s="557"/>
      <c r="AJ63" s="557"/>
      <c r="AK63" s="557"/>
      <c r="AL63" s="557"/>
    </row>
    <row r="64" spans="1:39" x14ac:dyDescent="0.3">
      <c r="A64" s="558"/>
      <c r="B64" s="105"/>
      <c r="C64" s="658"/>
      <c r="D64" s="655"/>
      <c r="E64" s="813">
        <f>Table3[[#This Row],[Total ]]-Table3[[#This Row],[Own/other financing]]</f>
        <v>0</v>
      </c>
      <c r="F64" s="580"/>
      <c r="G64" s="580"/>
      <c r="H64" s="580"/>
      <c r="I64" s="580"/>
      <c r="J64" s="577"/>
      <c r="K64" s="558"/>
      <c r="L64" s="558"/>
      <c r="M64" s="558"/>
      <c r="N64" s="558"/>
      <c r="O64" s="558"/>
      <c r="P64" s="557"/>
      <c r="Q64" s="557"/>
      <c r="R64" s="557"/>
      <c r="S64" s="557"/>
      <c r="T64" s="557"/>
      <c r="U64" s="557"/>
      <c r="V64" s="557"/>
      <c r="W64" s="557"/>
      <c r="X64" s="557"/>
      <c r="Y64" s="557"/>
      <c r="Z64" s="557"/>
      <c r="AA64" s="557"/>
      <c r="AB64" s="557"/>
      <c r="AC64" s="557"/>
      <c r="AD64" s="557"/>
      <c r="AE64" s="557"/>
      <c r="AF64" s="557"/>
      <c r="AG64" s="557"/>
      <c r="AH64" s="557"/>
      <c r="AI64" s="557"/>
      <c r="AJ64" s="557"/>
      <c r="AK64" s="557"/>
      <c r="AL64" s="557"/>
    </row>
    <row r="65" spans="1:38" s="368" customFormat="1" ht="15" customHeight="1" x14ac:dyDescent="0.3">
      <c r="A65" s="674"/>
      <c r="B65" s="583"/>
      <c r="C65" s="659"/>
      <c r="D65" s="655"/>
      <c r="E65" s="815">
        <f>Table3[[#This Row],[Total ]]-Table3[[#This Row],[Own/other financing]]</f>
        <v>0</v>
      </c>
      <c r="F65" s="585"/>
      <c r="G65" s="585"/>
      <c r="H65" s="585"/>
      <c r="I65" s="585"/>
      <c r="J65" s="586"/>
      <c r="K65" s="674"/>
      <c r="L65" s="674"/>
      <c r="M65" s="674"/>
      <c r="N65" s="674"/>
      <c r="O65" s="674"/>
      <c r="P65" s="358"/>
      <c r="Q65" s="358"/>
      <c r="R65" s="358"/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  <c r="AI65" s="358"/>
      <c r="AJ65" s="358"/>
      <c r="AK65" s="358"/>
      <c r="AL65" s="358"/>
    </row>
    <row r="66" spans="1:38" s="573" customFormat="1" x14ac:dyDescent="0.3">
      <c r="A66" s="802"/>
      <c r="B66" s="816" t="s">
        <v>22</v>
      </c>
      <c r="C66" s="817">
        <f>SUBTOTAL(109,Table3[[Total ]])</f>
        <v>0</v>
      </c>
      <c r="D66" s="818">
        <f>SUBTOTAL(109,Table3[Own/other financing])</f>
        <v>0</v>
      </c>
      <c r="E66" s="819">
        <f>SUBTOTAL(109,Table3[Funded by IRF])</f>
        <v>0</v>
      </c>
      <c r="F66" s="820"/>
      <c r="G66" s="821"/>
      <c r="H66" s="821"/>
      <c r="I66" s="821"/>
      <c r="J66" s="423"/>
      <c r="K66" s="802"/>
      <c r="L66" s="802"/>
      <c r="M66" s="802"/>
      <c r="N66" s="802"/>
      <c r="O66" s="80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</row>
    <row r="67" spans="1:38" s="573" customFormat="1" x14ac:dyDescent="0.3">
      <c r="A67" s="802"/>
      <c r="B67" s="558"/>
      <c r="C67" s="558"/>
      <c r="D67" s="558"/>
      <c r="E67" s="558"/>
      <c r="F67" s="558"/>
      <c r="G67" s="558"/>
      <c r="H67" s="558"/>
      <c r="I67" s="558"/>
      <c r="J67" s="809"/>
      <c r="K67" s="802"/>
      <c r="L67" s="802"/>
      <c r="M67" s="802"/>
      <c r="N67" s="802"/>
      <c r="O67" s="80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</row>
    <row r="68" spans="1:38" s="573" customFormat="1" x14ac:dyDescent="0.3">
      <c r="A68" s="802"/>
      <c r="B68" s="780" t="s">
        <v>26</v>
      </c>
      <c r="C68" s="780"/>
      <c r="D68" s="822"/>
      <c r="E68" s="823"/>
      <c r="F68" s="803"/>
      <c r="G68" s="803"/>
      <c r="H68" s="824"/>
      <c r="I68" s="825"/>
      <c r="J68" s="810"/>
      <c r="K68" s="802"/>
      <c r="L68" s="802"/>
      <c r="M68" s="802"/>
      <c r="N68" s="802"/>
      <c r="O68" s="80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</row>
    <row r="69" spans="1:38" s="573" customFormat="1" ht="27.6" x14ac:dyDescent="0.3">
      <c r="A69" s="802"/>
      <c r="B69" s="429" t="s">
        <v>17</v>
      </c>
      <c r="C69" s="393" t="s">
        <v>20</v>
      </c>
      <c r="D69" s="394" t="s">
        <v>14</v>
      </c>
      <c r="E69" s="430" t="s">
        <v>13</v>
      </c>
      <c r="F69" s="392" t="s">
        <v>25</v>
      </c>
      <c r="G69" s="431"/>
      <c r="H69" s="431"/>
      <c r="I69" s="431"/>
      <c r="J69" s="826"/>
      <c r="K69" s="802"/>
      <c r="L69" s="802"/>
      <c r="M69" s="802"/>
      <c r="N69" s="802"/>
      <c r="O69" s="80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</row>
    <row r="70" spans="1:38" s="573" customFormat="1" x14ac:dyDescent="0.3">
      <c r="A70" s="802"/>
      <c r="B70" s="578"/>
      <c r="C70" s="587"/>
      <c r="D70" s="588"/>
      <c r="E70" s="827">
        <f>Table4[[#This Row],[Total ]]-Table4[[#This Row],[Own/other financing]]</f>
        <v>0</v>
      </c>
      <c r="F70" s="589"/>
      <c r="G70" s="574"/>
      <c r="H70" s="574"/>
      <c r="I70" s="574"/>
      <c r="J70" s="575"/>
      <c r="K70" s="802"/>
      <c r="L70" s="802"/>
      <c r="M70" s="802"/>
      <c r="N70" s="802"/>
      <c r="O70" s="80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</row>
    <row r="71" spans="1:38" s="573" customFormat="1" x14ac:dyDescent="0.3">
      <c r="A71" s="802"/>
      <c r="B71" s="578"/>
      <c r="C71" s="590"/>
      <c r="D71" s="591"/>
      <c r="E71" s="827">
        <f>Table4[[#This Row],[Total ]]-Table4[[#This Row],[Own/other financing]]</f>
        <v>0</v>
      </c>
      <c r="F71" s="592"/>
      <c r="G71" s="576"/>
      <c r="H71" s="576"/>
      <c r="I71" s="576"/>
      <c r="J71" s="577"/>
      <c r="K71" s="802"/>
      <c r="L71" s="802"/>
      <c r="M71" s="802"/>
      <c r="N71" s="802"/>
      <c r="O71" s="80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</row>
    <row r="72" spans="1:38" s="573" customFormat="1" x14ac:dyDescent="0.3">
      <c r="A72" s="802"/>
      <c r="B72" s="578"/>
      <c r="C72" s="590"/>
      <c r="D72" s="591"/>
      <c r="E72" s="827">
        <f>Table4[[#This Row],[Total ]]-Table4[[#This Row],[Own/other financing]]</f>
        <v>0</v>
      </c>
      <c r="F72" s="592"/>
      <c r="G72" s="576"/>
      <c r="H72" s="576"/>
      <c r="I72" s="576"/>
      <c r="J72" s="577"/>
      <c r="K72" s="802"/>
      <c r="L72" s="802"/>
      <c r="M72" s="802"/>
      <c r="N72" s="802"/>
      <c r="O72" s="80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</row>
    <row r="73" spans="1:38" s="573" customFormat="1" x14ac:dyDescent="0.3">
      <c r="A73" s="802"/>
      <c r="B73" s="578"/>
      <c r="C73" s="590"/>
      <c r="D73" s="591"/>
      <c r="E73" s="827">
        <f>Table4[[#This Row],[Total ]]-Table4[[#This Row],[Own/other financing]]</f>
        <v>0</v>
      </c>
      <c r="F73" s="592"/>
      <c r="G73" s="576"/>
      <c r="H73" s="576"/>
      <c r="I73" s="576"/>
      <c r="J73" s="577"/>
      <c r="K73" s="802"/>
      <c r="L73" s="802"/>
      <c r="M73" s="802"/>
      <c r="N73" s="802"/>
      <c r="O73" s="80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</row>
    <row r="74" spans="1:38" s="573" customFormat="1" x14ac:dyDescent="0.3">
      <c r="A74" s="802"/>
      <c r="B74" s="578"/>
      <c r="C74" s="590"/>
      <c r="D74" s="591"/>
      <c r="E74" s="827">
        <f>Table4[[#This Row],[Total ]]-Table4[[#This Row],[Own/other financing]]</f>
        <v>0</v>
      </c>
      <c r="F74" s="592"/>
      <c r="G74" s="576"/>
      <c r="H74" s="576"/>
      <c r="I74" s="576"/>
      <c r="J74" s="577"/>
      <c r="K74" s="802"/>
      <c r="L74" s="802"/>
      <c r="M74" s="802"/>
      <c r="N74" s="802"/>
      <c r="O74" s="80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</row>
    <row r="75" spans="1:38" s="573" customFormat="1" x14ac:dyDescent="0.3">
      <c r="A75" s="802"/>
      <c r="B75" s="578"/>
      <c r="C75" s="590"/>
      <c r="D75" s="591"/>
      <c r="E75" s="827">
        <f>Table4[[#This Row],[Total ]]-Table4[[#This Row],[Own/other financing]]</f>
        <v>0</v>
      </c>
      <c r="F75" s="592"/>
      <c r="G75" s="576"/>
      <c r="H75" s="576"/>
      <c r="I75" s="576"/>
      <c r="J75" s="577"/>
      <c r="K75" s="802"/>
      <c r="L75" s="802"/>
      <c r="M75" s="802"/>
      <c r="N75" s="802"/>
      <c r="O75" s="80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</row>
    <row r="76" spans="1:38" s="566" customFormat="1" x14ac:dyDescent="0.3">
      <c r="A76" s="780"/>
      <c r="B76" s="105"/>
      <c r="C76" s="593"/>
      <c r="D76" s="591"/>
      <c r="E76" s="827">
        <f>Table4[[#This Row],[Total ]]-Table4[[#This Row],[Own/other financing]]</f>
        <v>0</v>
      </c>
      <c r="F76" s="594"/>
      <c r="G76" s="580"/>
      <c r="H76" s="580"/>
      <c r="I76" s="580"/>
      <c r="J76" s="577"/>
      <c r="K76" s="780"/>
      <c r="L76" s="780"/>
      <c r="M76" s="780"/>
      <c r="N76" s="780"/>
      <c r="O76" s="780"/>
      <c r="P76" s="565"/>
      <c r="Q76" s="565"/>
      <c r="R76" s="565"/>
      <c r="S76" s="565"/>
      <c r="T76" s="565"/>
      <c r="U76" s="565"/>
      <c r="V76" s="565"/>
      <c r="W76" s="565"/>
      <c r="X76" s="565"/>
      <c r="Y76" s="565"/>
      <c r="Z76" s="565"/>
      <c r="AA76" s="565"/>
      <c r="AB76" s="565"/>
      <c r="AC76" s="565"/>
      <c r="AD76" s="565"/>
      <c r="AE76" s="565"/>
      <c r="AF76" s="565"/>
      <c r="AG76" s="565"/>
      <c r="AH76" s="565"/>
      <c r="AI76" s="565"/>
      <c r="AJ76" s="565"/>
      <c r="AK76" s="565"/>
      <c r="AL76" s="565"/>
    </row>
    <row r="77" spans="1:38" x14ac:dyDescent="0.3">
      <c r="A77" s="558"/>
      <c r="B77" s="105"/>
      <c r="C77" s="593"/>
      <c r="D77" s="591"/>
      <c r="E77" s="827">
        <f>Table4[[#This Row],[Total ]]-Table4[[#This Row],[Own/other financing]]</f>
        <v>0</v>
      </c>
      <c r="F77" s="594"/>
      <c r="G77" s="580"/>
      <c r="H77" s="580"/>
      <c r="I77" s="580"/>
      <c r="J77" s="582"/>
      <c r="K77" s="558"/>
      <c r="L77" s="558"/>
      <c r="M77" s="558"/>
      <c r="N77" s="558"/>
      <c r="O77" s="558"/>
      <c r="P77" s="557"/>
      <c r="Q77" s="557"/>
      <c r="R77" s="557"/>
      <c r="S77" s="557"/>
      <c r="T77" s="557"/>
      <c r="U77" s="557"/>
      <c r="V77" s="557"/>
      <c r="W77" s="557"/>
      <c r="X77" s="557"/>
      <c r="Y77" s="557"/>
      <c r="Z77" s="557"/>
      <c r="AA77" s="557"/>
      <c r="AB77" s="557"/>
      <c r="AC77" s="557"/>
      <c r="AD77" s="557"/>
      <c r="AE77" s="557"/>
      <c r="AF77" s="557"/>
      <c r="AG77" s="557"/>
      <c r="AH77" s="557"/>
      <c r="AI77" s="557"/>
      <c r="AJ77" s="557"/>
      <c r="AK77" s="557"/>
      <c r="AL77" s="557"/>
    </row>
    <row r="78" spans="1:38" x14ac:dyDescent="0.3">
      <c r="A78" s="558"/>
      <c r="B78" s="105"/>
      <c r="C78" s="593"/>
      <c r="D78" s="591"/>
      <c r="E78" s="827">
        <f>Table4[[#This Row],[Total ]]-Table4[[#This Row],[Own/other financing]]</f>
        <v>0</v>
      </c>
      <c r="F78" s="594"/>
      <c r="G78" s="580"/>
      <c r="H78" s="580"/>
      <c r="I78" s="580"/>
      <c r="J78" s="577"/>
      <c r="K78" s="558"/>
      <c r="L78" s="558"/>
      <c r="M78" s="558"/>
      <c r="N78" s="558"/>
      <c r="O78" s="558"/>
      <c r="P78" s="557"/>
      <c r="Q78" s="557"/>
      <c r="R78" s="557"/>
      <c r="S78" s="557"/>
      <c r="T78" s="557"/>
      <c r="U78" s="557"/>
      <c r="V78" s="557"/>
      <c r="W78" s="557"/>
      <c r="X78" s="557"/>
      <c r="Y78" s="557"/>
      <c r="Z78" s="557"/>
      <c r="AA78" s="557"/>
      <c r="AB78" s="557"/>
      <c r="AC78" s="557"/>
      <c r="AD78" s="557"/>
      <c r="AE78" s="557"/>
      <c r="AF78" s="557"/>
      <c r="AG78" s="557"/>
      <c r="AH78" s="557"/>
      <c r="AI78" s="557"/>
      <c r="AJ78" s="557"/>
      <c r="AK78" s="557"/>
      <c r="AL78" s="557"/>
    </row>
    <row r="79" spans="1:38" s="443" customFormat="1" ht="15" customHeight="1" x14ac:dyDescent="0.3">
      <c r="A79" s="332"/>
      <c r="B79" s="105"/>
      <c r="C79" s="593"/>
      <c r="D79" s="591"/>
      <c r="E79" s="827">
        <f>Table4[[#This Row],[Total ]]-Table4[[#This Row],[Own/other financing]]</f>
        <v>0</v>
      </c>
      <c r="F79" s="594"/>
      <c r="G79" s="580"/>
      <c r="H79" s="580"/>
      <c r="I79" s="580"/>
      <c r="J79" s="595"/>
      <c r="K79" s="332"/>
      <c r="L79" s="332"/>
      <c r="M79" s="332"/>
      <c r="N79" s="332"/>
      <c r="O79" s="332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3"/>
      <c r="AE79" s="333"/>
      <c r="AF79" s="333"/>
      <c r="AG79" s="333"/>
      <c r="AH79" s="333"/>
      <c r="AI79" s="333"/>
      <c r="AJ79" s="333"/>
      <c r="AK79" s="333"/>
      <c r="AL79" s="333"/>
    </row>
    <row r="80" spans="1:38" x14ac:dyDescent="0.3">
      <c r="A80" s="558"/>
      <c r="B80" s="444"/>
      <c r="C80" s="445"/>
      <c r="D80" s="596"/>
      <c r="E80" s="827">
        <f>Table4[[#This Row],[Total ]]-Table4[[#This Row],[Own/other financing]]</f>
        <v>0</v>
      </c>
      <c r="F80" s="597"/>
      <c r="G80" s="598"/>
      <c r="H80" s="598"/>
      <c r="I80" s="598"/>
      <c r="J80" s="449"/>
      <c r="K80" s="558"/>
      <c r="L80" s="558"/>
      <c r="M80" s="558"/>
      <c r="N80" s="558"/>
      <c r="O80" s="558"/>
      <c r="P80" s="557"/>
      <c r="Q80" s="557"/>
      <c r="R80" s="557"/>
      <c r="S80" s="557"/>
      <c r="T80" s="557"/>
      <c r="U80" s="557"/>
      <c r="V80" s="557"/>
      <c r="W80" s="557"/>
      <c r="X80" s="557"/>
      <c r="Y80" s="557"/>
      <c r="Z80" s="557"/>
      <c r="AA80" s="557"/>
      <c r="AB80" s="557"/>
      <c r="AC80" s="557"/>
      <c r="AD80" s="557"/>
      <c r="AE80" s="557"/>
      <c r="AF80" s="557"/>
      <c r="AG80" s="557"/>
      <c r="AH80" s="557"/>
      <c r="AI80" s="557"/>
      <c r="AJ80" s="557"/>
      <c r="AK80" s="557"/>
      <c r="AL80" s="557"/>
    </row>
    <row r="81" spans="1:38" x14ac:dyDescent="0.3">
      <c r="A81" s="558"/>
      <c r="B81" s="828" t="s">
        <v>22</v>
      </c>
      <c r="C81" s="817">
        <f>SUBTOTAL(109,Table4[[Total ]])</f>
        <v>0</v>
      </c>
      <c r="D81" s="818">
        <f>SUBTOTAL(109,Table4[Own/other financing])</f>
        <v>0</v>
      </c>
      <c r="E81" s="829">
        <f>SUBTOTAL(109,Table4[Funded by IRF])</f>
        <v>0</v>
      </c>
      <c r="F81" s="830"/>
      <c r="G81" s="831"/>
      <c r="H81" s="831"/>
      <c r="I81" s="831"/>
      <c r="J81" s="832"/>
      <c r="K81" s="558"/>
      <c r="L81" s="558"/>
      <c r="M81" s="558"/>
      <c r="N81" s="558"/>
      <c r="O81" s="558"/>
      <c r="P81" s="557"/>
      <c r="Q81" s="557"/>
      <c r="R81" s="557"/>
      <c r="S81" s="557"/>
      <c r="T81" s="557"/>
      <c r="U81" s="557"/>
      <c r="V81" s="557"/>
      <c r="W81" s="557"/>
      <c r="X81" s="557"/>
      <c r="Y81" s="557"/>
      <c r="Z81" s="557"/>
      <c r="AA81" s="557"/>
      <c r="AB81" s="557"/>
      <c r="AC81" s="557"/>
      <c r="AD81" s="557"/>
      <c r="AE81" s="557"/>
      <c r="AF81" s="557"/>
      <c r="AG81" s="557"/>
      <c r="AH81" s="557"/>
      <c r="AI81" s="557"/>
      <c r="AJ81" s="557"/>
      <c r="AK81" s="557"/>
      <c r="AL81" s="557"/>
    </row>
    <row r="82" spans="1:38" x14ac:dyDescent="0.3">
      <c r="A82" s="558"/>
      <c r="B82" s="833"/>
      <c r="C82" s="834"/>
      <c r="D82" s="835"/>
      <c r="E82" s="836"/>
      <c r="F82" s="837"/>
      <c r="G82" s="838"/>
      <c r="H82" s="838"/>
      <c r="I82" s="838"/>
      <c r="J82" s="839"/>
      <c r="K82" s="558"/>
      <c r="L82" s="558"/>
      <c r="M82" s="558"/>
      <c r="N82" s="558"/>
      <c r="O82" s="558"/>
      <c r="P82" s="557"/>
      <c r="Q82" s="557"/>
      <c r="R82" s="557"/>
      <c r="S82" s="557"/>
      <c r="T82" s="557"/>
      <c r="U82" s="557"/>
      <c r="V82" s="557"/>
      <c r="W82" s="557"/>
      <c r="X82" s="557"/>
      <c r="Y82" s="557"/>
      <c r="Z82" s="557"/>
      <c r="AA82" s="557"/>
      <c r="AB82" s="557"/>
      <c r="AC82" s="557"/>
      <c r="AD82" s="557"/>
      <c r="AE82" s="557"/>
      <c r="AF82" s="557"/>
      <c r="AG82" s="557"/>
      <c r="AH82" s="557"/>
      <c r="AI82" s="557"/>
      <c r="AJ82" s="557"/>
      <c r="AK82" s="557"/>
      <c r="AL82" s="557"/>
    </row>
    <row r="83" spans="1:38" x14ac:dyDescent="0.3">
      <c r="A83" s="558"/>
      <c r="B83" s="780" t="s">
        <v>27</v>
      </c>
      <c r="C83" s="823"/>
      <c r="D83" s="823"/>
      <c r="E83" s="823"/>
      <c r="F83" s="803"/>
      <c r="G83" s="803"/>
      <c r="H83" s="824"/>
      <c r="I83" s="825"/>
      <c r="J83" s="558"/>
      <c r="K83" s="558"/>
      <c r="L83" s="558"/>
      <c r="M83" s="558"/>
      <c r="N83" s="558"/>
      <c r="O83" s="558"/>
      <c r="P83" s="557"/>
      <c r="Q83" s="557"/>
      <c r="R83" s="557"/>
      <c r="S83" s="557"/>
      <c r="T83" s="557"/>
      <c r="U83" s="557"/>
      <c r="V83" s="557"/>
      <c r="W83" s="557"/>
      <c r="X83" s="557"/>
      <c r="Y83" s="557"/>
      <c r="Z83" s="557"/>
      <c r="AA83" s="557"/>
      <c r="AB83" s="557"/>
      <c r="AC83" s="557"/>
      <c r="AD83" s="557"/>
      <c r="AE83" s="557"/>
      <c r="AF83" s="557"/>
      <c r="AG83" s="557"/>
      <c r="AH83" s="557"/>
      <c r="AI83" s="557"/>
      <c r="AJ83" s="557"/>
      <c r="AK83" s="557"/>
      <c r="AL83" s="557"/>
    </row>
    <row r="84" spans="1:38" ht="27.6" x14ac:dyDescent="0.3">
      <c r="A84" s="558"/>
      <c r="B84" s="454" t="s">
        <v>17</v>
      </c>
      <c r="C84" s="393" t="s">
        <v>20</v>
      </c>
      <c r="D84" s="394" t="s">
        <v>14</v>
      </c>
      <c r="E84" s="430" t="s">
        <v>13</v>
      </c>
      <c r="F84" s="454" t="s">
        <v>25</v>
      </c>
      <c r="G84" s="455"/>
      <c r="H84" s="455"/>
      <c r="I84" s="455"/>
      <c r="J84" s="840"/>
      <c r="K84" s="558"/>
      <c r="L84" s="558"/>
      <c r="M84" s="558"/>
      <c r="N84" s="558"/>
      <c r="O84" s="558"/>
      <c r="P84" s="557"/>
      <c r="Q84" s="557"/>
      <c r="R84" s="557"/>
      <c r="S84" s="557"/>
      <c r="T84" s="557"/>
      <c r="U84" s="557"/>
      <c r="V84" s="557"/>
      <c r="W84" s="557"/>
      <c r="X84" s="557"/>
      <c r="Y84" s="557"/>
      <c r="Z84" s="557"/>
      <c r="AA84" s="557"/>
      <c r="AB84" s="557"/>
      <c r="AC84" s="557"/>
      <c r="AD84" s="557"/>
      <c r="AE84" s="557"/>
      <c r="AF84" s="557"/>
      <c r="AG84" s="557"/>
      <c r="AH84" s="557"/>
      <c r="AI84" s="557"/>
      <c r="AJ84" s="557"/>
      <c r="AK84" s="557"/>
      <c r="AL84" s="557"/>
    </row>
    <row r="85" spans="1:38" s="566" customFormat="1" x14ac:dyDescent="0.3">
      <c r="A85" s="780"/>
      <c r="B85" s="599"/>
      <c r="C85" s="587"/>
      <c r="D85" s="600"/>
      <c r="E85" s="827">
        <f>Table6[[#This Row],[Total ]]-Table6[[#This Row],[Own/other financing]]</f>
        <v>0</v>
      </c>
      <c r="F85" s="601"/>
      <c r="G85" s="602"/>
      <c r="H85" s="602"/>
      <c r="I85" s="602"/>
      <c r="J85" s="603"/>
      <c r="K85" s="780"/>
      <c r="L85" s="780"/>
      <c r="M85" s="780"/>
      <c r="N85" s="780"/>
      <c r="O85" s="780"/>
      <c r="P85" s="565"/>
      <c r="Q85" s="565"/>
      <c r="R85" s="565"/>
      <c r="S85" s="565"/>
      <c r="T85" s="565"/>
      <c r="U85" s="565"/>
      <c r="V85" s="565"/>
      <c r="W85" s="565"/>
      <c r="X85" s="565"/>
      <c r="Y85" s="565"/>
      <c r="Z85" s="565"/>
      <c r="AA85" s="565"/>
      <c r="AB85" s="565"/>
      <c r="AC85" s="565"/>
      <c r="AD85" s="565"/>
      <c r="AE85" s="565"/>
      <c r="AF85" s="565"/>
      <c r="AG85" s="565"/>
      <c r="AH85" s="565"/>
      <c r="AI85" s="565"/>
      <c r="AJ85" s="565"/>
      <c r="AK85" s="565"/>
      <c r="AL85" s="565"/>
    </row>
    <row r="86" spans="1:38" s="566" customFormat="1" x14ac:dyDescent="0.3">
      <c r="A86" s="780"/>
      <c r="B86" s="604"/>
      <c r="C86" s="106"/>
      <c r="D86" s="600"/>
      <c r="E86" s="827">
        <f>Table6[[#This Row],[Total ]]-Table6[[#This Row],[Own/other financing]]</f>
        <v>0</v>
      </c>
      <c r="F86" s="604"/>
      <c r="G86" s="92"/>
      <c r="H86" s="92"/>
      <c r="I86" s="92"/>
      <c r="J86" s="605"/>
      <c r="K86" s="780"/>
      <c r="L86" s="780"/>
      <c r="M86" s="780"/>
      <c r="N86" s="780"/>
      <c r="O86" s="780"/>
      <c r="P86" s="565"/>
      <c r="Q86" s="565"/>
      <c r="R86" s="565"/>
      <c r="S86" s="565"/>
      <c r="T86" s="565"/>
      <c r="U86" s="565"/>
      <c r="V86" s="565"/>
      <c r="W86" s="565"/>
      <c r="X86" s="565"/>
      <c r="Y86" s="565"/>
      <c r="Z86" s="565"/>
      <c r="AA86" s="565"/>
      <c r="AB86" s="565"/>
      <c r="AC86" s="565"/>
      <c r="AD86" s="565"/>
      <c r="AE86" s="565"/>
      <c r="AF86" s="565"/>
      <c r="AG86" s="565"/>
      <c r="AH86" s="565"/>
      <c r="AI86" s="565"/>
      <c r="AJ86" s="565"/>
      <c r="AK86" s="565"/>
      <c r="AL86" s="565"/>
    </row>
    <row r="87" spans="1:38" s="469" customFormat="1" x14ac:dyDescent="0.3">
      <c r="A87" s="384"/>
      <c r="B87" s="604"/>
      <c r="C87" s="584"/>
      <c r="D87" s="606"/>
      <c r="E87" s="827">
        <f>Table6[[#This Row],[Total ]]-Table6[[#This Row],[Own/other financing]]</f>
        <v>0</v>
      </c>
      <c r="F87" s="607"/>
      <c r="G87" s="608"/>
      <c r="H87" s="608"/>
      <c r="I87" s="608"/>
      <c r="J87" s="609"/>
      <c r="K87" s="384"/>
      <c r="L87" s="384"/>
      <c r="M87" s="384"/>
      <c r="N87" s="384"/>
      <c r="O87" s="384"/>
      <c r="P87" s="464"/>
      <c r="Q87" s="464"/>
      <c r="R87" s="464"/>
      <c r="S87" s="464"/>
      <c r="T87" s="464"/>
      <c r="U87" s="464"/>
      <c r="V87" s="464"/>
      <c r="W87" s="464"/>
      <c r="X87" s="464"/>
      <c r="Y87" s="464"/>
      <c r="Z87" s="464"/>
      <c r="AA87" s="464"/>
      <c r="AB87" s="464"/>
      <c r="AC87" s="464"/>
      <c r="AD87" s="464"/>
      <c r="AE87" s="464"/>
      <c r="AF87" s="464"/>
      <c r="AG87" s="464"/>
      <c r="AH87" s="464"/>
      <c r="AI87" s="464"/>
      <c r="AJ87" s="464"/>
      <c r="AK87" s="464"/>
      <c r="AL87" s="464"/>
    </row>
    <row r="88" spans="1:38" x14ac:dyDescent="0.3">
      <c r="A88" s="558"/>
      <c r="B88" s="841" t="s">
        <v>22</v>
      </c>
      <c r="C88" s="817">
        <f>SUBTOTAL(109,Table6[[Total ]])</f>
        <v>0</v>
      </c>
      <c r="D88" s="842">
        <f>SUBTOTAL(109,Table6[Own/other financing])</f>
        <v>0</v>
      </c>
      <c r="E88" s="829">
        <f>SUBTOTAL(109,Table6[Funded by IRF])</f>
        <v>0</v>
      </c>
      <c r="F88" s="841"/>
      <c r="G88" s="843"/>
      <c r="H88" s="843"/>
      <c r="I88" s="843"/>
      <c r="J88" s="473"/>
      <c r="K88" s="558"/>
      <c r="L88" s="558"/>
      <c r="M88" s="558"/>
      <c r="N88" s="558"/>
      <c r="O88" s="558"/>
      <c r="P88" s="557"/>
      <c r="Q88" s="557"/>
      <c r="R88" s="557"/>
      <c r="S88" s="557"/>
      <c r="T88" s="557"/>
      <c r="U88" s="557"/>
      <c r="V88" s="557"/>
      <c r="W88" s="557"/>
      <c r="X88" s="557"/>
      <c r="Y88" s="557"/>
      <c r="Z88" s="557"/>
      <c r="AA88" s="557"/>
      <c r="AB88" s="557"/>
      <c r="AC88" s="557"/>
      <c r="AD88" s="557"/>
      <c r="AE88" s="557"/>
      <c r="AF88" s="557"/>
      <c r="AG88" s="557"/>
      <c r="AH88" s="557"/>
      <c r="AI88" s="557"/>
      <c r="AJ88" s="557"/>
      <c r="AK88" s="557"/>
      <c r="AL88" s="557"/>
    </row>
    <row r="89" spans="1:38" x14ac:dyDescent="0.3">
      <c r="A89" s="558"/>
      <c r="B89" s="780"/>
      <c r="C89" s="780"/>
      <c r="D89" s="780"/>
      <c r="E89" s="823"/>
      <c r="F89" s="780"/>
      <c r="G89" s="780"/>
      <c r="H89" s="780"/>
      <c r="I89" s="780"/>
      <c r="J89" s="558"/>
      <c r="K89" s="558"/>
      <c r="L89" s="558"/>
      <c r="M89" s="558"/>
      <c r="N89" s="558"/>
      <c r="O89" s="558"/>
      <c r="P89" s="557"/>
      <c r="Q89" s="557"/>
      <c r="R89" s="557"/>
      <c r="S89" s="557"/>
      <c r="T89" s="557"/>
      <c r="U89" s="557"/>
      <c r="V89" s="557"/>
      <c r="W89" s="557"/>
      <c r="X89" s="557"/>
      <c r="Y89" s="557"/>
      <c r="Z89" s="557"/>
      <c r="AA89" s="557"/>
      <c r="AB89" s="557"/>
      <c r="AC89" s="557"/>
      <c r="AD89" s="557"/>
      <c r="AE89" s="557"/>
      <c r="AF89" s="557"/>
      <c r="AG89" s="557"/>
      <c r="AH89" s="557"/>
      <c r="AI89" s="557"/>
      <c r="AJ89" s="557"/>
      <c r="AK89" s="557"/>
      <c r="AL89" s="557"/>
    </row>
    <row r="90" spans="1:38" x14ac:dyDescent="0.3">
      <c r="A90" s="558"/>
      <c r="B90" s="780" t="s">
        <v>28</v>
      </c>
      <c r="C90" s="780"/>
      <c r="D90" s="780"/>
      <c r="E90" s="823"/>
      <c r="F90" s="780"/>
      <c r="G90" s="780"/>
      <c r="H90" s="780"/>
      <c r="I90" s="780"/>
      <c r="J90" s="558"/>
      <c r="K90" s="558"/>
      <c r="L90" s="558"/>
      <c r="M90" s="558"/>
      <c r="N90" s="558"/>
      <c r="O90" s="558"/>
      <c r="P90" s="557"/>
      <c r="Q90" s="557"/>
      <c r="R90" s="557"/>
      <c r="S90" s="557"/>
      <c r="T90" s="557"/>
      <c r="U90" s="557"/>
      <c r="V90" s="557"/>
      <c r="W90" s="557"/>
      <c r="X90" s="557"/>
      <c r="Y90" s="557"/>
      <c r="Z90" s="557"/>
      <c r="AA90" s="557"/>
      <c r="AB90" s="557"/>
      <c r="AC90" s="557"/>
      <c r="AD90" s="557"/>
      <c r="AE90" s="557"/>
      <c r="AF90" s="557"/>
      <c r="AG90" s="557"/>
      <c r="AH90" s="557"/>
      <c r="AI90" s="557"/>
      <c r="AJ90" s="557"/>
      <c r="AK90" s="557"/>
      <c r="AL90" s="557"/>
    </row>
    <row r="91" spans="1:38" ht="27.6" x14ac:dyDescent="0.3">
      <c r="A91" s="558"/>
      <c r="B91" s="474" t="s">
        <v>17</v>
      </c>
      <c r="C91" s="393" t="s">
        <v>20</v>
      </c>
      <c r="D91" s="394" t="s">
        <v>14</v>
      </c>
      <c r="E91" s="430" t="s">
        <v>13</v>
      </c>
      <c r="F91" s="454" t="s">
        <v>25</v>
      </c>
      <c r="G91" s="455"/>
      <c r="H91" s="455"/>
      <c r="I91" s="455"/>
      <c r="J91" s="840"/>
      <c r="K91" s="558"/>
      <c r="L91" s="558"/>
      <c r="M91" s="558"/>
      <c r="N91" s="558"/>
      <c r="O91" s="558"/>
      <c r="P91" s="557"/>
      <c r="Q91" s="557"/>
      <c r="R91" s="557"/>
      <c r="S91" s="557"/>
      <c r="T91" s="557"/>
      <c r="U91" s="557"/>
      <c r="V91" s="557"/>
      <c r="W91" s="557"/>
      <c r="X91" s="557"/>
      <c r="Y91" s="557"/>
      <c r="Z91" s="557"/>
      <c r="AA91" s="557"/>
      <c r="AB91" s="557"/>
      <c r="AC91" s="557"/>
      <c r="AD91" s="557"/>
      <c r="AE91" s="557"/>
      <c r="AF91" s="557"/>
      <c r="AG91" s="557"/>
      <c r="AH91" s="557"/>
      <c r="AI91" s="557"/>
      <c r="AJ91" s="557"/>
      <c r="AK91" s="557"/>
      <c r="AL91" s="557"/>
    </row>
    <row r="92" spans="1:38" s="469" customFormat="1" ht="12.75" customHeight="1" x14ac:dyDescent="0.3">
      <c r="A92" s="384"/>
      <c r="B92" s="93"/>
      <c r="C92" s="610"/>
      <c r="D92" s="588"/>
      <c r="E92" s="827">
        <f>Table9[[#This Row],[Total ]]-Table9[[#This Row],[Own/other financing]]</f>
        <v>0</v>
      </c>
      <c r="F92" s="601"/>
      <c r="G92" s="602"/>
      <c r="H92" s="602"/>
      <c r="I92" s="602"/>
      <c r="J92" s="603"/>
      <c r="K92" s="384"/>
      <c r="L92" s="384"/>
      <c r="M92" s="384"/>
      <c r="N92" s="384"/>
      <c r="O92" s="384"/>
      <c r="P92" s="464"/>
      <c r="Q92" s="464"/>
      <c r="R92" s="464"/>
      <c r="S92" s="464"/>
      <c r="T92" s="464"/>
      <c r="U92" s="464"/>
      <c r="V92" s="464"/>
      <c r="W92" s="464"/>
      <c r="X92" s="464"/>
      <c r="Y92" s="464"/>
      <c r="Z92" s="464"/>
      <c r="AA92" s="464"/>
      <c r="AB92" s="464"/>
      <c r="AC92" s="464"/>
      <c r="AD92" s="464"/>
      <c r="AE92" s="464"/>
      <c r="AF92" s="464"/>
      <c r="AG92" s="464"/>
      <c r="AH92" s="464"/>
      <c r="AI92" s="464"/>
      <c r="AJ92" s="464"/>
      <c r="AK92" s="464"/>
      <c r="AL92" s="464"/>
    </row>
    <row r="93" spans="1:38" x14ac:dyDescent="0.3">
      <c r="A93" s="558"/>
      <c r="B93" s="93"/>
      <c r="C93" s="610"/>
      <c r="D93" s="591"/>
      <c r="E93" s="827">
        <f>Table9[[#This Row],[Total ]]-Table9[[#This Row],[Own/other financing]]</f>
        <v>0</v>
      </c>
      <c r="F93" s="604"/>
      <c r="G93" s="92"/>
      <c r="H93" s="92"/>
      <c r="I93" s="92"/>
      <c r="J93" s="605"/>
      <c r="K93" s="558"/>
      <c r="L93" s="558"/>
      <c r="M93" s="558"/>
      <c r="N93" s="558"/>
      <c r="O93" s="558"/>
      <c r="P93" s="557"/>
      <c r="Q93" s="557"/>
      <c r="R93" s="557"/>
      <c r="S93" s="557"/>
      <c r="T93" s="557"/>
      <c r="U93" s="557"/>
      <c r="V93" s="557"/>
      <c r="W93" s="557"/>
      <c r="X93" s="557"/>
      <c r="Y93" s="557"/>
      <c r="Z93" s="557"/>
      <c r="AA93" s="557"/>
      <c r="AB93" s="557"/>
      <c r="AC93" s="557"/>
      <c r="AD93" s="557"/>
      <c r="AE93" s="557"/>
      <c r="AF93" s="557"/>
      <c r="AG93" s="557"/>
      <c r="AH93" s="557"/>
      <c r="AI93" s="557"/>
      <c r="AJ93" s="557"/>
      <c r="AK93" s="557"/>
      <c r="AL93" s="557"/>
    </row>
    <row r="94" spans="1:38" x14ac:dyDescent="0.3">
      <c r="A94" s="558"/>
      <c r="B94" s="93"/>
      <c r="C94" s="610"/>
      <c r="D94" s="591"/>
      <c r="E94" s="827">
        <f>Table9[[#This Row],[Total ]]-Table9[[#This Row],[Own/other financing]]</f>
        <v>0</v>
      </c>
      <c r="F94" s="604"/>
      <c r="G94" s="92"/>
      <c r="H94" s="92"/>
      <c r="I94" s="92"/>
      <c r="J94" s="605"/>
      <c r="K94" s="558"/>
      <c r="L94" s="558"/>
      <c r="M94" s="558"/>
      <c r="N94" s="558"/>
      <c r="O94" s="558"/>
      <c r="P94" s="557"/>
      <c r="Q94" s="557"/>
      <c r="R94" s="557"/>
      <c r="S94" s="557"/>
      <c r="T94" s="557"/>
      <c r="U94" s="557"/>
      <c r="V94" s="557"/>
      <c r="W94" s="557"/>
      <c r="X94" s="557"/>
      <c r="Y94" s="557"/>
      <c r="Z94" s="557"/>
      <c r="AA94" s="557"/>
      <c r="AB94" s="557"/>
      <c r="AC94" s="557"/>
      <c r="AD94" s="557"/>
      <c r="AE94" s="557"/>
      <c r="AF94" s="557"/>
      <c r="AG94" s="557"/>
      <c r="AH94" s="557"/>
      <c r="AI94" s="557"/>
      <c r="AJ94" s="557"/>
      <c r="AK94" s="557"/>
      <c r="AL94" s="557"/>
    </row>
    <row r="95" spans="1:38" x14ac:dyDescent="0.3">
      <c r="A95" s="558"/>
      <c r="B95" s="93"/>
      <c r="C95" s="610"/>
      <c r="D95" s="596"/>
      <c r="E95" s="827">
        <f>Table9[[#This Row],[Total ]]-Table9[[#This Row],[Own/other financing]]</f>
        <v>0</v>
      </c>
      <c r="F95" s="611"/>
      <c r="G95" s="612"/>
      <c r="H95" s="612"/>
      <c r="I95" s="612"/>
      <c r="J95" s="480"/>
      <c r="K95" s="558"/>
      <c r="L95" s="558"/>
      <c r="M95" s="558"/>
      <c r="N95" s="558"/>
      <c r="O95" s="558"/>
      <c r="P95" s="557"/>
      <c r="Q95" s="557"/>
      <c r="R95" s="557"/>
      <c r="S95" s="557"/>
      <c r="T95" s="557"/>
      <c r="U95" s="557"/>
      <c r="V95" s="557"/>
      <c r="W95" s="557"/>
      <c r="X95" s="557"/>
      <c r="Y95" s="557"/>
      <c r="Z95" s="557"/>
      <c r="AA95" s="557"/>
      <c r="AB95" s="557"/>
      <c r="AC95" s="557"/>
      <c r="AD95" s="557"/>
      <c r="AE95" s="557"/>
      <c r="AF95" s="557"/>
      <c r="AG95" s="557"/>
      <c r="AH95" s="557"/>
      <c r="AI95" s="557"/>
      <c r="AJ95" s="557"/>
      <c r="AK95" s="557"/>
      <c r="AL95" s="557"/>
    </row>
    <row r="96" spans="1:38" x14ac:dyDescent="0.3">
      <c r="A96" s="558"/>
      <c r="B96" s="841" t="s">
        <v>22</v>
      </c>
      <c r="C96" s="817">
        <f>SUBTOTAL(109,Table9[[Total ]])</f>
        <v>0</v>
      </c>
      <c r="D96" s="844">
        <f>SUBTOTAL(109,Table9[Own/other financing])</f>
        <v>0</v>
      </c>
      <c r="E96" s="845">
        <f>SUBTOTAL(109,Table9[Funded by IRF])</f>
        <v>0</v>
      </c>
      <c r="F96" s="841"/>
      <c r="G96" s="843"/>
      <c r="H96" s="843"/>
      <c r="I96" s="843"/>
      <c r="J96" s="840"/>
      <c r="K96" s="558"/>
      <c r="L96" s="558"/>
      <c r="M96" s="558"/>
      <c r="N96" s="558"/>
      <c r="O96" s="558"/>
      <c r="P96" s="557"/>
      <c r="Q96" s="557"/>
      <c r="R96" s="557"/>
      <c r="S96" s="557"/>
      <c r="T96" s="557"/>
      <c r="U96" s="557"/>
      <c r="V96" s="557"/>
      <c r="W96" s="557"/>
      <c r="X96" s="557"/>
      <c r="Y96" s="557"/>
      <c r="Z96" s="557"/>
      <c r="AA96" s="557"/>
      <c r="AB96" s="557"/>
      <c r="AC96" s="557"/>
      <c r="AD96" s="557"/>
      <c r="AE96" s="557"/>
      <c r="AF96" s="557"/>
      <c r="AG96" s="557"/>
      <c r="AH96" s="557"/>
      <c r="AI96" s="557"/>
      <c r="AJ96" s="557"/>
      <c r="AK96" s="557"/>
      <c r="AL96" s="557"/>
    </row>
    <row r="97" spans="1:43" x14ac:dyDescent="0.3">
      <c r="A97" s="558"/>
      <c r="B97" s="846"/>
      <c r="C97" s="847"/>
      <c r="D97" s="848"/>
      <c r="E97" s="849"/>
      <c r="F97" s="846"/>
      <c r="G97" s="846"/>
      <c r="H97" s="846"/>
      <c r="I97" s="846"/>
      <c r="J97" s="790"/>
      <c r="K97" s="558"/>
      <c r="L97" s="558"/>
      <c r="M97" s="558"/>
      <c r="N97" s="558"/>
      <c r="O97" s="558"/>
      <c r="P97" s="557"/>
      <c r="Q97" s="557"/>
      <c r="R97" s="557"/>
      <c r="S97" s="557"/>
      <c r="T97" s="557"/>
      <c r="U97" s="557"/>
      <c r="V97" s="557"/>
      <c r="W97" s="557"/>
      <c r="X97" s="557"/>
      <c r="Y97" s="557"/>
      <c r="Z97" s="557"/>
      <c r="AA97" s="557"/>
      <c r="AB97" s="557"/>
      <c r="AC97" s="557"/>
      <c r="AD97" s="557"/>
      <c r="AE97" s="557"/>
      <c r="AF97" s="557"/>
      <c r="AG97" s="557"/>
      <c r="AH97" s="557"/>
      <c r="AI97" s="557"/>
      <c r="AJ97" s="557"/>
      <c r="AK97" s="557"/>
      <c r="AL97" s="557"/>
    </row>
    <row r="98" spans="1:43" x14ac:dyDescent="0.3">
      <c r="A98" s="558"/>
      <c r="B98" s="780" t="s">
        <v>29</v>
      </c>
      <c r="C98" s="558"/>
      <c r="D98" s="558"/>
      <c r="E98" s="558"/>
      <c r="F98" s="558"/>
      <c r="G98" s="558"/>
      <c r="H98" s="558"/>
      <c r="I98" s="558"/>
      <c r="J98" s="558"/>
      <c r="K98" s="558"/>
      <c r="L98" s="558"/>
      <c r="M98" s="558"/>
      <c r="N98" s="558"/>
      <c r="O98" s="558"/>
      <c r="P98" s="557"/>
      <c r="Q98" s="557"/>
      <c r="R98" s="557"/>
      <c r="S98" s="557"/>
      <c r="T98" s="557"/>
      <c r="U98" s="557"/>
      <c r="V98" s="557"/>
      <c r="W98" s="557"/>
      <c r="X98" s="557"/>
      <c r="Y98" s="557"/>
      <c r="Z98" s="557"/>
      <c r="AA98" s="557"/>
      <c r="AB98" s="557"/>
      <c r="AC98" s="557"/>
      <c r="AD98" s="557"/>
      <c r="AE98" s="557"/>
      <c r="AF98" s="557"/>
      <c r="AG98" s="557"/>
      <c r="AH98" s="557"/>
      <c r="AI98" s="557"/>
      <c r="AJ98" s="557"/>
      <c r="AK98" s="557"/>
      <c r="AL98" s="557"/>
    </row>
    <row r="99" spans="1:43" ht="27.6" x14ac:dyDescent="0.3">
      <c r="A99" s="558"/>
      <c r="B99" s="474" t="s">
        <v>17</v>
      </c>
      <c r="C99" s="393" t="s">
        <v>20</v>
      </c>
      <c r="D99" s="394" t="s">
        <v>14</v>
      </c>
      <c r="E99" s="430" t="s">
        <v>13</v>
      </c>
      <c r="F99" s="454" t="s">
        <v>25</v>
      </c>
      <c r="G99" s="455"/>
      <c r="H99" s="455"/>
      <c r="I99" s="455"/>
      <c r="J99" s="840"/>
      <c r="K99" s="558"/>
      <c r="L99" s="558"/>
      <c r="M99" s="558"/>
      <c r="N99" s="558"/>
      <c r="O99" s="558"/>
      <c r="P99" s="557"/>
      <c r="Q99" s="557"/>
      <c r="R99" s="557"/>
      <c r="S99" s="557"/>
      <c r="T99" s="557"/>
      <c r="U99" s="557"/>
      <c r="V99" s="557"/>
      <c r="W99" s="557"/>
      <c r="X99" s="557"/>
      <c r="Y99" s="557"/>
      <c r="Z99" s="557"/>
      <c r="AA99" s="557"/>
      <c r="AB99" s="557"/>
      <c r="AC99" s="557"/>
      <c r="AD99" s="557"/>
      <c r="AE99" s="557"/>
      <c r="AF99" s="557"/>
      <c r="AG99" s="557"/>
      <c r="AH99" s="557"/>
      <c r="AI99" s="557"/>
      <c r="AJ99" s="557"/>
      <c r="AK99" s="557"/>
      <c r="AL99" s="557"/>
    </row>
    <row r="100" spans="1:43" s="566" customFormat="1" x14ac:dyDescent="0.3">
      <c r="A100" s="780"/>
      <c r="B100" s="604"/>
      <c r="C100" s="613"/>
      <c r="D100" s="614"/>
      <c r="E100" s="812">
        <f>Table7[[#This Row],[Total ]]-Table7[[#This Row],[Own/other financing]]</f>
        <v>0</v>
      </c>
      <c r="F100" s="601"/>
      <c r="G100" s="602"/>
      <c r="H100" s="602"/>
      <c r="I100" s="602"/>
      <c r="J100" s="603"/>
      <c r="K100" s="780"/>
      <c r="L100" s="780"/>
      <c r="M100" s="780"/>
      <c r="N100" s="780"/>
      <c r="O100" s="780"/>
      <c r="P100" s="565"/>
      <c r="Q100" s="565"/>
      <c r="R100" s="565"/>
      <c r="S100" s="565"/>
      <c r="T100" s="565"/>
      <c r="U100" s="565"/>
      <c r="V100" s="565"/>
      <c r="W100" s="565"/>
      <c r="X100" s="565"/>
      <c r="Y100" s="565"/>
      <c r="Z100" s="565"/>
      <c r="AA100" s="565"/>
      <c r="AB100" s="565"/>
      <c r="AC100" s="565"/>
      <c r="AD100" s="565"/>
      <c r="AE100" s="565"/>
      <c r="AF100" s="565"/>
      <c r="AG100" s="565"/>
      <c r="AH100" s="565"/>
      <c r="AI100" s="565"/>
      <c r="AJ100" s="565"/>
      <c r="AK100" s="565"/>
      <c r="AL100" s="565"/>
    </row>
    <row r="101" spans="1:43" x14ac:dyDescent="0.3">
      <c r="A101" s="558"/>
      <c r="B101" s="604"/>
      <c r="C101" s="106"/>
      <c r="D101" s="615"/>
      <c r="E101" s="813">
        <f>Table7[[#This Row],[Total ]]-Table7[[#This Row],[Own/other financing]]</f>
        <v>0</v>
      </c>
      <c r="F101" s="604"/>
      <c r="G101" s="92"/>
      <c r="H101" s="92"/>
      <c r="I101" s="92"/>
      <c r="J101" s="605"/>
      <c r="K101" s="558"/>
      <c r="L101" s="558"/>
      <c r="M101" s="558"/>
      <c r="N101" s="558"/>
      <c r="O101" s="558"/>
      <c r="P101" s="557"/>
      <c r="Q101" s="557"/>
      <c r="R101" s="557"/>
      <c r="S101" s="557"/>
      <c r="T101" s="557"/>
      <c r="U101" s="557"/>
      <c r="V101" s="557"/>
      <c r="W101" s="557"/>
      <c r="X101" s="557"/>
      <c r="Y101" s="557"/>
      <c r="Z101" s="557"/>
      <c r="AA101" s="557"/>
      <c r="AB101" s="557"/>
      <c r="AC101" s="557"/>
      <c r="AD101" s="557"/>
      <c r="AE101" s="557"/>
      <c r="AF101" s="557"/>
      <c r="AG101" s="557"/>
      <c r="AH101" s="557"/>
      <c r="AI101" s="557"/>
      <c r="AJ101" s="557"/>
      <c r="AK101" s="557"/>
      <c r="AL101" s="557"/>
    </row>
    <row r="102" spans="1:43" x14ac:dyDescent="0.3">
      <c r="A102" s="558"/>
      <c r="B102" s="604"/>
      <c r="C102" s="106"/>
      <c r="D102" s="615"/>
      <c r="E102" s="813">
        <f>Table7[[#This Row],[Total ]]-Table7[[#This Row],[Own/other financing]]</f>
        <v>0</v>
      </c>
      <c r="F102" s="604"/>
      <c r="G102" s="92"/>
      <c r="H102" s="92"/>
      <c r="I102" s="92"/>
      <c r="J102" s="605"/>
      <c r="K102" s="558"/>
      <c r="L102" s="558"/>
      <c r="M102" s="558"/>
      <c r="N102" s="558"/>
      <c r="O102" s="558"/>
      <c r="P102" s="557"/>
      <c r="Q102" s="557"/>
      <c r="R102" s="557"/>
      <c r="S102" s="557"/>
      <c r="T102" s="557"/>
      <c r="U102" s="557"/>
      <c r="V102" s="557"/>
      <c r="W102" s="557"/>
      <c r="X102" s="557"/>
      <c r="Y102" s="557"/>
      <c r="Z102" s="557"/>
      <c r="AA102" s="557"/>
      <c r="AB102" s="557"/>
      <c r="AC102" s="557"/>
      <c r="AD102" s="557"/>
      <c r="AE102" s="557"/>
      <c r="AF102" s="557"/>
      <c r="AG102" s="557"/>
      <c r="AH102" s="557"/>
      <c r="AI102" s="557"/>
      <c r="AJ102" s="557"/>
      <c r="AK102" s="557"/>
      <c r="AL102" s="557"/>
    </row>
    <row r="103" spans="1:43" x14ac:dyDescent="0.3">
      <c r="A103" s="558"/>
      <c r="B103" s="604"/>
      <c r="C103" s="106"/>
      <c r="D103" s="615"/>
      <c r="E103" s="813">
        <f>Table7[[#This Row],[Total ]]-Table7[[#This Row],[Own/other financing]]</f>
        <v>0</v>
      </c>
      <c r="F103" s="616"/>
      <c r="G103" s="617"/>
      <c r="H103" s="617"/>
      <c r="I103" s="617"/>
      <c r="J103" s="493"/>
      <c r="K103" s="558"/>
      <c r="L103" s="558"/>
      <c r="M103" s="558"/>
      <c r="N103" s="558"/>
      <c r="O103" s="558"/>
      <c r="P103" s="557"/>
      <c r="Q103" s="557"/>
      <c r="R103" s="557"/>
      <c r="S103" s="557"/>
      <c r="T103" s="557"/>
      <c r="U103" s="557"/>
      <c r="V103" s="557"/>
      <c r="W103" s="557"/>
      <c r="X103" s="557"/>
      <c r="Y103" s="557"/>
      <c r="Z103" s="557"/>
      <c r="AA103" s="557"/>
      <c r="AB103" s="557"/>
      <c r="AC103" s="557"/>
      <c r="AD103" s="557"/>
      <c r="AE103" s="557"/>
      <c r="AF103" s="557"/>
      <c r="AG103" s="557"/>
      <c r="AH103" s="557"/>
      <c r="AI103" s="557"/>
      <c r="AJ103" s="557"/>
      <c r="AK103" s="557"/>
      <c r="AL103" s="557"/>
    </row>
    <row r="104" spans="1:43" x14ac:dyDescent="0.3">
      <c r="A104" s="558"/>
      <c r="B104" s="604"/>
      <c r="C104" s="584"/>
      <c r="D104" s="615"/>
      <c r="E104" s="815">
        <f>Table7[[#This Row],[Total ]]-Table7[[#This Row],[Own/other financing]]</f>
        <v>0</v>
      </c>
      <c r="F104" s="607"/>
      <c r="G104" s="608"/>
      <c r="H104" s="608"/>
      <c r="I104" s="608"/>
      <c r="J104" s="618"/>
      <c r="K104" s="558"/>
      <c r="L104" s="558"/>
      <c r="M104" s="558"/>
      <c r="N104" s="558"/>
      <c r="O104" s="558"/>
      <c r="P104" s="557"/>
      <c r="Q104" s="557"/>
      <c r="R104" s="557"/>
      <c r="S104" s="557"/>
      <c r="T104" s="557"/>
      <c r="U104" s="557"/>
      <c r="V104" s="557"/>
      <c r="W104" s="557"/>
      <c r="X104" s="557"/>
      <c r="Y104" s="557"/>
      <c r="Z104" s="557"/>
      <c r="AA104" s="557"/>
      <c r="AB104" s="557"/>
      <c r="AC104" s="557"/>
      <c r="AD104" s="557"/>
      <c r="AE104" s="557"/>
      <c r="AF104" s="557"/>
      <c r="AG104" s="557"/>
      <c r="AH104" s="557"/>
      <c r="AI104" s="557"/>
      <c r="AJ104" s="557"/>
      <c r="AK104" s="557"/>
      <c r="AL104" s="557"/>
    </row>
    <row r="105" spans="1:43" x14ac:dyDescent="0.3">
      <c r="A105" s="558"/>
      <c r="B105" s="841" t="s">
        <v>22</v>
      </c>
      <c r="C105" s="817">
        <f>SUBTOTAL(109,Table7[[Total ]])</f>
        <v>0</v>
      </c>
      <c r="D105" s="850">
        <f>SUBTOTAL(109,Table7[Own/other financing])</f>
        <v>0</v>
      </c>
      <c r="E105" s="851">
        <f>SUBTOTAL(109,Table7[Funded by IRF])</f>
        <v>0</v>
      </c>
      <c r="F105" s="841"/>
      <c r="G105" s="843"/>
      <c r="H105" s="843"/>
      <c r="I105" s="843"/>
      <c r="J105" s="840"/>
      <c r="K105" s="558"/>
      <c r="L105" s="558"/>
      <c r="M105" s="558"/>
      <c r="N105" s="558"/>
      <c r="O105" s="558"/>
      <c r="P105" s="557"/>
      <c r="Q105" s="557"/>
      <c r="R105" s="557"/>
      <c r="S105" s="557"/>
      <c r="T105" s="557"/>
      <c r="U105" s="557"/>
      <c r="V105" s="557"/>
      <c r="W105" s="557"/>
      <c r="X105" s="557"/>
      <c r="Y105" s="557"/>
      <c r="Z105" s="557"/>
      <c r="AA105" s="557"/>
      <c r="AB105" s="557"/>
      <c r="AC105" s="557"/>
      <c r="AD105" s="557"/>
      <c r="AE105" s="557"/>
      <c r="AF105" s="557"/>
      <c r="AG105" s="557"/>
      <c r="AH105" s="557"/>
      <c r="AI105" s="557"/>
      <c r="AJ105" s="557"/>
      <c r="AK105" s="557"/>
      <c r="AL105" s="557"/>
      <c r="AM105" s="557"/>
    </row>
    <row r="106" spans="1:43" ht="15" customHeight="1" thickBot="1" x14ac:dyDescent="0.35">
      <c r="A106" s="558"/>
      <c r="B106" s="558"/>
      <c r="C106" s="558"/>
      <c r="D106" s="558"/>
      <c r="E106" s="558"/>
      <c r="F106" s="558"/>
      <c r="G106" s="558"/>
      <c r="H106" s="558"/>
      <c r="I106" s="558"/>
      <c r="J106" s="558"/>
      <c r="K106" s="558"/>
      <c r="L106" s="558"/>
      <c r="M106" s="558"/>
      <c r="N106" s="558"/>
      <c r="O106" s="558"/>
      <c r="P106" s="557"/>
      <c r="Q106" s="557"/>
      <c r="R106" s="557"/>
      <c r="S106" s="557"/>
      <c r="T106" s="557"/>
      <c r="U106" s="557"/>
      <c r="V106" s="557"/>
      <c r="W106" s="557"/>
      <c r="X106" s="557"/>
      <c r="Y106" s="557"/>
      <c r="Z106" s="557"/>
      <c r="AA106" s="557"/>
      <c r="AB106" s="557"/>
      <c r="AC106" s="557"/>
      <c r="AD106" s="557"/>
      <c r="AE106" s="557"/>
      <c r="AF106" s="557"/>
      <c r="AG106" s="557"/>
      <c r="AH106" s="557"/>
      <c r="AI106" s="557"/>
      <c r="AJ106" s="557"/>
      <c r="AK106" s="557"/>
      <c r="AL106" s="557"/>
      <c r="AM106" s="557"/>
      <c r="AN106" s="557"/>
    </row>
    <row r="107" spans="1:43" ht="15" customHeight="1" x14ac:dyDescent="0.3">
      <c r="A107" s="558"/>
      <c r="B107" s="558"/>
      <c r="C107" s="919" t="s">
        <v>2</v>
      </c>
      <c r="D107" s="920"/>
      <c r="E107" s="920"/>
      <c r="F107" s="919" t="s">
        <v>2</v>
      </c>
      <c r="G107" s="920"/>
      <c r="H107" s="921"/>
      <c r="I107" s="558"/>
      <c r="J107" s="558"/>
      <c r="K107" s="814"/>
      <c r="L107" s="925" t="s">
        <v>52</v>
      </c>
      <c r="M107" s="926"/>
      <c r="N107" s="927"/>
      <c r="O107" s="558"/>
      <c r="P107" s="557"/>
      <c r="Q107" s="557"/>
      <c r="R107" s="557"/>
      <c r="S107" s="557"/>
      <c r="T107" s="557"/>
      <c r="U107" s="557"/>
      <c r="V107" s="557"/>
      <c r="W107" s="557"/>
      <c r="X107" s="557"/>
      <c r="Y107" s="557"/>
      <c r="Z107" s="557"/>
      <c r="AA107" s="557"/>
      <c r="AB107" s="557"/>
      <c r="AC107" s="557"/>
      <c r="AD107" s="557"/>
      <c r="AE107" s="557"/>
      <c r="AF107" s="557"/>
      <c r="AG107" s="557"/>
      <c r="AH107" s="557"/>
      <c r="AI107" s="557"/>
      <c r="AJ107" s="557"/>
      <c r="AK107" s="557"/>
      <c r="AL107" s="557"/>
      <c r="AM107" s="557"/>
      <c r="AN107" s="557"/>
      <c r="AO107" s="557"/>
      <c r="AP107" s="557"/>
    </row>
    <row r="108" spans="1:43" s="334" customFormat="1" ht="14.25" customHeight="1" x14ac:dyDescent="0.3">
      <c r="A108" s="331"/>
      <c r="B108" s="558"/>
      <c r="C108" s="922" t="s">
        <v>30</v>
      </c>
      <c r="D108" s="923"/>
      <c r="E108" s="923"/>
      <c r="F108" s="922" t="s">
        <v>31</v>
      </c>
      <c r="G108" s="923"/>
      <c r="H108" s="924"/>
      <c r="I108" s="558"/>
      <c r="J108" s="558"/>
      <c r="K108" s="852" t="s">
        <v>53</v>
      </c>
      <c r="L108" s="928" t="s">
        <v>30</v>
      </c>
      <c r="M108" s="929"/>
      <c r="N108" s="930"/>
      <c r="O108" s="331"/>
      <c r="P108" s="330"/>
      <c r="Q108" s="330"/>
      <c r="R108" s="330"/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</row>
    <row r="109" spans="1:43" ht="41.4" x14ac:dyDescent="0.3">
      <c r="A109" s="558"/>
      <c r="B109" s="470" t="s">
        <v>32</v>
      </c>
      <c r="C109" s="853" t="s">
        <v>76</v>
      </c>
      <c r="D109" s="854" t="s">
        <v>33</v>
      </c>
      <c r="E109" s="855" t="s">
        <v>45</v>
      </c>
      <c r="F109" s="856" t="s">
        <v>22</v>
      </c>
      <c r="G109" s="857" t="s">
        <v>35</v>
      </c>
      <c r="H109" s="858" t="s">
        <v>34</v>
      </c>
      <c r="I109" s="619" t="s">
        <v>90</v>
      </c>
      <c r="J109" s="352"/>
      <c r="K109" s="859" t="s">
        <v>54</v>
      </c>
      <c r="L109" s="860" t="s">
        <v>76</v>
      </c>
      <c r="M109" s="861" t="s">
        <v>33</v>
      </c>
      <c r="N109" s="395" t="s">
        <v>45</v>
      </c>
      <c r="O109" s="814"/>
      <c r="P109" s="579"/>
      <c r="Q109" s="557"/>
      <c r="R109" s="557"/>
      <c r="S109" s="557"/>
      <c r="T109" s="557"/>
      <c r="U109" s="557"/>
      <c r="V109" s="557"/>
      <c r="W109" s="557"/>
      <c r="X109" s="557"/>
      <c r="Y109" s="557"/>
      <c r="Z109" s="557"/>
      <c r="AA109" s="557"/>
      <c r="AB109" s="557"/>
      <c r="AC109" s="557"/>
      <c r="AD109" s="557"/>
      <c r="AE109" s="557"/>
      <c r="AF109" s="557"/>
      <c r="AG109" s="557"/>
      <c r="AH109" s="557"/>
      <c r="AI109" s="557"/>
      <c r="AJ109" s="557"/>
      <c r="AK109" s="557"/>
      <c r="AL109" s="557"/>
      <c r="AM109" s="557"/>
      <c r="AN109" s="557"/>
      <c r="AO109" s="557"/>
      <c r="AP109" s="557"/>
      <c r="AQ109" s="557"/>
    </row>
    <row r="110" spans="1:43" x14ac:dyDescent="0.3">
      <c r="A110" s="558"/>
      <c r="B110" s="862" t="s">
        <v>10</v>
      </c>
      <c r="C110" s="620"/>
      <c r="D110" s="621"/>
      <c r="E110" s="863">
        <f>C110-D110</f>
        <v>0</v>
      </c>
      <c r="F110" s="864">
        <f t="shared" ref="F110:F115" si="2">G110+H110</f>
        <v>0</v>
      </c>
      <c r="G110" s="865">
        <f>G51</f>
        <v>0</v>
      </c>
      <c r="H110" s="866">
        <f>I51</f>
        <v>0</v>
      </c>
      <c r="I110" s="867">
        <f t="shared" ref="I110:I115" si="3">E110-H110</f>
        <v>0</v>
      </c>
      <c r="J110" s="762"/>
      <c r="K110" s="868" t="s">
        <v>10</v>
      </c>
      <c r="L110" s="632"/>
      <c r="M110" s="633"/>
      <c r="N110" s="756">
        <f t="shared" ref="N110:N115" si="4">L110-M110</f>
        <v>0</v>
      </c>
      <c r="O110" s="822"/>
      <c r="P110" s="622"/>
      <c r="Q110" s="622"/>
      <c r="R110" s="622"/>
      <c r="S110" s="557"/>
      <c r="T110" s="557"/>
      <c r="U110" s="557"/>
      <c r="V110" s="557"/>
      <c r="W110" s="557"/>
      <c r="X110" s="557"/>
      <c r="Y110" s="557"/>
      <c r="Z110" s="557"/>
      <c r="AA110" s="557"/>
      <c r="AB110" s="557"/>
      <c r="AC110" s="557"/>
      <c r="AD110" s="557"/>
      <c r="AE110" s="557"/>
      <c r="AF110" s="557"/>
      <c r="AG110" s="557"/>
      <c r="AH110" s="557"/>
      <c r="AI110" s="557"/>
      <c r="AJ110" s="557"/>
      <c r="AK110" s="557"/>
      <c r="AL110" s="557"/>
      <c r="AM110" s="557"/>
      <c r="AN110" s="557"/>
      <c r="AO110" s="557"/>
      <c r="AP110" s="557"/>
      <c r="AQ110" s="557"/>
    </row>
    <row r="111" spans="1:43" x14ac:dyDescent="0.3">
      <c r="A111" s="558"/>
      <c r="B111" s="862" t="s">
        <v>36</v>
      </c>
      <c r="C111" s="623"/>
      <c r="D111" s="621"/>
      <c r="E111" s="869">
        <f t="shared" ref="E111:E115" si="5">C111-D111</f>
        <v>0</v>
      </c>
      <c r="F111" s="870">
        <f t="shared" si="2"/>
        <v>0</v>
      </c>
      <c r="G111" s="871">
        <f>D66</f>
        <v>0</v>
      </c>
      <c r="H111" s="872">
        <f>E66</f>
        <v>0</v>
      </c>
      <c r="I111" s="873">
        <f t="shared" si="3"/>
        <v>0</v>
      </c>
      <c r="J111" s="762"/>
      <c r="K111" s="862" t="s">
        <v>36</v>
      </c>
      <c r="L111" s="632"/>
      <c r="M111" s="634"/>
      <c r="N111" s="757">
        <f t="shared" si="4"/>
        <v>0</v>
      </c>
      <c r="O111" s="874"/>
      <c r="P111" s="624"/>
      <c r="Q111" s="624"/>
      <c r="R111" s="624"/>
      <c r="S111" s="557"/>
      <c r="T111" s="557"/>
      <c r="U111" s="557"/>
      <c r="V111" s="557"/>
      <c r="W111" s="557"/>
      <c r="X111" s="557"/>
      <c r="Y111" s="557"/>
      <c r="Z111" s="557"/>
      <c r="AA111" s="557"/>
      <c r="AB111" s="557"/>
      <c r="AC111" s="557"/>
      <c r="AD111" s="557"/>
      <c r="AE111" s="557"/>
      <c r="AF111" s="557"/>
      <c r="AG111" s="557"/>
      <c r="AH111" s="557"/>
      <c r="AI111" s="557"/>
      <c r="AJ111" s="557"/>
      <c r="AK111" s="557"/>
      <c r="AL111" s="557"/>
      <c r="AM111" s="557"/>
      <c r="AN111" s="557"/>
      <c r="AO111" s="557"/>
      <c r="AP111" s="557"/>
      <c r="AQ111" s="557"/>
    </row>
    <row r="112" spans="1:43" x14ac:dyDescent="0.3">
      <c r="A112" s="558"/>
      <c r="B112" s="862" t="s">
        <v>37</v>
      </c>
      <c r="C112" s="623"/>
      <c r="D112" s="621"/>
      <c r="E112" s="869">
        <f>C112-D112</f>
        <v>0</v>
      </c>
      <c r="F112" s="870">
        <f t="shared" si="2"/>
        <v>0</v>
      </c>
      <c r="G112" s="871">
        <f>D81</f>
        <v>0</v>
      </c>
      <c r="H112" s="872">
        <f>E81</f>
        <v>0</v>
      </c>
      <c r="I112" s="873">
        <f t="shared" si="3"/>
        <v>0</v>
      </c>
      <c r="J112" s="762"/>
      <c r="K112" s="862" t="s">
        <v>37</v>
      </c>
      <c r="L112" s="632"/>
      <c r="M112" s="634"/>
      <c r="N112" s="757">
        <f t="shared" si="4"/>
        <v>0</v>
      </c>
      <c r="O112" s="874"/>
      <c r="P112" s="624"/>
      <c r="Q112" s="624"/>
      <c r="R112" s="624"/>
      <c r="S112" s="557"/>
      <c r="T112" s="557"/>
      <c r="U112" s="557"/>
      <c r="V112" s="557"/>
      <c r="W112" s="557"/>
      <c r="X112" s="557"/>
      <c r="Y112" s="557"/>
      <c r="Z112" s="557"/>
      <c r="AA112" s="557"/>
      <c r="AB112" s="557"/>
      <c r="AC112" s="557"/>
      <c r="AD112" s="557"/>
      <c r="AE112" s="557"/>
      <c r="AF112" s="557"/>
      <c r="AG112" s="557"/>
      <c r="AH112" s="557"/>
      <c r="AI112" s="557"/>
      <c r="AJ112" s="557"/>
      <c r="AK112" s="557"/>
      <c r="AL112" s="557"/>
      <c r="AM112" s="557"/>
      <c r="AN112" s="557"/>
      <c r="AO112" s="557"/>
      <c r="AP112" s="557"/>
      <c r="AQ112" s="557"/>
    </row>
    <row r="113" spans="1:43" x14ac:dyDescent="0.3">
      <c r="A113" s="558"/>
      <c r="B113" s="862" t="s">
        <v>38</v>
      </c>
      <c r="C113" s="623"/>
      <c r="D113" s="621"/>
      <c r="E113" s="869">
        <f t="shared" si="5"/>
        <v>0</v>
      </c>
      <c r="F113" s="870">
        <f t="shared" si="2"/>
        <v>0</v>
      </c>
      <c r="G113" s="871">
        <f>D88</f>
        <v>0</v>
      </c>
      <c r="H113" s="872">
        <f>E88</f>
        <v>0</v>
      </c>
      <c r="I113" s="873">
        <f t="shared" si="3"/>
        <v>0</v>
      </c>
      <c r="J113" s="762"/>
      <c r="K113" s="862" t="s">
        <v>38</v>
      </c>
      <c r="L113" s="632"/>
      <c r="M113" s="634"/>
      <c r="N113" s="757">
        <f t="shared" si="4"/>
        <v>0</v>
      </c>
      <c r="O113" s="874"/>
      <c r="P113" s="624"/>
      <c r="Q113" s="624"/>
      <c r="R113" s="624"/>
      <c r="S113" s="557"/>
      <c r="T113" s="557"/>
      <c r="U113" s="557"/>
      <c r="V113" s="557"/>
      <c r="W113" s="557"/>
      <c r="X113" s="557"/>
      <c r="Y113" s="557"/>
      <c r="Z113" s="557"/>
      <c r="AA113" s="557"/>
      <c r="AB113" s="557"/>
      <c r="AC113" s="557"/>
      <c r="AD113" s="557"/>
      <c r="AE113" s="557"/>
      <c r="AF113" s="557"/>
      <c r="AG113" s="557"/>
      <c r="AH113" s="557"/>
      <c r="AI113" s="557"/>
      <c r="AJ113" s="557"/>
      <c r="AK113" s="557"/>
      <c r="AL113" s="557"/>
      <c r="AM113" s="557"/>
      <c r="AN113" s="557"/>
      <c r="AO113" s="557"/>
      <c r="AP113" s="557"/>
      <c r="AQ113" s="557"/>
    </row>
    <row r="114" spans="1:43" x14ac:dyDescent="0.3">
      <c r="A114" s="558"/>
      <c r="B114" s="862" t="s">
        <v>39</v>
      </c>
      <c r="C114" s="623"/>
      <c r="D114" s="621"/>
      <c r="E114" s="869">
        <f t="shared" si="5"/>
        <v>0</v>
      </c>
      <c r="F114" s="870">
        <f t="shared" si="2"/>
        <v>0</v>
      </c>
      <c r="G114" s="871">
        <f>D96</f>
        <v>0</v>
      </c>
      <c r="H114" s="872">
        <f>E96</f>
        <v>0</v>
      </c>
      <c r="I114" s="873">
        <f t="shared" si="3"/>
        <v>0</v>
      </c>
      <c r="J114" s="762"/>
      <c r="K114" s="862" t="s">
        <v>39</v>
      </c>
      <c r="L114" s="632"/>
      <c r="M114" s="634"/>
      <c r="N114" s="757">
        <f t="shared" si="4"/>
        <v>0</v>
      </c>
      <c r="O114" s="558"/>
      <c r="P114" s="557"/>
      <c r="Q114" s="557"/>
      <c r="R114" s="557"/>
      <c r="S114" s="557"/>
      <c r="T114" s="557"/>
      <c r="U114" s="557"/>
      <c r="V114" s="557"/>
      <c r="W114" s="557"/>
      <c r="X114" s="557"/>
      <c r="Y114" s="557"/>
      <c r="Z114" s="557"/>
      <c r="AA114" s="557"/>
      <c r="AB114" s="557"/>
      <c r="AC114" s="557"/>
      <c r="AD114" s="557"/>
      <c r="AE114" s="557"/>
      <c r="AF114" s="557"/>
      <c r="AG114" s="557"/>
      <c r="AH114" s="557"/>
      <c r="AI114" s="557"/>
      <c r="AJ114" s="557"/>
      <c r="AK114" s="557"/>
      <c r="AL114" s="557"/>
      <c r="AM114" s="557"/>
      <c r="AN114" s="557"/>
      <c r="AO114" s="557"/>
      <c r="AP114" s="557"/>
      <c r="AQ114" s="557"/>
    </row>
    <row r="115" spans="1:43" x14ac:dyDescent="0.3">
      <c r="A115" s="558"/>
      <c r="B115" s="862" t="s">
        <v>40</v>
      </c>
      <c r="C115" s="625"/>
      <c r="D115" s="621"/>
      <c r="E115" s="875">
        <f t="shared" si="5"/>
        <v>0</v>
      </c>
      <c r="F115" s="876">
        <f t="shared" si="2"/>
        <v>0</v>
      </c>
      <c r="G115" s="877">
        <f>D105</f>
        <v>0</v>
      </c>
      <c r="H115" s="878">
        <f>E105</f>
        <v>0</v>
      </c>
      <c r="I115" s="879">
        <f t="shared" si="3"/>
        <v>0</v>
      </c>
      <c r="J115" s="762"/>
      <c r="K115" s="862" t="s">
        <v>40</v>
      </c>
      <c r="L115" s="632"/>
      <c r="M115" s="635"/>
      <c r="N115" s="758">
        <f t="shared" si="4"/>
        <v>0</v>
      </c>
      <c r="O115" s="558"/>
      <c r="P115" s="557"/>
      <c r="Q115" s="557"/>
      <c r="R115" s="557"/>
      <c r="S115" s="557"/>
      <c r="T115" s="557"/>
      <c r="U115" s="557"/>
      <c r="V115" s="557"/>
      <c r="W115" s="557"/>
      <c r="X115" s="557"/>
      <c r="Y115" s="557"/>
      <c r="Z115" s="557"/>
      <c r="AA115" s="557"/>
      <c r="AB115" s="557"/>
      <c r="AC115" s="557"/>
      <c r="AD115" s="557"/>
      <c r="AE115" s="557"/>
      <c r="AF115" s="557"/>
      <c r="AG115" s="557"/>
      <c r="AH115" s="557"/>
      <c r="AI115" s="557"/>
      <c r="AJ115" s="557"/>
      <c r="AK115" s="557"/>
      <c r="AL115" s="557"/>
      <c r="AM115" s="557"/>
      <c r="AN115" s="557"/>
      <c r="AO115" s="557"/>
      <c r="AP115" s="557"/>
      <c r="AQ115" s="557"/>
    </row>
    <row r="116" spans="1:43" x14ac:dyDescent="0.3">
      <c r="A116" s="558"/>
      <c r="B116" s="880" t="s">
        <v>22</v>
      </c>
      <c r="C116" s="881">
        <f t="shared" ref="C116:H116" si="6">SUM(C110:C115)</f>
        <v>0</v>
      </c>
      <c r="D116" s="882">
        <f t="shared" si="6"/>
        <v>0</v>
      </c>
      <c r="E116" s="883">
        <f t="shared" si="6"/>
        <v>0</v>
      </c>
      <c r="F116" s="884">
        <f t="shared" si="6"/>
        <v>0</v>
      </c>
      <c r="G116" s="885">
        <f t="shared" si="6"/>
        <v>0</v>
      </c>
      <c r="H116" s="886">
        <f t="shared" si="6"/>
        <v>0</v>
      </c>
      <c r="I116" s="887">
        <f>SUM(I110:I115)</f>
        <v>0</v>
      </c>
      <c r="J116" s="762"/>
      <c r="K116" s="880" t="s">
        <v>22</v>
      </c>
      <c r="L116" s="865">
        <f>SUM(L110:L115)</f>
        <v>0</v>
      </c>
      <c r="M116" s="888">
        <f>SUM(M110:M115)</f>
        <v>0</v>
      </c>
      <c r="N116" s="889">
        <f>SUM(N110:N115)</f>
        <v>0</v>
      </c>
      <c r="O116" s="558"/>
      <c r="P116" s="557"/>
      <c r="Q116" s="557"/>
      <c r="R116" s="557"/>
      <c r="S116" s="557"/>
      <c r="T116" s="557"/>
      <c r="U116" s="557"/>
      <c r="V116" s="557"/>
      <c r="W116" s="557"/>
      <c r="X116" s="557"/>
      <c r="Y116" s="557"/>
      <c r="Z116" s="557"/>
      <c r="AA116" s="557"/>
      <c r="AB116" s="557"/>
      <c r="AC116" s="557"/>
      <c r="AD116" s="557"/>
      <c r="AE116" s="557"/>
      <c r="AF116" s="557"/>
      <c r="AG116" s="557"/>
      <c r="AH116" s="557"/>
      <c r="AI116" s="557"/>
      <c r="AJ116" s="557"/>
      <c r="AK116" s="557"/>
      <c r="AL116" s="557"/>
      <c r="AM116" s="557"/>
      <c r="AN116" s="557"/>
      <c r="AO116" s="557"/>
      <c r="AP116" s="557"/>
      <c r="AQ116" s="557"/>
    </row>
    <row r="117" spans="1:43" x14ac:dyDescent="0.3">
      <c r="A117" s="558"/>
      <c r="B117" s="862" t="s">
        <v>41</v>
      </c>
      <c r="C117" s="890"/>
      <c r="D117" s="891"/>
      <c r="E117" s="892">
        <f t="shared" ref="E117" si="7">SUM(E110:E114)*0.25</f>
        <v>0</v>
      </c>
      <c r="F117" s="870"/>
      <c r="G117" s="871"/>
      <c r="H117" s="872">
        <f>SUM(H110:H114)*0.25</f>
        <v>0</v>
      </c>
      <c r="I117" s="873">
        <f>SUM(I110:I114)*0.25</f>
        <v>0</v>
      </c>
      <c r="J117" s="762"/>
      <c r="K117" s="893" t="s">
        <v>55</v>
      </c>
      <c r="L117" s="877"/>
      <c r="M117" s="891"/>
      <c r="N117" s="894">
        <f>SUM(N110:N114)*0.25</f>
        <v>0</v>
      </c>
      <c r="O117" s="558"/>
      <c r="P117" s="557"/>
      <c r="Q117" s="557"/>
      <c r="R117" s="557"/>
      <c r="S117" s="557"/>
      <c r="T117" s="557"/>
      <c r="U117" s="557"/>
      <c r="V117" s="557"/>
      <c r="W117" s="557"/>
      <c r="X117" s="557"/>
      <c r="Y117" s="557"/>
      <c r="Z117" s="557"/>
      <c r="AA117" s="557"/>
      <c r="AB117" s="557"/>
      <c r="AC117" s="557"/>
      <c r="AD117" s="557"/>
      <c r="AE117" s="557"/>
      <c r="AF117" s="557"/>
      <c r="AG117" s="557"/>
      <c r="AH117" s="557"/>
      <c r="AI117" s="557"/>
      <c r="AJ117" s="557"/>
      <c r="AK117" s="557"/>
      <c r="AL117" s="557"/>
      <c r="AM117" s="557"/>
      <c r="AN117" s="557"/>
      <c r="AO117" s="557"/>
      <c r="AP117" s="557"/>
      <c r="AQ117" s="557"/>
    </row>
    <row r="118" spans="1:43" ht="14.4" thickBot="1" x14ac:dyDescent="0.35">
      <c r="A118" s="558"/>
      <c r="B118" s="841" t="s">
        <v>42</v>
      </c>
      <c r="C118" s="895"/>
      <c r="D118" s="896"/>
      <c r="E118" s="897">
        <f t="shared" ref="E118" si="8">SUM(E116:E117)</f>
        <v>0</v>
      </c>
      <c r="F118" s="898"/>
      <c r="G118" s="899"/>
      <c r="H118" s="900">
        <f>SUM(H116:H117)</f>
        <v>0</v>
      </c>
      <c r="I118" s="901">
        <f>SUM(I116:I117)</f>
        <v>0</v>
      </c>
      <c r="J118" s="762"/>
      <c r="K118" s="902" t="s">
        <v>42</v>
      </c>
      <c r="L118" s="903"/>
      <c r="M118" s="904"/>
      <c r="N118" s="905">
        <f>SUM(N116:N117)</f>
        <v>0</v>
      </c>
      <c r="O118" s="558"/>
      <c r="P118" s="557"/>
      <c r="Q118" s="557"/>
      <c r="R118" s="557"/>
      <c r="S118" s="557"/>
      <c r="T118" s="557"/>
      <c r="U118" s="557"/>
      <c r="V118" s="557"/>
      <c r="W118" s="557"/>
      <c r="X118" s="557"/>
      <c r="Y118" s="557"/>
      <c r="Z118" s="557"/>
      <c r="AA118" s="557"/>
      <c r="AB118" s="557"/>
      <c r="AC118" s="557"/>
      <c r="AD118" s="557"/>
      <c r="AE118" s="557"/>
      <c r="AF118" s="557"/>
      <c r="AG118" s="557"/>
      <c r="AH118" s="557"/>
      <c r="AI118" s="557"/>
      <c r="AJ118" s="557"/>
      <c r="AK118" s="557"/>
      <c r="AL118" s="557"/>
      <c r="AM118" s="557"/>
    </row>
    <row r="119" spans="1:43" x14ac:dyDescent="0.3">
      <c r="A119" s="558"/>
      <c r="B119" s="774" t="s">
        <v>43</v>
      </c>
      <c r="C119" s="558"/>
      <c r="D119" s="558"/>
      <c r="E119" s="558"/>
      <c r="F119" s="558"/>
      <c r="G119" s="558"/>
      <c r="H119" s="558"/>
      <c r="I119" s="558"/>
      <c r="J119" s="558"/>
      <c r="K119" s="558"/>
      <c r="L119" s="558"/>
      <c r="M119" s="558"/>
      <c r="N119" s="558"/>
      <c r="O119" s="558"/>
      <c r="P119" s="557"/>
      <c r="Q119" s="557"/>
      <c r="R119" s="557"/>
      <c r="S119" s="557"/>
      <c r="T119" s="557"/>
      <c r="U119" s="557"/>
      <c r="V119" s="557"/>
      <c r="W119" s="557"/>
      <c r="X119" s="557"/>
      <c r="Y119" s="557"/>
      <c r="Z119" s="557"/>
      <c r="AA119" s="557"/>
      <c r="AB119" s="557"/>
      <c r="AC119" s="557"/>
      <c r="AD119" s="557"/>
      <c r="AE119" s="557"/>
      <c r="AF119" s="557"/>
      <c r="AG119" s="557"/>
      <c r="AH119" s="557"/>
      <c r="AI119" s="557"/>
      <c r="AJ119" s="557"/>
      <c r="AK119" s="557"/>
      <c r="AL119" s="557"/>
      <c r="AM119" s="557"/>
    </row>
    <row r="120" spans="1:43" x14ac:dyDescent="0.3">
      <c r="A120" s="558"/>
      <c r="B120" s="774" t="s">
        <v>44</v>
      </c>
      <c r="C120" s="558"/>
      <c r="D120" s="558"/>
      <c r="E120" s="558"/>
      <c r="F120" s="558"/>
      <c r="G120" s="558"/>
      <c r="H120" s="558"/>
      <c r="I120" s="558"/>
      <c r="J120" s="558"/>
      <c r="K120" s="558"/>
      <c r="L120" s="558"/>
      <c r="M120" s="558"/>
      <c r="N120" s="558"/>
      <c r="O120" s="558"/>
      <c r="P120" s="557"/>
      <c r="Q120" s="557"/>
      <c r="R120" s="557"/>
      <c r="S120" s="557"/>
      <c r="T120" s="557"/>
      <c r="U120" s="557"/>
      <c r="V120" s="557"/>
      <c r="W120" s="557"/>
      <c r="X120" s="557"/>
      <c r="Y120" s="557"/>
      <c r="Z120" s="557"/>
      <c r="AA120" s="557"/>
      <c r="AB120" s="557"/>
      <c r="AC120" s="557"/>
      <c r="AD120" s="557"/>
      <c r="AE120" s="557"/>
      <c r="AF120" s="557"/>
      <c r="AG120" s="557"/>
      <c r="AH120" s="557"/>
      <c r="AI120" s="557"/>
      <c r="AJ120" s="557"/>
      <c r="AK120" s="557"/>
      <c r="AL120" s="557"/>
      <c r="AM120" s="557"/>
    </row>
    <row r="121" spans="1:43" x14ac:dyDescent="0.3">
      <c r="A121" s="558"/>
      <c r="B121" s="774"/>
      <c r="C121" s="558"/>
      <c r="D121" s="558"/>
      <c r="E121" s="558"/>
      <c r="F121" s="558"/>
      <c r="G121" s="558"/>
      <c r="H121" s="558"/>
      <c r="I121" s="558"/>
      <c r="J121" s="558"/>
      <c r="K121" s="558"/>
      <c r="L121" s="558"/>
      <c r="M121" s="558"/>
      <c r="N121" s="558"/>
      <c r="O121" s="558"/>
      <c r="P121" s="557"/>
      <c r="Q121" s="557"/>
      <c r="R121" s="557"/>
      <c r="S121" s="557"/>
      <c r="T121" s="557"/>
      <c r="U121" s="557"/>
      <c r="V121" s="557"/>
      <c r="W121" s="557"/>
      <c r="X121" s="557"/>
      <c r="Y121" s="557"/>
      <c r="Z121" s="557"/>
      <c r="AA121" s="557"/>
      <c r="AB121" s="557"/>
      <c r="AC121" s="557"/>
      <c r="AD121" s="557"/>
      <c r="AE121" s="557"/>
      <c r="AF121" s="557"/>
      <c r="AG121" s="557"/>
      <c r="AH121" s="557"/>
      <c r="AI121" s="557"/>
      <c r="AJ121" s="557"/>
      <c r="AK121" s="557"/>
      <c r="AL121" s="557"/>
      <c r="AM121" s="557"/>
    </row>
    <row r="122" spans="1:43" x14ac:dyDescent="0.3">
      <c r="A122" s="558"/>
      <c r="B122" s="814" t="s">
        <v>83</v>
      </c>
      <c r="C122" s="814"/>
      <c r="D122" s="814"/>
      <c r="E122" s="814"/>
      <c r="F122" s="814"/>
      <c r="G122" s="558"/>
      <c r="H122" s="558"/>
      <c r="I122" s="558"/>
      <c r="J122" s="558"/>
      <c r="K122" s="558"/>
      <c r="L122" s="558"/>
      <c r="M122" s="558"/>
      <c r="N122" s="558"/>
      <c r="O122" s="558"/>
      <c r="P122" s="557"/>
      <c r="Q122" s="557"/>
      <c r="R122" s="557"/>
      <c r="S122" s="557"/>
      <c r="T122" s="557"/>
      <c r="U122" s="557"/>
      <c r="V122" s="557"/>
      <c r="W122" s="557"/>
      <c r="X122" s="557"/>
      <c r="Y122" s="557"/>
      <c r="Z122" s="557"/>
      <c r="AA122" s="557"/>
      <c r="AB122" s="557"/>
      <c r="AC122" s="557"/>
      <c r="AD122" s="557"/>
      <c r="AE122" s="557"/>
      <c r="AF122" s="557"/>
      <c r="AG122" s="557"/>
      <c r="AH122" s="557"/>
      <c r="AI122" s="557"/>
      <c r="AJ122" s="557"/>
      <c r="AK122" s="557"/>
      <c r="AL122" s="557"/>
      <c r="AM122" s="557"/>
    </row>
    <row r="123" spans="1:43" x14ac:dyDescent="0.3">
      <c r="A123" s="558"/>
      <c r="B123" s="906"/>
      <c r="C123" s="907" t="s">
        <v>35</v>
      </c>
      <c r="D123" s="908" t="s">
        <v>45</v>
      </c>
      <c r="E123" s="909" t="s">
        <v>46</v>
      </c>
      <c r="F123" s="909" t="s">
        <v>47</v>
      </c>
      <c r="G123" s="909" t="s">
        <v>48</v>
      </c>
      <c r="H123" s="762"/>
      <c r="I123" s="558"/>
      <c r="J123" s="558"/>
      <c r="K123" s="558"/>
      <c r="L123" s="558"/>
      <c r="M123" s="558"/>
      <c r="N123" s="558"/>
      <c r="O123" s="558"/>
      <c r="P123" s="557"/>
      <c r="Q123" s="557"/>
      <c r="R123" s="557"/>
      <c r="S123" s="557"/>
      <c r="T123" s="557"/>
      <c r="U123" s="557"/>
      <c r="V123" s="557"/>
      <c r="W123" s="557"/>
      <c r="X123" s="557"/>
      <c r="Y123" s="557"/>
      <c r="Z123" s="557"/>
      <c r="AA123" s="557"/>
      <c r="AB123" s="557"/>
      <c r="AC123" s="557"/>
      <c r="AD123" s="557"/>
      <c r="AE123" s="557"/>
      <c r="AF123" s="557"/>
      <c r="AG123" s="557"/>
      <c r="AH123" s="557"/>
      <c r="AI123" s="557"/>
      <c r="AJ123" s="557"/>
      <c r="AK123" s="557"/>
      <c r="AL123" s="557"/>
      <c r="AM123" s="557"/>
    </row>
    <row r="124" spans="1:43" x14ac:dyDescent="0.3">
      <c r="A124" s="558"/>
      <c r="B124" s="910"/>
      <c r="C124" s="911" t="s">
        <v>81</v>
      </c>
      <c r="D124" s="912" t="s">
        <v>81</v>
      </c>
      <c r="E124" s="913" t="s">
        <v>82</v>
      </c>
      <c r="F124" s="913" t="s">
        <v>82</v>
      </c>
      <c r="G124" s="913" t="s">
        <v>82</v>
      </c>
      <c r="H124" s="762"/>
      <c r="I124" s="558"/>
      <c r="J124" s="558"/>
      <c r="K124" s="558"/>
      <c r="L124" s="558"/>
      <c r="M124" s="558"/>
      <c r="N124" s="558"/>
      <c r="O124" s="558"/>
      <c r="P124" s="557"/>
      <c r="Q124" s="557"/>
      <c r="R124" s="557"/>
      <c r="S124" s="557"/>
      <c r="T124" s="557"/>
      <c r="U124" s="557"/>
      <c r="V124" s="557"/>
      <c r="W124" s="557"/>
      <c r="X124" s="557"/>
      <c r="Y124" s="557"/>
      <c r="Z124" s="557"/>
      <c r="AA124" s="557"/>
      <c r="AB124" s="557"/>
      <c r="AC124" s="557"/>
      <c r="AD124" s="557"/>
      <c r="AE124" s="557"/>
      <c r="AF124" s="557"/>
      <c r="AG124" s="557"/>
      <c r="AH124" s="557"/>
      <c r="AI124" s="557"/>
      <c r="AJ124" s="557"/>
      <c r="AK124" s="557"/>
      <c r="AL124" s="557"/>
      <c r="AM124" s="557"/>
    </row>
    <row r="125" spans="1:43" x14ac:dyDescent="0.3">
      <c r="A125" s="558"/>
      <c r="B125" s="914" t="s">
        <v>49</v>
      </c>
      <c r="C125" s="626"/>
      <c r="D125" s="627"/>
      <c r="E125" s="628"/>
      <c r="F125" s="628"/>
      <c r="G125" s="628"/>
      <c r="H125" s="762"/>
      <c r="I125" s="558"/>
      <c r="J125" s="558"/>
      <c r="K125" s="558"/>
      <c r="L125" s="558"/>
      <c r="M125" s="558"/>
      <c r="N125" s="558"/>
      <c r="O125" s="558"/>
      <c r="P125" s="557"/>
      <c r="Q125" s="557"/>
      <c r="R125" s="557"/>
      <c r="S125" s="557"/>
      <c r="T125" s="557"/>
      <c r="U125" s="557"/>
      <c r="V125" s="557"/>
      <c r="W125" s="557"/>
      <c r="X125" s="557"/>
      <c r="Y125" s="557"/>
      <c r="Z125" s="557"/>
      <c r="AA125" s="557"/>
      <c r="AB125" s="557"/>
      <c r="AC125" s="557"/>
      <c r="AD125" s="557"/>
      <c r="AE125" s="557"/>
      <c r="AF125" s="557"/>
      <c r="AG125" s="557"/>
      <c r="AH125" s="557"/>
      <c r="AI125" s="557"/>
      <c r="AJ125" s="557"/>
      <c r="AK125" s="557"/>
      <c r="AL125" s="557"/>
      <c r="AM125" s="557"/>
    </row>
    <row r="126" spans="1:43" x14ac:dyDescent="0.3">
      <c r="A126" s="558"/>
      <c r="B126" s="914" t="s">
        <v>50</v>
      </c>
      <c r="C126" s="626"/>
      <c r="D126" s="627"/>
      <c r="E126" s="628"/>
      <c r="F126" s="628"/>
      <c r="G126" s="628"/>
      <c r="H126" s="762"/>
      <c r="I126" s="558"/>
      <c r="J126" s="558"/>
      <c r="K126" s="558"/>
      <c r="L126" s="558"/>
      <c r="M126" s="558"/>
      <c r="N126" s="558"/>
      <c r="O126" s="558"/>
      <c r="P126" s="557"/>
      <c r="Q126" s="557"/>
      <c r="R126" s="557"/>
      <c r="S126" s="557"/>
      <c r="T126" s="557"/>
      <c r="U126" s="557"/>
      <c r="V126" s="557"/>
      <c r="W126" s="557"/>
      <c r="X126" s="557"/>
      <c r="Y126" s="557"/>
      <c r="Z126" s="557"/>
      <c r="AA126" s="557"/>
      <c r="AB126" s="557"/>
      <c r="AC126" s="557"/>
      <c r="AD126" s="557"/>
      <c r="AE126" s="557"/>
      <c r="AF126" s="557"/>
      <c r="AG126" s="557"/>
      <c r="AH126" s="557"/>
      <c r="AI126" s="557"/>
      <c r="AJ126" s="557"/>
      <c r="AK126" s="557"/>
      <c r="AL126" s="557"/>
      <c r="AM126" s="557"/>
    </row>
    <row r="127" spans="1:43" x14ac:dyDescent="0.3">
      <c r="A127" s="558"/>
      <c r="B127" s="915" t="s">
        <v>51</v>
      </c>
      <c r="C127" s="629"/>
      <c r="D127" s="630"/>
      <c r="E127" s="631"/>
      <c r="F127" s="631"/>
      <c r="G127" s="631"/>
      <c r="H127" s="762"/>
      <c r="I127" s="558"/>
      <c r="J127" s="558"/>
      <c r="K127" s="558"/>
      <c r="L127" s="558"/>
      <c r="M127" s="558"/>
      <c r="N127" s="558"/>
      <c r="O127" s="558"/>
      <c r="P127" s="557"/>
      <c r="Q127" s="557"/>
      <c r="R127" s="557"/>
      <c r="S127" s="557"/>
      <c r="T127" s="557"/>
      <c r="U127" s="557"/>
      <c r="V127" s="557"/>
      <c r="W127" s="557"/>
      <c r="X127" s="557"/>
      <c r="Y127" s="557"/>
      <c r="Z127" s="557"/>
      <c r="AA127" s="557"/>
      <c r="AB127" s="557"/>
      <c r="AC127" s="557"/>
      <c r="AD127" s="557"/>
      <c r="AE127" s="557"/>
      <c r="AF127" s="557"/>
      <c r="AG127" s="557"/>
      <c r="AH127" s="557"/>
      <c r="AI127" s="557"/>
      <c r="AJ127" s="557"/>
      <c r="AK127" s="557"/>
      <c r="AL127" s="557"/>
      <c r="AM127" s="557"/>
    </row>
    <row r="128" spans="1:43" x14ac:dyDescent="0.3">
      <c r="A128" s="558"/>
      <c r="B128" s="762"/>
      <c r="C128" s="918" t="s">
        <v>23</v>
      </c>
      <c r="D128" s="918"/>
      <c r="E128" s="558"/>
      <c r="F128" s="558"/>
      <c r="G128" s="558"/>
      <c r="H128" s="558"/>
      <c r="I128" s="558"/>
      <c r="J128" s="558"/>
      <c r="K128" s="558"/>
      <c r="L128" s="558"/>
      <c r="M128" s="558"/>
      <c r="N128" s="558"/>
      <c r="O128" s="558"/>
      <c r="P128" s="557"/>
      <c r="Q128" s="557"/>
      <c r="R128" s="557"/>
      <c r="S128" s="557"/>
      <c r="T128" s="557"/>
      <c r="U128" s="557"/>
      <c r="V128" s="557"/>
      <c r="W128" s="557"/>
      <c r="X128" s="557"/>
      <c r="Y128" s="557"/>
      <c r="Z128" s="557"/>
      <c r="AA128" s="557"/>
      <c r="AB128" s="557"/>
      <c r="AC128" s="557"/>
      <c r="AD128" s="557"/>
      <c r="AE128" s="557"/>
      <c r="AF128" s="557"/>
      <c r="AG128" s="557"/>
      <c r="AH128" s="557"/>
      <c r="AI128" s="557"/>
      <c r="AJ128" s="557"/>
      <c r="AK128" s="557"/>
      <c r="AL128" s="557"/>
      <c r="AM128" s="557"/>
    </row>
    <row r="129" spans="1:39" x14ac:dyDescent="0.3">
      <c r="A129" s="558"/>
      <c r="B129" s="814"/>
      <c r="C129" s="558"/>
      <c r="D129" s="558"/>
      <c r="E129" s="558"/>
      <c r="F129" s="558"/>
      <c r="G129" s="558"/>
      <c r="H129" s="558"/>
      <c r="I129" s="558"/>
      <c r="J129" s="558"/>
      <c r="K129" s="558"/>
      <c r="L129" s="558"/>
      <c r="M129" s="558"/>
      <c r="N129" s="558"/>
      <c r="O129" s="558"/>
      <c r="P129" s="557"/>
      <c r="Q129" s="557"/>
      <c r="R129" s="557"/>
      <c r="S129" s="557"/>
      <c r="T129" s="557"/>
      <c r="U129" s="557"/>
      <c r="V129" s="557"/>
      <c r="W129" s="557"/>
      <c r="X129" s="557"/>
      <c r="Y129" s="557"/>
      <c r="Z129" s="557"/>
      <c r="AA129" s="557"/>
      <c r="AB129" s="557"/>
      <c r="AC129" s="557"/>
      <c r="AD129" s="557"/>
      <c r="AE129" s="557"/>
      <c r="AF129" s="557"/>
      <c r="AG129" s="557"/>
      <c r="AH129" s="557"/>
      <c r="AI129" s="557"/>
      <c r="AJ129" s="557"/>
      <c r="AK129" s="557"/>
      <c r="AL129" s="557"/>
      <c r="AM129" s="557"/>
    </row>
    <row r="130" spans="1:39" ht="15" customHeight="1" x14ac:dyDescent="0.3">
      <c r="A130" s="557"/>
      <c r="B130" s="579"/>
      <c r="C130" s="557"/>
      <c r="D130" s="557"/>
      <c r="E130" s="557"/>
      <c r="F130" s="557"/>
      <c r="G130" s="557"/>
      <c r="H130" s="557"/>
      <c r="I130" s="557"/>
      <c r="J130" s="557"/>
      <c r="K130" s="557"/>
      <c r="L130" s="557"/>
      <c r="M130" s="557"/>
      <c r="N130" s="557"/>
      <c r="O130" s="557"/>
      <c r="P130" s="557"/>
      <c r="Q130" s="557"/>
      <c r="R130" s="557"/>
      <c r="S130" s="557"/>
      <c r="T130" s="557"/>
      <c r="U130" s="557"/>
      <c r="V130" s="557"/>
      <c r="W130" s="557"/>
      <c r="X130" s="557"/>
      <c r="Y130" s="557"/>
      <c r="Z130" s="557"/>
      <c r="AA130" s="557"/>
      <c r="AB130" s="557"/>
      <c r="AC130" s="557"/>
      <c r="AD130" s="557"/>
      <c r="AE130" s="557"/>
      <c r="AF130" s="557"/>
      <c r="AG130" s="557"/>
      <c r="AH130" s="557"/>
      <c r="AI130" s="557"/>
      <c r="AJ130" s="557"/>
      <c r="AK130" s="557"/>
      <c r="AL130" s="557"/>
      <c r="AM130" s="557"/>
    </row>
    <row r="131" spans="1:39" x14ac:dyDescent="0.3">
      <c r="A131" s="557"/>
      <c r="F131" s="557"/>
      <c r="G131" s="557"/>
      <c r="H131" s="557"/>
      <c r="I131" s="557"/>
      <c r="J131" s="557"/>
      <c r="K131" s="464"/>
      <c r="L131" s="464"/>
      <c r="M131" s="464"/>
      <c r="N131" s="464"/>
      <c r="O131" s="464"/>
      <c r="P131" s="557"/>
      <c r="Q131" s="557"/>
      <c r="R131" s="557"/>
      <c r="S131" s="557"/>
      <c r="T131" s="557"/>
      <c r="U131" s="557"/>
      <c r="V131" s="557"/>
      <c r="W131" s="557"/>
      <c r="X131" s="557"/>
      <c r="Y131" s="557"/>
      <c r="Z131" s="557"/>
      <c r="AA131" s="557"/>
      <c r="AB131" s="557"/>
      <c r="AC131" s="557"/>
      <c r="AD131" s="557"/>
      <c r="AE131" s="557"/>
    </row>
    <row r="132" spans="1:39" s="469" customFormat="1" ht="18" customHeight="1" x14ac:dyDescent="0.3">
      <c r="A132" s="464"/>
      <c r="F132" s="557"/>
      <c r="G132" s="557"/>
      <c r="H132" s="557"/>
      <c r="I132" s="464"/>
      <c r="J132" s="464"/>
      <c r="K132" s="557"/>
      <c r="L132" s="557"/>
      <c r="M132" s="557"/>
      <c r="N132" s="557"/>
      <c r="O132" s="557"/>
      <c r="P132" s="464"/>
      <c r="Q132" s="464"/>
      <c r="R132" s="464"/>
      <c r="S132" s="464"/>
      <c r="T132" s="464"/>
      <c r="U132" s="464"/>
      <c r="V132" s="464"/>
      <c r="W132" s="464"/>
      <c r="X132" s="464"/>
      <c r="Y132" s="464"/>
      <c r="Z132" s="464"/>
      <c r="AA132" s="464"/>
      <c r="AB132" s="464"/>
      <c r="AC132" s="464"/>
      <c r="AD132" s="464"/>
      <c r="AE132" s="464"/>
    </row>
    <row r="133" spans="1:39" x14ac:dyDescent="0.3">
      <c r="A133" s="557"/>
      <c r="F133" s="464"/>
      <c r="G133" s="557"/>
      <c r="H133" s="557"/>
      <c r="I133" s="557"/>
      <c r="J133" s="557"/>
      <c r="K133" s="557"/>
      <c r="L133" s="557"/>
      <c r="M133" s="557"/>
      <c r="N133" s="557"/>
      <c r="O133" s="557"/>
      <c r="P133" s="557"/>
      <c r="Q133" s="557"/>
      <c r="R133" s="557"/>
      <c r="S133" s="557"/>
      <c r="T133" s="557"/>
      <c r="U133" s="557"/>
      <c r="V133" s="557"/>
      <c r="W133" s="557"/>
      <c r="X133" s="557"/>
      <c r="Y133" s="557"/>
      <c r="Z133" s="557"/>
      <c r="AA133" s="557"/>
      <c r="AB133" s="557"/>
      <c r="AC133" s="557"/>
    </row>
    <row r="134" spans="1:39" x14ac:dyDescent="0.3">
      <c r="A134" s="557"/>
      <c r="F134" s="557"/>
      <c r="G134" s="557"/>
      <c r="H134" s="557"/>
      <c r="I134" s="557"/>
      <c r="J134" s="557"/>
      <c r="K134" s="557"/>
      <c r="L134" s="557"/>
      <c r="M134" s="557"/>
      <c r="N134" s="557"/>
      <c r="O134" s="557"/>
      <c r="P134" s="557"/>
      <c r="Q134" s="557"/>
      <c r="R134" s="557"/>
      <c r="S134" s="557"/>
      <c r="T134" s="557"/>
      <c r="U134" s="557"/>
      <c r="V134" s="557"/>
      <c r="W134" s="557"/>
      <c r="X134" s="557"/>
      <c r="Y134" s="557"/>
      <c r="Z134" s="557"/>
      <c r="AA134" s="557"/>
      <c r="AB134" s="557"/>
      <c r="AC134" s="557"/>
    </row>
    <row r="135" spans="1:39" x14ac:dyDescent="0.3">
      <c r="A135" s="557"/>
      <c r="F135" s="557"/>
      <c r="G135" s="557"/>
      <c r="H135" s="557"/>
      <c r="I135" s="557"/>
      <c r="J135" s="557"/>
      <c r="K135" s="557"/>
      <c r="L135" s="557"/>
      <c r="M135" s="557"/>
      <c r="N135" s="557"/>
      <c r="O135" s="557"/>
      <c r="P135" s="557"/>
      <c r="Q135" s="557"/>
      <c r="R135" s="557"/>
      <c r="S135" s="557"/>
      <c r="T135" s="557"/>
      <c r="U135" s="557"/>
      <c r="V135" s="557"/>
      <c r="W135" s="557"/>
      <c r="X135" s="557"/>
      <c r="Y135" s="557"/>
      <c r="Z135" s="557"/>
      <c r="AA135" s="557"/>
      <c r="AB135" s="557"/>
      <c r="AC135" s="557"/>
    </row>
    <row r="136" spans="1:39" x14ac:dyDescent="0.3">
      <c r="A136" s="557"/>
      <c r="F136" s="557"/>
      <c r="G136" s="557"/>
      <c r="H136" s="557"/>
      <c r="I136" s="557"/>
      <c r="J136" s="557"/>
      <c r="K136" s="557"/>
      <c r="L136" s="557"/>
      <c r="M136" s="557"/>
      <c r="N136" s="557"/>
      <c r="O136" s="557"/>
      <c r="P136" s="557"/>
      <c r="Q136" s="557"/>
      <c r="R136" s="557"/>
      <c r="S136" s="557"/>
      <c r="T136" s="557"/>
      <c r="U136" s="557"/>
      <c r="V136" s="557"/>
      <c r="W136" s="557"/>
      <c r="X136" s="557"/>
      <c r="Y136" s="557"/>
      <c r="Z136" s="557"/>
      <c r="AA136" s="557"/>
      <c r="AB136" s="557"/>
      <c r="AC136" s="557"/>
    </row>
    <row r="137" spans="1:39" x14ac:dyDescent="0.3">
      <c r="A137" s="557"/>
      <c r="F137" s="557"/>
      <c r="G137" s="557"/>
      <c r="H137" s="557"/>
      <c r="I137" s="557"/>
      <c r="J137" s="557"/>
      <c r="K137" s="557"/>
      <c r="L137" s="557"/>
      <c r="M137" s="557"/>
      <c r="N137" s="557"/>
      <c r="O137" s="557"/>
      <c r="P137" s="557"/>
      <c r="Q137" s="557"/>
      <c r="R137" s="557"/>
      <c r="S137" s="557"/>
      <c r="T137" s="557"/>
      <c r="U137" s="557"/>
      <c r="V137" s="557"/>
      <c r="W137" s="557"/>
      <c r="X137" s="557"/>
      <c r="Y137" s="557"/>
      <c r="Z137" s="557"/>
      <c r="AA137" s="557"/>
      <c r="AB137" s="557"/>
      <c r="AC137" s="557"/>
    </row>
    <row r="138" spans="1:39" x14ac:dyDescent="0.3">
      <c r="A138" s="557"/>
      <c r="F138" s="557"/>
      <c r="G138" s="557"/>
      <c r="H138" s="557"/>
      <c r="I138" s="557"/>
      <c r="J138" s="557"/>
      <c r="K138" s="557"/>
      <c r="L138" s="557"/>
      <c r="M138" s="557"/>
      <c r="N138" s="557"/>
      <c r="O138" s="557"/>
      <c r="P138" s="557"/>
      <c r="Q138" s="557"/>
      <c r="R138" s="557"/>
      <c r="S138" s="557"/>
      <c r="T138" s="557"/>
      <c r="U138" s="557"/>
      <c r="V138" s="557"/>
      <c r="W138" s="557"/>
      <c r="X138" s="557"/>
      <c r="Y138" s="557"/>
      <c r="Z138" s="557"/>
      <c r="AA138" s="557"/>
      <c r="AB138" s="557"/>
      <c r="AC138" s="557"/>
    </row>
    <row r="139" spans="1:39" x14ac:dyDescent="0.3">
      <c r="A139" s="557"/>
      <c r="F139" s="557"/>
      <c r="G139" s="557"/>
      <c r="H139" s="557"/>
      <c r="I139" s="557"/>
      <c r="J139" s="557"/>
      <c r="K139" s="557"/>
      <c r="L139" s="557"/>
      <c r="M139" s="557"/>
      <c r="N139" s="557"/>
      <c r="O139" s="557"/>
      <c r="P139" s="557"/>
      <c r="Q139" s="557"/>
      <c r="R139" s="557"/>
      <c r="S139" s="557"/>
      <c r="T139" s="557"/>
      <c r="U139" s="557"/>
      <c r="V139" s="557"/>
      <c r="W139" s="557"/>
      <c r="X139" s="557"/>
      <c r="Y139" s="557"/>
      <c r="Z139" s="557"/>
      <c r="AA139" s="557"/>
      <c r="AB139" s="557"/>
      <c r="AC139" s="557"/>
    </row>
    <row r="140" spans="1:39" x14ac:dyDescent="0.3">
      <c r="A140" s="557"/>
      <c r="F140" s="557"/>
      <c r="G140" s="557"/>
      <c r="H140" s="557"/>
      <c r="I140" s="557"/>
      <c r="J140" s="557"/>
      <c r="K140" s="557"/>
      <c r="L140" s="557"/>
      <c r="M140" s="557"/>
      <c r="N140" s="557"/>
      <c r="O140" s="557"/>
      <c r="P140" s="557"/>
      <c r="Q140" s="557"/>
      <c r="R140" s="557"/>
      <c r="S140" s="557"/>
      <c r="T140" s="557"/>
      <c r="U140" s="557"/>
      <c r="V140" s="557"/>
      <c r="W140" s="557"/>
      <c r="X140" s="557"/>
      <c r="Y140" s="557"/>
      <c r="Z140" s="557"/>
      <c r="AA140" s="557"/>
      <c r="AB140" s="557"/>
      <c r="AC140" s="557"/>
    </row>
    <row r="141" spans="1:39" x14ac:dyDescent="0.3">
      <c r="A141" s="557"/>
      <c r="F141" s="557"/>
      <c r="G141" s="557"/>
      <c r="H141" s="557"/>
      <c r="I141" s="557"/>
      <c r="J141" s="557"/>
      <c r="K141" s="557"/>
      <c r="L141" s="557"/>
      <c r="M141" s="557"/>
      <c r="N141" s="557"/>
      <c r="O141" s="557"/>
      <c r="P141" s="557"/>
      <c r="Q141" s="557"/>
      <c r="R141" s="557"/>
      <c r="S141" s="557"/>
      <c r="T141" s="557"/>
      <c r="U141" s="557"/>
      <c r="V141" s="557"/>
      <c r="W141" s="557"/>
      <c r="X141" s="557"/>
      <c r="Y141" s="557"/>
      <c r="Z141" s="557"/>
      <c r="AA141" s="557"/>
      <c r="AB141" s="557"/>
      <c r="AC141" s="557"/>
    </row>
    <row r="142" spans="1:39" x14ac:dyDescent="0.3">
      <c r="A142" s="557"/>
      <c r="F142" s="557"/>
      <c r="G142" s="557"/>
      <c r="H142" s="557"/>
      <c r="I142" s="557"/>
      <c r="J142" s="557"/>
      <c r="K142" s="557"/>
      <c r="L142" s="557"/>
      <c r="M142" s="557"/>
      <c r="N142" s="557"/>
      <c r="O142" s="557"/>
      <c r="P142" s="557"/>
      <c r="Q142" s="557"/>
      <c r="R142" s="557"/>
      <c r="S142" s="557"/>
      <c r="T142" s="557"/>
      <c r="U142" s="557"/>
      <c r="V142" s="557"/>
      <c r="W142" s="557"/>
      <c r="X142" s="557"/>
      <c r="Y142" s="557"/>
      <c r="Z142" s="557"/>
      <c r="AA142" s="557"/>
      <c r="AB142" s="557"/>
      <c r="AC142" s="557"/>
      <c r="AD142" s="557"/>
      <c r="AE142" s="557"/>
      <c r="AF142" s="557"/>
      <c r="AG142" s="557"/>
      <c r="AH142" s="557"/>
      <c r="AI142" s="557"/>
      <c r="AJ142" s="557"/>
      <c r="AK142" s="557"/>
    </row>
    <row r="143" spans="1:39" x14ac:dyDescent="0.3">
      <c r="A143" s="557"/>
      <c r="B143" s="557"/>
      <c r="C143" s="557"/>
      <c r="D143" s="557"/>
      <c r="E143" s="557"/>
      <c r="F143" s="557"/>
      <c r="G143" s="557"/>
      <c r="H143" s="557"/>
      <c r="I143" s="557"/>
      <c r="J143" s="557"/>
      <c r="K143" s="557"/>
      <c r="L143" s="557"/>
      <c r="M143" s="557"/>
      <c r="N143" s="557"/>
      <c r="O143" s="557"/>
      <c r="P143" s="557"/>
      <c r="Q143" s="557"/>
      <c r="R143" s="557"/>
      <c r="S143" s="557"/>
      <c r="T143" s="557"/>
      <c r="U143" s="557"/>
      <c r="V143" s="557"/>
      <c r="W143" s="557"/>
      <c r="X143" s="557"/>
      <c r="Y143" s="557"/>
      <c r="Z143" s="557"/>
      <c r="AA143" s="557"/>
      <c r="AB143" s="557"/>
      <c r="AC143" s="557"/>
      <c r="AD143" s="557"/>
      <c r="AE143" s="557"/>
      <c r="AF143" s="557"/>
      <c r="AG143" s="557"/>
      <c r="AH143" s="557"/>
      <c r="AI143" s="557"/>
      <c r="AJ143" s="557"/>
      <c r="AK143" s="557"/>
      <c r="AL143" s="557"/>
      <c r="AM143" s="557"/>
    </row>
    <row r="144" spans="1:39" x14ac:dyDescent="0.3">
      <c r="A144" s="557"/>
      <c r="B144" s="557"/>
      <c r="C144" s="557"/>
      <c r="D144" s="557"/>
      <c r="E144" s="557"/>
      <c r="F144" s="557"/>
      <c r="G144" s="557"/>
      <c r="H144" s="557"/>
      <c r="I144" s="557"/>
      <c r="J144" s="557"/>
      <c r="K144" s="557"/>
      <c r="L144" s="557"/>
      <c r="M144" s="557"/>
      <c r="N144" s="557"/>
      <c r="O144" s="557"/>
      <c r="P144" s="557"/>
      <c r="Q144" s="557"/>
      <c r="R144" s="557"/>
      <c r="S144" s="557"/>
      <c r="T144" s="557"/>
      <c r="U144" s="557"/>
      <c r="V144" s="557"/>
      <c r="W144" s="557"/>
      <c r="X144" s="557"/>
      <c r="Y144" s="557"/>
      <c r="Z144" s="557"/>
      <c r="AA144" s="557"/>
      <c r="AB144" s="557"/>
      <c r="AC144" s="557"/>
      <c r="AD144" s="557"/>
      <c r="AE144" s="557"/>
      <c r="AF144" s="557"/>
      <c r="AG144" s="557"/>
      <c r="AH144" s="557"/>
      <c r="AI144" s="557"/>
      <c r="AJ144" s="557"/>
      <c r="AK144" s="557"/>
      <c r="AL144" s="557"/>
      <c r="AM144" s="557"/>
    </row>
    <row r="145" spans="1:39" x14ac:dyDescent="0.3">
      <c r="A145" s="557"/>
      <c r="B145" s="557"/>
      <c r="C145" s="557"/>
      <c r="D145" s="557"/>
      <c r="E145" s="557"/>
      <c r="F145" s="557"/>
      <c r="G145" s="557"/>
      <c r="H145" s="557"/>
      <c r="I145" s="557"/>
      <c r="J145" s="557"/>
      <c r="K145" s="557"/>
      <c r="L145" s="557"/>
      <c r="M145" s="557"/>
      <c r="N145" s="557"/>
      <c r="O145" s="557"/>
      <c r="P145" s="557"/>
      <c r="Q145" s="557"/>
      <c r="R145" s="557"/>
      <c r="S145" s="557"/>
      <c r="T145" s="557"/>
      <c r="U145" s="557"/>
      <c r="V145" s="557"/>
      <c r="W145" s="557"/>
      <c r="X145" s="557"/>
      <c r="Y145" s="557"/>
      <c r="Z145" s="557"/>
      <c r="AA145" s="557"/>
      <c r="AB145" s="557"/>
      <c r="AC145" s="557"/>
      <c r="AD145" s="557"/>
      <c r="AE145" s="557"/>
      <c r="AF145" s="557"/>
      <c r="AG145" s="557"/>
      <c r="AH145" s="557"/>
      <c r="AI145" s="557"/>
      <c r="AJ145" s="557"/>
      <c r="AK145" s="557"/>
      <c r="AL145" s="557"/>
      <c r="AM145" s="557"/>
    </row>
    <row r="146" spans="1:39" x14ac:dyDescent="0.3">
      <c r="A146" s="557"/>
      <c r="B146" s="557"/>
      <c r="C146" s="557"/>
      <c r="D146" s="557"/>
      <c r="E146" s="557"/>
      <c r="F146" s="557"/>
      <c r="G146" s="557"/>
      <c r="H146" s="557"/>
      <c r="I146" s="557"/>
      <c r="J146" s="557"/>
      <c r="K146" s="557"/>
      <c r="L146" s="557"/>
      <c r="M146" s="557"/>
      <c r="N146" s="557"/>
      <c r="O146" s="557"/>
      <c r="P146" s="557"/>
      <c r="Q146" s="557"/>
      <c r="R146" s="557"/>
      <c r="S146" s="557"/>
      <c r="T146" s="557"/>
      <c r="U146" s="557"/>
      <c r="V146" s="557"/>
      <c r="W146" s="557"/>
      <c r="X146" s="557"/>
      <c r="Y146" s="557"/>
      <c r="Z146" s="557"/>
      <c r="AA146" s="557"/>
      <c r="AB146" s="557"/>
      <c r="AC146" s="557"/>
      <c r="AD146" s="557"/>
      <c r="AE146" s="557"/>
      <c r="AF146" s="557"/>
      <c r="AG146" s="557"/>
      <c r="AH146" s="557"/>
      <c r="AI146" s="557"/>
      <c r="AJ146" s="557"/>
      <c r="AK146" s="557"/>
      <c r="AL146" s="557"/>
      <c r="AM146" s="557"/>
    </row>
    <row r="147" spans="1:39" x14ac:dyDescent="0.3">
      <c r="A147" s="557"/>
      <c r="B147" s="557"/>
      <c r="C147" s="557"/>
      <c r="D147" s="557"/>
      <c r="E147" s="557"/>
      <c r="F147" s="557"/>
      <c r="G147" s="557"/>
      <c r="H147" s="557"/>
      <c r="I147" s="557"/>
      <c r="J147" s="557"/>
      <c r="K147" s="557"/>
      <c r="L147" s="557"/>
      <c r="M147" s="557"/>
      <c r="N147" s="557"/>
      <c r="O147" s="557"/>
      <c r="P147" s="557"/>
      <c r="Q147" s="557"/>
      <c r="R147" s="557"/>
      <c r="S147" s="557"/>
      <c r="T147" s="557"/>
      <c r="U147" s="557"/>
      <c r="V147" s="557"/>
      <c r="W147" s="557"/>
      <c r="X147" s="557"/>
      <c r="Y147" s="557"/>
      <c r="Z147" s="557"/>
      <c r="AA147" s="557"/>
      <c r="AB147" s="557"/>
      <c r="AC147" s="557"/>
      <c r="AD147" s="557"/>
      <c r="AE147" s="557"/>
      <c r="AF147" s="557"/>
      <c r="AG147" s="557"/>
      <c r="AH147" s="557"/>
      <c r="AI147" s="557"/>
      <c r="AJ147" s="557"/>
      <c r="AK147" s="557"/>
      <c r="AL147" s="557"/>
      <c r="AM147" s="557"/>
    </row>
    <row r="148" spans="1:39" x14ac:dyDescent="0.3">
      <c r="A148" s="557"/>
      <c r="B148" s="557"/>
      <c r="C148" s="557"/>
      <c r="D148" s="557"/>
      <c r="E148" s="557"/>
      <c r="F148" s="557"/>
      <c r="G148" s="557"/>
      <c r="H148" s="557"/>
      <c r="I148" s="557"/>
      <c r="J148" s="557"/>
      <c r="K148" s="557"/>
      <c r="L148" s="557"/>
      <c r="M148" s="557"/>
      <c r="N148" s="557"/>
      <c r="O148" s="557"/>
      <c r="P148" s="557"/>
      <c r="Q148" s="557"/>
      <c r="R148" s="557"/>
      <c r="S148" s="557"/>
      <c r="T148" s="557"/>
      <c r="U148" s="557"/>
      <c r="V148" s="557"/>
      <c r="W148" s="557"/>
      <c r="X148" s="557"/>
      <c r="Y148" s="557"/>
      <c r="Z148" s="557"/>
      <c r="AA148" s="557"/>
      <c r="AB148" s="557"/>
      <c r="AC148" s="557"/>
      <c r="AD148" s="557"/>
      <c r="AE148" s="557"/>
      <c r="AF148" s="557"/>
      <c r="AG148" s="557"/>
      <c r="AH148" s="557"/>
      <c r="AI148" s="557"/>
      <c r="AJ148" s="557"/>
      <c r="AK148" s="557"/>
      <c r="AL148" s="557"/>
      <c r="AM148" s="557"/>
    </row>
    <row r="149" spans="1:39" x14ac:dyDescent="0.3">
      <c r="A149" s="557"/>
      <c r="B149" s="557"/>
      <c r="C149" s="557"/>
      <c r="D149" s="557"/>
      <c r="E149" s="557"/>
      <c r="F149" s="557"/>
      <c r="G149" s="557"/>
      <c r="H149" s="557"/>
      <c r="I149" s="557"/>
      <c r="J149" s="557"/>
      <c r="K149" s="557"/>
      <c r="L149" s="557"/>
      <c r="M149" s="557"/>
      <c r="N149" s="557"/>
      <c r="O149" s="557"/>
      <c r="P149" s="557"/>
      <c r="Q149" s="557"/>
      <c r="R149" s="557"/>
      <c r="S149" s="557"/>
      <c r="T149" s="557"/>
      <c r="U149" s="557"/>
      <c r="V149" s="557"/>
      <c r="W149" s="557"/>
      <c r="X149" s="557"/>
      <c r="Y149" s="557"/>
      <c r="Z149" s="557"/>
      <c r="AA149" s="557"/>
      <c r="AB149" s="557"/>
      <c r="AC149" s="557"/>
      <c r="AD149" s="557"/>
      <c r="AE149" s="557"/>
      <c r="AF149" s="557"/>
      <c r="AG149" s="557"/>
      <c r="AH149" s="557"/>
      <c r="AI149" s="557"/>
      <c r="AJ149" s="557"/>
      <c r="AK149" s="557"/>
      <c r="AL149" s="557"/>
      <c r="AM149" s="557"/>
    </row>
    <row r="150" spans="1:39" x14ac:dyDescent="0.3">
      <c r="A150" s="557"/>
      <c r="B150" s="557"/>
      <c r="C150" s="557"/>
      <c r="D150" s="557"/>
      <c r="E150" s="557"/>
      <c r="F150" s="557"/>
      <c r="G150" s="557"/>
      <c r="H150" s="557"/>
      <c r="I150" s="557"/>
      <c r="J150" s="557"/>
      <c r="K150" s="557"/>
      <c r="L150" s="557"/>
      <c r="M150" s="557"/>
      <c r="N150" s="557"/>
      <c r="O150" s="557"/>
      <c r="P150" s="557"/>
      <c r="Q150" s="557"/>
      <c r="R150" s="557"/>
      <c r="S150" s="557"/>
      <c r="T150" s="557"/>
      <c r="U150" s="557"/>
      <c r="V150" s="557"/>
      <c r="W150" s="557"/>
      <c r="X150" s="557"/>
      <c r="Y150" s="557"/>
      <c r="Z150" s="557"/>
      <c r="AA150" s="557"/>
      <c r="AB150" s="557"/>
      <c r="AC150" s="557"/>
      <c r="AD150" s="557"/>
      <c r="AE150" s="557"/>
      <c r="AF150" s="557"/>
      <c r="AG150" s="557"/>
      <c r="AH150" s="557"/>
      <c r="AI150" s="557"/>
      <c r="AJ150" s="557"/>
      <c r="AK150" s="557"/>
      <c r="AL150" s="557"/>
      <c r="AM150" s="557"/>
    </row>
    <row r="151" spans="1:39" x14ac:dyDescent="0.3">
      <c r="A151" s="557"/>
      <c r="B151" s="557"/>
      <c r="C151" s="557"/>
      <c r="D151" s="557"/>
      <c r="E151" s="557"/>
      <c r="F151" s="557"/>
      <c r="G151" s="557"/>
      <c r="H151" s="557"/>
      <c r="I151" s="557"/>
      <c r="J151" s="557"/>
      <c r="K151" s="557"/>
      <c r="L151" s="557"/>
      <c r="M151" s="557"/>
      <c r="N151" s="557"/>
      <c r="O151" s="557"/>
      <c r="P151" s="557"/>
      <c r="Q151" s="557"/>
      <c r="R151" s="557"/>
      <c r="S151" s="557"/>
      <c r="T151" s="557"/>
      <c r="U151" s="557"/>
      <c r="V151" s="557"/>
      <c r="W151" s="557"/>
      <c r="X151" s="557"/>
      <c r="Y151" s="557"/>
      <c r="Z151" s="557"/>
      <c r="AA151" s="557"/>
      <c r="AB151" s="557"/>
      <c r="AC151" s="557"/>
      <c r="AD151" s="557"/>
      <c r="AE151" s="557"/>
      <c r="AF151" s="557"/>
      <c r="AG151" s="557"/>
      <c r="AH151" s="557"/>
      <c r="AI151" s="557"/>
      <c r="AJ151" s="557"/>
      <c r="AK151" s="557"/>
      <c r="AL151" s="557"/>
      <c r="AM151" s="557"/>
    </row>
    <row r="152" spans="1:39" x14ac:dyDescent="0.3">
      <c r="A152" s="557"/>
      <c r="B152" s="557"/>
      <c r="C152" s="557"/>
      <c r="D152" s="557"/>
      <c r="E152" s="557"/>
      <c r="F152" s="557"/>
      <c r="G152" s="557"/>
      <c r="H152" s="557"/>
      <c r="I152" s="557"/>
      <c r="J152" s="557"/>
      <c r="K152" s="557"/>
      <c r="L152" s="557"/>
      <c r="M152" s="557"/>
      <c r="N152" s="557"/>
      <c r="O152" s="557"/>
      <c r="P152" s="557"/>
      <c r="Q152" s="557"/>
      <c r="R152" s="557"/>
      <c r="S152" s="557"/>
      <c r="T152" s="557"/>
      <c r="U152" s="557"/>
      <c r="V152" s="557"/>
      <c r="W152" s="557"/>
      <c r="X152" s="557"/>
      <c r="Y152" s="557"/>
      <c r="Z152" s="557"/>
      <c r="AA152" s="557"/>
      <c r="AB152" s="557"/>
      <c r="AC152" s="557"/>
      <c r="AD152" s="557"/>
      <c r="AE152" s="557"/>
      <c r="AF152" s="557"/>
      <c r="AG152" s="557"/>
      <c r="AH152" s="557"/>
      <c r="AI152" s="557"/>
      <c r="AJ152" s="557"/>
      <c r="AK152" s="557"/>
      <c r="AL152" s="557"/>
      <c r="AM152" s="557"/>
    </row>
    <row r="153" spans="1:39" x14ac:dyDescent="0.3">
      <c r="A153" s="557"/>
      <c r="B153" s="557"/>
      <c r="C153" s="557"/>
      <c r="D153" s="557"/>
      <c r="E153" s="557"/>
      <c r="F153" s="557"/>
      <c r="G153" s="557"/>
      <c r="H153" s="557"/>
      <c r="I153" s="557"/>
      <c r="J153" s="557"/>
      <c r="K153" s="557"/>
      <c r="L153" s="557"/>
      <c r="M153" s="557"/>
      <c r="N153" s="557"/>
      <c r="O153" s="557"/>
      <c r="P153" s="557"/>
      <c r="Q153" s="557"/>
      <c r="R153" s="557"/>
      <c r="S153" s="557"/>
      <c r="T153" s="557"/>
      <c r="U153" s="557"/>
      <c r="V153" s="557"/>
      <c r="W153" s="557"/>
      <c r="X153" s="557"/>
      <c r="Y153" s="557"/>
      <c r="Z153" s="557"/>
      <c r="AA153" s="557"/>
      <c r="AB153" s="557"/>
      <c r="AC153" s="557"/>
      <c r="AD153" s="557"/>
      <c r="AE153" s="557"/>
      <c r="AF153" s="557"/>
      <c r="AG153" s="557"/>
      <c r="AH153" s="557"/>
      <c r="AI153" s="557"/>
      <c r="AJ153" s="557"/>
      <c r="AK153" s="557"/>
      <c r="AL153" s="557"/>
      <c r="AM153" s="557"/>
    </row>
    <row r="154" spans="1:39" x14ac:dyDescent="0.3">
      <c r="A154" s="557"/>
      <c r="B154" s="557"/>
      <c r="C154" s="557"/>
      <c r="D154" s="557"/>
      <c r="E154" s="557"/>
      <c r="F154" s="557"/>
      <c r="G154" s="557"/>
      <c r="H154" s="557"/>
      <c r="I154" s="557"/>
      <c r="J154" s="557"/>
      <c r="K154" s="557"/>
      <c r="L154" s="557"/>
      <c r="M154" s="557"/>
      <c r="N154" s="557"/>
      <c r="O154" s="557"/>
      <c r="P154" s="557"/>
      <c r="Q154" s="557"/>
      <c r="R154" s="557"/>
      <c r="S154" s="557"/>
      <c r="T154" s="557"/>
      <c r="U154" s="557"/>
      <c r="V154" s="557"/>
      <c r="W154" s="557"/>
      <c r="X154" s="557"/>
      <c r="Y154" s="557"/>
      <c r="Z154" s="557"/>
      <c r="AA154" s="557"/>
      <c r="AB154" s="557"/>
      <c r="AC154" s="557"/>
      <c r="AD154" s="557"/>
      <c r="AE154" s="557"/>
      <c r="AF154" s="557"/>
      <c r="AG154" s="557"/>
      <c r="AH154" s="557"/>
      <c r="AI154" s="557"/>
      <c r="AJ154" s="557"/>
      <c r="AK154" s="557"/>
      <c r="AL154" s="557"/>
      <c r="AM154" s="557"/>
    </row>
    <row r="155" spans="1:39" x14ac:dyDescent="0.3">
      <c r="A155" s="557"/>
      <c r="B155" s="557"/>
      <c r="C155" s="557"/>
      <c r="D155" s="557"/>
      <c r="E155" s="557"/>
      <c r="F155" s="557"/>
      <c r="G155" s="557"/>
      <c r="H155" s="557"/>
      <c r="I155" s="557"/>
      <c r="J155" s="557"/>
      <c r="K155" s="557"/>
      <c r="L155" s="557"/>
      <c r="M155" s="557"/>
      <c r="N155" s="557"/>
      <c r="O155" s="557"/>
      <c r="P155" s="557"/>
      <c r="Q155" s="557"/>
      <c r="R155" s="557"/>
      <c r="S155" s="557"/>
      <c r="T155" s="557"/>
      <c r="U155" s="557"/>
      <c r="V155" s="557"/>
      <c r="W155" s="557"/>
      <c r="X155" s="557"/>
      <c r="Y155" s="557"/>
      <c r="Z155" s="557"/>
      <c r="AA155" s="557"/>
      <c r="AB155" s="557"/>
      <c r="AC155" s="557"/>
      <c r="AD155" s="557"/>
      <c r="AE155" s="557"/>
      <c r="AF155" s="557"/>
      <c r="AG155" s="557"/>
      <c r="AH155" s="557"/>
      <c r="AI155" s="557"/>
      <c r="AJ155" s="557"/>
      <c r="AK155" s="557"/>
      <c r="AL155" s="557"/>
      <c r="AM155" s="557"/>
    </row>
    <row r="156" spans="1:39" x14ac:dyDescent="0.3">
      <c r="A156" s="557"/>
      <c r="B156" s="557"/>
      <c r="C156" s="557"/>
      <c r="D156" s="557"/>
      <c r="E156" s="557"/>
      <c r="F156" s="557"/>
      <c r="G156" s="557"/>
      <c r="H156" s="557"/>
      <c r="I156" s="557"/>
      <c r="J156" s="557"/>
      <c r="K156" s="557"/>
      <c r="L156" s="557"/>
      <c r="M156" s="557"/>
      <c r="N156" s="557"/>
      <c r="O156" s="557"/>
      <c r="P156" s="557"/>
      <c r="Q156" s="557"/>
      <c r="R156" s="557"/>
      <c r="S156" s="557"/>
      <c r="T156" s="557"/>
      <c r="U156" s="557"/>
      <c r="V156" s="557"/>
      <c r="W156" s="557"/>
      <c r="X156" s="557"/>
      <c r="Y156" s="557"/>
      <c r="Z156" s="557"/>
      <c r="AA156" s="557"/>
      <c r="AB156" s="557"/>
      <c r="AC156" s="557"/>
      <c r="AD156" s="557"/>
      <c r="AE156" s="557"/>
      <c r="AF156" s="557"/>
      <c r="AG156" s="557"/>
      <c r="AH156" s="557"/>
      <c r="AI156" s="557"/>
      <c r="AJ156" s="557"/>
      <c r="AK156" s="557"/>
      <c r="AL156" s="557"/>
      <c r="AM156" s="557"/>
    </row>
    <row r="157" spans="1:39" x14ac:dyDescent="0.3">
      <c r="A157" s="557"/>
      <c r="B157" s="557"/>
      <c r="C157" s="557"/>
      <c r="D157" s="557"/>
      <c r="E157" s="557"/>
      <c r="F157" s="557"/>
      <c r="G157" s="557"/>
      <c r="H157" s="557"/>
      <c r="I157" s="557"/>
      <c r="J157" s="557"/>
      <c r="K157" s="557"/>
      <c r="L157" s="557"/>
      <c r="M157" s="557"/>
      <c r="N157" s="557"/>
      <c r="O157" s="557"/>
      <c r="P157" s="557"/>
      <c r="Q157" s="557"/>
      <c r="R157" s="557"/>
      <c r="S157" s="557"/>
      <c r="T157" s="557"/>
      <c r="U157" s="557"/>
      <c r="V157" s="557"/>
      <c r="W157" s="557"/>
      <c r="X157" s="557"/>
      <c r="Y157" s="557"/>
      <c r="Z157" s="557"/>
      <c r="AA157" s="557"/>
      <c r="AB157" s="557"/>
      <c r="AC157" s="557"/>
      <c r="AD157" s="557"/>
      <c r="AE157" s="557"/>
      <c r="AF157" s="557"/>
      <c r="AG157" s="557"/>
      <c r="AH157" s="557"/>
      <c r="AI157" s="557"/>
      <c r="AJ157" s="557"/>
      <c r="AK157" s="557"/>
      <c r="AL157" s="557"/>
      <c r="AM157" s="557"/>
    </row>
    <row r="158" spans="1:39" x14ac:dyDescent="0.3">
      <c r="A158" s="557"/>
      <c r="B158" s="557"/>
      <c r="C158" s="557"/>
      <c r="D158" s="557"/>
      <c r="E158" s="557"/>
      <c r="F158" s="557"/>
      <c r="G158" s="557"/>
      <c r="H158" s="557"/>
      <c r="I158" s="557"/>
      <c r="J158" s="557"/>
      <c r="K158" s="557"/>
      <c r="L158" s="557"/>
      <c r="M158" s="557"/>
      <c r="N158" s="557"/>
      <c r="O158" s="557"/>
      <c r="P158" s="557"/>
      <c r="Q158" s="557"/>
      <c r="R158" s="557"/>
      <c r="S158" s="557"/>
      <c r="T158" s="557"/>
      <c r="U158" s="557"/>
      <c r="V158" s="557"/>
      <c r="W158" s="557"/>
      <c r="X158" s="557"/>
      <c r="Y158" s="557"/>
      <c r="Z158" s="557"/>
      <c r="AA158" s="557"/>
      <c r="AB158" s="557"/>
      <c r="AC158" s="557"/>
      <c r="AD158" s="557"/>
      <c r="AE158" s="557"/>
      <c r="AF158" s="557"/>
      <c r="AG158" s="557"/>
      <c r="AH158" s="557"/>
      <c r="AI158" s="557"/>
      <c r="AJ158" s="557"/>
      <c r="AK158" s="557"/>
      <c r="AL158" s="557"/>
      <c r="AM158" s="557"/>
    </row>
    <row r="159" spans="1:39" x14ac:dyDescent="0.3">
      <c r="A159" s="557"/>
      <c r="B159" s="557"/>
      <c r="C159" s="557"/>
      <c r="D159" s="557"/>
      <c r="E159" s="557"/>
      <c r="F159" s="557"/>
      <c r="G159" s="557"/>
      <c r="H159" s="557"/>
      <c r="I159" s="557"/>
      <c r="J159" s="557"/>
      <c r="K159" s="557"/>
      <c r="L159" s="557"/>
      <c r="M159" s="557"/>
      <c r="N159" s="557"/>
      <c r="O159" s="557"/>
      <c r="P159" s="557"/>
      <c r="Q159" s="557"/>
      <c r="R159" s="557"/>
      <c r="S159" s="557"/>
      <c r="T159" s="557"/>
      <c r="U159" s="557"/>
      <c r="V159" s="557"/>
      <c r="W159" s="557"/>
      <c r="X159" s="557"/>
      <c r="Y159" s="557"/>
      <c r="Z159" s="557"/>
      <c r="AA159" s="557"/>
      <c r="AB159" s="557"/>
      <c r="AC159" s="557"/>
      <c r="AD159" s="557"/>
      <c r="AE159" s="557"/>
      <c r="AF159" s="557"/>
      <c r="AG159" s="557"/>
      <c r="AH159" s="557"/>
      <c r="AI159" s="557"/>
      <c r="AJ159" s="557"/>
      <c r="AK159" s="557"/>
      <c r="AL159" s="557"/>
      <c r="AM159" s="557"/>
    </row>
    <row r="160" spans="1:39" x14ac:dyDescent="0.3">
      <c r="A160" s="557"/>
      <c r="B160" s="557"/>
      <c r="C160" s="557"/>
      <c r="D160" s="557"/>
      <c r="E160" s="557"/>
      <c r="F160" s="557"/>
      <c r="G160" s="557"/>
      <c r="H160" s="557"/>
      <c r="I160" s="557"/>
      <c r="J160" s="557"/>
      <c r="K160" s="557"/>
      <c r="L160" s="557"/>
      <c r="M160" s="557"/>
      <c r="N160" s="557"/>
      <c r="O160" s="557"/>
      <c r="P160" s="557"/>
      <c r="Q160" s="557"/>
      <c r="R160" s="557"/>
      <c r="S160" s="557"/>
      <c r="T160" s="557"/>
      <c r="U160" s="557"/>
      <c r="V160" s="557"/>
      <c r="W160" s="557"/>
      <c r="X160" s="557"/>
      <c r="Y160" s="557"/>
      <c r="Z160" s="557"/>
      <c r="AA160" s="557"/>
      <c r="AB160" s="557"/>
      <c r="AC160" s="557"/>
      <c r="AD160" s="557"/>
      <c r="AE160" s="557"/>
      <c r="AF160" s="557"/>
      <c r="AG160" s="557"/>
      <c r="AH160" s="557"/>
      <c r="AI160" s="557"/>
      <c r="AJ160" s="557"/>
      <c r="AK160" s="557"/>
      <c r="AL160" s="557"/>
      <c r="AM160" s="557"/>
    </row>
    <row r="161" spans="1:39" x14ac:dyDescent="0.3">
      <c r="A161" s="557"/>
      <c r="B161" s="557"/>
      <c r="C161" s="557"/>
      <c r="D161" s="557"/>
      <c r="E161" s="557"/>
      <c r="F161" s="557"/>
      <c r="G161" s="557"/>
      <c r="H161" s="557"/>
      <c r="I161" s="557"/>
      <c r="J161" s="557"/>
      <c r="K161" s="557"/>
      <c r="L161" s="557"/>
      <c r="M161" s="557"/>
      <c r="N161" s="557"/>
      <c r="O161" s="557"/>
      <c r="P161" s="557"/>
      <c r="Q161" s="557"/>
      <c r="R161" s="557"/>
      <c r="S161" s="557"/>
      <c r="T161" s="557"/>
      <c r="U161" s="557"/>
      <c r="V161" s="557"/>
      <c r="W161" s="557"/>
      <c r="X161" s="557"/>
      <c r="Y161" s="557"/>
      <c r="Z161" s="557"/>
      <c r="AA161" s="557"/>
      <c r="AB161" s="557"/>
      <c r="AC161" s="557"/>
      <c r="AD161" s="557"/>
      <c r="AE161" s="557"/>
      <c r="AF161" s="557"/>
      <c r="AG161" s="557"/>
      <c r="AH161" s="557"/>
      <c r="AI161" s="557"/>
      <c r="AJ161" s="557"/>
      <c r="AK161" s="557"/>
      <c r="AL161" s="557"/>
      <c r="AM161" s="557"/>
    </row>
    <row r="162" spans="1:39" x14ac:dyDescent="0.3">
      <c r="A162" s="557"/>
      <c r="B162" s="557"/>
      <c r="C162" s="557"/>
      <c r="D162" s="557"/>
      <c r="E162" s="557"/>
      <c r="F162" s="557"/>
      <c r="G162" s="557"/>
      <c r="H162" s="557"/>
      <c r="I162" s="557"/>
      <c r="J162" s="557"/>
      <c r="K162" s="557"/>
      <c r="L162" s="557"/>
      <c r="M162" s="557"/>
      <c r="N162" s="557"/>
      <c r="O162" s="557"/>
      <c r="P162" s="557"/>
      <c r="Q162" s="557"/>
      <c r="R162" s="557"/>
      <c r="S162" s="557"/>
      <c r="T162" s="557"/>
      <c r="U162" s="557"/>
      <c r="V162" s="557"/>
      <c r="W162" s="557"/>
      <c r="X162" s="557"/>
      <c r="Y162" s="557"/>
      <c r="Z162" s="557"/>
      <c r="AA162" s="557"/>
      <c r="AB162" s="557"/>
      <c r="AC162" s="557"/>
      <c r="AD162" s="557"/>
      <c r="AE162" s="557"/>
      <c r="AF162" s="557"/>
      <c r="AG162" s="557"/>
      <c r="AH162" s="557"/>
      <c r="AI162" s="557"/>
      <c r="AJ162" s="557"/>
      <c r="AK162" s="557"/>
      <c r="AL162" s="557"/>
      <c r="AM162" s="557"/>
    </row>
    <row r="163" spans="1:39" x14ac:dyDescent="0.3">
      <c r="A163" s="557"/>
      <c r="B163" s="557"/>
      <c r="C163" s="557"/>
      <c r="D163" s="557"/>
      <c r="E163" s="557"/>
      <c r="F163" s="557"/>
      <c r="G163" s="557"/>
      <c r="H163" s="557"/>
      <c r="I163" s="557"/>
      <c r="J163" s="557"/>
      <c r="P163" s="557"/>
      <c r="Q163" s="557"/>
      <c r="R163" s="557"/>
      <c r="S163" s="557"/>
      <c r="T163" s="557"/>
      <c r="U163" s="557"/>
      <c r="V163" s="557"/>
      <c r="W163" s="557"/>
      <c r="X163" s="557"/>
      <c r="Y163" s="557"/>
      <c r="Z163" s="557"/>
      <c r="AA163" s="557"/>
      <c r="AB163" s="557"/>
      <c r="AC163" s="557"/>
      <c r="AD163" s="557"/>
      <c r="AE163" s="557"/>
      <c r="AF163" s="557"/>
      <c r="AG163" s="557"/>
      <c r="AH163" s="557"/>
      <c r="AI163" s="557"/>
      <c r="AJ163" s="557"/>
      <c r="AK163" s="557"/>
      <c r="AL163" s="557"/>
      <c r="AM163" s="557"/>
    </row>
    <row r="164" spans="1:39" x14ac:dyDescent="0.3">
      <c r="B164" s="557"/>
      <c r="C164" s="557"/>
      <c r="D164" s="557"/>
      <c r="E164" s="557"/>
      <c r="F164" s="557"/>
      <c r="G164" s="557"/>
      <c r="H164" s="557"/>
      <c r="I164" s="557"/>
      <c r="J164" s="557"/>
    </row>
    <row r="165" spans="1:39" x14ac:dyDescent="0.3">
      <c r="B165" s="557"/>
      <c r="C165" s="557"/>
      <c r="D165" s="557"/>
      <c r="E165" s="557"/>
      <c r="F165" s="557"/>
      <c r="G165" s="557"/>
      <c r="H165" s="557"/>
      <c r="I165" s="557"/>
      <c r="J165" s="557"/>
    </row>
    <row r="166" spans="1:39" x14ac:dyDescent="0.3">
      <c r="B166" s="557"/>
      <c r="C166" s="557"/>
      <c r="D166" s="557"/>
      <c r="E166" s="557"/>
      <c r="F166" s="557"/>
      <c r="G166" s="557"/>
      <c r="H166" s="557"/>
      <c r="I166" s="557"/>
    </row>
    <row r="167" spans="1:39" x14ac:dyDescent="0.3">
      <c r="B167" s="557"/>
      <c r="C167" s="557"/>
      <c r="D167" s="557"/>
      <c r="E167" s="557"/>
      <c r="F167" s="557"/>
      <c r="G167" s="557"/>
      <c r="H167" s="557"/>
    </row>
  </sheetData>
  <sheetProtection algorithmName="SHA-512" hashValue="zo7Won6TlT94iLgCfsizCbq2WsIr+RYmtznHtsFfGLHSz5XTSmmr2qkeE1ia9Nd4WLW3OVhMN6ZQC+fGXVMfBw==" saltValue="UstbBs0HOhJLcx7J7CR7WQ==" spinCount="100000" sheet="1" objects="1" scenarios="1" insertRows="0" selectLockedCells="1"/>
  <mergeCells count="15">
    <mergeCell ref="F23:G23"/>
    <mergeCell ref="B3:I3"/>
    <mergeCell ref="B4:I4"/>
    <mergeCell ref="B5:I5"/>
    <mergeCell ref="H23:I23"/>
    <mergeCell ref="B19:I19"/>
    <mergeCell ref="F22:G22"/>
    <mergeCell ref="H22:I22"/>
    <mergeCell ref="C128:D128"/>
    <mergeCell ref="F107:H107"/>
    <mergeCell ref="F108:H108"/>
    <mergeCell ref="L107:N107"/>
    <mergeCell ref="L108:N108"/>
    <mergeCell ref="C107:E107"/>
    <mergeCell ref="C108:E108"/>
  </mergeCells>
  <phoneticPr fontId="1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Footer>&amp;C&amp;"-,Bold"&amp;KFF0000ICELANDIC RESEARCH FUND - ANNUAL REPORT - YEAR 1</oddFooter>
  </headerFooter>
  <rowBreaks count="2" manualBreakCount="2">
    <brk id="65" max="9" man="1"/>
    <brk id="104" max="9" man="1"/>
  </rowBreaks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EEA3-ABEB-41EE-BF97-F207B805E453}">
  <sheetPr>
    <tabColor rgb="FFFF0000"/>
  </sheetPr>
  <dimension ref="A1:AQ275"/>
  <sheetViews>
    <sheetView tabSelected="1" topLeftCell="B1" zoomScaleNormal="100" workbookViewId="0">
      <selection activeCell="B25" sqref="B25"/>
    </sheetView>
  </sheetViews>
  <sheetFormatPr defaultColWidth="9.109375" defaultRowHeight="13.8" x14ac:dyDescent="0.3"/>
  <cols>
    <col min="1" max="1" width="2.88671875" style="8" customWidth="1"/>
    <col min="2" max="2" width="41.109375" style="8" customWidth="1"/>
    <col min="3" max="9" width="13.88671875" style="8" customWidth="1"/>
    <col min="10" max="10" width="14.6640625" style="8" customWidth="1"/>
    <col min="11" max="11" width="6.109375" style="8" customWidth="1"/>
    <col min="12" max="12" width="40.5546875" style="8" bestFit="1" customWidth="1"/>
    <col min="13" max="15" width="13.44140625" style="8" customWidth="1"/>
    <col min="16" max="16384" width="9.109375" style="8"/>
  </cols>
  <sheetData>
    <row r="1" spans="1:42" x14ac:dyDescent="0.3">
      <c r="A1" s="36"/>
      <c r="B1" s="36"/>
      <c r="C1" s="36"/>
      <c r="D1" s="36"/>
      <c r="E1" s="36"/>
      <c r="F1" s="36"/>
      <c r="G1" s="36"/>
      <c r="H1" s="36"/>
      <c r="I1" s="112"/>
      <c r="J1" s="36"/>
      <c r="K1" s="36"/>
      <c r="L1" s="112"/>
      <c r="M1" s="36"/>
      <c r="N1" s="36"/>
      <c r="O1" s="36"/>
      <c r="P1" s="3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4.4" x14ac:dyDescent="0.3">
      <c r="A2" s="36"/>
      <c r="B2" s="113"/>
      <c r="C2" s="114"/>
      <c r="D2" s="114"/>
      <c r="E2" s="114"/>
      <c r="F2" s="114"/>
      <c r="G2" s="115"/>
      <c r="H2" s="114"/>
      <c r="I2" s="114"/>
      <c r="J2" s="116"/>
      <c r="K2" s="36"/>
      <c r="L2" s="36"/>
      <c r="M2" s="36"/>
      <c r="N2" s="36"/>
      <c r="O2" s="36"/>
      <c r="P2" s="3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2" ht="19.5" customHeight="1" x14ac:dyDescent="0.3">
      <c r="A3" s="36"/>
      <c r="B3" s="956" t="s">
        <v>0</v>
      </c>
      <c r="C3" s="957"/>
      <c r="D3" s="957"/>
      <c r="E3" s="957"/>
      <c r="F3" s="957"/>
      <c r="G3" s="957"/>
      <c r="H3" s="957"/>
      <c r="I3" s="957"/>
      <c r="J3" s="117"/>
      <c r="K3" s="36"/>
      <c r="L3" s="36"/>
      <c r="M3" s="36"/>
      <c r="N3" s="36"/>
      <c r="O3" s="36"/>
      <c r="P3" s="3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2" ht="15" customHeight="1" x14ac:dyDescent="0.3">
      <c r="A4" s="36"/>
      <c r="B4" s="958" t="s">
        <v>1</v>
      </c>
      <c r="C4" s="959"/>
      <c r="D4" s="959"/>
      <c r="E4" s="959"/>
      <c r="F4" s="959"/>
      <c r="G4" s="959"/>
      <c r="H4" s="959"/>
      <c r="I4" s="959"/>
      <c r="J4" s="117"/>
      <c r="K4" s="36"/>
      <c r="L4" s="36"/>
      <c r="M4" s="36"/>
      <c r="N4" s="36"/>
      <c r="O4" s="36"/>
      <c r="P4" s="36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2" ht="15" customHeight="1" x14ac:dyDescent="0.3">
      <c r="A5" s="36"/>
      <c r="B5" s="960" t="s">
        <v>52</v>
      </c>
      <c r="C5" s="961"/>
      <c r="D5" s="961"/>
      <c r="E5" s="961"/>
      <c r="F5" s="961"/>
      <c r="G5" s="961"/>
      <c r="H5" s="961"/>
      <c r="I5" s="961"/>
      <c r="J5" s="117"/>
      <c r="K5" s="36"/>
      <c r="L5" s="36"/>
      <c r="M5" s="36"/>
      <c r="N5" s="36"/>
      <c r="O5" s="36"/>
      <c r="P5" s="36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2" x14ac:dyDescent="0.3">
      <c r="A6" s="36"/>
      <c r="B6" s="118"/>
      <c r="C6" s="119"/>
      <c r="D6" s="119"/>
      <c r="E6" s="119"/>
      <c r="F6" s="119"/>
      <c r="G6" s="119"/>
      <c r="H6" s="119"/>
      <c r="I6" s="120"/>
      <c r="J6" s="121"/>
      <c r="K6" s="36"/>
      <c r="L6" s="36"/>
      <c r="M6" s="36"/>
      <c r="N6" s="36"/>
      <c r="O6" s="36"/>
      <c r="P6" s="3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s="125" customFormat="1" x14ac:dyDescent="0.3">
      <c r="A7" s="123"/>
      <c r="B7" s="123"/>
      <c r="C7" s="36"/>
      <c r="D7" s="36"/>
      <c r="E7" s="123"/>
      <c r="F7" s="123"/>
      <c r="G7" s="123"/>
      <c r="H7" s="123"/>
      <c r="I7" s="123"/>
      <c r="J7" s="124"/>
      <c r="K7" s="123"/>
      <c r="L7" s="123"/>
      <c r="M7" s="123"/>
      <c r="N7" s="123"/>
      <c r="O7" s="123"/>
      <c r="P7" s="123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</row>
    <row r="8" spans="1:42" s="125" customFormat="1" ht="14.4" x14ac:dyDescent="0.3">
      <c r="A8" s="123"/>
      <c r="B8" s="126" t="s">
        <v>3</v>
      </c>
      <c r="C8" s="675">
        <f>'Year 1'!C8</f>
        <v>0</v>
      </c>
      <c r="D8" s="123"/>
      <c r="E8" s="112"/>
      <c r="F8" s="36"/>
      <c r="G8" s="676"/>
      <c r="H8" s="123"/>
      <c r="I8" s="123"/>
      <c r="J8" s="124"/>
      <c r="K8" s="123"/>
      <c r="L8" s="123"/>
      <c r="M8" s="123"/>
      <c r="N8" s="123"/>
      <c r="O8" s="123"/>
      <c r="P8" s="123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</row>
    <row r="9" spans="1:42" s="125" customFormat="1" ht="14.4" x14ac:dyDescent="0.3">
      <c r="A9" s="123"/>
      <c r="B9" s="126" t="s">
        <v>4</v>
      </c>
      <c r="C9" s="675">
        <f>'Year 1'!C9</f>
        <v>0</v>
      </c>
      <c r="D9" s="123"/>
      <c r="E9" s="112"/>
      <c r="F9" s="123"/>
      <c r="G9" s="676"/>
      <c r="H9" s="123"/>
      <c r="I9" s="123"/>
      <c r="J9" s="124"/>
      <c r="K9" s="123"/>
      <c r="L9" s="123"/>
      <c r="M9" s="123"/>
      <c r="N9" s="123"/>
      <c r="O9" s="123"/>
      <c r="P9" s="123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</row>
    <row r="10" spans="1:42" s="125" customFormat="1" ht="14.4" x14ac:dyDescent="0.3">
      <c r="A10" s="123"/>
      <c r="B10" s="126" t="s">
        <v>5</v>
      </c>
      <c r="C10" s="675">
        <f>'Year 1'!C10</f>
        <v>0</v>
      </c>
      <c r="D10" s="123"/>
      <c r="E10" s="36"/>
      <c r="F10" s="123"/>
      <c r="G10" s="676"/>
      <c r="H10" s="123"/>
      <c r="I10" s="123"/>
      <c r="J10" s="124"/>
      <c r="K10" s="123"/>
      <c r="L10" s="123"/>
      <c r="M10" s="123"/>
      <c r="N10" s="123"/>
      <c r="O10" s="123"/>
      <c r="P10" s="123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</row>
    <row r="11" spans="1:42" s="125" customFormat="1" ht="14.4" x14ac:dyDescent="0.3">
      <c r="A11" s="123"/>
      <c r="B11" s="126" t="s">
        <v>6</v>
      </c>
      <c r="C11" s="677">
        <f>'Year 1'!C11</f>
        <v>0</v>
      </c>
      <c r="D11" s="123"/>
      <c r="E11" s="112"/>
      <c r="F11" s="123"/>
      <c r="G11" s="676"/>
      <c r="H11" s="123"/>
      <c r="I11" s="123"/>
      <c r="J11" s="124"/>
      <c r="K11" s="123"/>
      <c r="L11" s="123"/>
      <c r="M11" s="123"/>
      <c r="N11" s="123"/>
      <c r="O11" s="123"/>
      <c r="P11" s="123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</row>
    <row r="12" spans="1:42" ht="14.4" x14ac:dyDescent="0.3">
      <c r="A12" s="36"/>
      <c r="B12" s="126" t="s">
        <v>7</v>
      </c>
      <c r="C12" s="675">
        <f>'Year 1'!C12</f>
        <v>0</v>
      </c>
      <c r="D12" s="36"/>
      <c r="E12" s="123"/>
      <c r="F12" s="36"/>
      <c r="G12" s="128"/>
      <c r="H12" s="36"/>
      <c r="I12" s="36"/>
      <c r="J12" s="112"/>
      <c r="K12" s="36"/>
      <c r="L12" s="36"/>
      <c r="M12" s="36"/>
      <c r="N12" s="36"/>
      <c r="O12" s="36"/>
      <c r="P12" s="3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4.4" x14ac:dyDescent="0.3">
      <c r="A13" s="36"/>
      <c r="B13" s="126" t="s">
        <v>8</v>
      </c>
      <c r="C13" s="675">
        <f>'Year 1'!C13</f>
        <v>0</v>
      </c>
      <c r="D13" s="36"/>
      <c r="E13" s="123"/>
      <c r="F13" s="36"/>
      <c r="G13" s="128"/>
      <c r="H13" s="36"/>
      <c r="I13" s="36"/>
      <c r="J13" s="112"/>
      <c r="K13" s="36"/>
      <c r="L13" s="36"/>
      <c r="M13" s="36"/>
      <c r="N13" s="36"/>
      <c r="O13" s="36"/>
      <c r="P13" s="3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4.4" x14ac:dyDescent="0.3">
      <c r="A14" s="36"/>
      <c r="B14" s="126"/>
      <c r="C14" s="127"/>
      <c r="D14" s="36"/>
      <c r="E14" s="123"/>
      <c r="F14" s="36"/>
      <c r="G14" s="128"/>
      <c r="H14" s="36"/>
      <c r="I14" s="36"/>
      <c r="J14" s="112"/>
      <c r="K14" s="36"/>
      <c r="L14" s="36"/>
      <c r="M14" s="36"/>
      <c r="N14" s="36"/>
      <c r="O14" s="36"/>
      <c r="P14" s="3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4.4" x14ac:dyDescent="0.3">
      <c r="A15" s="47"/>
      <c r="B15" s="558" t="s">
        <v>100</v>
      </c>
      <c r="C15" s="127"/>
      <c r="D15" s="127"/>
      <c r="E15" s="127"/>
      <c r="F15" s="36"/>
      <c r="G15" s="112"/>
      <c r="H15" s="36"/>
      <c r="I15" s="36"/>
      <c r="J15" s="112"/>
      <c r="K15" s="36"/>
      <c r="L15" s="36"/>
      <c r="M15" s="36"/>
      <c r="N15" s="36"/>
      <c r="O15" s="36"/>
      <c r="P15" s="3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4.4" x14ac:dyDescent="0.3">
      <c r="A16" s="36"/>
      <c r="B16" s="564" t="s">
        <v>98</v>
      </c>
      <c r="C16" s="36"/>
      <c r="D16" s="47"/>
      <c r="E16" s="127"/>
      <c r="F16" s="127"/>
      <c r="G16" s="127"/>
      <c r="H16" s="36"/>
      <c r="I16" s="112"/>
      <c r="J16" s="36"/>
      <c r="K16" s="36"/>
      <c r="L16" s="112"/>
      <c r="M16" s="36"/>
      <c r="N16" s="36"/>
      <c r="O16" s="36"/>
      <c r="P16" s="3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39" x14ac:dyDescent="0.3">
      <c r="A17" s="36"/>
      <c r="B17" s="564" t="s">
        <v>97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x14ac:dyDescent="0.3">
      <c r="A18" s="36"/>
      <c r="B18" s="129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132" customFormat="1" ht="14.4" x14ac:dyDescent="0.3">
      <c r="A19" s="131"/>
      <c r="B19" s="962" t="s">
        <v>9</v>
      </c>
      <c r="C19" s="962"/>
      <c r="D19" s="962"/>
      <c r="E19" s="962"/>
      <c r="F19" s="962"/>
      <c r="G19" s="962"/>
      <c r="H19" s="962"/>
      <c r="I19" s="962"/>
      <c r="J19" s="131"/>
      <c r="K19" s="131"/>
      <c r="L19" s="131"/>
      <c r="M19" s="131"/>
      <c r="N19" s="131"/>
      <c r="O19" s="131"/>
      <c r="P19" s="131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</row>
    <row r="20" spans="1:39" x14ac:dyDescent="0.3">
      <c r="A20" s="36"/>
      <c r="B20" s="36"/>
      <c r="C20" s="133"/>
      <c r="D20" s="133"/>
      <c r="E20" s="134"/>
      <c r="F20" s="134"/>
      <c r="G20" s="134"/>
      <c r="H20" s="133"/>
      <c r="I20" s="133"/>
      <c r="J20" s="133"/>
      <c r="K20" s="133"/>
      <c r="L20" s="36"/>
      <c r="M20" s="36"/>
      <c r="N20" s="36"/>
      <c r="O20" s="36"/>
      <c r="P20" s="36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ht="14.4" thickBot="1" x14ac:dyDescent="0.3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15" customHeight="1" x14ac:dyDescent="0.3">
      <c r="A22" s="36"/>
      <c r="B22" s="133"/>
      <c r="C22" s="36"/>
      <c r="D22" s="36"/>
      <c r="E22" s="36"/>
      <c r="F22" s="963" t="s">
        <v>11</v>
      </c>
      <c r="G22" s="964"/>
      <c r="H22" s="965" t="s">
        <v>10</v>
      </c>
      <c r="I22" s="966"/>
      <c r="J22" s="678" t="s">
        <v>79</v>
      </c>
      <c r="K22" s="36"/>
      <c r="L22" s="36"/>
      <c r="M22" s="36"/>
      <c r="N22" s="36"/>
      <c r="O22" s="36"/>
      <c r="P22" s="3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x14ac:dyDescent="0.3">
      <c r="A23" s="36"/>
      <c r="B23" s="133" t="s">
        <v>12</v>
      </c>
      <c r="C23" s="36"/>
      <c r="D23" s="36"/>
      <c r="E23" s="36"/>
      <c r="F23" s="946" t="s">
        <v>14</v>
      </c>
      <c r="G23" s="947"/>
      <c r="H23" s="948" t="s">
        <v>13</v>
      </c>
      <c r="I23" s="949"/>
      <c r="J23" s="755" t="s">
        <v>80</v>
      </c>
      <c r="K23" s="36"/>
      <c r="L23" s="36"/>
      <c r="M23" s="36"/>
      <c r="N23" s="36"/>
      <c r="O23" s="36"/>
      <c r="P23" s="36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28.5" customHeight="1" x14ac:dyDescent="0.3">
      <c r="A24" s="679"/>
      <c r="B24" s="9" t="s">
        <v>15</v>
      </c>
      <c r="C24" s="75" t="s">
        <v>16</v>
      </c>
      <c r="D24" s="87" t="s">
        <v>17</v>
      </c>
      <c r="E24" s="76" t="s">
        <v>18</v>
      </c>
      <c r="F24" s="77" t="s">
        <v>21</v>
      </c>
      <c r="G24" s="78" t="s">
        <v>77</v>
      </c>
      <c r="H24" s="44" t="s">
        <v>19</v>
      </c>
      <c r="I24" s="45" t="s">
        <v>78</v>
      </c>
      <c r="J24" s="104" t="s">
        <v>54</v>
      </c>
      <c r="K24" s="679"/>
      <c r="L24" s="679"/>
      <c r="M24" s="679"/>
      <c r="N24" s="679"/>
      <c r="O24" s="679"/>
      <c r="P24" s="679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9" x14ac:dyDescent="0.3">
      <c r="A25" s="36"/>
      <c r="B25" s="135"/>
      <c r="C25" s="136"/>
      <c r="D25" s="135"/>
      <c r="E25" s="137"/>
      <c r="F25" s="138"/>
      <c r="G25" s="139">
        <f t="shared" ref="G25:G50" si="0">F25*E25</f>
        <v>0</v>
      </c>
      <c r="H25" s="140"/>
      <c r="I25" s="916">
        <f t="shared" ref="I25:I50" si="1">H25*E25</f>
        <v>0</v>
      </c>
      <c r="J25" s="141">
        <f>SUM(Table827[[#This Row],[Total own]]+Table827[[#This Row],[Total IRF]])</f>
        <v>0</v>
      </c>
      <c r="K25" s="36"/>
      <c r="L25" s="36"/>
      <c r="M25" s="36"/>
      <c r="N25" s="36"/>
      <c r="O25" s="36"/>
      <c r="P25" s="36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9" x14ac:dyDescent="0.3">
      <c r="A26" s="36"/>
      <c r="B26" s="142"/>
      <c r="C26" s="143"/>
      <c r="D26" s="142"/>
      <c r="E26" s="144"/>
      <c r="F26" s="145"/>
      <c r="G26" s="146">
        <f t="shared" si="0"/>
        <v>0</v>
      </c>
      <c r="H26" s="147"/>
      <c r="I26" s="917">
        <f t="shared" si="1"/>
        <v>0</v>
      </c>
      <c r="J26" s="141">
        <f>SUM(Table827[[#This Row],[Total own]]+Table827[[#This Row],[Total IRF]])</f>
        <v>0</v>
      </c>
      <c r="K26" s="36"/>
      <c r="L26" s="36"/>
      <c r="M26" s="129"/>
      <c r="N26" s="36"/>
      <c r="O26" s="36"/>
      <c r="P26" s="36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9" x14ac:dyDescent="0.3">
      <c r="A27" s="36"/>
      <c r="B27" s="142"/>
      <c r="C27" s="143"/>
      <c r="D27" s="142"/>
      <c r="E27" s="144"/>
      <c r="F27" s="145"/>
      <c r="G27" s="146">
        <f t="shared" si="0"/>
        <v>0</v>
      </c>
      <c r="H27" s="147"/>
      <c r="I27" s="917">
        <f t="shared" si="1"/>
        <v>0</v>
      </c>
      <c r="J27" s="141">
        <f>SUM(Table827[[#This Row],[Total own]]+Table827[[#This Row],[Total IRF]])</f>
        <v>0</v>
      </c>
      <c r="K27" s="36"/>
      <c r="L27" s="36"/>
      <c r="M27" s="36"/>
      <c r="N27" s="36"/>
      <c r="O27" s="36"/>
      <c r="P27" s="36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9" x14ac:dyDescent="0.3">
      <c r="A28" s="36"/>
      <c r="B28" s="142"/>
      <c r="C28" s="143"/>
      <c r="D28" s="142"/>
      <c r="E28" s="144"/>
      <c r="F28" s="145"/>
      <c r="G28" s="146">
        <f t="shared" si="0"/>
        <v>0</v>
      </c>
      <c r="H28" s="147"/>
      <c r="I28" s="917">
        <f t="shared" si="1"/>
        <v>0</v>
      </c>
      <c r="J28" s="141">
        <f>SUM(Table827[[#This Row],[Total own]]+Table827[[#This Row],[Total IRF]])</f>
        <v>0</v>
      </c>
      <c r="K28" s="36"/>
      <c r="L28" s="36"/>
      <c r="M28" s="36"/>
      <c r="N28" s="36"/>
      <c r="O28" s="36"/>
      <c r="P28" s="36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9" x14ac:dyDescent="0.3">
      <c r="A29" s="36"/>
      <c r="B29" s="142"/>
      <c r="C29" s="143"/>
      <c r="D29" s="142"/>
      <c r="E29" s="144"/>
      <c r="F29" s="145"/>
      <c r="G29" s="146">
        <f t="shared" si="0"/>
        <v>0</v>
      </c>
      <c r="H29" s="147"/>
      <c r="I29" s="917">
        <f t="shared" si="1"/>
        <v>0</v>
      </c>
      <c r="J29" s="141">
        <f>SUM(Table827[[#This Row],[Total own]]+Table827[[#This Row],[Total IRF]])</f>
        <v>0</v>
      </c>
      <c r="K29" s="36"/>
      <c r="L29" s="36"/>
      <c r="M29" s="36"/>
      <c r="N29" s="36"/>
      <c r="O29" s="36"/>
      <c r="P29" s="36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9" x14ac:dyDescent="0.3">
      <c r="A30" s="36"/>
      <c r="B30" s="142"/>
      <c r="C30" s="143"/>
      <c r="D30" s="142"/>
      <c r="E30" s="144"/>
      <c r="F30" s="145"/>
      <c r="G30" s="146">
        <f t="shared" si="0"/>
        <v>0</v>
      </c>
      <c r="H30" s="147"/>
      <c r="I30" s="917">
        <f t="shared" si="1"/>
        <v>0</v>
      </c>
      <c r="J30" s="141">
        <f>SUM(Table827[[#This Row],[Total own]]+Table827[[#This Row],[Total IRF]])</f>
        <v>0</v>
      </c>
      <c r="K30" s="36"/>
      <c r="L30" s="36"/>
      <c r="M30" s="36"/>
      <c r="N30" s="36"/>
      <c r="O30" s="36"/>
      <c r="P30" s="36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9" x14ac:dyDescent="0.3">
      <c r="A31" s="36"/>
      <c r="B31" s="142"/>
      <c r="C31" s="143"/>
      <c r="D31" s="142"/>
      <c r="E31" s="144"/>
      <c r="F31" s="145"/>
      <c r="G31" s="146">
        <f t="shared" si="0"/>
        <v>0</v>
      </c>
      <c r="H31" s="147"/>
      <c r="I31" s="917">
        <f t="shared" si="1"/>
        <v>0</v>
      </c>
      <c r="J31" s="141">
        <f>SUM(Table827[[#This Row],[Total own]]+Table827[[#This Row],[Total IRF]])</f>
        <v>0</v>
      </c>
      <c r="K31" s="36"/>
      <c r="L31" s="36"/>
      <c r="M31" s="36"/>
      <c r="N31" s="36"/>
      <c r="O31" s="36"/>
      <c r="P31" s="36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9" x14ac:dyDescent="0.3">
      <c r="A32" s="36"/>
      <c r="B32" s="148"/>
      <c r="C32" s="143"/>
      <c r="D32" s="149"/>
      <c r="E32" s="150"/>
      <c r="F32" s="145"/>
      <c r="G32" s="146">
        <f t="shared" si="0"/>
        <v>0</v>
      </c>
      <c r="H32" s="147"/>
      <c r="I32" s="917">
        <f t="shared" si="1"/>
        <v>0</v>
      </c>
      <c r="J32" s="141">
        <f>SUM(Table827[[#This Row],[Total own]]+Table827[[#This Row],[Total IRF]])</f>
        <v>0</v>
      </c>
      <c r="K32" s="36"/>
      <c r="L32" s="36"/>
      <c r="M32" s="36"/>
      <c r="N32" s="36"/>
      <c r="O32" s="36"/>
      <c r="P32" s="36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x14ac:dyDescent="0.3">
      <c r="A33" s="36"/>
      <c r="B33" s="148"/>
      <c r="C33" s="143"/>
      <c r="D33" s="149"/>
      <c r="E33" s="150"/>
      <c r="F33" s="145"/>
      <c r="G33" s="146">
        <f t="shared" si="0"/>
        <v>0</v>
      </c>
      <c r="H33" s="147"/>
      <c r="I33" s="917">
        <f t="shared" si="1"/>
        <v>0</v>
      </c>
      <c r="J33" s="141">
        <f>SUM(Table827[[#This Row],[Total own]]+Table827[[#This Row],[Total IRF]])</f>
        <v>0</v>
      </c>
      <c r="K33" s="36"/>
      <c r="L33" s="36"/>
      <c r="M33" s="36"/>
      <c r="N33" s="36"/>
      <c r="O33" s="36"/>
      <c r="P33" s="36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">
      <c r="A34" s="36"/>
      <c r="B34" s="148"/>
      <c r="C34" s="143"/>
      <c r="D34" s="149"/>
      <c r="E34" s="150"/>
      <c r="F34" s="145"/>
      <c r="G34" s="146">
        <f t="shared" si="0"/>
        <v>0</v>
      </c>
      <c r="H34" s="147"/>
      <c r="I34" s="917">
        <f t="shared" si="1"/>
        <v>0</v>
      </c>
      <c r="J34" s="141">
        <f>SUM(Table827[[#This Row],[Total own]]+Table827[[#This Row],[Total IRF]])</f>
        <v>0</v>
      </c>
      <c r="K34" s="36"/>
      <c r="L34" s="36"/>
      <c r="M34" s="36"/>
      <c r="N34" s="36"/>
      <c r="O34" s="36"/>
      <c r="P34" s="36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x14ac:dyDescent="0.3">
      <c r="A35" s="36"/>
      <c r="B35" s="151"/>
      <c r="C35" s="143"/>
      <c r="D35" s="149"/>
      <c r="E35" s="150"/>
      <c r="F35" s="145"/>
      <c r="G35" s="139">
        <f t="shared" si="0"/>
        <v>0</v>
      </c>
      <c r="H35" s="147"/>
      <c r="I35" s="917">
        <f t="shared" si="1"/>
        <v>0</v>
      </c>
      <c r="J35" s="141">
        <f>SUM(Table827[[#This Row],[Total own]]+Table827[[#This Row],[Total IRF]])</f>
        <v>0</v>
      </c>
      <c r="K35" s="36"/>
      <c r="L35" s="36"/>
      <c r="M35" s="36"/>
      <c r="N35" s="36"/>
      <c r="O35" s="36"/>
      <c r="P35" s="36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x14ac:dyDescent="0.3">
      <c r="A36" s="36"/>
      <c r="B36" s="148"/>
      <c r="C36" s="143"/>
      <c r="D36" s="149"/>
      <c r="E36" s="150"/>
      <c r="F36" s="145"/>
      <c r="G36" s="146">
        <f t="shared" si="0"/>
        <v>0</v>
      </c>
      <c r="H36" s="147"/>
      <c r="I36" s="917">
        <f t="shared" si="1"/>
        <v>0</v>
      </c>
      <c r="J36" s="141">
        <f>SUM(Table827[[#This Row],[Total own]]+Table827[[#This Row],[Total IRF]])</f>
        <v>0</v>
      </c>
      <c r="K36" s="36"/>
      <c r="L36" s="36"/>
      <c r="M36" s="36"/>
      <c r="N36" s="36"/>
      <c r="O36" s="36"/>
      <c r="P36" s="36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x14ac:dyDescent="0.3">
      <c r="A37" s="36"/>
      <c r="B37" s="148"/>
      <c r="C37" s="143"/>
      <c r="D37" s="149"/>
      <c r="E37" s="150"/>
      <c r="F37" s="145"/>
      <c r="G37" s="146">
        <f t="shared" si="0"/>
        <v>0</v>
      </c>
      <c r="H37" s="147"/>
      <c r="I37" s="917">
        <f t="shared" si="1"/>
        <v>0</v>
      </c>
      <c r="J37" s="141">
        <f>SUM(Table827[[#This Row],[Total own]]+Table827[[#This Row],[Total IRF]])</f>
        <v>0</v>
      </c>
      <c r="K37" s="36"/>
      <c r="L37" s="36"/>
      <c r="M37" s="36"/>
      <c r="N37" s="36"/>
      <c r="O37" s="36"/>
      <c r="P37" s="36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x14ac:dyDescent="0.3">
      <c r="A38" s="36"/>
      <c r="B38" s="148"/>
      <c r="C38" s="143"/>
      <c r="D38" s="149"/>
      <c r="E38" s="150"/>
      <c r="F38" s="145"/>
      <c r="G38" s="146">
        <f t="shared" si="0"/>
        <v>0</v>
      </c>
      <c r="H38" s="147"/>
      <c r="I38" s="917">
        <f t="shared" si="1"/>
        <v>0</v>
      </c>
      <c r="J38" s="141">
        <f>SUM(Table827[[#This Row],[Total own]]+Table827[[#This Row],[Total IRF]])</f>
        <v>0</v>
      </c>
      <c r="K38" s="36"/>
      <c r="L38" s="36"/>
      <c r="M38" s="36"/>
      <c r="N38" s="36"/>
      <c r="O38" s="36"/>
      <c r="P38" s="36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3">
      <c r="A39" s="36"/>
      <c r="B39" s="142"/>
      <c r="C39" s="143"/>
      <c r="D39" s="149"/>
      <c r="E39" s="150"/>
      <c r="F39" s="145"/>
      <c r="G39" s="139">
        <f t="shared" si="0"/>
        <v>0</v>
      </c>
      <c r="H39" s="147"/>
      <c r="I39" s="917">
        <f t="shared" si="1"/>
        <v>0</v>
      </c>
      <c r="J39" s="141">
        <f>SUM(Table827[[#This Row],[Total own]]+Table827[[#This Row],[Total IRF]])</f>
        <v>0</v>
      </c>
      <c r="K39" s="36"/>
      <c r="L39" s="36"/>
      <c r="M39" s="36"/>
      <c r="N39" s="36"/>
      <c r="O39" s="36"/>
      <c r="P39" s="36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x14ac:dyDescent="0.3">
      <c r="A40" s="36"/>
      <c r="B40" s="142"/>
      <c r="C40" s="143"/>
      <c r="D40" s="152"/>
      <c r="E40" s="150"/>
      <c r="F40" s="145"/>
      <c r="G40" s="139">
        <f t="shared" si="0"/>
        <v>0</v>
      </c>
      <c r="H40" s="147"/>
      <c r="I40" s="917">
        <f t="shared" si="1"/>
        <v>0</v>
      </c>
      <c r="J40" s="141">
        <f>SUM(Table827[[#This Row],[Total own]]+Table827[[#This Row],[Total IRF]])</f>
        <v>0</v>
      </c>
      <c r="K40" s="36"/>
      <c r="L40" s="36"/>
      <c r="M40" s="36"/>
      <c r="N40" s="36"/>
      <c r="O40" s="36"/>
      <c r="P40" s="36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x14ac:dyDescent="0.3">
      <c r="A41" s="36"/>
      <c r="B41" s="142"/>
      <c r="C41" s="143"/>
      <c r="D41" s="152"/>
      <c r="E41" s="150"/>
      <c r="F41" s="145"/>
      <c r="G41" s="139">
        <f t="shared" si="0"/>
        <v>0</v>
      </c>
      <c r="H41" s="147"/>
      <c r="I41" s="917">
        <f t="shared" si="1"/>
        <v>0</v>
      </c>
      <c r="J41" s="141">
        <f>SUM(Table827[[#This Row],[Total own]]+Table827[[#This Row],[Total IRF]])</f>
        <v>0</v>
      </c>
      <c r="K41" s="36"/>
      <c r="L41" s="36"/>
      <c r="M41" s="36"/>
      <c r="N41" s="36"/>
      <c r="O41" s="36"/>
      <c r="P41" s="36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x14ac:dyDescent="0.3">
      <c r="A42" s="36"/>
      <c r="B42" s="142"/>
      <c r="C42" s="143"/>
      <c r="D42" s="152"/>
      <c r="E42" s="150"/>
      <c r="F42" s="145"/>
      <c r="G42" s="139">
        <f t="shared" si="0"/>
        <v>0</v>
      </c>
      <c r="H42" s="147"/>
      <c r="I42" s="917">
        <f t="shared" si="1"/>
        <v>0</v>
      </c>
      <c r="J42" s="141">
        <f>SUM(Table827[[#This Row],[Total own]]+Table827[[#This Row],[Total IRF]])</f>
        <v>0</v>
      </c>
      <c r="K42" s="36"/>
      <c r="L42" s="36"/>
      <c r="M42" s="36"/>
      <c r="N42" s="36"/>
      <c r="O42" s="36"/>
      <c r="P42" s="36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x14ac:dyDescent="0.3">
      <c r="A43" s="36"/>
      <c r="B43" s="142"/>
      <c r="C43" s="143"/>
      <c r="D43" s="152"/>
      <c r="E43" s="150"/>
      <c r="F43" s="145"/>
      <c r="G43" s="139">
        <f t="shared" si="0"/>
        <v>0</v>
      </c>
      <c r="H43" s="147"/>
      <c r="I43" s="917">
        <f t="shared" si="1"/>
        <v>0</v>
      </c>
      <c r="J43" s="141">
        <f>SUM(Table827[[#This Row],[Total own]]+Table827[[#This Row],[Total IRF]])</f>
        <v>0</v>
      </c>
      <c r="K43" s="36"/>
      <c r="L43" s="36"/>
      <c r="M43" s="36"/>
      <c r="N43" s="36"/>
      <c r="O43" s="36"/>
      <c r="P43" s="36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 x14ac:dyDescent="0.3">
      <c r="A44" s="36"/>
      <c r="B44" s="142"/>
      <c r="C44" s="143"/>
      <c r="D44" s="152"/>
      <c r="E44" s="150"/>
      <c r="F44" s="145"/>
      <c r="G44" s="139">
        <f t="shared" si="0"/>
        <v>0</v>
      </c>
      <c r="H44" s="147"/>
      <c r="I44" s="917">
        <f t="shared" si="1"/>
        <v>0</v>
      </c>
      <c r="J44" s="141">
        <f>SUM(Table827[[#This Row],[Total own]]+Table827[[#This Row],[Total IRF]])</f>
        <v>0</v>
      </c>
      <c r="K44" s="36"/>
      <c r="L44" s="36"/>
      <c r="M44" s="36"/>
      <c r="N44" s="36"/>
      <c r="O44" s="36"/>
      <c r="P44" s="36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 x14ac:dyDescent="0.3">
      <c r="A45" s="36"/>
      <c r="B45" s="142"/>
      <c r="C45" s="143"/>
      <c r="D45" s="152"/>
      <c r="E45" s="150"/>
      <c r="F45" s="153"/>
      <c r="G45" s="139">
        <f t="shared" si="0"/>
        <v>0</v>
      </c>
      <c r="H45" s="147"/>
      <c r="I45" s="917">
        <f t="shared" si="1"/>
        <v>0</v>
      </c>
      <c r="J45" s="141">
        <f>SUM(Table827[[#This Row],[Total own]]+Table827[[#This Row],[Total IRF]])</f>
        <v>0</v>
      </c>
      <c r="K45" s="36"/>
      <c r="L45" s="36"/>
      <c r="M45" s="36"/>
      <c r="N45" s="36"/>
      <c r="O45" s="36"/>
      <c r="P45" s="36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x14ac:dyDescent="0.3">
      <c r="A46" s="36"/>
      <c r="B46" s="148"/>
      <c r="C46" s="143"/>
      <c r="D46" s="154"/>
      <c r="E46" s="150"/>
      <c r="F46" s="145"/>
      <c r="G46" s="139">
        <f t="shared" si="0"/>
        <v>0</v>
      </c>
      <c r="H46" s="147"/>
      <c r="I46" s="917">
        <f t="shared" si="1"/>
        <v>0</v>
      </c>
      <c r="J46" s="141">
        <f>SUM(Table827[[#This Row],[Total own]]+Table827[[#This Row],[Total IRF]])</f>
        <v>0</v>
      </c>
      <c r="K46" s="36"/>
      <c r="L46" s="36"/>
      <c r="M46" s="36"/>
      <c r="N46" s="36"/>
      <c r="O46" s="36"/>
      <c r="P46" s="36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">
      <c r="A47" s="36"/>
      <c r="B47" s="148"/>
      <c r="C47" s="143"/>
      <c r="D47" s="154"/>
      <c r="E47" s="150"/>
      <c r="F47" s="145"/>
      <c r="G47" s="139">
        <f t="shared" si="0"/>
        <v>0</v>
      </c>
      <c r="H47" s="147"/>
      <c r="I47" s="917">
        <f t="shared" si="1"/>
        <v>0</v>
      </c>
      <c r="J47" s="141">
        <f>SUM(Table827[[#This Row],[Total own]]+Table827[[#This Row],[Total IRF]])</f>
        <v>0</v>
      </c>
      <c r="K47" s="36"/>
      <c r="L47" s="36"/>
      <c r="M47" s="36"/>
      <c r="N47" s="36"/>
      <c r="O47" s="36"/>
      <c r="P47" s="36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 x14ac:dyDescent="0.3">
      <c r="A48" s="36"/>
      <c r="B48" s="148"/>
      <c r="C48" s="143"/>
      <c r="D48" s="154"/>
      <c r="E48" s="150"/>
      <c r="F48" s="145"/>
      <c r="G48" s="139">
        <f t="shared" si="0"/>
        <v>0</v>
      </c>
      <c r="H48" s="147"/>
      <c r="I48" s="917">
        <f t="shared" si="1"/>
        <v>0</v>
      </c>
      <c r="J48" s="141">
        <f>SUM(Table827[[#This Row],[Total own]]+Table827[[#This Row],[Total IRF]])</f>
        <v>0</v>
      </c>
      <c r="K48" s="36"/>
      <c r="L48" s="36"/>
      <c r="M48" s="36"/>
      <c r="N48" s="36"/>
      <c r="O48" s="36"/>
      <c r="P48" s="36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9" x14ac:dyDescent="0.3">
      <c r="A49" s="36"/>
      <c r="B49" s="148"/>
      <c r="C49" s="143"/>
      <c r="D49" s="154"/>
      <c r="E49" s="150"/>
      <c r="F49" s="145"/>
      <c r="G49" s="139">
        <f t="shared" si="0"/>
        <v>0</v>
      </c>
      <c r="H49" s="147"/>
      <c r="I49" s="917">
        <f t="shared" si="1"/>
        <v>0</v>
      </c>
      <c r="J49" s="141">
        <f>SUM(Table827[[#This Row],[Total own]]+Table827[[#This Row],[Total IRF]])</f>
        <v>0</v>
      </c>
      <c r="K49" s="36"/>
      <c r="L49" s="36"/>
      <c r="M49" s="36"/>
      <c r="N49" s="36"/>
      <c r="O49" s="36"/>
      <c r="P49" s="36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spans="1:39" x14ac:dyDescent="0.3">
      <c r="A50" s="36"/>
      <c r="B50" s="155"/>
      <c r="C50" s="143"/>
      <c r="D50" s="156"/>
      <c r="E50" s="150"/>
      <c r="F50" s="145"/>
      <c r="G50" s="139">
        <f t="shared" si="0"/>
        <v>0</v>
      </c>
      <c r="H50" s="147"/>
      <c r="I50" s="917">
        <f t="shared" si="1"/>
        <v>0</v>
      </c>
      <c r="J50" s="141">
        <f>SUM(Table827[[#This Row],[Total own]]+Table827[[#This Row],[Total IRF]])</f>
        <v>0</v>
      </c>
      <c r="K50" s="36"/>
      <c r="L50" s="36"/>
      <c r="M50" s="36"/>
      <c r="N50" s="36"/>
      <c r="O50" s="36"/>
      <c r="P50" s="36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ht="14.4" thickBot="1" x14ac:dyDescent="0.35">
      <c r="A51" s="36"/>
      <c r="B51" s="157" t="s">
        <v>22</v>
      </c>
      <c r="C51" s="158"/>
      <c r="D51" s="159"/>
      <c r="E51" s="160"/>
      <c r="F51" s="161">
        <f>SUM(F25:F50)</f>
        <v>0</v>
      </c>
      <c r="G51" s="162">
        <f>SUM(G25:G50)</f>
        <v>0</v>
      </c>
      <c r="H51" s="163">
        <f>SUM(H25:H50)</f>
        <v>0</v>
      </c>
      <c r="I51" s="164">
        <f>SUM(I25:I50)</f>
        <v>0</v>
      </c>
      <c r="J51" s="680">
        <f>SUBTOTAL(109,Table827[Column1])</f>
        <v>0</v>
      </c>
      <c r="K51" s="36"/>
      <c r="L51" s="36"/>
      <c r="M51" s="36"/>
      <c r="N51" s="36"/>
      <c r="O51" s="36"/>
      <c r="P51" s="36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1:39" s="171" customFormat="1" x14ac:dyDescent="0.3">
      <c r="A52" s="681"/>
      <c r="B52" s="131"/>
      <c r="C52" s="131"/>
      <c r="D52" s="27"/>
      <c r="E52" s="166"/>
      <c r="F52" s="167" t="s">
        <v>23</v>
      </c>
      <c r="G52" s="168"/>
      <c r="H52" s="169"/>
      <c r="I52" s="170"/>
      <c r="J52" s="36"/>
      <c r="K52" s="201"/>
      <c r="L52" s="681"/>
      <c r="M52" s="681"/>
      <c r="N52" s="681"/>
      <c r="O52" s="681"/>
      <c r="P52" s="681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</row>
    <row r="53" spans="1:39" s="171" customFormat="1" x14ac:dyDescent="0.3">
      <c r="A53" s="681"/>
      <c r="B53" s="36"/>
      <c r="C53" s="36"/>
      <c r="D53" s="36"/>
      <c r="E53" s="123"/>
      <c r="F53" s="36"/>
      <c r="G53" s="36"/>
      <c r="H53" s="36"/>
      <c r="I53" s="36"/>
      <c r="J53" s="36"/>
      <c r="K53" s="681"/>
      <c r="L53" s="681"/>
      <c r="M53" s="681"/>
      <c r="N53" s="681"/>
      <c r="O53" s="681"/>
      <c r="P53" s="681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</row>
    <row r="54" spans="1:39" s="171" customFormat="1" x14ac:dyDescent="0.3">
      <c r="A54" s="681"/>
      <c r="B54" s="131" t="s">
        <v>24</v>
      </c>
      <c r="C54" s="36"/>
      <c r="D54" s="36"/>
      <c r="E54" s="36"/>
      <c r="F54" s="36"/>
      <c r="G54" s="36"/>
      <c r="H54" s="36"/>
      <c r="I54" s="36"/>
      <c r="J54" s="172"/>
      <c r="K54" s="681"/>
      <c r="L54" s="681"/>
      <c r="M54" s="681"/>
      <c r="N54" s="681"/>
      <c r="O54" s="681"/>
      <c r="P54" s="681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</row>
    <row r="55" spans="1:39" s="171" customFormat="1" ht="27.6" x14ac:dyDescent="0.3">
      <c r="A55" s="681"/>
      <c r="B55" s="26" t="s">
        <v>17</v>
      </c>
      <c r="C55" s="100" t="s">
        <v>20</v>
      </c>
      <c r="D55" s="79" t="s">
        <v>14</v>
      </c>
      <c r="E55" s="102" t="s">
        <v>13</v>
      </c>
      <c r="F55" s="23" t="s">
        <v>25</v>
      </c>
      <c r="G55" s="25"/>
      <c r="H55" s="25"/>
      <c r="I55" s="25"/>
      <c r="J55" s="173"/>
      <c r="K55" s="681"/>
      <c r="L55" s="681"/>
      <c r="M55" s="681"/>
      <c r="N55" s="681"/>
      <c r="O55" s="681"/>
      <c r="P55" s="681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</row>
    <row r="56" spans="1:39" s="171" customFormat="1" x14ac:dyDescent="0.3">
      <c r="A56" s="681"/>
      <c r="B56" s="174"/>
      <c r="C56" s="650"/>
      <c r="D56" s="175"/>
      <c r="E56" s="176">
        <f>Table322[[#This Row],[Total ]]-Table322[[#This Row],[Own/other financing]]</f>
        <v>0</v>
      </c>
      <c r="F56" s="177"/>
      <c r="G56" s="177"/>
      <c r="H56" s="177"/>
      <c r="I56" s="177"/>
      <c r="J56" s="178"/>
      <c r="K56" s="681"/>
      <c r="L56" s="681"/>
      <c r="M56" s="681"/>
      <c r="N56" s="681"/>
      <c r="O56" s="681"/>
      <c r="P56" s="681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</row>
    <row r="57" spans="1:39" s="171" customFormat="1" x14ac:dyDescent="0.3">
      <c r="A57" s="681"/>
      <c r="B57" s="179"/>
      <c r="C57" s="651"/>
      <c r="D57" s="175"/>
      <c r="E57" s="180">
        <f>Table322[[#This Row],[Total ]]-Table322[[#This Row],[Own/other financing]]</f>
        <v>0</v>
      </c>
      <c r="F57" s="181"/>
      <c r="G57" s="181"/>
      <c r="H57" s="181"/>
      <c r="I57" s="181"/>
      <c r="J57" s="182"/>
      <c r="K57" s="681"/>
      <c r="L57" s="681"/>
      <c r="M57" s="681"/>
      <c r="N57" s="681"/>
      <c r="O57" s="681"/>
      <c r="P57" s="681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</row>
    <row r="58" spans="1:39" s="171" customFormat="1" x14ac:dyDescent="0.3">
      <c r="A58" s="681"/>
      <c r="B58" s="179"/>
      <c r="C58" s="651"/>
      <c r="D58" s="175"/>
      <c r="E58" s="180">
        <f>Table322[[#This Row],[Total ]]-Table322[[#This Row],[Own/other financing]]</f>
        <v>0</v>
      </c>
      <c r="F58" s="181"/>
      <c r="G58" s="181"/>
      <c r="H58" s="181"/>
      <c r="I58" s="181"/>
      <c r="J58" s="182"/>
      <c r="K58" s="681"/>
      <c r="L58" s="681"/>
      <c r="M58" s="681"/>
      <c r="N58" s="681"/>
      <c r="O58" s="681"/>
      <c r="P58" s="681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</row>
    <row r="59" spans="1:39" s="171" customFormat="1" x14ac:dyDescent="0.3">
      <c r="A59" s="681"/>
      <c r="B59" s="179"/>
      <c r="C59" s="651"/>
      <c r="D59" s="175"/>
      <c r="E59" s="180">
        <f>Table322[[#This Row],[Total ]]-Table322[[#This Row],[Own/other financing]]</f>
        <v>0</v>
      </c>
      <c r="F59" s="181"/>
      <c r="G59" s="181"/>
      <c r="H59" s="181"/>
      <c r="I59" s="181"/>
      <c r="J59" s="182"/>
      <c r="K59" s="681"/>
      <c r="L59" s="681"/>
      <c r="M59" s="681"/>
      <c r="N59" s="681"/>
      <c r="O59" s="681"/>
      <c r="P59" s="681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</row>
    <row r="60" spans="1:39" s="171" customFormat="1" x14ac:dyDescent="0.3">
      <c r="A60" s="681"/>
      <c r="B60" s="179"/>
      <c r="C60" s="651"/>
      <c r="D60" s="175"/>
      <c r="E60" s="180">
        <f>Table322[[#This Row],[Total ]]-Table322[[#This Row],[Own/other financing]]</f>
        <v>0</v>
      </c>
      <c r="F60" s="181"/>
      <c r="G60" s="181"/>
      <c r="H60" s="181"/>
      <c r="I60" s="181"/>
      <c r="J60" s="182"/>
      <c r="K60" s="681"/>
      <c r="L60" s="681"/>
      <c r="M60" s="681"/>
      <c r="N60" s="681"/>
      <c r="O60" s="681"/>
      <c r="P60" s="681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</row>
    <row r="61" spans="1:39" s="171" customFormat="1" x14ac:dyDescent="0.3">
      <c r="A61" s="681"/>
      <c r="B61" s="183"/>
      <c r="C61" s="652"/>
      <c r="D61" s="175"/>
      <c r="E61" s="180">
        <f>Table322[[#This Row],[Total ]]-Table322[[#This Row],[Own/other financing]]</f>
        <v>0</v>
      </c>
      <c r="F61" s="181"/>
      <c r="G61" s="181"/>
      <c r="H61" s="181"/>
      <c r="I61" s="181"/>
      <c r="J61" s="182"/>
      <c r="K61" s="681"/>
      <c r="L61" s="681"/>
      <c r="M61" s="681"/>
      <c r="N61" s="681"/>
      <c r="O61" s="681"/>
      <c r="P61" s="681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</row>
    <row r="62" spans="1:39" s="188" customFormat="1" x14ac:dyDescent="0.3">
      <c r="A62" s="291"/>
      <c r="B62" s="185"/>
      <c r="C62" s="651"/>
      <c r="D62" s="175"/>
      <c r="E62" s="180">
        <f>Table322[[#This Row],[Total ]]-Table322[[#This Row],[Own/other financing]]</f>
        <v>0</v>
      </c>
      <c r="F62" s="187"/>
      <c r="G62" s="187"/>
      <c r="H62" s="187"/>
      <c r="I62" s="187"/>
      <c r="J62" s="182"/>
      <c r="K62" s="291"/>
      <c r="L62" s="291"/>
      <c r="M62" s="291"/>
      <c r="N62" s="291"/>
      <c r="O62" s="291"/>
      <c r="P62" s="291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</row>
    <row r="63" spans="1:39" x14ac:dyDescent="0.3">
      <c r="A63" s="36"/>
      <c r="B63" s="185"/>
      <c r="C63" s="651"/>
      <c r="D63" s="175"/>
      <c r="E63" s="180">
        <f>Table322[[#This Row],[Total ]]-Table322[[#This Row],[Own/other financing]]</f>
        <v>0</v>
      </c>
      <c r="F63" s="187"/>
      <c r="G63" s="187"/>
      <c r="H63" s="187"/>
      <c r="I63" s="187"/>
      <c r="J63" s="189"/>
      <c r="K63" s="36"/>
      <c r="L63" s="36"/>
      <c r="M63" s="36"/>
      <c r="N63" s="36"/>
      <c r="O63" s="36"/>
      <c r="P63" s="36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9" x14ac:dyDescent="0.3">
      <c r="A64" s="36"/>
      <c r="B64" s="185"/>
      <c r="C64" s="651"/>
      <c r="D64" s="175"/>
      <c r="E64" s="180">
        <f>Table322[[#This Row],[Total ]]-Table322[[#This Row],[Own/other financing]]</f>
        <v>0</v>
      </c>
      <c r="F64" s="187"/>
      <c r="G64" s="187"/>
      <c r="H64" s="187"/>
      <c r="I64" s="187"/>
      <c r="J64" s="182"/>
      <c r="K64" s="36"/>
      <c r="L64" s="36"/>
      <c r="M64" s="36"/>
      <c r="N64" s="36"/>
      <c r="O64" s="36"/>
      <c r="P64" s="36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38" s="4" customFormat="1" ht="15" customHeight="1" x14ac:dyDescent="0.3">
      <c r="A65" s="679"/>
      <c r="B65" s="190"/>
      <c r="C65" s="653"/>
      <c r="D65" s="175"/>
      <c r="E65" s="192">
        <f>Table322[[#This Row],[Total ]]-Table322[[#This Row],[Own/other financing]]</f>
        <v>0</v>
      </c>
      <c r="F65" s="193"/>
      <c r="G65" s="193"/>
      <c r="H65" s="193"/>
      <c r="I65" s="193"/>
      <c r="J65" s="194"/>
      <c r="K65" s="679"/>
      <c r="L65" s="679"/>
      <c r="M65" s="679"/>
      <c r="N65" s="679"/>
      <c r="O65" s="679"/>
      <c r="P65" s="679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s="171" customFormat="1" x14ac:dyDescent="0.3">
      <c r="A66" s="681"/>
      <c r="B66" s="195" t="s">
        <v>22</v>
      </c>
      <c r="C66" s="196">
        <f>SUBTOTAL(109,Table322[[Total ]])</f>
        <v>0</v>
      </c>
      <c r="D66" s="197">
        <f>SUBTOTAL(109,Table322[Own/other financing])</f>
        <v>0</v>
      </c>
      <c r="E66" s="198">
        <f>SUBTOTAL(109,Table322[Funded by IRF])</f>
        <v>0</v>
      </c>
      <c r="F66" s="199"/>
      <c r="G66" s="200"/>
      <c r="H66" s="200"/>
      <c r="I66" s="200"/>
      <c r="J66" s="73"/>
      <c r="K66" s="681"/>
      <c r="L66" s="681"/>
      <c r="M66" s="681"/>
      <c r="N66" s="681"/>
      <c r="O66" s="681"/>
      <c r="P66" s="681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</row>
    <row r="67" spans="1:38" s="171" customFormat="1" x14ac:dyDescent="0.3">
      <c r="A67" s="681"/>
      <c r="B67" s="36"/>
      <c r="C67" s="36"/>
      <c r="D67" s="36"/>
      <c r="E67" s="36"/>
      <c r="F67" s="36"/>
      <c r="G67" s="36"/>
      <c r="H67" s="36"/>
      <c r="I67" s="36"/>
      <c r="J67" s="201"/>
      <c r="K67" s="681"/>
      <c r="L67" s="681"/>
      <c r="M67" s="681"/>
      <c r="N67" s="681"/>
      <c r="O67" s="681"/>
      <c r="P67" s="681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</row>
    <row r="68" spans="1:38" s="171" customFormat="1" x14ac:dyDescent="0.3">
      <c r="A68" s="681"/>
      <c r="B68" s="131" t="s">
        <v>26</v>
      </c>
      <c r="C68" s="131"/>
      <c r="D68" s="202"/>
      <c r="E68" s="203"/>
      <c r="F68" s="27"/>
      <c r="G68" s="27"/>
      <c r="H68" s="204"/>
      <c r="I68" s="205"/>
      <c r="J68" s="172"/>
      <c r="K68" s="681"/>
      <c r="L68" s="681"/>
      <c r="M68" s="681"/>
      <c r="N68" s="681"/>
      <c r="O68" s="681"/>
      <c r="P68" s="681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</row>
    <row r="69" spans="1:38" s="171" customFormat="1" ht="27.6" x14ac:dyDescent="0.3">
      <c r="A69" s="681"/>
      <c r="B69" s="82" t="s">
        <v>17</v>
      </c>
      <c r="C69" s="100" t="s">
        <v>20</v>
      </c>
      <c r="D69" s="79" t="s">
        <v>14</v>
      </c>
      <c r="E69" s="24" t="s">
        <v>13</v>
      </c>
      <c r="F69" s="26" t="s">
        <v>25</v>
      </c>
      <c r="G69" s="74"/>
      <c r="H69" s="74"/>
      <c r="I69" s="74"/>
      <c r="J69" s="206"/>
      <c r="K69" s="681"/>
      <c r="L69" s="681"/>
      <c r="M69" s="681"/>
      <c r="N69" s="681"/>
      <c r="O69" s="681"/>
      <c r="P69" s="681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</row>
    <row r="70" spans="1:38" s="171" customFormat="1" x14ac:dyDescent="0.3">
      <c r="A70" s="681"/>
      <c r="B70" s="183"/>
      <c r="C70" s="207"/>
      <c r="D70" s="208"/>
      <c r="E70" s="209">
        <f>Table423[[#This Row],[Total ]]-Table423[[#This Row],[Own/other financing]]</f>
        <v>0</v>
      </c>
      <c r="F70" s="210"/>
      <c r="G70" s="177"/>
      <c r="H70" s="177"/>
      <c r="I70" s="177"/>
      <c r="J70" s="178"/>
      <c r="K70" s="681"/>
      <c r="L70" s="681"/>
      <c r="M70" s="681"/>
      <c r="N70" s="681"/>
      <c r="O70" s="681"/>
      <c r="P70" s="681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</row>
    <row r="71" spans="1:38" s="171" customFormat="1" x14ac:dyDescent="0.3">
      <c r="A71" s="681"/>
      <c r="B71" s="183"/>
      <c r="C71" s="211"/>
      <c r="D71" s="212"/>
      <c r="E71" s="209">
        <f>Table423[[#This Row],[Total ]]-Table423[[#This Row],[Own/other financing]]</f>
        <v>0</v>
      </c>
      <c r="F71" s="213"/>
      <c r="G71" s="181"/>
      <c r="H71" s="181"/>
      <c r="I71" s="181"/>
      <c r="J71" s="182"/>
      <c r="K71" s="681"/>
      <c r="L71" s="681"/>
      <c r="M71" s="681"/>
      <c r="N71" s="681"/>
      <c r="O71" s="681"/>
      <c r="P71" s="681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</row>
    <row r="72" spans="1:38" s="171" customFormat="1" x14ac:dyDescent="0.3">
      <c r="A72" s="681"/>
      <c r="B72" s="183"/>
      <c r="C72" s="211"/>
      <c r="D72" s="212"/>
      <c r="E72" s="209">
        <f>Table423[[#This Row],[Total ]]-Table423[[#This Row],[Own/other financing]]</f>
        <v>0</v>
      </c>
      <c r="F72" s="213"/>
      <c r="G72" s="181"/>
      <c r="H72" s="181"/>
      <c r="I72" s="181"/>
      <c r="J72" s="182"/>
      <c r="K72" s="681"/>
      <c r="L72" s="681"/>
      <c r="M72" s="681"/>
      <c r="N72" s="681"/>
      <c r="O72" s="681"/>
      <c r="P72" s="681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</row>
    <row r="73" spans="1:38" s="171" customFormat="1" x14ac:dyDescent="0.3">
      <c r="A73" s="681"/>
      <c r="B73" s="183"/>
      <c r="C73" s="211"/>
      <c r="D73" s="212"/>
      <c r="E73" s="209">
        <f>Table423[[#This Row],[Total ]]-Table423[[#This Row],[Own/other financing]]</f>
        <v>0</v>
      </c>
      <c r="F73" s="213"/>
      <c r="G73" s="181"/>
      <c r="H73" s="181"/>
      <c r="I73" s="181"/>
      <c r="J73" s="182"/>
      <c r="K73" s="681"/>
      <c r="L73" s="681"/>
      <c r="M73" s="681"/>
      <c r="N73" s="681"/>
      <c r="O73" s="681"/>
      <c r="P73" s="681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</row>
    <row r="74" spans="1:38" s="171" customFormat="1" x14ac:dyDescent="0.3">
      <c r="A74" s="681"/>
      <c r="B74" s="183"/>
      <c r="C74" s="211"/>
      <c r="D74" s="212"/>
      <c r="E74" s="209">
        <f>Table423[[#This Row],[Total ]]-Table423[[#This Row],[Own/other financing]]</f>
        <v>0</v>
      </c>
      <c r="F74" s="213"/>
      <c r="G74" s="181"/>
      <c r="H74" s="181"/>
      <c r="I74" s="181"/>
      <c r="J74" s="182"/>
      <c r="K74" s="681"/>
      <c r="L74" s="681"/>
      <c r="M74" s="681"/>
      <c r="N74" s="681"/>
      <c r="O74" s="681"/>
      <c r="P74" s="681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</row>
    <row r="75" spans="1:38" s="171" customFormat="1" x14ac:dyDescent="0.3">
      <c r="A75" s="681"/>
      <c r="B75" s="183"/>
      <c r="C75" s="211"/>
      <c r="D75" s="212"/>
      <c r="E75" s="209">
        <f>Table423[[#This Row],[Total ]]-Table423[[#This Row],[Own/other financing]]</f>
        <v>0</v>
      </c>
      <c r="F75" s="213"/>
      <c r="G75" s="181"/>
      <c r="H75" s="181"/>
      <c r="I75" s="181"/>
      <c r="J75" s="182"/>
      <c r="K75" s="681"/>
      <c r="L75" s="681"/>
      <c r="M75" s="681"/>
      <c r="N75" s="681"/>
      <c r="O75" s="681"/>
      <c r="P75" s="681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</row>
    <row r="76" spans="1:38" s="132" customFormat="1" x14ac:dyDescent="0.3">
      <c r="A76" s="131"/>
      <c r="B76" s="185"/>
      <c r="C76" s="214"/>
      <c r="D76" s="212"/>
      <c r="E76" s="209">
        <f>Table423[[#This Row],[Total ]]-Table423[[#This Row],[Own/other financing]]</f>
        <v>0</v>
      </c>
      <c r="F76" s="215"/>
      <c r="G76" s="187"/>
      <c r="H76" s="187"/>
      <c r="I76" s="187"/>
      <c r="J76" s="182"/>
      <c r="K76" s="131"/>
      <c r="L76" s="131"/>
      <c r="M76" s="131"/>
      <c r="N76" s="131"/>
      <c r="O76" s="131"/>
      <c r="P76" s="131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</row>
    <row r="77" spans="1:38" x14ac:dyDescent="0.3">
      <c r="A77" s="36"/>
      <c r="B77" s="185"/>
      <c r="C77" s="214"/>
      <c r="D77" s="212"/>
      <c r="E77" s="209">
        <f>Table423[[#This Row],[Total ]]-Table423[[#This Row],[Own/other financing]]</f>
        <v>0</v>
      </c>
      <c r="F77" s="215"/>
      <c r="G77" s="187"/>
      <c r="H77" s="187"/>
      <c r="I77" s="187"/>
      <c r="J77" s="189"/>
      <c r="K77" s="36"/>
      <c r="L77" s="36"/>
      <c r="M77" s="36"/>
      <c r="N77" s="36"/>
      <c r="O77" s="36"/>
      <c r="P77" s="36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 spans="1:38" x14ac:dyDescent="0.3">
      <c r="A78" s="36"/>
      <c r="B78" s="185"/>
      <c r="C78" s="214"/>
      <c r="D78" s="212"/>
      <c r="E78" s="209">
        <f>Table423[[#This Row],[Total ]]-Table423[[#This Row],[Own/other financing]]</f>
        <v>0</v>
      </c>
      <c r="F78" s="215"/>
      <c r="G78" s="187"/>
      <c r="H78" s="187"/>
      <c r="I78" s="187"/>
      <c r="J78" s="182"/>
      <c r="K78" s="36"/>
      <c r="L78" s="36"/>
      <c r="M78" s="36"/>
      <c r="N78" s="36"/>
      <c r="O78" s="36"/>
      <c r="P78" s="36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s="6" customFormat="1" ht="15" customHeight="1" x14ac:dyDescent="0.3">
      <c r="A79" s="112"/>
      <c r="B79" s="185"/>
      <c r="C79" s="214"/>
      <c r="D79" s="212"/>
      <c r="E79" s="209">
        <f>Table423[[#This Row],[Total ]]-Table423[[#This Row],[Own/other financing]]</f>
        <v>0</v>
      </c>
      <c r="F79" s="215"/>
      <c r="G79" s="187"/>
      <c r="H79" s="187"/>
      <c r="I79" s="187"/>
      <c r="J79" s="216"/>
      <c r="K79" s="112"/>
      <c r="L79" s="112"/>
      <c r="M79" s="112"/>
      <c r="N79" s="112"/>
      <c r="O79" s="112"/>
      <c r="P79" s="112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 x14ac:dyDescent="0.3">
      <c r="A80" s="36"/>
      <c r="B80" s="71"/>
      <c r="C80" s="101"/>
      <c r="D80" s="217"/>
      <c r="E80" s="209">
        <f>Table423[[#This Row],[Total ]]-Table423[[#This Row],[Own/other financing]]</f>
        <v>0</v>
      </c>
      <c r="F80" s="218"/>
      <c r="G80" s="219"/>
      <c r="H80" s="219"/>
      <c r="I80" s="219"/>
      <c r="J80" s="72"/>
      <c r="K80" s="36"/>
      <c r="L80" s="36"/>
      <c r="M80" s="36"/>
      <c r="N80" s="36"/>
      <c r="O80" s="36"/>
      <c r="P80" s="36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1:38" x14ac:dyDescent="0.3">
      <c r="A81" s="36"/>
      <c r="B81" s="220" t="s">
        <v>22</v>
      </c>
      <c r="C81" s="196">
        <f>SUBTOTAL(109,Table423[[Total ]])</f>
        <v>0</v>
      </c>
      <c r="D81" s="197">
        <f>SUBTOTAL(109,Table423[Own/other financing])</f>
        <v>0</v>
      </c>
      <c r="E81" s="221">
        <f>SUBTOTAL(109,Table423[Funded by IRF])</f>
        <v>0</v>
      </c>
      <c r="F81" s="23"/>
      <c r="G81" s="222"/>
      <c r="H81" s="222"/>
      <c r="I81" s="222"/>
      <c r="J81" s="223"/>
      <c r="K81" s="36"/>
      <c r="L81" s="36"/>
      <c r="M81" s="36"/>
      <c r="N81" s="36"/>
      <c r="O81" s="36"/>
      <c r="P81" s="36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38" x14ac:dyDescent="0.3">
      <c r="A82" s="36"/>
      <c r="B82" s="131" t="s">
        <v>27</v>
      </c>
      <c r="C82" s="203"/>
      <c r="D82" s="203"/>
      <c r="E82" s="203"/>
      <c r="F82" s="27"/>
      <c r="G82" s="27"/>
      <c r="H82" s="204"/>
      <c r="I82" s="205"/>
      <c r="J82" s="36"/>
      <c r="K82" s="36"/>
      <c r="L82" s="36"/>
      <c r="M82" s="36"/>
      <c r="N82" s="36"/>
      <c r="O82" s="36"/>
      <c r="P82" s="36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1:38" ht="27.6" x14ac:dyDescent="0.3">
      <c r="A83" s="36"/>
      <c r="B83" s="28" t="s">
        <v>17</v>
      </c>
      <c r="C83" s="100" t="s">
        <v>20</v>
      </c>
      <c r="D83" s="79" t="s">
        <v>14</v>
      </c>
      <c r="E83" s="24" t="s">
        <v>13</v>
      </c>
      <c r="F83" s="28" t="s">
        <v>25</v>
      </c>
      <c r="G83" s="29"/>
      <c r="H83" s="29"/>
      <c r="I83" s="29"/>
      <c r="J83" s="224"/>
      <c r="K83" s="36"/>
      <c r="L83" s="36"/>
      <c r="M83" s="36"/>
      <c r="N83" s="36"/>
      <c r="O83" s="36"/>
      <c r="P83" s="36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 spans="1:38" s="132" customFormat="1" x14ac:dyDescent="0.3">
      <c r="A84" s="131"/>
      <c r="B84" s="225"/>
      <c r="C84" s="207"/>
      <c r="D84" s="226"/>
      <c r="E84" s="209">
        <f>Table624[[#This Row],[Total ]]-Table624[[#This Row],[Own/other financing]]</f>
        <v>0</v>
      </c>
      <c r="F84" s="227"/>
      <c r="G84" s="228"/>
      <c r="H84" s="228"/>
      <c r="I84" s="228"/>
      <c r="J84" s="229"/>
      <c r="K84" s="131"/>
      <c r="L84" s="131"/>
      <c r="M84" s="131"/>
      <c r="N84" s="131"/>
      <c r="O84" s="131"/>
      <c r="P84" s="131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</row>
    <row r="85" spans="1:38" s="132" customFormat="1" x14ac:dyDescent="0.3">
      <c r="A85" s="131"/>
      <c r="B85" s="230"/>
      <c r="C85" s="186"/>
      <c r="D85" s="226"/>
      <c r="E85" s="209">
        <f>Table624[[#This Row],[Total ]]-Table624[[#This Row],[Own/other financing]]</f>
        <v>0</v>
      </c>
      <c r="F85" s="230"/>
      <c r="G85" s="231"/>
      <c r="H85" s="231"/>
      <c r="I85" s="231"/>
      <c r="J85" s="232"/>
      <c r="K85" s="131"/>
      <c r="L85" s="131"/>
      <c r="M85" s="131"/>
      <c r="N85" s="131"/>
      <c r="O85" s="131"/>
      <c r="P85" s="131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</row>
    <row r="86" spans="1:38" s="2" customFormat="1" x14ac:dyDescent="0.3">
      <c r="A86" s="27"/>
      <c r="B86" s="230"/>
      <c r="C86" s="191"/>
      <c r="D86" s="233"/>
      <c r="E86" s="209">
        <f>Table624[[#This Row],[Total ]]-Table624[[#This Row],[Own/other financing]]</f>
        <v>0</v>
      </c>
      <c r="F86" s="234"/>
      <c r="G86" s="235"/>
      <c r="H86" s="235"/>
      <c r="I86" s="235"/>
      <c r="J86" s="236"/>
      <c r="K86" s="27"/>
      <c r="L86" s="27"/>
      <c r="M86" s="27"/>
      <c r="N86" s="27"/>
      <c r="O86" s="27"/>
      <c r="P86" s="27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3">
      <c r="A87" s="36"/>
      <c r="B87" s="46" t="s">
        <v>22</v>
      </c>
      <c r="C87" s="196">
        <f>SUBTOTAL(109,Table624[[Total ]])</f>
        <v>0</v>
      </c>
      <c r="D87" s="237">
        <f>SUBTOTAL(109,Table624[Own/other financing])</f>
        <v>0</v>
      </c>
      <c r="E87" s="221">
        <f>SUBTOTAL(109,Table624[Funded by IRF])</f>
        <v>0</v>
      </c>
      <c r="F87" s="46"/>
      <c r="G87" s="238"/>
      <c r="H87" s="238"/>
      <c r="I87" s="238"/>
      <c r="J87" s="30"/>
      <c r="K87" s="36"/>
      <c r="L87" s="36"/>
      <c r="M87" s="36"/>
      <c r="N87" s="36"/>
      <c r="O87" s="36"/>
      <c r="P87" s="36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x14ac:dyDescent="0.3">
      <c r="A88" s="36"/>
      <c r="B88" s="131"/>
      <c r="C88" s="131"/>
      <c r="D88" s="131"/>
      <c r="E88" s="203"/>
      <c r="F88" s="131"/>
      <c r="G88" s="131"/>
      <c r="H88" s="131"/>
      <c r="I88" s="131"/>
      <c r="J88" s="36"/>
      <c r="K88" s="36"/>
      <c r="L88" s="36"/>
      <c r="M88" s="36"/>
      <c r="N88" s="36"/>
      <c r="O88" s="36"/>
      <c r="P88" s="36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1:38" x14ac:dyDescent="0.3">
      <c r="A89" s="36"/>
      <c r="B89" s="131" t="s">
        <v>28</v>
      </c>
      <c r="C89" s="131"/>
      <c r="D89" s="131"/>
      <c r="E89" s="203"/>
      <c r="F89" s="131"/>
      <c r="G89" s="131"/>
      <c r="H89" s="131"/>
      <c r="I89" s="131"/>
      <c r="J89" s="36"/>
      <c r="K89" s="36"/>
      <c r="L89" s="36"/>
      <c r="M89" s="36"/>
      <c r="N89" s="36"/>
      <c r="O89" s="36"/>
      <c r="P89" s="36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1:38" ht="27.6" x14ac:dyDescent="0.3">
      <c r="A90" s="36"/>
      <c r="B90" s="32" t="s">
        <v>17</v>
      </c>
      <c r="C90" s="100" t="s">
        <v>20</v>
      </c>
      <c r="D90" s="328" t="s">
        <v>14</v>
      </c>
      <c r="E90" s="329" t="s">
        <v>13</v>
      </c>
      <c r="F90" s="28" t="s">
        <v>25</v>
      </c>
      <c r="G90" s="29"/>
      <c r="H90" s="29"/>
      <c r="I90" s="29"/>
      <c r="J90" s="224"/>
      <c r="K90" s="36"/>
      <c r="L90" s="36"/>
      <c r="M90" s="36"/>
      <c r="N90" s="36"/>
      <c r="O90" s="36"/>
      <c r="P90" s="36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1:38" s="2" customFormat="1" ht="12.75" customHeight="1" x14ac:dyDescent="0.3">
      <c r="A91" s="27"/>
      <c r="B91" s="239"/>
      <c r="C91" s="240"/>
      <c r="D91" s="208"/>
      <c r="E91" s="209">
        <f>Table926[[#This Row],[Total ]]-Table926[[#This Row],[Own/other financing]]</f>
        <v>0</v>
      </c>
      <c r="F91" s="227"/>
      <c r="G91" s="228"/>
      <c r="H91" s="228"/>
      <c r="I91" s="228"/>
      <c r="J91" s="229"/>
      <c r="K91" s="27"/>
      <c r="L91" s="27"/>
      <c r="M91" s="27"/>
      <c r="N91" s="27"/>
      <c r="O91" s="27"/>
      <c r="P91" s="27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3">
      <c r="A92" s="36"/>
      <c r="B92" s="239"/>
      <c r="C92" s="240"/>
      <c r="D92" s="212"/>
      <c r="E92" s="209">
        <f>Table926[[#This Row],[Total ]]-Table926[[#This Row],[Own/other financing]]</f>
        <v>0</v>
      </c>
      <c r="F92" s="230"/>
      <c r="G92" s="231"/>
      <c r="H92" s="231"/>
      <c r="I92" s="231"/>
      <c r="J92" s="232"/>
      <c r="K92" s="36"/>
      <c r="L92" s="36"/>
      <c r="M92" s="36"/>
      <c r="N92" s="36"/>
      <c r="O92" s="36"/>
      <c r="P92" s="36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1:38" x14ac:dyDescent="0.3">
      <c r="A93" s="36"/>
      <c r="B93" s="239"/>
      <c r="C93" s="240"/>
      <c r="D93" s="212"/>
      <c r="E93" s="209">
        <f>Table926[[#This Row],[Total ]]-Table926[[#This Row],[Own/other financing]]</f>
        <v>0</v>
      </c>
      <c r="F93" s="230"/>
      <c r="G93" s="231"/>
      <c r="H93" s="231"/>
      <c r="I93" s="231"/>
      <c r="J93" s="232"/>
      <c r="K93" s="36"/>
      <c r="L93" s="36"/>
      <c r="M93" s="36"/>
      <c r="N93" s="36"/>
      <c r="O93" s="36"/>
      <c r="P93" s="36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38" x14ac:dyDescent="0.3">
      <c r="A94" s="36"/>
      <c r="B94" s="239"/>
      <c r="C94" s="240"/>
      <c r="D94" s="217"/>
      <c r="E94" s="209">
        <f>Table926[[#This Row],[Total ]]-Table926[[#This Row],[Own/other financing]]</f>
        <v>0</v>
      </c>
      <c r="F94" s="241"/>
      <c r="G94" s="242"/>
      <c r="H94" s="242"/>
      <c r="I94" s="242"/>
      <c r="J94" s="70"/>
      <c r="K94" s="36"/>
      <c r="L94" s="36"/>
      <c r="M94" s="36"/>
      <c r="N94" s="36"/>
      <c r="O94" s="36"/>
      <c r="P94" s="36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1:38" x14ac:dyDescent="0.3">
      <c r="A95" s="36"/>
      <c r="B95" s="46" t="s">
        <v>22</v>
      </c>
      <c r="C95" s="196">
        <f>SUBTOTAL(109,Table926[[Total ]])</f>
        <v>0</v>
      </c>
      <c r="D95" s="243">
        <f>SUBTOTAL(109,Table926[Own/other financing])</f>
        <v>0</v>
      </c>
      <c r="E95" s="244">
        <f>SUBTOTAL(109,Table926[Funded by IRF])</f>
        <v>0</v>
      </c>
      <c r="F95" s="46"/>
      <c r="G95" s="238"/>
      <c r="H95" s="238"/>
      <c r="I95" s="238"/>
      <c r="J95" s="224"/>
      <c r="K95" s="36"/>
      <c r="L95" s="36"/>
      <c r="M95" s="36"/>
      <c r="N95" s="36"/>
      <c r="O95" s="36"/>
      <c r="P95" s="36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 spans="1:38" x14ac:dyDescent="0.3">
      <c r="A96" s="36"/>
      <c r="B96" s="245"/>
      <c r="C96" s="246"/>
      <c r="D96" s="247"/>
      <c r="E96" s="248"/>
      <c r="F96" s="245"/>
      <c r="G96" s="245"/>
      <c r="H96" s="245"/>
      <c r="I96" s="245"/>
      <c r="J96" s="249"/>
      <c r="K96" s="36"/>
      <c r="L96" s="36"/>
      <c r="M96" s="36"/>
      <c r="N96" s="36"/>
      <c r="O96" s="36"/>
      <c r="P96" s="36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1:43" x14ac:dyDescent="0.3">
      <c r="A97" s="36"/>
      <c r="B97" s="131" t="s">
        <v>29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 spans="1:43" ht="27.6" x14ac:dyDescent="0.3">
      <c r="A98" s="36"/>
      <c r="B98" s="32" t="s">
        <v>17</v>
      </c>
      <c r="C98" s="100" t="s">
        <v>20</v>
      </c>
      <c r="D98" s="328" t="s">
        <v>14</v>
      </c>
      <c r="E98" s="329" t="s">
        <v>13</v>
      </c>
      <c r="F98" s="28" t="s">
        <v>25</v>
      </c>
      <c r="G98" s="29"/>
      <c r="H98" s="29"/>
      <c r="I98" s="29"/>
      <c r="J98" s="224"/>
      <c r="K98" s="36"/>
      <c r="L98" s="36"/>
      <c r="M98" s="36"/>
      <c r="N98" s="36"/>
      <c r="O98" s="36"/>
      <c r="P98" s="36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 spans="1:43" s="132" customFormat="1" x14ac:dyDescent="0.3">
      <c r="A99" s="131"/>
      <c r="B99" s="230"/>
      <c r="C99" s="250"/>
      <c r="D99" s="251"/>
      <c r="E99" s="176">
        <f>Table725[[#This Row],[Total ]]-Table725[[#This Row],[Own/other financing]]</f>
        <v>0</v>
      </c>
      <c r="F99" s="227"/>
      <c r="G99" s="228"/>
      <c r="H99" s="228"/>
      <c r="I99" s="228"/>
      <c r="J99" s="229"/>
      <c r="K99" s="131"/>
      <c r="L99" s="131"/>
      <c r="M99" s="131"/>
      <c r="N99" s="131"/>
      <c r="O99" s="131"/>
      <c r="P99" s="131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</row>
    <row r="100" spans="1:43" x14ac:dyDescent="0.3">
      <c r="A100" s="36"/>
      <c r="B100" s="230"/>
      <c r="C100" s="186"/>
      <c r="D100" s="252"/>
      <c r="E100" s="180">
        <f>Table725[[#This Row],[Total ]]-Table725[[#This Row],[Own/other financing]]</f>
        <v>0</v>
      </c>
      <c r="F100" s="230"/>
      <c r="G100" s="231"/>
      <c r="H100" s="231"/>
      <c r="I100" s="231"/>
      <c r="J100" s="232"/>
      <c r="K100" s="36"/>
      <c r="L100" s="36"/>
      <c r="M100" s="36"/>
      <c r="N100" s="36"/>
      <c r="O100" s="36"/>
      <c r="P100" s="36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 spans="1:43" x14ac:dyDescent="0.3">
      <c r="A101" s="36"/>
      <c r="B101" s="230"/>
      <c r="C101" s="186"/>
      <c r="D101" s="252"/>
      <c r="E101" s="180">
        <f>Table725[[#This Row],[Total ]]-Table725[[#This Row],[Own/other financing]]</f>
        <v>0</v>
      </c>
      <c r="F101" s="230"/>
      <c r="G101" s="231"/>
      <c r="H101" s="231"/>
      <c r="I101" s="231"/>
      <c r="J101" s="232"/>
      <c r="K101" s="36"/>
      <c r="L101" s="36"/>
      <c r="M101" s="36"/>
      <c r="N101" s="36"/>
      <c r="O101" s="36"/>
      <c r="P101" s="36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 spans="1:43" x14ac:dyDescent="0.3">
      <c r="A102" s="36"/>
      <c r="B102" s="230"/>
      <c r="C102" s="186"/>
      <c r="D102" s="252"/>
      <c r="E102" s="180">
        <f>Table725[[#This Row],[Total ]]-Table725[[#This Row],[Own/other financing]]</f>
        <v>0</v>
      </c>
      <c r="F102" s="253"/>
      <c r="G102" s="254"/>
      <c r="H102" s="254"/>
      <c r="I102" s="254"/>
      <c r="J102" s="69"/>
      <c r="K102" s="36"/>
      <c r="L102" s="36"/>
      <c r="M102" s="36"/>
      <c r="N102" s="36"/>
      <c r="O102" s="36"/>
      <c r="P102" s="36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1:43" x14ac:dyDescent="0.3">
      <c r="A103" s="36"/>
      <c r="B103" s="230"/>
      <c r="C103" s="191"/>
      <c r="D103" s="252"/>
      <c r="E103" s="192">
        <f>Table725[[#This Row],[Total ]]-Table725[[#This Row],[Own/other financing]]</f>
        <v>0</v>
      </c>
      <c r="F103" s="234"/>
      <c r="G103" s="235"/>
      <c r="H103" s="235"/>
      <c r="I103" s="235"/>
      <c r="J103" s="255"/>
      <c r="K103" s="36"/>
      <c r="L103" s="36"/>
      <c r="M103" s="36"/>
      <c r="N103" s="36"/>
      <c r="O103" s="36"/>
      <c r="P103" s="36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43" x14ac:dyDescent="0.3">
      <c r="A104" s="36"/>
      <c r="B104" s="46" t="s">
        <v>22</v>
      </c>
      <c r="C104" s="196">
        <f>SUBTOTAL(109,Table725[[Total ]])</f>
        <v>0</v>
      </c>
      <c r="D104" s="256">
        <f>SUBTOTAL(109,Table725[Own/other financing])</f>
        <v>0</v>
      </c>
      <c r="E104" s="257">
        <f>SUBTOTAL(109,Table725[Funded by IRF])</f>
        <v>0</v>
      </c>
      <c r="F104" s="46"/>
      <c r="G104" s="238"/>
      <c r="H104" s="238"/>
      <c r="I104" s="238"/>
      <c r="J104" s="224"/>
      <c r="K104" s="36"/>
      <c r="L104" s="36"/>
      <c r="M104" s="36"/>
      <c r="N104" s="36"/>
      <c r="O104" s="36"/>
      <c r="P104" s="36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</row>
    <row r="105" spans="1:43" ht="15" customHeight="1" thickBot="1" x14ac:dyDescent="0.3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291"/>
      <c r="M105" s="36"/>
      <c r="N105" s="36"/>
      <c r="O105" s="36"/>
      <c r="P105" s="36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spans="1:43" s="326" customFormat="1" ht="15" customHeight="1" x14ac:dyDescent="0.3">
      <c r="A106" s="324"/>
      <c r="B106" s="324"/>
      <c r="C106" s="950" t="s">
        <v>52</v>
      </c>
      <c r="D106" s="951"/>
      <c r="E106" s="952"/>
      <c r="F106" s="324"/>
      <c r="G106" s="950" t="s">
        <v>52</v>
      </c>
      <c r="H106" s="951"/>
      <c r="I106" s="952"/>
      <c r="J106" s="325"/>
      <c r="K106" s="324"/>
      <c r="L106" s="327"/>
      <c r="M106" s="968" t="s">
        <v>57</v>
      </c>
      <c r="N106" s="969"/>
      <c r="O106" s="970"/>
      <c r="P106" s="324"/>
      <c r="Q106" s="323"/>
      <c r="R106" s="323"/>
      <c r="S106" s="323"/>
      <c r="T106" s="323"/>
      <c r="U106" s="323"/>
      <c r="V106" s="323"/>
      <c r="W106" s="323"/>
      <c r="X106" s="323"/>
      <c r="Y106" s="323"/>
      <c r="Z106" s="323"/>
      <c r="AA106" s="323"/>
      <c r="AB106" s="323"/>
      <c r="AC106" s="323"/>
      <c r="AD106" s="323"/>
      <c r="AE106" s="323"/>
      <c r="AF106" s="323"/>
      <c r="AG106" s="323"/>
      <c r="AH106" s="323"/>
      <c r="AI106" s="323"/>
      <c r="AJ106" s="323"/>
      <c r="AK106" s="323"/>
      <c r="AL106" s="323"/>
      <c r="AM106" s="323"/>
      <c r="AN106" s="323"/>
      <c r="AO106" s="323"/>
      <c r="AP106" s="323"/>
    </row>
    <row r="107" spans="1:43" ht="16.5" customHeight="1" x14ac:dyDescent="0.3">
      <c r="A107" s="36"/>
      <c r="B107" s="36"/>
      <c r="C107" s="953" t="s">
        <v>30</v>
      </c>
      <c r="D107" s="954"/>
      <c r="E107" s="955"/>
      <c r="F107" s="36"/>
      <c r="G107" s="953" t="s">
        <v>31</v>
      </c>
      <c r="H107" s="954"/>
      <c r="I107" s="955"/>
      <c r="J107" s="249"/>
      <c r="K107" s="36"/>
      <c r="L107" s="639" t="s">
        <v>58</v>
      </c>
      <c r="M107" s="971" t="s">
        <v>30</v>
      </c>
      <c r="N107" s="972"/>
      <c r="O107" s="973"/>
      <c r="P107" s="36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</row>
    <row r="108" spans="1:43" ht="40.5" customHeight="1" x14ac:dyDescent="0.3">
      <c r="A108" s="36"/>
      <c r="B108" s="46" t="s">
        <v>32</v>
      </c>
      <c r="C108" s="85" t="s">
        <v>76</v>
      </c>
      <c r="D108" s="80" t="s">
        <v>33</v>
      </c>
      <c r="E108" s="84" t="s">
        <v>45</v>
      </c>
      <c r="F108" s="110" t="s">
        <v>94</v>
      </c>
      <c r="G108" s="108" t="s">
        <v>22</v>
      </c>
      <c r="H108" s="107" t="s">
        <v>35</v>
      </c>
      <c r="I108" s="109" t="s">
        <v>34</v>
      </c>
      <c r="J108" s="111" t="s">
        <v>84</v>
      </c>
      <c r="K108" s="36"/>
      <c r="L108" s="52" t="s">
        <v>54</v>
      </c>
      <c r="M108" s="103" t="s">
        <v>76</v>
      </c>
      <c r="N108" s="81" t="s">
        <v>33</v>
      </c>
      <c r="O108" s="102" t="s">
        <v>45</v>
      </c>
      <c r="P108" s="291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  <row r="109" spans="1:43" x14ac:dyDescent="0.3">
      <c r="A109" s="36"/>
      <c r="B109" s="258" t="s">
        <v>10</v>
      </c>
      <c r="C109" s="259">
        <f>'Year 1'!L110</f>
        <v>0</v>
      </c>
      <c r="D109" s="682">
        <f>'Year 1'!M110</f>
        <v>0</v>
      </c>
      <c r="E109" s="683">
        <f>'Year 1'!N110</f>
        <v>0</v>
      </c>
      <c r="F109" s="684">
        <f>'Year 1'!I110</f>
        <v>0</v>
      </c>
      <c r="G109" s="259">
        <f t="shared" ref="G109:G114" si="2">I109+H109</f>
        <v>0</v>
      </c>
      <c r="H109" s="260">
        <f>Table827[[#Totals],[Total own]]</f>
        <v>0</v>
      </c>
      <c r="I109" s="261">
        <f>Table827[[#Totals],[Total IRF]]</f>
        <v>0</v>
      </c>
      <c r="J109" s="262">
        <f t="shared" ref="J109:J114" si="3">E109-I109</f>
        <v>0</v>
      </c>
      <c r="K109" s="36"/>
      <c r="L109" s="307" t="s">
        <v>10</v>
      </c>
      <c r="M109" s="308"/>
      <c r="N109" s="309"/>
      <c r="O109" s="310">
        <f>M109-N109</f>
        <v>0</v>
      </c>
      <c r="P109" s="202"/>
      <c r="Q109" s="263"/>
      <c r="R109" s="263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spans="1:43" x14ac:dyDescent="0.3">
      <c r="A110" s="36"/>
      <c r="B110" s="258" t="s">
        <v>36</v>
      </c>
      <c r="C110" s="264">
        <f>'Year 1'!L111</f>
        <v>0</v>
      </c>
      <c r="D110" s="682">
        <f>'Year 1'!M111</f>
        <v>0</v>
      </c>
      <c r="E110" s="685">
        <f>'Year 1'!N111</f>
        <v>0</v>
      </c>
      <c r="F110" s="684">
        <f>'Year 1'!I111</f>
        <v>0</v>
      </c>
      <c r="G110" s="264">
        <f t="shared" si="2"/>
        <v>0</v>
      </c>
      <c r="H110" s="265">
        <f>Table322[[#Totals],[Own/other financing]]</f>
        <v>0</v>
      </c>
      <c r="I110" s="266">
        <f>Table322[[#Totals],[Funded by IRF]]</f>
        <v>0</v>
      </c>
      <c r="J110" s="267">
        <f t="shared" si="3"/>
        <v>0</v>
      </c>
      <c r="K110" s="36"/>
      <c r="L110" s="258" t="s">
        <v>36</v>
      </c>
      <c r="M110" s="308"/>
      <c r="N110" s="311"/>
      <c r="O110" s="312">
        <f>M110-N110</f>
        <v>0</v>
      </c>
      <c r="P110" s="690"/>
      <c r="Q110" s="268"/>
      <c r="R110" s="268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spans="1:43" x14ac:dyDescent="0.3">
      <c r="A111" s="36"/>
      <c r="B111" s="258" t="s">
        <v>37</v>
      </c>
      <c r="C111" s="264">
        <f>'Year 1'!L112</f>
        <v>0</v>
      </c>
      <c r="D111" s="682">
        <f>'Year 1'!M112</f>
        <v>0</v>
      </c>
      <c r="E111" s="685">
        <f>'Year 1'!N112</f>
        <v>0</v>
      </c>
      <c r="F111" s="684">
        <f>'Year 1'!I112</f>
        <v>0</v>
      </c>
      <c r="G111" s="264">
        <f t="shared" si="2"/>
        <v>0</v>
      </c>
      <c r="H111" s="265">
        <f>Table423[[#Totals],[Own/other financing]]</f>
        <v>0</v>
      </c>
      <c r="I111" s="266">
        <f>Table423[[#Totals],[Funded by IRF]]</f>
        <v>0</v>
      </c>
      <c r="J111" s="267">
        <f t="shared" si="3"/>
        <v>0</v>
      </c>
      <c r="K111" s="36"/>
      <c r="L111" s="258" t="s">
        <v>37</v>
      </c>
      <c r="M111" s="308"/>
      <c r="N111" s="311"/>
      <c r="O111" s="312">
        <f t="shared" ref="O111:O114" si="4">M111-N111</f>
        <v>0</v>
      </c>
      <c r="P111" s="690"/>
      <c r="Q111" s="268"/>
      <c r="R111" s="268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spans="1:43" x14ac:dyDescent="0.3">
      <c r="A112" s="36"/>
      <c r="B112" s="258" t="s">
        <v>38</v>
      </c>
      <c r="C112" s="264">
        <f>'Year 1'!L113</f>
        <v>0</v>
      </c>
      <c r="D112" s="682">
        <f>'Year 1'!M113</f>
        <v>0</v>
      </c>
      <c r="E112" s="685">
        <f>'Year 1'!N113</f>
        <v>0</v>
      </c>
      <c r="F112" s="684">
        <f>'Year 1'!I113</f>
        <v>0</v>
      </c>
      <c r="G112" s="264">
        <f t="shared" si="2"/>
        <v>0</v>
      </c>
      <c r="H112" s="265">
        <f>Table624[[#Totals],[Own/other financing]]</f>
        <v>0</v>
      </c>
      <c r="I112" s="266">
        <f>Table624[[#Totals],[Funded by IRF]]</f>
        <v>0</v>
      </c>
      <c r="J112" s="267">
        <f t="shared" si="3"/>
        <v>0</v>
      </c>
      <c r="K112" s="36"/>
      <c r="L112" s="258" t="s">
        <v>38</v>
      </c>
      <c r="M112" s="308"/>
      <c r="N112" s="311"/>
      <c r="O112" s="312">
        <f t="shared" si="4"/>
        <v>0</v>
      </c>
      <c r="P112" s="690"/>
      <c r="Q112" s="268"/>
      <c r="R112" s="268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</row>
    <row r="113" spans="1:43" x14ac:dyDescent="0.3">
      <c r="A113" s="36"/>
      <c r="B113" s="258" t="s">
        <v>39</v>
      </c>
      <c r="C113" s="264">
        <f>'Year 1'!L114</f>
        <v>0</v>
      </c>
      <c r="D113" s="682">
        <f>'Year 1'!M114</f>
        <v>0</v>
      </c>
      <c r="E113" s="685">
        <f>'Year 1'!N114</f>
        <v>0</v>
      </c>
      <c r="F113" s="684">
        <f>'Year 1'!I114</f>
        <v>0</v>
      </c>
      <c r="G113" s="264">
        <f t="shared" si="2"/>
        <v>0</v>
      </c>
      <c r="H113" s="265">
        <f>Table926[[#Totals],[Own/other financing]]</f>
        <v>0</v>
      </c>
      <c r="I113" s="266">
        <f>Table926[[#Totals],[Funded by IRF]]</f>
        <v>0</v>
      </c>
      <c r="J113" s="267">
        <f t="shared" si="3"/>
        <v>0</v>
      </c>
      <c r="K113" s="36"/>
      <c r="L113" s="258" t="s">
        <v>39</v>
      </c>
      <c r="M113" s="308"/>
      <c r="N113" s="311"/>
      <c r="O113" s="312">
        <f t="shared" si="4"/>
        <v>0</v>
      </c>
      <c r="P113" s="36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spans="1:43" x14ac:dyDescent="0.3">
      <c r="A114" s="36"/>
      <c r="B114" s="258" t="s">
        <v>40</v>
      </c>
      <c r="C114" s="269">
        <f>'Year 1'!L115</f>
        <v>0</v>
      </c>
      <c r="D114" s="682">
        <f>'Year 1'!M115</f>
        <v>0</v>
      </c>
      <c r="E114" s="686">
        <f>'Year 1'!N115</f>
        <v>0</v>
      </c>
      <c r="F114" s="684">
        <f>'Year 1'!I115</f>
        <v>0</v>
      </c>
      <c r="G114" s="269">
        <f t="shared" si="2"/>
        <v>0</v>
      </c>
      <c r="H114" s="270">
        <f>Table725[[#Totals],[Own/other financing]]</f>
        <v>0</v>
      </c>
      <c r="I114" s="271">
        <f>Table725[[#Totals],[Funded by IRF]]</f>
        <v>0</v>
      </c>
      <c r="J114" s="272">
        <f t="shared" si="3"/>
        <v>0</v>
      </c>
      <c r="K114" s="36"/>
      <c r="L114" s="258" t="s">
        <v>40</v>
      </c>
      <c r="M114" s="308"/>
      <c r="N114" s="313"/>
      <c r="O114" s="314">
        <f t="shared" si="4"/>
        <v>0</v>
      </c>
      <c r="P114" s="36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spans="1:43" x14ac:dyDescent="0.3">
      <c r="A115" s="36"/>
      <c r="B115" s="273" t="s">
        <v>22</v>
      </c>
      <c r="C115" s="274">
        <f>SUM(C109:C114)</f>
        <v>0</v>
      </c>
      <c r="D115" s="275">
        <f t="shared" ref="D115:E115" si="5">SUM(D109:D114)</f>
        <v>0</v>
      </c>
      <c r="E115" s="276">
        <f t="shared" si="5"/>
        <v>0</v>
      </c>
      <c r="F115" s="687">
        <f>SUM(F109:F114)</f>
        <v>0</v>
      </c>
      <c r="G115" s="277">
        <f>SUM(G109:G114)</f>
        <v>0</v>
      </c>
      <c r="H115" s="278">
        <f>SUM(H109:H114)</f>
        <v>0</v>
      </c>
      <c r="I115" s="279">
        <f>SUM(I109:I114)</f>
        <v>0</v>
      </c>
      <c r="J115" s="280">
        <f>SUM(J109:J114)</f>
        <v>0</v>
      </c>
      <c r="K115" s="36"/>
      <c r="L115" s="273" t="s">
        <v>22</v>
      </c>
      <c r="M115" s="260">
        <f>SUM(M109:M114)</f>
        <v>0</v>
      </c>
      <c r="N115" s="315">
        <f>SUM(N109:N114)</f>
        <v>0</v>
      </c>
      <c r="O115" s="316">
        <f>SUM(O109:O114)</f>
        <v>0</v>
      </c>
      <c r="P115" s="36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1:43" x14ac:dyDescent="0.3">
      <c r="A116" s="36"/>
      <c r="B116" s="258" t="s">
        <v>41</v>
      </c>
      <c r="C116" s="281"/>
      <c r="D116" s="282"/>
      <c r="E116" s="283">
        <f>SUM(E109:E113)*0.25</f>
        <v>0</v>
      </c>
      <c r="F116" s="688">
        <f>'Year 1'!I117</f>
        <v>0</v>
      </c>
      <c r="G116" s="264"/>
      <c r="H116" s="265"/>
      <c r="I116" s="266">
        <f>SUM(I109:I113)*0.25</f>
        <v>0</v>
      </c>
      <c r="J116" s="267">
        <f>SUM(J109:J113)*0.25</f>
        <v>0</v>
      </c>
      <c r="K116" s="36"/>
      <c r="L116" s="317" t="s">
        <v>55</v>
      </c>
      <c r="M116" s="270"/>
      <c r="N116" s="282"/>
      <c r="O116" s="318">
        <f>SUM(O109:O113)*0.25</f>
        <v>0</v>
      </c>
      <c r="P116" s="36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1:43" ht="14.4" thickBot="1" x14ac:dyDescent="0.35">
      <c r="A117" s="36"/>
      <c r="B117" s="46" t="s">
        <v>42</v>
      </c>
      <c r="C117" s="284"/>
      <c r="D117" s="285"/>
      <c r="E117" s="286">
        <f>SUM(E115:E116)</f>
        <v>0</v>
      </c>
      <c r="F117" s="689">
        <f>SUM(F115:F116)</f>
        <v>0</v>
      </c>
      <c r="G117" s="287"/>
      <c r="H117" s="288"/>
      <c r="I117" s="289">
        <f>SUM(I115:I116)</f>
        <v>0</v>
      </c>
      <c r="J117" s="290">
        <f>SUM(J115:J116)</f>
        <v>0</v>
      </c>
      <c r="K117" s="36"/>
      <c r="L117" s="319" t="s">
        <v>42</v>
      </c>
      <c r="M117" s="320"/>
      <c r="N117" s="321"/>
      <c r="O117" s="322">
        <f>SUM(O115:O116)</f>
        <v>0</v>
      </c>
      <c r="P117" s="36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1:43" x14ac:dyDescent="0.3">
      <c r="A118" s="36"/>
      <c r="B118" s="123" t="s">
        <v>43</v>
      </c>
      <c r="C118" s="36"/>
      <c r="D118" s="36"/>
      <c r="E118" s="36"/>
      <c r="F118" s="36"/>
      <c r="G118" s="36"/>
      <c r="H118" s="36"/>
      <c r="I118" s="36"/>
      <c r="J118" s="47"/>
      <c r="K118" s="36"/>
      <c r="L118" s="36"/>
      <c r="M118" s="36"/>
      <c r="N118" s="36"/>
      <c r="O118" s="36"/>
      <c r="P118" s="36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1:43" x14ac:dyDescent="0.3">
      <c r="A119" s="36"/>
      <c r="B119" s="123" t="s">
        <v>56</v>
      </c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1:43" x14ac:dyDescent="0.3">
      <c r="A120" s="36"/>
      <c r="B120" s="123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</row>
    <row r="121" spans="1:43" x14ac:dyDescent="0.3">
      <c r="A121" s="36"/>
      <c r="B121" s="291" t="s">
        <v>85</v>
      </c>
      <c r="C121" s="291"/>
      <c r="D121" s="291"/>
      <c r="E121" s="291"/>
      <c r="F121" s="291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1:43" x14ac:dyDescent="0.3">
      <c r="A122" s="36"/>
      <c r="B122" s="292"/>
      <c r="C122" s="293" t="s">
        <v>35</v>
      </c>
      <c r="D122" s="294" t="s">
        <v>45</v>
      </c>
      <c r="E122" s="295" t="s">
        <v>46</v>
      </c>
      <c r="F122" s="295" t="s">
        <v>47</v>
      </c>
      <c r="G122" s="295" t="s">
        <v>48</v>
      </c>
      <c r="H122" s="36"/>
      <c r="I122" s="36"/>
      <c r="J122" s="36"/>
      <c r="K122" s="36"/>
      <c r="L122" s="36"/>
      <c r="M122" s="36"/>
      <c r="N122" s="36"/>
      <c r="O122" s="36"/>
      <c r="P122" s="36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1:43" x14ac:dyDescent="0.3">
      <c r="A123" s="36"/>
      <c r="B123" s="296"/>
      <c r="C123" s="297" t="s">
        <v>81</v>
      </c>
      <c r="D123" s="298" t="s">
        <v>81</v>
      </c>
      <c r="E123" s="107" t="s">
        <v>82</v>
      </c>
      <c r="F123" s="107" t="s">
        <v>82</v>
      </c>
      <c r="G123" s="107" t="s">
        <v>82</v>
      </c>
      <c r="H123" s="36"/>
      <c r="I123" s="36"/>
      <c r="J123" s="36"/>
      <c r="K123" s="36"/>
      <c r="L123" s="36"/>
      <c r="M123" s="36"/>
      <c r="N123" s="36"/>
      <c r="O123" s="36"/>
      <c r="P123" s="36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</row>
    <row r="124" spans="1:43" x14ac:dyDescent="0.3">
      <c r="A124" s="36"/>
      <c r="B124" s="299" t="s">
        <v>49</v>
      </c>
      <c r="C124" s="300"/>
      <c r="D124" s="301"/>
      <c r="E124" s="302"/>
      <c r="F124" s="302"/>
      <c r="G124" s="302"/>
      <c r="H124" s="36"/>
      <c r="I124" s="36"/>
      <c r="J124" s="36"/>
      <c r="K124" s="36"/>
      <c r="L124" s="36"/>
      <c r="M124" s="36"/>
      <c r="N124" s="36"/>
      <c r="O124" s="36"/>
      <c r="P124" s="36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</row>
    <row r="125" spans="1:43" x14ac:dyDescent="0.3">
      <c r="A125" s="36"/>
      <c r="B125" s="299" t="s">
        <v>50</v>
      </c>
      <c r="C125" s="300"/>
      <c r="D125" s="301"/>
      <c r="E125" s="302"/>
      <c r="F125" s="302"/>
      <c r="G125" s="302"/>
      <c r="H125" s="36"/>
      <c r="I125" s="36"/>
      <c r="J125" s="36"/>
      <c r="K125" s="36"/>
      <c r="L125" s="36"/>
      <c r="M125" s="36"/>
      <c r="N125" s="36"/>
      <c r="O125" s="36"/>
      <c r="P125" s="36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</row>
    <row r="126" spans="1:43" x14ac:dyDescent="0.3">
      <c r="A126" s="36"/>
      <c r="B126" s="303" t="s">
        <v>51</v>
      </c>
      <c r="C126" s="304"/>
      <c r="D126" s="305"/>
      <c r="E126" s="306"/>
      <c r="F126" s="306"/>
      <c r="G126" s="306"/>
      <c r="H126" s="36"/>
      <c r="I126" s="36"/>
      <c r="J126" s="36"/>
      <c r="K126" s="36"/>
      <c r="L126" s="36"/>
      <c r="M126" s="36"/>
      <c r="N126" s="36"/>
      <c r="O126" s="36"/>
      <c r="P126" s="36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</row>
    <row r="127" spans="1:43" x14ac:dyDescent="0.3">
      <c r="A127" s="36"/>
      <c r="B127" s="47"/>
      <c r="C127" s="967" t="s">
        <v>23</v>
      </c>
      <c r="D127" s="967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</row>
    <row r="128" spans="1:43" x14ac:dyDescent="0.3">
      <c r="A128" s="36"/>
      <c r="B128" s="291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</row>
    <row r="129" spans="1:39" ht="1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</row>
    <row r="130" spans="1:39" s="326" customFormat="1" x14ac:dyDescent="0.3">
      <c r="A130" s="323"/>
      <c r="B130" s="323"/>
      <c r="C130" s="323"/>
      <c r="D130" s="323"/>
      <c r="E130" s="323"/>
      <c r="F130" s="323"/>
      <c r="G130" s="323"/>
      <c r="H130" s="323"/>
      <c r="I130" s="323"/>
      <c r="J130" s="323"/>
      <c r="K130" s="83"/>
      <c r="L130" s="83"/>
      <c r="M130" s="83"/>
      <c r="N130" s="83"/>
      <c r="O130" s="83"/>
      <c r="P130" s="323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323"/>
      <c r="AB130" s="323"/>
      <c r="AC130" s="323"/>
      <c r="AD130" s="323"/>
      <c r="AE130" s="323"/>
    </row>
    <row r="131" spans="1:39" s="2" customFormat="1" ht="18" customHeight="1" x14ac:dyDescent="0.3">
      <c r="A131" s="1"/>
      <c r="B131" s="1"/>
      <c r="C131" s="1"/>
      <c r="D131" s="1"/>
      <c r="E131" s="1"/>
      <c r="F131" s="7"/>
      <c r="G131" s="7"/>
      <c r="H131" s="7"/>
      <c r="I131" s="1"/>
      <c r="J131" s="1"/>
      <c r="K131" s="7"/>
      <c r="L131" s="7"/>
      <c r="M131" s="7"/>
      <c r="N131" s="7"/>
      <c r="O131" s="7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9" x14ac:dyDescent="0.3">
      <c r="A132" s="7"/>
      <c r="B132" s="7"/>
      <c r="C132" s="7"/>
      <c r="D132" s="7"/>
      <c r="E132" s="7"/>
      <c r="F132" s="1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39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39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39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39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39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39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39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39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39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</row>
    <row r="142" spans="1:39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</row>
    <row r="143" spans="1:39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</row>
    <row r="144" spans="1:39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</row>
    <row r="145" spans="1:39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</row>
    <row r="146" spans="1:39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</row>
    <row r="147" spans="1:39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</row>
    <row r="148" spans="1:39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</row>
    <row r="149" spans="1:39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</row>
    <row r="150" spans="1:39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</row>
    <row r="151" spans="1:39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</row>
    <row r="152" spans="1:39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</row>
    <row r="153" spans="1:39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</row>
    <row r="154" spans="1:39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</row>
    <row r="155" spans="1:39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</row>
    <row r="156" spans="1:39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</row>
    <row r="157" spans="1:39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</row>
    <row r="158" spans="1:39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</row>
    <row r="159" spans="1:39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</row>
    <row r="160" spans="1:39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</row>
    <row r="161" spans="1:39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</row>
    <row r="162" spans="1:39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</row>
    <row r="163" spans="1:39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</row>
    <row r="164" spans="1:39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</row>
    <row r="165" spans="1:39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 spans="1:39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</row>
    <row r="167" spans="1:39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</row>
    <row r="168" spans="1:39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 spans="1:39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</row>
    <row r="170" spans="1:39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</row>
    <row r="171" spans="1:39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 spans="1:39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 spans="1:39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 spans="1:39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</row>
    <row r="175" spans="1:39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 spans="1:39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</row>
    <row r="177" spans="1:38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</row>
    <row r="178" spans="1:38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 spans="1:38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</row>
    <row r="180" spans="1:38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</row>
    <row r="181" spans="1:38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 spans="1:38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</row>
    <row r="183" spans="1:38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</row>
    <row r="184" spans="1:38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 spans="1:38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</row>
    <row r="186" spans="1:38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</row>
    <row r="187" spans="1:38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 spans="1:38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</row>
    <row r="189" spans="1:38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</row>
    <row r="190" spans="1:38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 spans="1:38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</row>
    <row r="192" spans="1:38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</row>
    <row r="193" spans="1:38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 spans="1:38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</row>
    <row r="195" spans="1:38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</row>
    <row r="196" spans="1:38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 spans="1:38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</row>
    <row r="198" spans="1:38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</row>
    <row r="199" spans="1:38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 spans="1:38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</row>
    <row r="201" spans="1:38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</row>
    <row r="202" spans="1:38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</row>
    <row r="203" spans="1:38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 spans="1:38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</row>
    <row r="205" spans="1:38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</row>
    <row r="206" spans="1:38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 spans="1:38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</row>
    <row r="208" spans="1:38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</row>
    <row r="209" spans="1:38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 spans="1:38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 spans="1:38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 spans="1:38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 spans="1:38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 spans="1:38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 spans="1:38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 spans="1:38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 spans="1:38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 spans="1:38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 spans="1:38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 spans="1:38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 spans="1:38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 spans="1:38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 spans="1:38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 spans="1:38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1:38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 spans="1:38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 spans="1:38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1:38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 spans="1:38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 spans="1:38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1:38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 spans="1:38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 spans="1:38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1:38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 spans="1:38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 spans="1:38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1:38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 spans="1:38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 spans="1:38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1:38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 spans="1:38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 spans="1:38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1:38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 spans="1:38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 spans="1:38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1:38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 spans="1:38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 spans="1:38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1:38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 spans="1:38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 spans="1:38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 spans="1:38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1:38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 spans="1:38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 spans="1:38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1:38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 spans="1:38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 spans="1:38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 spans="1:38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 spans="1:38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 spans="1:38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 spans="1:38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 spans="1:38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 spans="1:38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 spans="1:38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 spans="1:38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 spans="1:38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 spans="1:38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 spans="1:38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 spans="1:38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 spans="1:38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 spans="1:38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 spans="1:38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 spans="1:38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 spans="1:38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</sheetData>
  <sheetProtection algorithmName="SHA-512" hashValue="/I1jnTN3g/c74wPFuXATQBf3HZBW7b1vyfkytdyZA6R7Ie3JIz3yILz0VdDh2SL8N/x056NdW0FLYHnNeJg7Wg==" saltValue="3gVEhphr9YZX+6XO9/jxbw==" spinCount="100000" sheet="1" objects="1" scenarios="1" insertRows="0" selectLockedCells="1"/>
  <mergeCells count="15">
    <mergeCell ref="C127:D127"/>
    <mergeCell ref="M106:O106"/>
    <mergeCell ref="M107:O107"/>
    <mergeCell ref="G106:I106"/>
    <mergeCell ref="G107:I107"/>
    <mergeCell ref="F23:G23"/>
    <mergeCell ref="H23:I23"/>
    <mergeCell ref="C106:E106"/>
    <mergeCell ref="C107:E107"/>
    <mergeCell ref="B3:I3"/>
    <mergeCell ref="B4:I4"/>
    <mergeCell ref="B5:I5"/>
    <mergeCell ref="B19:I19"/>
    <mergeCell ref="F22:G22"/>
    <mergeCell ref="H22:I22"/>
  </mergeCells>
  <pageMargins left="0.7" right="0.7" top="0.75" bottom="0.75" header="0.3" footer="0.3"/>
  <pageSetup paperSize="9"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31F3-62C4-4057-8A8C-8369AD555A41}">
  <sheetPr>
    <tabColor rgb="FFFF0000"/>
  </sheetPr>
  <dimension ref="A1:AQ275"/>
  <sheetViews>
    <sheetView zoomScaleNormal="100" workbookViewId="0">
      <selection activeCell="B25" sqref="B25"/>
    </sheetView>
  </sheetViews>
  <sheetFormatPr defaultColWidth="9.109375" defaultRowHeight="13.8" x14ac:dyDescent="0.3"/>
  <cols>
    <col min="1" max="1" width="2.88671875" style="334" customWidth="1"/>
    <col min="2" max="2" width="41.109375" style="334" customWidth="1"/>
    <col min="3" max="9" width="13.88671875" style="334" customWidth="1"/>
    <col min="10" max="10" width="14.6640625" style="334" customWidth="1"/>
    <col min="11" max="12" width="14.5546875" style="334" customWidth="1"/>
    <col min="13" max="15" width="13.44140625" style="334" customWidth="1"/>
    <col min="16" max="16384" width="9.109375" style="334"/>
  </cols>
  <sheetData>
    <row r="1" spans="1:42" x14ac:dyDescent="0.3">
      <c r="A1" s="331"/>
      <c r="B1" s="331"/>
      <c r="C1" s="331"/>
      <c r="D1" s="331"/>
      <c r="E1" s="331"/>
      <c r="F1" s="331"/>
      <c r="G1" s="331"/>
      <c r="H1" s="331"/>
      <c r="I1" s="332"/>
      <c r="J1" s="331"/>
      <c r="K1" s="331"/>
      <c r="L1" s="332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</row>
    <row r="2" spans="1:42" ht="14.4" x14ac:dyDescent="0.3">
      <c r="A2" s="331"/>
      <c r="B2" s="335"/>
      <c r="C2" s="336"/>
      <c r="D2" s="336"/>
      <c r="E2" s="336"/>
      <c r="F2" s="336"/>
      <c r="G2" s="337"/>
      <c r="H2" s="336"/>
      <c r="I2" s="336"/>
      <c r="J2" s="338"/>
      <c r="K2" s="331"/>
      <c r="L2" s="331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</row>
    <row r="3" spans="1:42" ht="19.5" customHeight="1" x14ac:dyDescent="0.3">
      <c r="A3" s="331"/>
      <c r="B3" s="974" t="s">
        <v>0</v>
      </c>
      <c r="C3" s="975"/>
      <c r="D3" s="975"/>
      <c r="E3" s="975"/>
      <c r="F3" s="975"/>
      <c r="G3" s="975"/>
      <c r="H3" s="975"/>
      <c r="I3" s="975"/>
      <c r="J3" s="339"/>
      <c r="K3" s="331"/>
      <c r="L3" s="331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</row>
    <row r="4" spans="1:42" ht="15" customHeight="1" x14ac:dyDescent="0.3">
      <c r="A4" s="331"/>
      <c r="B4" s="976" t="s">
        <v>1</v>
      </c>
      <c r="C4" s="977"/>
      <c r="D4" s="977"/>
      <c r="E4" s="977"/>
      <c r="F4" s="977"/>
      <c r="G4" s="977"/>
      <c r="H4" s="977"/>
      <c r="I4" s="977"/>
      <c r="J4" s="339"/>
      <c r="K4" s="331"/>
      <c r="L4" s="331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</row>
    <row r="5" spans="1:42" ht="15" customHeight="1" x14ac:dyDescent="0.3">
      <c r="A5" s="331"/>
      <c r="B5" s="978" t="s">
        <v>57</v>
      </c>
      <c r="C5" s="979"/>
      <c r="D5" s="979"/>
      <c r="E5" s="979"/>
      <c r="F5" s="979"/>
      <c r="G5" s="979"/>
      <c r="H5" s="979"/>
      <c r="I5" s="979"/>
      <c r="J5" s="339"/>
      <c r="K5" s="331"/>
      <c r="L5" s="331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</row>
    <row r="6" spans="1:42" x14ac:dyDescent="0.3">
      <c r="A6" s="331"/>
      <c r="B6" s="340"/>
      <c r="C6" s="341"/>
      <c r="D6" s="341"/>
      <c r="E6" s="341"/>
      <c r="F6" s="341"/>
      <c r="G6" s="341"/>
      <c r="H6" s="341"/>
      <c r="I6" s="342"/>
      <c r="J6" s="343"/>
      <c r="K6" s="331"/>
      <c r="L6" s="331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</row>
    <row r="7" spans="1:42" s="347" customFormat="1" x14ac:dyDescent="0.3">
      <c r="A7" s="345"/>
      <c r="B7" s="345"/>
      <c r="C7" s="331"/>
      <c r="D7" s="331"/>
      <c r="E7" s="345"/>
      <c r="F7" s="345"/>
      <c r="G7" s="345"/>
      <c r="H7" s="345"/>
      <c r="I7" s="345"/>
      <c r="J7" s="346"/>
      <c r="K7" s="345"/>
      <c r="L7" s="345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344"/>
      <c r="AN7" s="344"/>
    </row>
    <row r="8" spans="1:42" s="347" customFormat="1" ht="14.4" x14ac:dyDescent="0.3">
      <c r="A8" s="345"/>
      <c r="B8" s="348" t="s">
        <v>3</v>
      </c>
      <c r="C8" s="350">
        <f>'Year 1'!C8</f>
        <v>0</v>
      </c>
      <c r="D8" s="345"/>
      <c r="E8" s="332"/>
      <c r="F8" s="331"/>
      <c r="G8" s="691"/>
      <c r="H8" s="345"/>
      <c r="I8" s="345"/>
      <c r="J8" s="346"/>
      <c r="K8" s="345"/>
      <c r="L8" s="345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</row>
    <row r="9" spans="1:42" s="347" customFormat="1" ht="14.4" x14ac:dyDescent="0.3">
      <c r="A9" s="345"/>
      <c r="B9" s="348" t="s">
        <v>4</v>
      </c>
      <c r="C9" s="350">
        <f>'Year 1'!C9</f>
        <v>0</v>
      </c>
      <c r="D9" s="345"/>
      <c r="E9" s="332"/>
      <c r="F9" s="345"/>
      <c r="G9" s="691"/>
      <c r="H9" s="345"/>
      <c r="I9" s="345"/>
      <c r="J9" s="346"/>
      <c r="K9" s="345"/>
      <c r="L9" s="345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  <c r="AM9" s="344"/>
      <c r="AN9" s="344"/>
    </row>
    <row r="10" spans="1:42" s="347" customFormat="1" ht="14.4" x14ac:dyDescent="0.3">
      <c r="A10" s="345"/>
      <c r="B10" s="348" t="s">
        <v>5</v>
      </c>
      <c r="C10" s="350">
        <f>'Year 1'!C10</f>
        <v>0</v>
      </c>
      <c r="D10" s="345"/>
      <c r="E10" s="331"/>
      <c r="F10" s="345"/>
      <c r="G10" s="691"/>
      <c r="H10" s="345"/>
      <c r="I10" s="345"/>
      <c r="J10" s="346"/>
      <c r="K10" s="345"/>
      <c r="L10" s="345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</row>
    <row r="11" spans="1:42" s="347" customFormat="1" ht="14.4" x14ac:dyDescent="0.3">
      <c r="A11" s="345"/>
      <c r="B11" s="348" t="s">
        <v>6</v>
      </c>
      <c r="C11" s="692">
        <f>'Year 1'!C11</f>
        <v>0</v>
      </c>
      <c r="D11" s="345"/>
      <c r="E11" s="332"/>
      <c r="F11" s="345"/>
      <c r="G11" s="691"/>
      <c r="H11" s="345"/>
      <c r="I11" s="345"/>
      <c r="J11" s="346"/>
      <c r="K11" s="345"/>
      <c r="L11" s="345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</row>
    <row r="12" spans="1:42" ht="14.4" x14ac:dyDescent="0.3">
      <c r="A12" s="331"/>
      <c r="B12" s="348" t="s">
        <v>7</v>
      </c>
      <c r="C12" s="350">
        <f>'Year 1'!C12</f>
        <v>0</v>
      </c>
      <c r="D12" s="331"/>
      <c r="E12" s="345"/>
      <c r="F12" s="331"/>
      <c r="G12" s="350"/>
      <c r="H12" s="331"/>
      <c r="I12" s="331"/>
      <c r="J12" s="332"/>
      <c r="K12" s="331"/>
      <c r="L12" s="331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</row>
    <row r="13" spans="1:42" ht="14.4" x14ac:dyDescent="0.3">
      <c r="A13" s="331"/>
      <c r="B13" s="348" t="s">
        <v>8</v>
      </c>
      <c r="C13" s="350">
        <f>'Year 1'!C13</f>
        <v>0</v>
      </c>
      <c r="D13" s="331"/>
      <c r="E13" s="345"/>
      <c r="F13" s="331"/>
      <c r="G13" s="350"/>
      <c r="H13" s="331"/>
      <c r="I13" s="331"/>
      <c r="J13" s="332"/>
      <c r="K13" s="331"/>
      <c r="L13" s="331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</row>
    <row r="14" spans="1:42" ht="14.4" x14ac:dyDescent="0.3">
      <c r="A14" s="331"/>
      <c r="B14" s="348"/>
      <c r="C14" s="349"/>
      <c r="D14" s="331"/>
      <c r="E14" s="345"/>
      <c r="F14" s="331"/>
      <c r="G14" s="350"/>
      <c r="H14" s="331"/>
      <c r="I14" s="331"/>
      <c r="J14" s="332"/>
      <c r="K14" s="331"/>
      <c r="L14" s="331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</row>
    <row r="15" spans="1:42" ht="14.4" x14ac:dyDescent="0.3">
      <c r="A15" s="352"/>
      <c r="B15" s="558" t="s">
        <v>99</v>
      </c>
      <c r="C15" s="349"/>
      <c r="D15" s="349"/>
      <c r="E15" s="349"/>
      <c r="F15" s="331"/>
      <c r="G15" s="332"/>
      <c r="H15" s="331"/>
      <c r="I15" s="331"/>
      <c r="J15" s="332"/>
      <c r="K15" s="331"/>
      <c r="L15" s="331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</row>
    <row r="16" spans="1:42" ht="14.4" x14ac:dyDescent="0.3">
      <c r="A16" s="331"/>
      <c r="B16" s="564" t="s">
        <v>98</v>
      </c>
      <c r="C16" s="331"/>
      <c r="D16" s="352"/>
      <c r="E16" s="349"/>
      <c r="F16" s="349"/>
      <c r="G16" s="349"/>
      <c r="H16" s="331"/>
      <c r="I16" s="332"/>
      <c r="J16" s="331"/>
      <c r="K16" s="331"/>
      <c r="L16" s="332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</row>
    <row r="17" spans="1:39" x14ac:dyDescent="0.3">
      <c r="A17" s="331"/>
      <c r="B17" s="564" t="s">
        <v>97</v>
      </c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</row>
    <row r="18" spans="1:39" x14ac:dyDescent="0.3">
      <c r="A18" s="331"/>
      <c r="B18" s="35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</row>
    <row r="19" spans="1:39" s="355" customFormat="1" ht="14.4" x14ac:dyDescent="0.3">
      <c r="A19" s="354"/>
      <c r="B19" s="980" t="s">
        <v>9</v>
      </c>
      <c r="C19" s="980"/>
      <c r="D19" s="980"/>
      <c r="E19" s="980"/>
      <c r="F19" s="980"/>
      <c r="G19" s="980"/>
      <c r="H19" s="980"/>
      <c r="I19" s="980"/>
      <c r="J19" s="354"/>
      <c r="K19" s="354"/>
      <c r="L19" s="354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</row>
    <row r="20" spans="1:39" x14ac:dyDescent="0.3">
      <c r="A20" s="331"/>
      <c r="B20" s="331"/>
      <c r="C20" s="356"/>
      <c r="D20" s="356"/>
      <c r="E20" s="357"/>
      <c r="F20" s="357"/>
      <c r="G20" s="357"/>
      <c r="H20" s="356"/>
      <c r="I20" s="356"/>
      <c r="J20" s="356"/>
      <c r="K20" s="356"/>
      <c r="L20" s="331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</row>
    <row r="21" spans="1:39" ht="14.4" thickBot="1" x14ac:dyDescent="0.35">
      <c r="A21" s="331"/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</row>
    <row r="22" spans="1:39" ht="15" customHeight="1" x14ac:dyDescent="0.3">
      <c r="A22" s="331"/>
      <c r="B22" s="356"/>
      <c r="C22" s="331"/>
      <c r="D22" s="331"/>
      <c r="E22" s="331"/>
      <c r="F22" s="981" t="s">
        <v>11</v>
      </c>
      <c r="G22" s="982"/>
      <c r="H22" s="983" t="s">
        <v>10</v>
      </c>
      <c r="I22" s="984"/>
      <c r="J22" s="693" t="s">
        <v>79</v>
      </c>
      <c r="K22" s="331"/>
      <c r="L22" s="331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</row>
    <row r="23" spans="1:39" x14ac:dyDescent="0.3">
      <c r="A23" s="331"/>
      <c r="B23" s="356" t="s">
        <v>12</v>
      </c>
      <c r="C23" s="331"/>
      <c r="D23" s="331"/>
      <c r="E23" s="331"/>
      <c r="F23" s="986" t="s">
        <v>14</v>
      </c>
      <c r="G23" s="987"/>
      <c r="H23" s="988" t="s">
        <v>13</v>
      </c>
      <c r="I23" s="989"/>
      <c r="J23" s="694" t="s">
        <v>80</v>
      </c>
      <c r="K23" s="331"/>
      <c r="L23" s="331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</row>
    <row r="24" spans="1:39" s="368" customFormat="1" ht="28.5" customHeight="1" x14ac:dyDescent="0.3">
      <c r="A24" s="674"/>
      <c r="B24" s="359" t="s">
        <v>15</v>
      </c>
      <c r="C24" s="360" t="s">
        <v>16</v>
      </c>
      <c r="D24" s="361" t="s">
        <v>17</v>
      </c>
      <c r="E24" s="362" t="s">
        <v>18</v>
      </c>
      <c r="F24" s="363" t="s">
        <v>21</v>
      </c>
      <c r="G24" s="364" t="s">
        <v>77</v>
      </c>
      <c r="H24" s="365" t="s">
        <v>88</v>
      </c>
      <c r="I24" s="366" t="s">
        <v>78</v>
      </c>
      <c r="J24" s="367" t="s">
        <v>54</v>
      </c>
      <c r="K24" s="674"/>
      <c r="L24" s="674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</row>
    <row r="25" spans="1:39" x14ac:dyDescent="0.3">
      <c r="A25" s="331"/>
      <c r="B25" s="135"/>
      <c r="C25" s="136"/>
      <c r="D25" s="135"/>
      <c r="E25" s="137"/>
      <c r="F25" s="369"/>
      <c r="G25" s="370">
        <f t="shared" ref="G25:G50" si="0">F25*E25</f>
        <v>0</v>
      </c>
      <c r="H25" s="371"/>
      <c r="I25" s="372">
        <f t="shared" ref="I25:I50" si="1">H25*E25</f>
        <v>0</v>
      </c>
      <c r="J25" s="373">
        <f>SUM(Table82734[[#This Row],[Total own]]+Table82734[[#This Row],[Total IRF]])</f>
        <v>0</v>
      </c>
      <c r="K25" s="331"/>
      <c r="L25" s="331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</row>
    <row r="26" spans="1:39" x14ac:dyDescent="0.3">
      <c r="A26" s="331"/>
      <c r="B26" s="142"/>
      <c r="C26" s="143"/>
      <c r="D26" s="142"/>
      <c r="E26" s="144"/>
      <c r="F26" s="374"/>
      <c r="G26" s="375">
        <f t="shared" si="0"/>
        <v>0</v>
      </c>
      <c r="H26" s="376"/>
      <c r="I26" s="377">
        <f t="shared" si="1"/>
        <v>0</v>
      </c>
      <c r="J26" s="373">
        <f>SUM(Table82734[[#This Row],[Total own]]+Table82734[[#This Row],[Total IRF]])</f>
        <v>0</v>
      </c>
      <c r="K26" s="331"/>
      <c r="L26" s="331"/>
      <c r="M26" s="759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</row>
    <row r="27" spans="1:39" x14ac:dyDescent="0.3">
      <c r="A27" s="331"/>
      <c r="B27" s="142"/>
      <c r="C27" s="143"/>
      <c r="D27" s="142"/>
      <c r="E27" s="144"/>
      <c r="F27" s="374"/>
      <c r="G27" s="375">
        <f t="shared" si="0"/>
        <v>0</v>
      </c>
      <c r="H27" s="376"/>
      <c r="I27" s="377">
        <f t="shared" si="1"/>
        <v>0</v>
      </c>
      <c r="J27" s="373">
        <f>SUM(Table82734[[#This Row],[Total own]]+Table82734[[#This Row],[Total IRF]])</f>
        <v>0</v>
      </c>
      <c r="K27" s="331"/>
      <c r="L27" s="331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</row>
    <row r="28" spans="1:39" x14ac:dyDescent="0.3">
      <c r="A28" s="331"/>
      <c r="B28" s="142"/>
      <c r="C28" s="143"/>
      <c r="D28" s="142"/>
      <c r="E28" s="144"/>
      <c r="F28" s="374"/>
      <c r="G28" s="375">
        <f t="shared" si="0"/>
        <v>0</v>
      </c>
      <c r="H28" s="376"/>
      <c r="I28" s="377">
        <f t="shared" si="1"/>
        <v>0</v>
      </c>
      <c r="J28" s="373">
        <f>SUM(Table82734[[#This Row],[Total own]]+Table82734[[#This Row],[Total IRF]])</f>
        <v>0</v>
      </c>
      <c r="K28" s="331"/>
      <c r="L28" s="331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330"/>
    </row>
    <row r="29" spans="1:39" x14ac:dyDescent="0.3">
      <c r="A29" s="331"/>
      <c r="B29" s="142"/>
      <c r="C29" s="143"/>
      <c r="D29" s="142"/>
      <c r="E29" s="144"/>
      <c r="F29" s="374"/>
      <c r="G29" s="375">
        <f t="shared" si="0"/>
        <v>0</v>
      </c>
      <c r="H29" s="376"/>
      <c r="I29" s="377">
        <f t="shared" si="1"/>
        <v>0</v>
      </c>
      <c r="J29" s="373">
        <f>SUM(Table82734[[#This Row],[Total own]]+Table82734[[#This Row],[Total IRF]])</f>
        <v>0</v>
      </c>
      <c r="K29" s="331"/>
      <c r="L29" s="331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</row>
    <row r="30" spans="1:39" x14ac:dyDescent="0.3">
      <c r="A30" s="331"/>
      <c r="B30" s="142"/>
      <c r="C30" s="143"/>
      <c r="D30" s="142"/>
      <c r="E30" s="144"/>
      <c r="F30" s="374"/>
      <c r="G30" s="375">
        <f t="shared" si="0"/>
        <v>0</v>
      </c>
      <c r="H30" s="376"/>
      <c r="I30" s="377">
        <f t="shared" si="1"/>
        <v>0</v>
      </c>
      <c r="J30" s="373">
        <f>SUM(Table82734[[#This Row],[Total own]]+Table82734[[#This Row],[Total IRF]])</f>
        <v>0</v>
      </c>
      <c r="K30" s="331"/>
      <c r="L30" s="331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</row>
    <row r="31" spans="1:39" x14ac:dyDescent="0.3">
      <c r="A31" s="331"/>
      <c r="B31" s="142"/>
      <c r="C31" s="143"/>
      <c r="D31" s="142"/>
      <c r="E31" s="144"/>
      <c r="F31" s="374"/>
      <c r="G31" s="375">
        <f t="shared" si="0"/>
        <v>0</v>
      </c>
      <c r="H31" s="376"/>
      <c r="I31" s="377">
        <f t="shared" si="1"/>
        <v>0</v>
      </c>
      <c r="J31" s="373">
        <f>SUM(Table82734[[#This Row],[Total own]]+Table82734[[#This Row],[Total IRF]])</f>
        <v>0</v>
      </c>
      <c r="K31" s="331"/>
      <c r="L31" s="331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330"/>
    </row>
    <row r="32" spans="1:39" x14ac:dyDescent="0.3">
      <c r="A32" s="331"/>
      <c r="B32" s="148"/>
      <c r="C32" s="143"/>
      <c r="D32" s="149"/>
      <c r="E32" s="150"/>
      <c r="F32" s="374"/>
      <c r="G32" s="375">
        <f t="shared" si="0"/>
        <v>0</v>
      </c>
      <c r="H32" s="376"/>
      <c r="I32" s="377">
        <f t="shared" si="1"/>
        <v>0</v>
      </c>
      <c r="J32" s="373">
        <f>SUM(Table82734[[#This Row],[Total own]]+Table82734[[#This Row],[Total IRF]])</f>
        <v>0</v>
      </c>
      <c r="K32" s="331"/>
      <c r="L32" s="331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330"/>
    </row>
    <row r="33" spans="1:37" x14ac:dyDescent="0.3">
      <c r="A33" s="331"/>
      <c r="B33" s="148"/>
      <c r="C33" s="143"/>
      <c r="D33" s="149"/>
      <c r="E33" s="150"/>
      <c r="F33" s="374"/>
      <c r="G33" s="375">
        <f t="shared" si="0"/>
        <v>0</v>
      </c>
      <c r="H33" s="376"/>
      <c r="I33" s="377">
        <f t="shared" si="1"/>
        <v>0</v>
      </c>
      <c r="J33" s="373">
        <f>SUM(Table82734[[#This Row],[Total own]]+Table82734[[#This Row],[Total IRF]])</f>
        <v>0</v>
      </c>
      <c r="K33" s="331"/>
      <c r="L33" s="331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</row>
    <row r="34" spans="1:37" x14ac:dyDescent="0.3">
      <c r="A34" s="331"/>
      <c r="B34" s="148"/>
      <c r="C34" s="143"/>
      <c r="D34" s="149"/>
      <c r="E34" s="150"/>
      <c r="F34" s="374"/>
      <c r="G34" s="375">
        <f t="shared" si="0"/>
        <v>0</v>
      </c>
      <c r="H34" s="376"/>
      <c r="I34" s="377">
        <f t="shared" si="1"/>
        <v>0</v>
      </c>
      <c r="J34" s="373">
        <f>SUM(Table82734[[#This Row],[Total own]]+Table82734[[#This Row],[Total IRF]])</f>
        <v>0</v>
      </c>
      <c r="K34" s="331"/>
      <c r="L34" s="331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</row>
    <row r="35" spans="1:37" x14ac:dyDescent="0.3">
      <c r="A35" s="331"/>
      <c r="B35" s="151"/>
      <c r="C35" s="143"/>
      <c r="D35" s="149"/>
      <c r="E35" s="150"/>
      <c r="F35" s="374"/>
      <c r="G35" s="370">
        <f t="shared" si="0"/>
        <v>0</v>
      </c>
      <c r="H35" s="376"/>
      <c r="I35" s="377">
        <f t="shared" si="1"/>
        <v>0</v>
      </c>
      <c r="J35" s="373">
        <f>SUM(Table82734[[#This Row],[Total own]]+Table82734[[#This Row],[Total IRF]])</f>
        <v>0</v>
      </c>
      <c r="K35" s="331"/>
      <c r="L35" s="331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</row>
    <row r="36" spans="1:37" x14ac:dyDescent="0.3">
      <c r="A36" s="331"/>
      <c r="B36" s="148"/>
      <c r="C36" s="143"/>
      <c r="D36" s="149"/>
      <c r="E36" s="150"/>
      <c r="F36" s="374"/>
      <c r="G36" s="375">
        <f t="shared" si="0"/>
        <v>0</v>
      </c>
      <c r="H36" s="376"/>
      <c r="I36" s="377">
        <f t="shared" si="1"/>
        <v>0</v>
      </c>
      <c r="J36" s="373">
        <f>SUM(Table82734[[#This Row],[Total own]]+Table82734[[#This Row],[Total IRF]])</f>
        <v>0</v>
      </c>
      <c r="K36" s="331"/>
      <c r="L36" s="331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</row>
    <row r="37" spans="1:37" x14ac:dyDescent="0.3">
      <c r="A37" s="331"/>
      <c r="B37" s="148"/>
      <c r="C37" s="143"/>
      <c r="D37" s="149"/>
      <c r="E37" s="150"/>
      <c r="F37" s="374"/>
      <c r="G37" s="375">
        <f t="shared" si="0"/>
        <v>0</v>
      </c>
      <c r="H37" s="376"/>
      <c r="I37" s="377">
        <f t="shared" si="1"/>
        <v>0</v>
      </c>
      <c r="J37" s="373">
        <f>SUM(Table82734[[#This Row],[Total own]]+Table82734[[#This Row],[Total IRF]])</f>
        <v>0</v>
      </c>
      <c r="K37" s="331"/>
      <c r="L37" s="331"/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0"/>
      <c r="AA37" s="330"/>
      <c r="AB37" s="330"/>
      <c r="AC37" s="330"/>
      <c r="AD37" s="330"/>
      <c r="AE37" s="330"/>
      <c r="AF37" s="330"/>
      <c r="AG37" s="330"/>
      <c r="AH37" s="330"/>
      <c r="AI37" s="330"/>
      <c r="AJ37" s="330"/>
      <c r="AK37" s="330"/>
    </row>
    <row r="38" spans="1:37" x14ac:dyDescent="0.3">
      <c r="A38" s="331"/>
      <c r="B38" s="148"/>
      <c r="C38" s="143"/>
      <c r="D38" s="149"/>
      <c r="E38" s="150"/>
      <c r="F38" s="374"/>
      <c r="G38" s="375">
        <f t="shared" si="0"/>
        <v>0</v>
      </c>
      <c r="H38" s="376"/>
      <c r="I38" s="377">
        <f t="shared" si="1"/>
        <v>0</v>
      </c>
      <c r="J38" s="373">
        <f>SUM(Table82734[[#This Row],[Total own]]+Table82734[[#This Row],[Total IRF]])</f>
        <v>0</v>
      </c>
      <c r="K38" s="331"/>
      <c r="L38" s="331"/>
      <c r="M38" s="330"/>
      <c r="N38" s="330"/>
      <c r="O38" s="330"/>
      <c r="P38" s="330"/>
      <c r="Q38" s="330"/>
      <c r="R38" s="330"/>
      <c r="S38" s="330"/>
      <c r="T38" s="330"/>
      <c r="U38" s="330"/>
      <c r="V38" s="330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330"/>
    </row>
    <row r="39" spans="1:37" x14ac:dyDescent="0.3">
      <c r="A39" s="331"/>
      <c r="B39" s="142"/>
      <c r="C39" s="143"/>
      <c r="D39" s="149"/>
      <c r="E39" s="150"/>
      <c r="F39" s="374"/>
      <c r="G39" s="370">
        <f t="shared" si="0"/>
        <v>0</v>
      </c>
      <c r="H39" s="376"/>
      <c r="I39" s="377">
        <f t="shared" si="1"/>
        <v>0</v>
      </c>
      <c r="J39" s="373">
        <f>SUM(Table82734[[#This Row],[Total own]]+Table82734[[#This Row],[Total IRF]])</f>
        <v>0</v>
      </c>
      <c r="K39" s="331"/>
      <c r="L39" s="331"/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  <c r="AI39" s="330"/>
      <c r="AJ39" s="330"/>
      <c r="AK39" s="330"/>
    </row>
    <row r="40" spans="1:37" x14ac:dyDescent="0.3">
      <c r="A40" s="331"/>
      <c r="B40" s="142"/>
      <c r="C40" s="143"/>
      <c r="D40" s="152"/>
      <c r="E40" s="150"/>
      <c r="F40" s="374"/>
      <c r="G40" s="370">
        <f t="shared" si="0"/>
        <v>0</v>
      </c>
      <c r="H40" s="376"/>
      <c r="I40" s="377">
        <f t="shared" si="1"/>
        <v>0</v>
      </c>
      <c r="J40" s="373">
        <f>SUM(Table82734[[#This Row],[Total own]]+Table82734[[#This Row],[Total IRF]])</f>
        <v>0</v>
      </c>
      <c r="K40" s="331"/>
      <c r="L40" s="331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330"/>
    </row>
    <row r="41" spans="1:37" x14ac:dyDescent="0.3">
      <c r="A41" s="331"/>
      <c r="B41" s="142"/>
      <c r="C41" s="143"/>
      <c r="D41" s="152"/>
      <c r="E41" s="150"/>
      <c r="F41" s="374"/>
      <c r="G41" s="370">
        <f t="shared" si="0"/>
        <v>0</v>
      </c>
      <c r="H41" s="376"/>
      <c r="I41" s="377">
        <f t="shared" si="1"/>
        <v>0</v>
      </c>
      <c r="J41" s="373">
        <f>SUM(Table82734[[#This Row],[Total own]]+Table82734[[#This Row],[Total IRF]])</f>
        <v>0</v>
      </c>
      <c r="K41" s="331"/>
      <c r="L41" s="331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  <c r="AH41" s="330"/>
      <c r="AI41" s="330"/>
      <c r="AJ41" s="330"/>
      <c r="AK41" s="330"/>
    </row>
    <row r="42" spans="1:37" x14ac:dyDescent="0.3">
      <c r="A42" s="331"/>
      <c r="B42" s="142"/>
      <c r="C42" s="143"/>
      <c r="D42" s="152"/>
      <c r="E42" s="150"/>
      <c r="F42" s="374"/>
      <c r="G42" s="370">
        <f t="shared" si="0"/>
        <v>0</v>
      </c>
      <c r="H42" s="376"/>
      <c r="I42" s="377">
        <f t="shared" si="1"/>
        <v>0</v>
      </c>
      <c r="J42" s="373">
        <f>SUM(Table82734[[#This Row],[Total own]]+Table82734[[#This Row],[Total IRF]])</f>
        <v>0</v>
      </c>
      <c r="K42" s="331"/>
      <c r="L42" s="331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  <c r="AI42" s="330"/>
      <c r="AJ42" s="330"/>
      <c r="AK42" s="330"/>
    </row>
    <row r="43" spans="1:37" x14ac:dyDescent="0.3">
      <c r="A43" s="331"/>
      <c r="B43" s="142"/>
      <c r="C43" s="143"/>
      <c r="D43" s="152"/>
      <c r="E43" s="150"/>
      <c r="F43" s="374"/>
      <c r="G43" s="370">
        <f t="shared" si="0"/>
        <v>0</v>
      </c>
      <c r="H43" s="376"/>
      <c r="I43" s="377">
        <f t="shared" si="1"/>
        <v>0</v>
      </c>
      <c r="J43" s="373">
        <f>SUM(Table82734[[#This Row],[Total own]]+Table82734[[#This Row],[Total IRF]])</f>
        <v>0</v>
      </c>
      <c r="K43" s="331"/>
      <c r="L43" s="331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</row>
    <row r="44" spans="1:37" x14ac:dyDescent="0.3">
      <c r="A44" s="331"/>
      <c r="B44" s="142"/>
      <c r="C44" s="143"/>
      <c r="D44" s="152"/>
      <c r="E44" s="150"/>
      <c r="F44" s="374"/>
      <c r="G44" s="370">
        <f t="shared" si="0"/>
        <v>0</v>
      </c>
      <c r="H44" s="376"/>
      <c r="I44" s="377">
        <f t="shared" si="1"/>
        <v>0</v>
      </c>
      <c r="J44" s="373">
        <f>SUM(Table82734[[#This Row],[Total own]]+Table82734[[#This Row],[Total IRF]])</f>
        <v>0</v>
      </c>
      <c r="K44" s="331"/>
      <c r="L44" s="331"/>
      <c r="M44" s="330"/>
      <c r="N44" s="330"/>
      <c r="O44" s="330"/>
      <c r="P44" s="330"/>
      <c r="Q44" s="330"/>
      <c r="R44" s="330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0"/>
      <c r="AI44" s="330"/>
      <c r="AJ44" s="330"/>
      <c r="AK44" s="330"/>
    </row>
    <row r="45" spans="1:37" x14ac:dyDescent="0.3">
      <c r="A45" s="331"/>
      <c r="B45" s="142"/>
      <c r="C45" s="143"/>
      <c r="D45" s="152"/>
      <c r="E45" s="150"/>
      <c r="F45" s="378"/>
      <c r="G45" s="370">
        <f t="shared" si="0"/>
        <v>0</v>
      </c>
      <c r="H45" s="376"/>
      <c r="I45" s="377">
        <f t="shared" si="1"/>
        <v>0</v>
      </c>
      <c r="J45" s="373">
        <f>SUM(Table82734[[#This Row],[Total own]]+Table82734[[#This Row],[Total IRF]])</f>
        <v>0</v>
      </c>
      <c r="K45" s="331"/>
      <c r="L45" s="331"/>
      <c r="M45" s="330"/>
      <c r="N45" s="330"/>
      <c r="O45" s="330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</row>
    <row r="46" spans="1:37" x14ac:dyDescent="0.3">
      <c r="A46" s="331"/>
      <c r="B46" s="148"/>
      <c r="C46" s="143"/>
      <c r="D46" s="154"/>
      <c r="E46" s="150"/>
      <c r="F46" s="374"/>
      <c r="G46" s="370">
        <f t="shared" si="0"/>
        <v>0</v>
      </c>
      <c r="H46" s="376"/>
      <c r="I46" s="377">
        <f t="shared" si="1"/>
        <v>0</v>
      </c>
      <c r="J46" s="373">
        <f>SUM(Table82734[[#This Row],[Total own]]+Table82734[[#This Row],[Total IRF]])</f>
        <v>0</v>
      </c>
      <c r="K46" s="331"/>
      <c r="L46" s="331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0"/>
    </row>
    <row r="47" spans="1:37" x14ac:dyDescent="0.3">
      <c r="A47" s="331"/>
      <c r="B47" s="148"/>
      <c r="C47" s="143"/>
      <c r="D47" s="154"/>
      <c r="E47" s="150"/>
      <c r="F47" s="374"/>
      <c r="G47" s="370">
        <f t="shared" si="0"/>
        <v>0</v>
      </c>
      <c r="H47" s="376"/>
      <c r="I47" s="377">
        <f t="shared" si="1"/>
        <v>0</v>
      </c>
      <c r="J47" s="373">
        <f>SUM(Table82734[[#This Row],[Total own]]+Table82734[[#This Row],[Total IRF]])</f>
        <v>0</v>
      </c>
      <c r="K47" s="331"/>
      <c r="L47" s="331"/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</row>
    <row r="48" spans="1:37" x14ac:dyDescent="0.3">
      <c r="A48" s="331"/>
      <c r="B48" s="148"/>
      <c r="C48" s="143"/>
      <c r="D48" s="154"/>
      <c r="E48" s="150"/>
      <c r="F48" s="374"/>
      <c r="G48" s="370">
        <f t="shared" si="0"/>
        <v>0</v>
      </c>
      <c r="H48" s="376"/>
      <c r="I48" s="377">
        <f t="shared" si="1"/>
        <v>0</v>
      </c>
      <c r="J48" s="373">
        <f>SUM(Table82734[[#This Row],[Total own]]+Table82734[[#This Row],[Total IRF]])</f>
        <v>0</v>
      </c>
      <c r="K48" s="331"/>
      <c r="L48" s="331"/>
      <c r="M48" s="330"/>
      <c r="N48" s="330"/>
      <c r="O48" s="330"/>
      <c r="P48" s="330"/>
      <c r="Q48" s="330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330"/>
    </row>
    <row r="49" spans="1:39" x14ac:dyDescent="0.3">
      <c r="A49" s="331"/>
      <c r="B49" s="148"/>
      <c r="C49" s="143"/>
      <c r="D49" s="154"/>
      <c r="E49" s="150"/>
      <c r="F49" s="374"/>
      <c r="G49" s="370">
        <f t="shared" si="0"/>
        <v>0</v>
      </c>
      <c r="H49" s="376"/>
      <c r="I49" s="377">
        <f t="shared" si="1"/>
        <v>0</v>
      </c>
      <c r="J49" s="373">
        <f>SUM(Table82734[[#This Row],[Total own]]+Table82734[[#This Row],[Total IRF]])</f>
        <v>0</v>
      </c>
      <c r="K49" s="331"/>
      <c r="L49" s="331"/>
      <c r="M49" s="330"/>
      <c r="N49" s="330"/>
      <c r="O49" s="330"/>
      <c r="P49" s="330"/>
      <c r="Q49" s="330"/>
      <c r="R49" s="330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330"/>
    </row>
    <row r="50" spans="1:39" x14ac:dyDescent="0.3">
      <c r="A50" s="331"/>
      <c r="B50" s="155"/>
      <c r="C50" s="143"/>
      <c r="D50" s="156"/>
      <c r="E50" s="150"/>
      <c r="F50" s="374"/>
      <c r="G50" s="370">
        <f t="shared" si="0"/>
        <v>0</v>
      </c>
      <c r="H50" s="376"/>
      <c r="I50" s="377">
        <f t="shared" si="1"/>
        <v>0</v>
      </c>
      <c r="J50" s="373">
        <f>SUM(Table82734[[#This Row],[Total own]]+Table82734[[#This Row],[Total IRF]])</f>
        <v>0</v>
      </c>
      <c r="K50" s="331"/>
      <c r="L50" s="331"/>
      <c r="M50" s="330"/>
      <c r="N50" s="330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</row>
    <row r="51" spans="1:39" ht="14.4" thickBot="1" x14ac:dyDescent="0.35">
      <c r="A51" s="331"/>
      <c r="B51" s="157" t="s">
        <v>22</v>
      </c>
      <c r="C51" s="158"/>
      <c r="D51" s="159"/>
      <c r="E51" s="160"/>
      <c r="F51" s="379">
        <f>SUM(F25:F50)</f>
        <v>0</v>
      </c>
      <c r="G51" s="380">
        <f>SUM(G25:G50)</f>
        <v>0</v>
      </c>
      <c r="H51" s="381">
        <f>SUM(H25:H50)</f>
        <v>0</v>
      </c>
      <c r="I51" s="382">
        <f>SUM(I25:I50)</f>
        <v>0</v>
      </c>
      <c r="J51" s="696">
        <f>SUBTOTAL(109,Table82734[Column1])</f>
        <v>0</v>
      </c>
      <c r="K51" s="331"/>
      <c r="L51" s="331"/>
      <c r="M51" s="330"/>
      <c r="N51" s="330"/>
      <c r="O51" s="330"/>
      <c r="P51" s="330"/>
      <c r="Q51" s="330"/>
      <c r="R51" s="330"/>
      <c r="S51" s="330"/>
      <c r="T51" s="330"/>
      <c r="U51" s="330"/>
      <c r="V51" s="330"/>
      <c r="W51" s="330"/>
      <c r="X51" s="330"/>
      <c r="Y51" s="330"/>
      <c r="Z51" s="330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</row>
    <row r="52" spans="1:39" s="390" customFormat="1" x14ac:dyDescent="0.3">
      <c r="A52" s="695"/>
      <c r="B52" s="354"/>
      <c r="C52" s="354"/>
      <c r="D52" s="384"/>
      <c r="E52" s="385"/>
      <c r="F52" s="386" t="s">
        <v>23</v>
      </c>
      <c r="G52" s="387"/>
      <c r="H52" s="388"/>
      <c r="I52" s="389"/>
      <c r="J52" s="331"/>
      <c r="K52" s="424"/>
      <c r="L52" s="695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  <c r="AK52" s="383"/>
      <c r="AL52" s="383"/>
      <c r="AM52" s="383"/>
    </row>
    <row r="53" spans="1:39" s="390" customFormat="1" x14ac:dyDescent="0.3">
      <c r="A53" s="695"/>
      <c r="B53" s="331"/>
      <c r="C53" s="331"/>
      <c r="D53" s="331"/>
      <c r="E53" s="345"/>
      <c r="F53" s="331"/>
      <c r="G53" s="331"/>
      <c r="H53" s="331"/>
      <c r="I53" s="331"/>
      <c r="J53" s="331"/>
      <c r="K53" s="695"/>
      <c r="L53" s="695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  <c r="AC53" s="383"/>
      <c r="AD53" s="383"/>
      <c r="AE53" s="383"/>
      <c r="AF53" s="383"/>
      <c r="AG53" s="383"/>
      <c r="AH53" s="383"/>
      <c r="AI53" s="383"/>
      <c r="AJ53" s="383"/>
      <c r="AK53" s="383"/>
      <c r="AL53" s="383"/>
    </row>
    <row r="54" spans="1:39" s="390" customFormat="1" x14ac:dyDescent="0.3">
      <c r="A54" s="695"/>
      <c r="B54" s="354" t="s">
        <v>24</v>
      </c>
      <c r="C54" s="331"/>
      <c r="D54" s="331"/>
      <c r="E54" s="331"/>
      <c r="F54" s="331"/>
      <c r="G54" s="331"/>
      <c r="H54" s="331"/>
      <c r="I54" s="331"/>
      <c r="J54" s="391"/>
      <c r="K54" s="695"/>
      <c r="L54" s="695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  <c r="AC54" s="383"/>
      <c r="AD54" s="383"/>
      <c r="AE54" s="383"/>
      <c r="AF54" s="383"/>
      <c r="AG54" s="383"/>
      <c r="AH54" s="383"/>
      <c r="AI54" s="383"/>
      <c r="AJ54" s="383"/>
      <c r="AK54" s="383"/>
      <c r="AL54" s="383"/>
    </row>
    <row r="55" spans="1:39" s="390" customFormat="1" ht="27.6" x14ac:dyDescent="0.3">
      <c r="A55" s="695"/>
      <c r="B55" s="392" t="s">
        <v>17</v>
      </c>
      <c r="C55" s="393" t="s">
        <v>20</v>
      </c>
      <c r="D55" s="394" t="s">
        <v>14</v>
      </c>
      <c r="E55" s="395" t="s">
        <v>13</v>
      </c>
      <c r="F55" s="396" t="s">
        <v>25</v>
      </c>
      <c r="G55" s="397"/>
      <c r="H55" s="397"/>
      <c r="I55" s="397"/>
      <c r="J55" s="398"/>
      <c r="K55" s="695"/>
      <c r="L55" s="695"/>
      <c r="M55" s="383"/>
      <c r="N55" s="383"/>
      <c r="O55" s="383"/>
      <c r="P55" s="383"/>
      <c r="Q55" s="383"/>
      <c r="R55" s="383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3"/>
      <c r="AI55" s="383"/>
      <c r="AJ55" s="383"/>
      <c r="AK55" s="383"/>
      <c r="AL55" s="383"/>
    </row>
    <row r="56" spans="1:39" s="390" customFormat="1" x14ac:dyDescent="0.3">
      <c r="A56" s="695"/>
      <c r="B56" s="399"/>
      <c r="C56" s="650"/>
      <c r="D56" s="400"/>
      <c r="E56" s="401">
        <f>Table32229[[#This Row],[Total ]]-Table32229[[#This Row],[Own/other financing]]</f>
        <v>0</v>
      </c>
      <c r="F56" s="402"/>
      <c r="G56" s="402"/>
      <c r="H56" s="402"/>
      <c r="I56" s="402"/>
      <c r="J56" s="403"/>
      <c r="K56" s="695"/>
      <c r="L56" s="695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3"/>
      <c r="AB56" s="383"/>
      <c r="AC56" s="383"/>
      <c r="AD56" s="383"/>
      <c r="AE56" s="383"/>
      <c r="AF56" s="383"/>
      <c r="AG56" s="383"/>
      <c r="AH56" s="383"/>
      <c r="AI56" s="383"/>
      <c r="AJ56" s="383"/>
      <c r="AK56" s="383"/>
      <c r="AL56" s="383"/>
    </row>
    <row r="57" spans="1:39" s="390" customFormat="1" x14ac:dyDescent="0.3">
      <c r="A57" s="695"/>
      <c r="B57" s="142"/>
      <c r="C57" s="651"/>
      <c r="D57" s="400"/>
      <c r="E57" s="404">
        <f>Table32229[[#This Row],[Total ]]-Table32229[[#This Row],[Own/other financing]]</f>
        <v>0</v>
      </c>
      <c r="F57" s="405"/>
      <c r="G57" s="405"/>
      <c r="H57" s="405"/>
      <c r="I57" s="405"/>
      <c r="J57" s="406"/>
      <c r="K57" s="695"/>
      <c r="L57" s="695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383"/>
      <c r="AE57" s="383"/>
      <c r="AF57" s="383"/>
      <c r="AG57" s="383"/>
      <c r="AH57" s="383"/>
      <c r="AI57" s="383"/>
      <c r="AJ57" s="383"/>
      <c r="AK57" s="383"/>
      <c r="AL57" s="383"/>
    </row>
    <row r="58" spans="1:39" s="390" customFormat="1" x14ac:dyDescent="0.3">
      <c r="A58" s="695"/>
      <c r="B58" s="142"/>
      <c r="C58" s="651"/>
      <c r="D58" s="400"/>
      <c r="E58" s="404">
        <f>Table32229[[#This Row],[Total ]]-Table32229[[#This Row],[Own/other financing]]</f>
        <v>0</v>
      </c>
      <c r="F58" s="405"/>
      <c r="G58" s="405"/>
      <c r="H58" s="405"/>
      <c r="I58" s="405"/>
      <c r="J58" s="406"/>
      <c r="K58" s="695"/>
      <c r="L58" s="695"/>
      <c r="M58" s="383"/>
      <c r="N58" s="383"/>
      <c r="O58" s="383"/>
      <c r="P58" s="383"/>
      <c r="Q58" s="383"/>
      <c r="R58" s="383"/>
      <c r="S58" s="383"/>
      <c r="T58" s="383"/>
      <c r="U58" s="383"/>
      <c r="V58" s="383"/>
      <c r="W58" s="383"/>
      <c r="X58" s="383"/>
      <c r="Y58" s="383"/>
      <c r="Z58" s="383"/>
      <c r="AA58" s="383"/>
      <c r="AB58" s="383"/>
      <c r="AC58" s="383"/>
      <c r="AD58" s="383"/>
      <c r="AE58" s="383"/>
      <c r="AF58" s="383"/>
      <c r="AG58" s="383"/>
      <c r="AH58" s="383"/>
      <c r="AI58" s="383"/>
      <c r="AJ58" s="383"/>
      <c r="AK58" s="383"/>
      <c r="AL58" s="383"/>
    </row>
    <row r="59" spans="1:39" s="390" customFormat="1" x14ac:dyDescent="0.3">
      <c r="A59" s="695"/>
      <c r="B59" s="142"/>
      <c r="C59" s="651"/>
      <c r="D59" s="400"/>
      <c r="E59" s="404">
        <f>Table32229[[#This Row],[Total ]]-Table32229[[#This Row],[Own/other financing]]</f>
        <v>0</v>
      </c>
      <c r="F59" s="405"/>
      <c r="G59" s="405"/>
      <c r="H59" s="405"/>
      <c r="I59" s="405"/>
      <c r="J59" s="406"/>
      <c r="K59" s="695"/>
      <c r="L59" s="695"/>
      <c r="M59" s="383"/>
      <c r="N59" s="383"/>
      <c r="O59" s="383"/>
      <c r="P59" s="383"/>
      <c r="Q59" s="383"/>
      <c r="R59" s="383"/>
      <c r="S59" s="383"/>
      <c r="T59" s="383"/>
      <c r="U59" s="383"/>
      <c r="V59" s="383"/>
      <c r="W59" s="383"/>
      <c r="X59" s="383"/>
      <c r="Y59" s="383"/>
      <c r="Z59" s="383"/>
      <c r="AA59" s="383"/>
      <c r="AB59" s="383"/>
      <c r="AC59" s="383"/>
      <c r="AD59" s="383"/>
      <c r="AE59" s="383"/>
      <c r="AF59" s="383"/>
      <c r="AG59" s="383"/>
      <c r="AH59" s="383"/>
      <c r="AI59" s="383"/>
      <c r="AJ59" s="383"/>
      <c r="AK59" s="383"/>
      <c r="AL59" s="383"/>
    </row>
    <row r="60" spans="1:39" s="390" customFormat="1" x14ac:dyDescent="0.3">
      <c r="A60" s="695"/>
      <c r="B60" s="142"/>
      <c r="C60" s="651"/>
      <c r="D60" s="400"/>
      <c r="E60" s="404">
        <f>Table32229[[#This Row],[Total ]]-Table32229[[#This Row],[Own/other financing]]</f>
        <v>0</v>
      </c>
      <c r="F60" s="405"/>
      <c r="G60" s="405"/>
      <c r="H60" s="405"/>
      <c r="I60" s="405"/>
      <c r="J60" s="406"/>
      <c r="K60" s="695"/>
      <c r="L60" s="695"/>
      <c r="M60" s="383"/>
      <c r="N60" s="383"/>
      <c r="O60" s="383"/>
      <c r="P60" s="383"/>
      <c r="Q60" s="383"/>
      <c r="R60" s="383"/>
      <c r="S60" s="383"/>
      <c r="T60" s="383"/>
      <c r="U60" s="383"/>
      <c r="V60" s="383"/>
      <c r="W60" s="383"/>
      <c r="X60" s="383"/>
      <c r="Y60" s="383"/>
      <c r="Z60" s="383"/>
      <c r="AA60" s="383"/>
      <c r="AB60" s="383"/>
      <c r="AC60" s="383"/>
      <c r="AD60" s="383"/>
      <c r="AE60" s="383"/>
      <c r="AF60" s="383"/>
      <c r="AG60" s="383"/>
      <c r="AH60" s="383"/>
      <c r="AI60" s="383"/>
      <c r="AJ60" s="383"/>
      <c r="AK60" s="383"/>
      <c r="AL60" s="383"/>
    </row>
    <row r="61" spans="1:39" s="390" customFormat="1" x14ac:dyDescent="0.3">
      <c r="A61" s="695"/>
      <c r="B61" s="407"/>
      <c r="C61" s="652"/>
      <c r="D61" s="400"/>
      <c r="E61" s="404">
        <f>Table32229[[#This Row],[Total ]]-Table32229[[#This Row],[Own/other financing]]</f>
        <v>0</v>
      </c>
      <c r="F61" s="405"/>
      <c r="G61" s="405"/>
      <c r="H61" s="405"/>
      <c r="I61" s="405"/>
      <c r="J61" s="406"/>
      <c r="K61" s="695"/>
      <c r="L61" s="695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3"/>
      <c r="AB61" s="383"/>
      <c r="AC61" s="383"/>
      <c r="AD61" s="383"/>
      <c r="AE61" s="383"/>
      <c r="AF61" s="383"/>
      <c r="AG61" s="383"/>
      <c r="AH61" s="383"/>
      <c r="AI61" s="383"/>
      <c r="AJ61" s="383"/>
      <c r="AK61" s="383"/>
      <c r="AL61" s="383"/>
    </row>
    <row r="62" spans="1:39" s="410" customFormat="1" x14ac:dyDescent="0.3">
      <c r="A62" s="540"/>
      <c r="B62" s="142"/>
      <c r="C62" s="651"/>
      <c r="D62" s="400"/>
      <c r="E62" s="404">
        <f>Table32229[[#This Row],[Total ]]-Table32229[[#This Row],[Own/other financing]]</f>
        <v>0</v>
      </c>
      <c r="F62" s="409"/>
      <c r="G62" s="409"/>
      <c r="H62" s="409"/>
      <c r="I62" s="409"/>
      <c r="J62" s="406"/>
      <c r="K62" s="540"/>
      <c r="L62" s="540"/>
      <c r="M62" s="408"/>
      <c r="N62" s="408"/>
      <c r="O62" s="408"/>
      <c r="P62" s="408"/>
      <c r="Q62" s="408"/>
      <c r="R62" s="408"/>
      <c r="S62" s="408"/>
      <c r="T62" s="408"/>
      <c r="U62" s="408"/>
      <c r="V62" s="408"/>
      <c r="W62" s="408"/>
      <c r="X62" s="408"/>
      <c r="Y62" s="408"/>
      <c r="Z62" s="408"/>
      <c r="AA62" s="408"/>
      <c r="AB62" s="408"/>
      <c r="AC62" s="408"/>
      <c r="AD62" s="408"/>
      <c r="AE62" s="408"/>
      <c r="AF62" s="408"/>
      <c r="AG62" s="408"/>
      <c r="AH62" s="408"/>
      <c r="AI62" s="408"/>
      <c r="AJ62" s="408"/>
      <c r="AK62" s="408"/>
      <c r="AL62" s="408"/>
    </row>
    <row r="63" spans="1:39" x14ac:dyDescent="0.3">
      <c r="A63" s="331"/>
      <c r="B63" s="142"/>
      <c r="C63" s="651"/>
      <c r="D63" s="400"/>
      <c r="E63" s="404">
        <f>Table32229[[#This Row],[Total ]]-Table32229[[#This Row],[Own/other financing]]</f>
        <v>0</v>
      </c>
      <c r="F63" s="409"/>
      <c r="G63" s="409"/>
      <c r="H63" s="409"/>
      <c r="I63" s="409"/>
      <c r="J63" s="411"/>
      <c r="K63" s="331"/>
      <c r="L63" s="331"/>
      <c r="M63" s="330"/>
      <c r="N63" s="330"/>
      <c r="O63" s="330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0"/>
      <c r="AA63" s="330"/>
      <c r="AB63" s="330"/>
      <c r="AC63" s="330"/>
      <c r="AD63" s="330"/>
      <c r="AE63" s="330"/>
      <c r="AF63" s="330"/>
      <c r="AG63" s="330"/>
      <c r="AH63" s="330"/>
      <c r="AI63" s="330"/>
      <c r="AJ63" s="330"/>
      <c r="AK63" s="330"/>
      <c r="AL63" s="330"/>
    </row>
    <row r="64" spans="1:39" x14ac:dyDescent="0.3">
      <c r="A64" s="331"/>
      <c r="B64" s="142"/>
      <c r="C64" s="651"/>
      <c r="D64" s="400"/>
      <c r="E64" s="404">
        <f>Table32229[[#This Row],[Total ]]-Table32229[[#This Row],[Own/other financing]]</f>
        <v>0</v>
      </c>
      <c r="F64" s="409"/>
      <c r="G64" s="409"/>
      <c r="H64" s="409"/>
      <c r="I64" s="409"/>
      <c r="J64" s="406"/>
      <c r="K64" s="331"/>
      <c r="L64" s="331"/>
      <c r="M64" s="330"/>
      <c r="N64" s="330"/>
      <c r="O64" s="330"/>
      <c r="P64" s="330"/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0"/>
    </row>
    <row r="65" spans="1:38" s="368" customFormat="1" ht="15" customHeight="1" x14ac:dyDescent="0.3">
      <c r="A65" s="674"/>
      <c r="B65" s="412"/>
      <c r="C65" s="653"/>
      <c r="D65" s="400"/>
      <c r="E65" s="414">
        <f>Table32229[[#This Row],[Total ]]-Table32229[[#This Row],[Own/other financing]]</f>
        <v>0</v>
      </c>
      <c r="F65" s="415"/>
      <c r="G65" s="415"/>
      <c r="H65" s="415"/>
      <c r="I65" s="415"/>
      <c r="J65" s="416"/>
      <c r="K65" s="674"/>
      <c r="L65" s="674"/>
      <c r="M65" s="358"/>
      <c r="N65" s="358"/>
      <c r="O65" s="358"/>
      <c r="P65" s="358"/>
      <c r="Q65" s="358"/>
      <c r="R65" s="358"/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  <c r="AI65" s="358"/>
      <c r="AJ65" s="358"/>
      <c r="AK65" s="358"/>
      <c r="AL65" s="358"/>
    </row>
    <row r="66" spans="1:38" s="390" customFormat="1" x14ac:dyDescent="0.3">
      <c r="A66" s="695"/>
      <c r="B66" s="417" t="s">
        <v>22</v>
      </c>
      <c r="C66" s="418">
        <f>SUBTOTAL(109,Table32229[[Total ]])</f>
        <v>0</v>
      </c>
      <c r="D66" s="419">
        <f>SUBTOTAL(109,Table32229[Own/other financing])</f>
        <v>0</v>
      </c>
      <c r="E66" s="420">
        <f>SUBTOTAL(109,Table32229[Funded by IRF])</f>
        <v>0</v>
      </c>
      <c r="F66" s="421"/>
      <c r="G66" s="422"/>
      <c r="H66" s="422"/>
      <c r="I66" s="422"/>
      <c r="J66" s="423"/>
      <c r="K66" s="695"/>
      <c r="L66" s="695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383"/>
      <c r="AI66" s="383"/>
      <c r="AJ66" s="383"/>
      <c r="AK66" s="383"/>
      <c r="AL66" s="383"/>
    </row>
    <row r="67" spans="1:38" s="390" customFormat="1" x14ac:dyDescent="0.3">
      <c r="A67" s="695"/>
      <c r="B67" s="331"/>
      <c r="C67" s="331"/>
      <c r="D67" s="331"/>
      <c r="E67" s="331"/>
      <c r="F67" s="331"/>
      <c r="G67" s="331"/>
      <c r="H67" s="331"/>
      <c r="I67" s="331"/>
      <c r="J67" s="424"/>
      <c r="K67" s="695"/>
      <c r="L67" s="695"/>
      <c r="M67" s="383"/>
      <c r="N67" s="383"/>
      <c r="O67" s="383"/>
      <c r="P67" s="383"/>
      <c r="Q67" s="383"/>
      <c r="R67" s="383"/>
      <c r="S67" s="383"/>
      <c r="T67" s="383"/>
      <c r="U67" s="383"/>
      <c r="V67" s="383"/>
      <c r="W67" s="383"/>
      <c r="X67" s="383"/>
      <c r="Y67" s="383"/>
      <c r="Z67" s="383"/>
      <c r="AA67" s="383"/>
      <c r="AB67" s="383"/>
      <c r="AC67" s="383"/>
      <c r="AD67" s="383"/>
      <c r="AE67" s="383"/>
      <c r="AF67" s="383"/>
      <c r="AG67" s="383"/>
      <c r="AH67" s="383"/>
      <c r="AI67" s="383"/>
      <c r="AJ67" s="383"/>
      <c r="AK67" s="383"/>
      <c r="AL67" s="383"/>
    </row>
    <row r="68" spans="1:38" s="390" customFormat="1" x14ac:dyDescent="0.3">
      <c r="A68" s="695"/>
      <c r="B68" s="354" t="s">
        <v>26</v>
      </c>
      <c r="C68" s="354"/>
      <c r="D68" s="425"/>
      <c r="E68" s="426"/>
      <c r="F68" s="384"/>
      <c r="G68" s="384"/>
      <c r="H68" s="427"/>
      <c r="I68" s="428"/>
      <c r="J68" s="391"/>
      <c r="K68" s="695"/>
      <c r="L68" s="695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3"/>
      <c r="AB68" s="383"/>
      <c r="AC68" s="383"/>
      <c r="AD68" s="383"/>
      <c r="AE68" s="383"/>
      <c r="AF68" s="383"/>
      <c r="AG68" s="383"/>
      <c r="AH68" s="383"/>
      <c r="AI68" s="383"/>
      <c r="AJ68" s="383"/>
      <c r="AK68" s="383"/>
      <c r="AL68" s="383"/>
    </row>
    <row r="69" spans="1:38" s="390" customFormat="1" ht="27.6" x14ac:dyDescent="0.3">
      <c r="A69" s="695"/>
      <c r="B69" s="429" t="s">
        <v>17</v>
      </c>
      <c r="C69" s="393" t="s">
        <v>20</v>
      </c>
      <c r="D69" s="394" t="s">
        <v>14</v>
      </c>
      <c r="E69" s="430" t="s">
        <v>13</v>
      </c>
      <c r="F69" s="392" t="s">
        <v>25</v>
      </c>
      <c r="G69" s="431"/>
      <c r="H69" s="431"/>
      <c r="I69" s="431"/>
      <c r="J69" s="432"/>
      <c r="K69" s="695"/>
      <c r="L69" s="695"/>
      <c r="M69" s="383"/>
      <c r="N69" s="383"/>
      <c r="O69" s="383"/>
      <c r="P69" s="383"/>
      <c r="Q69" s="383"/>
      <c r="R69" s="383"/>
      <c r="S69" s="383"/>
      <c r="T69" s="383"/>
      <c r="U69" s="383"/>
      <c r="V69" s="383"/>
      <c r="W69" s="383"/>
      <c r="X69" s="383"/>
      <c r="Y69" s="383"/>
      <c r="Z69" s="383"/>
      <c r="AA69" s="383"/>
      <c r="AB69" s="383"/>
      <c r="AC69" s="383"/>
      <c r="AD69" s="383"/>
      <c r="AE69" s="383"/>
      <c r="AF69" s="383"/>
      <c r="AG69" s="383"/>
      <c r="AH69" s="383"/>
      <c r="AI69" s="383"/>
      <c r="AJ69" s="383"/>
      <c r="AK69" s="383"/>
      <c r="AL69" s="383"/>
    </row>
    <row r="70" spans="1:38" s="390" customFormat="1" x14ac:dyDescent="0.3">
      <c r="A70" s="695"/>
      <c r="B70" s="407"/>
      <c r="C70" s="433"/>
      <c r="D70" s="434"/>
      <c r="E70" s="435">
        <f>Table42330[[#This Row],[Total ]]-Table42330[[#This Row],[Own/other financing]]</f>
        <v>0</v>
      </c>
      <c r="F70" s="436"/>
      <c r="G70" s="402"/>
      <c r="H70" s="402"/>
      <c r="I70" s="402"/>
      <c r="J70" s="403"/>
      <c r="K70" s="695"/>
      <c r="L70" s="695"/>
      <c r="M70" s="383"/>
      <c r="N70" s="383"/>
      <c r="O70" s="383"/>
      <c r="P70" s="383"/>
      <c r="Q70" s="383"/>
      <c r="R70" s="383"/>
      <c r="S70" s="383"/>
      <c r="T70" s="383"/>
      <c r="U70" s="383"/>
      <c r="V70" s="383"/>
      <c r="W70" s="383"/>
      <c r="X70" s="383"/>
      <c r="Y70" s="383"/>
      <c r="Z70" s="383"/>
      <c r="AA70" s="383"/>
      <c r="AB70" s="383"/>
      <c r="AC70" s="383"/>
      <c r="AD70" s="383"/>
      <c r="AE70" s="383"/>
      <c r="AF70" s="383"/>
      <c r="AG70" s="383"/>
      <c r="AH70" s="383"/>
      <c r="AI70" s="383"/>
      <c r="AJ70" s="383"/>
      <c r="AK70" s="383"/>
      <c r="AL70" s="383"/>
    </row>
    <row r="71" spans="1:38" s="390" customFormat="1" x14ac:dyDescent="0.3">
      <c r="A71" s="695"/>
      <c r="B71" s="407"/>
      <c r="C71" s="437"/>
      <c r="D71" s="438"/>
      <c r="E71" s="435">
        <f>Table42330[[#This Row],[Total ]]-Table42330[[#This Row],[Own/other financing]]</f>
        <v>0</v>
      </c>
      <c r="F71" s="439"/>
      <c r="G71" s="405"/>
      <c r="H71" s="405"/>
      <c r="I71" s="405"/>
      <c r="J71" s="406"/>
      <c r="K71" s="695"/>
      <c r="L71" s="695"/>
      <c r="M71" s="383"/>
      <c r="N71" s="383"/>
      <c r="O71" s="383"/>
      <c r="P71" s="383"/>
      <c r="Q71" s="383"/>
      <c r="R71" s="383"/>
      <c r="S71" s="383"/>
      <c r="T71" s="383"/>
      <c r="U71" s="383"/>
      <c r="V71" s="383"/>
      <c r="W71" s="383"/>
      <c r="X71" s="383"/>
      <c r="Y71" s="383"/>
      <c r="Z71" s="383"/>
      <c r="AA71" s="383"/>
      <c r="AB71" s="383"/>
      <c r="AC71" s="383"/>
      <c r="AD71" s="383"/>
      <c r="AE71" s="383"/>
      <c r="AF71" s="383"/>
      <c r="AG71" s="383"/>
      <c r="AH71" s="383"/>
      <c r="AI71" s="383"/>
      <c r="AJ71" s="383"/>
      <c r="AK71" s="383"/>
      <c r="AL71" s="383"/>
    </row>
    <row r="72" spans="1:38" s="390" customFormat="1" x14ac:dyDescent="0.3">
      <c r="A72" s="695"/>
      <c r="B72" s="407"/>
      <c r="C72" s="437"/>
      <c r="D72" s="438"/>
      <c r="E72" s="435">
        <f>Table42330[[#This Row],[Total ]]-Table42330[[#This Row],[Own/other financing]]</f>
        <v>0</v>
      </c>
      <c r="F72" s="439"/>
      <c r="G72" s="405"/>
      <c r="H72" s="405"/>
      <c r="I72" s="405"/>
      <c r="J72" s="406"/>
      <c r="K72" s="695"/>
      <c r="L72" s="695"/>
      <c r="M72" s="383"/>
      <c r="N72" s="383"/>
      <c r="O72" s="383"/>
      <c r="P72" s="383"/>
      <c r="Q72" s="383"/>
      <c r="R72" s="383"/>
      <c r="S72" s="383"/>
      <c r="T72" s="383"/>
      <c r="U72" s="383"/>
      <c r="V72" s="383"/>
      <c r="W72" s="383"/>
      <c r="X72" s="383"/>
      <c r="Y72" s="383"/>
      <c r="Z72" s="383"/>
      <c r="AA72" s="383"/>
      <c r="AB72" s="383"/>
      <c r="AC72" s="383"/>
      <c r="AD72" s="383"/>
      <c r="AE72" s="383"/>
      <c r="AF72" s="383"/>
      <c r="AG72" s="383"/>
      <c r="AH72" s="383"/>
      <c r="AI72" s="383"/>
      <c r="AJ72" s="383"/>
      <c r="AK72" s="383"/>
      <c r="AL72" s="383"/>
    </row>
    <row r="73" spans="1:38" s="390" customFormat="1" x14ac:dyDescent="0.3">
      <c r="A73" s="695"/>
      <c r="B73" s="407"/>
      <c r="C73" s="437"/>
      <c r="D73" s="438"/>
      <c r="E73" s="435">
        <f>Table42330[[#This Row],[Total ]]-Table42330[[#This Row],[Own/other financing]]</f>
        <v>0</v>
      </c>
      <c r="F73" s="439"/>
      <c r="G73" s="405"/>
      <c r="H73" s="405"/>
      <c r="I73" s="405"/>
      <c r="J73" s="406"/>
      <c r="K73" s="695"/>
      <c r="L73" s="695"/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3"/>
      <c r="Z73" s="383"/>
      <c r="AA73" s="383"/>
      <c r="AB73" s="383"/>
      <c r="AC73" s="383"/>
      <c r="AD73" s="383"/>
      <c r="AE73" s="383"/>
      <c r="AF73" s="383"/>
      <c r="AG73" s="383"/>
      <c r="AH73" s="383"/>
      <c r="AI73" s="383"/>
      <c r="AJ73" s="383"/>
      <c r="AK73" s="383"/>
      <c r="AL73" s="383"/>
    </row>
    <row r="74" spans="1:38" s="390" customFormat="1" x14ac:dyDescent="0.3">
      <c r="A74" s="695"/>
      <c r="B74" s="407"/>
      <c r="C74" s="437"/>
      <c r="D74" s="438"/>
      <c r="E74" s="435">
        <f>Table42330[[#This Row],[Total ]]-Table42330[[#This Row],[Own/other financing]]</f>
        <v>0</v>
      </c>
      <c r="F74" s="439"/>
      <c r="G74" s="405"/>
      <c r="H74" s="405"/>
      <c r="I74" s="405"/>
      <c r="J74" s="406"/>
      <c r="K74" s="695"/>
      <c r="L74" s="695"/>
      <c r="M74" s="383"/>
      <c r="N74" s="383"/>
      <c r="O74" s="383"/>
      <c r="P74" s="383"/>
      <c r="Q74" s="383"/>
      <c r="R74" s="383"/>
      <c r="S74" s="383"/>
      <c r="T74" s="383"/>
      <c r="U74" s="383"/>
      <c r="V74" s="383"/>
      <c r="W74" s="383"/>
      <c r="X74" s="383"/>
      <c r="Y74" s="383"/>
      <c r="Z74" s="383"/>
      <c r="AA74" s="383"/>
      <c r="AB74" s="383"/>
      <c r="AC74" s="383"/>
      <c r="AD74" s="383"/>
      <c r="AE74" s="383"/>
      <c r="AF74" s="383"/>
      <c r="AG74" s="383"/>
      <c r="AH74" s="383"/>
      <c r="AI74" s="383"/>
      <c r="AJ74" s="383"/>
      <c r="AK74" s="383"/>
      <c r="AL74" s="383"/>
    </row>
    <row r="75" spans="1:38" s="390" customFormat="1" x14ac:dyDescent="0.3">
      <c r="A75" s="695"/>
      <c r="B75" s="407"/>
      <c r="C75" s="437"/>
      <c r="D75" s="438"/>
      <c r="E75" s="435">
        <f>Table42330[[#This Row],[Total ]]-Table42330[[#This Row],[Own/other financing]]</f>
        <v>0</v>
      </c>
      <c r="F75" s="439"/>
      <c r="G75" s="405"/>
      <c r="H75" s="405"/>
      <c r="I75" s="405"/>
      <c r="J75" s="406"/>
      <c r="K75" s="695"/>
      <c r="L75" s="695"/>
      <c r="M75" s="383"/>
      <c r="N75" s="383"/>
      <c r="O75" s="383"/>
      <c r="P75" s="383"/>
      <c r="Q75" s="383"/>
      <c r="R75" s="383"/>
      <c r="S75" s="383"/>
      <c r="T75" s="383"/>
      <c r="U75" s="383"/>
      <c r="V75" s="383"/>
      <c r="W75" s="383"/>
      <c r="X75" s="383"/>
      <c r="Y75" s="383"/>
      <c r="Z75" s="383"/>
      <c r="AA75" s="383"/>
      <c r="AB75" s="383"/>
      <c r="AC75" s="383"/>
      <c r="AD75" s="383"/>
      <c r="AE75" s="383"/>
      <c r="AF75" s="383"/>
      <c r="AG75" s="383"/>
      <c r="AH75" s="383"/>
      <c r="AI75" s="383"/>
      <c r="AJ75" s="383"/>
      <c r="AK75" s="383"/>
      <c r="AL75" s="383"/>
    </row>
    <row r="76" spans="1:38" s="355" customFormat="1" x14ac:dyDescent="0.3">
      <c r="A76" s="354"/>
      <c r="B76" s="142"/>
      <c r="C76" s="440"/>
      <c r="D76" s="438"/>
      <c r="E76" s="435">
        <f>Table42330[[#This Row],[Total ]]-Table42330[[#This Row],[Own/other financing]]</f>
        <v>0</v>
      </c>
      <c r="F76" s="441"/>
      <c r="G76" s="409"/>
      <c r="H76" s="409"/>
      <c r="I76" s="409"/>
      <c r="J76" s="406"/>
      <c r="K76" s="354"/>
      <c r="L76" s="354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3"/>
    </row>
    <row r="77" spans="1:38" x14ac:dyDescent="0.3">
      <c r="A77" s="331"/>
      <c r="B77" s="142"/>
      <c r="C77" s="440"/>
      <c r="D77" s="438"/>
      <c r="E77" s="435">
        <f>Table42330[[#This Row],[Total ]]-Table42330[[#This Row],[Own/other financing]]</f>
        <v>0</v>
      </c>
      <c r="F77" s="441"/>
      <c r="G77" s="409"/>
      <c r="H77" s="409"/>
      <c r="I77" s="409"/>
      <c r="J77" s="411"/>
      <c r="K77" s="331"/>
      <c r="L77" s="331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</row>
    <row r="78" spans="1:38" x14ac:dyDescent="0.3">
      <c r="A78" s="331"/>
      <c r="B78" s="142"/>
      <c r="C78" s="440"/>
      <c r="D78" s="438"/>
      <c r="E78" s="435">
        <f>Table42330[[#This Row],[Total ]]-Table42330[[#This Row],[Own/other financing]]</f>
        <v>0</v>
      </c>
      <c r="F78" s="441"/>
      <c r="G78" s="409"/>
      <c r="H78" s="409"/>
      <c r="I78" s="409"/>
      <c r="J78" s="406"/>
      <c r="K78" s="331"/>
      <c r="L78" s="331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</row>
    <row r="79" spans="1:38" s="443" customFormat="1" ht="15" customHeight="1" x14ac:dyDescent="0.3">
      <c r="A79" s="332"/>
      <c r="B79" s="142"/>
      <c r="C79" s="440"/>
      <c r="D79" s="438"/>
      <c r="E79" s="435">
        <f>Table42330[[#This Row],[Total ]]-Table42330[[#This Row],[Own/other financing]]</f>
        <v>0</v>
      </c>
      <c r="F79" s="441"/>
      <c r="G79" s="409"/>
      <c r="H79" s="409"/>
      <c r="I79" s="409"/>
      <c r="J79" s="442"/>
      <c r="K79" s="332"/>
      <c r="L79" s="332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3"/>
      <c r="AE79" s="333"/>
      <c r="AF79" s="333"/>
      <c r="AG79" s="333"/>
      <c r="AH79" s="333"/>
      <c r="AI79" s="333"/>
      <c r="AJ79" s="333"/>
      <c r="AK79" s="333"/>
      <c r="AL79" s="333"/>
    </row>
    <row r="80" spans="1:38" x14ac:dyDescent="0.3">
      <c r="A80" s="331"/>
      <c r="B80" s="444"/>
      <c r="C80" s="445"/>
      <c r="D80" s="446"/>
      <c r="E80" s="435">
        <f>Table42330[[#This Row],[Total ]]-Table42330[[#This Row],[Own/other financing]]</f>
        <v>0</v>
      </c>
      <c r="F80" s="447"/>
      <c r="G80" s="448"/>
      <c r="H80" s="448"/>
      <c r="I80" s="448"/>
      <c r="J80" s="449"/>
      <c r="K80" s="331"/>
      <c r="L80" s="331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330"/>
      <c r="AL80" s="330"/>
    </row>
    <row r="81" spans="1:38" x14ac:dyDescent="0.3">
      <c r="A81" s="331"/>
      <c r="B81" s="450" t="s">
        <v>22</v>
      </c>
      <c r="C81" s="418">
        <f>SUBTOTAL(109,Table42330[[Total ]])</f>
        <v>0</v>
      </c>
      <c r="D81" s="419">
        <f>SUBTOTAL(109,Table42330[Own/other financing])</f>
        <v>0</v>
      </c>
      <c r="E81" s="451">
        <f>SUBTOTAL(109,Table42330[Funded by IRF])</f>
        <v>0</v>
      </c>
      <c r="F81" s="396"/>
      <c r="G81" s="452"/>
      <c r="H81" s="452"/>
      <c r="I81" s="452"/>
      <c r="J81" s="453"/>
      <c r="K81" s="331"/>
      <c r="L81" s="331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</row>
    <row r="82" spans="1:38" x14ac:dyDescent="0.3">
      <c r="A82" s="331"/>
      <c r="B82" s="354" t="s">
        <v>27</v>
      </c>
      <c r="C82" s="426"/>
      <c r="D82" s="426"/>
      <c r="E82" s="426"/>
      <c r="F82" s="384"/>
      <c r="G82" s="384"/>
      <c r="H82" s="427"/>
      <c r="I82" s="428"/>
      <c r="J82" s="331"/>
      <c r="K82" s="331"/>
      <c r="L82" s="331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0"/>
    </row>
    <row r="83" spans="1:38" ht="27.6" x14ac:dyDescent="0.3">
      <c r="A83" s="331"/>
      <c r="B83" s="454" t="s">
        <v>17</v>
      </c>
      <c r="C83" s="393" t="s">
        <v>20</v>
      </c>
      <c r="D83" s="394" t="s">
        <v>14</v>
      </c>
      <c r="E83" s="430" t="s">
        <v>13</v>
      </c>
      <c r="F83" s="454" t="s">
        <v>25</v>
      </c>
      <c r="G83" s="455"/>
      <c r="H83" s="455"/>
      <c r="I83" s="455"/>
      <c r="J83" s="456"/>
      <c r="K83" s="331"/>
      <c r="L83" s="331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</row>
    <row r="84" spans="1:38" s="355" customFormat="1" x14ac:dyDescent="0.3">
      <c r="A84" s="354"/>
      <c r="B84" s="457"/>
      <c r="C84" s="433"/>
      <c r="D84" s="458"/>
      <c r="E84" s="435">
        <f>Table62431[[#This Row],[Total ]]-Table62431[[#This Row],[Own/other financing]]</f>
        <v>0</v>
      </c>
      <c r="F84" s="459"/>
      <c r="G84" s="460"/>
      <c r="H84" s="460"/>
      <c r="I84" s="460"/>
      <c r="J84" s="461"/>
      <c r="K84" s="354"/>
      <c r="L84" s="354"/>
      <c r="M84" s="353"/>
      <c r="N84" s="353"/>
      <c r="O84" s="353"/>
      <c r="P84" s="353"/>
      <c r="Q84" s="353"/>
      <c r="R84" s="353"/>
      <c r="S84" s="353"/>
      <c r="T84" s="353"/>
      <c r="U84" s="353"/>
      <c r="V84" s="353"/>
      <c r="W84" s="353"/>
      <c r="X84" s="353"/>
      <c r="Y84" s="353"/>
      <c r="Z84" s="353"/>
      <c r="AA84" s="353"/>
      <c r="AB84" s="353"/>
      <c r="AC84" s="353"/>
      <c r="AD84" s="353"/>
      <c r="AE84" s="353"/>
      <c r="AF84" s="353"/>
      <c r="AG84" s="353"/>
      <c r="AH84" s="353"/>
      <c r="AI84" s="353"/>
      <c r="AJ84" s="353"/>
      <c r="AK84" s="353"/>
      <c r="AL84" s="353"/>
    </row>
    <row r="85" spans="1:38" s="355" customFormat="1" x14ac:dyDescent="0.3">
      <c r="A85" s="354"/>
      <c r="B85" s="462"/>
      <c r="C85" s="152"/>
      <c r="D85" s="458"/>
      <c r="E85" s="435">
        <f>Table62431[[#This Row],[Total ]]-Table62431[[#This Row],[Own/other financing]]</f>
        <v>0</v>
      </c>
      <c r="F85" s="462"/>
      <c r="G85" s="143"/>
      <c r="H85" s="143"/>
      <c r="I85" s="143"/>
      <c r="J85" s="463"/>
      <c r="K85" s="354"/>
      <c r="L85" s="354"/>
      <c r="M85" s="353"/>
      <c r="N85" s="353"/>
      <c r="O85" s="353"/>
      <c r="P85" s="353"/>
      <c r="Q85" s="353"/>
      <c r="R85" s="353"/>
      <c r="S85" s="353"/>
      <c r="T85" s="353"/>
      <c r="U85" s="353"/>
      <c r="V85" s="353"/>
      <c r="W85" s="353"/>
      <c r="X85" s="353"/>
      <c r="Y85" s="353"/>
      <c r="Z85" s="353"/>
      <c r="AA85" s="353"/>
      <c r="AB85" s="353"/>
      <c r="AC85" s="353"/>
      <c r="AD85" s="353"/>
      <c r="AE85" s="353"/>
      <c r="AF85" s="353"/>
      <c r="AG85" s="353"/>
      <c r="AH85" s="353"/>
      <c r="AI85" s="353"/>
      <c r="AJ85" s="353"/>
      <c r="AK85" s="353"/>
      <c r="AL85" s="353"/>
    </row>
    <row r="86" spans="1:38" s="469" customFormat="1" x14ac:dyDescent="0.3">
      <c r="A86" s="384"/>
      <c r="B86" s="462"/>
      <c r="C86" s="413"/>
      <c r="D86" s="465"/>
      <c r="E86" s="435">
        <f>Table62431[[#This Row],[Total ]]-Table62431[[#This Row],[Own/other financing]]</f>
        <v>0</v>
      </c>
      <c r="F86" s="466"/>
      <c r="G86" s="467"/>
      <c r="H86" s="467"/>
      <c r="I86" s="467"/>
      <c r="J86" s="468"/>
      <c r="K86" s="384"/>
      <c r="L86" s="384"/>
      <c r="M86" s="464"/>
      <c r="N86" s="464"/>
      <c r="O86" s="464"/>
      <c r="P86" s="464"/>
      <c r="Q86" s="464"/>
      <c r="R86" s="464"/>
      <c r="S86" s="464"/>
      <c r="T86" s="464"/>
      <c r="U86" s="464"/>
      <c r="V86" s="464"/>
      <c r="W86" s="464"/>
      <c r="X86" s="464"/>
      <c r="Y86" s="464"/>
      <c r="Z86" s="464"/>
      <c r="AA86" s="464"/>
      <c r="AB86" s="464"/>
      <c r="AC86" s="464"/>
      <c r="AD86" s="464"/>
      <c r="AE86" s="464"/>
      <c r="AF86" s="464"/>
      <c r="AG86" s="464"/>
      <c r="AH86" s="464"/>
      <c r="AI86" s="464"/>
      <c r="AJ86" s="464"/>
      <c r="AK86" s="464"/>
      <c r="AL86" s="464"/>
    </row>
    <row r="87" spans="1:38" x14ac:dyDescent="0.3">
      <c r="A87" s="331"/>
      <c r="B87" s="470" t="s">
        <v>22</v>
      </c>
      <c r="C87" s="418">
        <f>SUBTOTAL(109,Table62431[[Total ]])</f>
        <v>0</v>
      </c>
      <c r="D87" s="471">
        <f>SUBTOTAL(109,Table62431[Own/other financing])</f>
        <v>0</v>
      </c>
      <c r="E87" s="451">
        <f>SUBTOTAL(109,Table62431[Funded by IRF])</f>
        <v>0</v>
      </c>
      <c r="F87" s="470"/>
      <c r="G87" s="472"/>
      <c r="H87" s="472"/>
      <c r="I87" s="472"/>
      <c r="J87" s="473"/>
      <c r="K87" s="331"/>
      <c r="L87" s="331"/>
      <c r="M87" s="330"/>
      <c r="N87" s="330"/>
      <c r="O87" s="330"/>
      <c r="P87" s="330"/>
      <c r="Q87" s="330"/>
      <c r="R87" s="330"/>
      <c r="S87" s="330"/>
      <c r="T87" s="330"/>
      <c r="U87" s="330"/>
      <c r="V87" s="330"/>
      <c r="W87" s="330"/>
      <c r="X87" s="330"/>
      <c r="Y87" s="330"/>
      <c r="Z87" s="330"/>
      <c r="AA87" s="330"/>
      <c r="AB87" s="330"/>
      <c r="AC87" s="330"/>
      <c r="AD87" s="330"/>
      <c r="AE87" s="330"/>
      <c r="AF87" s="330"/>
      <c r="AG87" s="330"/>
      <c r="AH87" s="330"/>
      <c r="AI87" s="330"/>
      <c r="AJ87" s="330"/>
      <c r="AK87" s="330"/>
      <c r="AL87" s="330"/>
    </row>
    <row r="88" spans="1:38" x14ac:dyDescent="0.3">
      <c r="A88" s="331"/>
      <c r="B88" s="354"/>
      <c r="C88" s="354"/>
      <c r="D88" s="354"/>
      <c r="E88" s="426"/>
      <c r="F88" s="354"/>
      <c r="G88" s="354"/>
      <c r="H88" s="354"/>
      <c r="I88" s="354"/>
      <c r="J88" s="331"/>
      <c r="K88" s="331"/>
      <c r="L88" s="331"/>
      <c r="M88" s="330"/>
      <c r="N88" s="330"/>
      <c r="O88" s="330"/>
      <c r="P88" s="330"/>
      <c r="Q88" s="330"/>
      <c r="R88" s="330"/>
      <c r="S88" s="330"/>
      <c r="T88" s="330"/>
      <c r="U88" s="330"/>
      <c r="V88" s="330"/>
      <c r="W88" s="330"/>
      <c r="X88" s="330"/>
      <c r="Y88" s="330"/>
      <c r="Z88" s="330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</row>
    <row r="89" spans="1:38" x14ac:dyDescent="0.3">
      <c r="A89" s="331"/>
      <c r="B89" s="354" t="s">
        <v>28</v>
      </c>
      <c r="C89" s="354"/>
      <c r="D89" s="354"/>
      <c r="E89" s="426"/>
      <c r="F89" s="354"/>
      <c r="G89" s="354"/>
      <c r="H89" s="354"/>
      <c r="I89" s="354"/>
      <c r="J89" s="331"/>
      <c r="K89" s="331"/>
      <c r="L89" s="331"/>
      <c r="M89" s="330"/>
      <c r="N89" s="330"/>
      <c r="O89" s="330"/>
      <c r="P89" s="330"/>
      <c r="Q89" s="330"/>
      <c r="R89" s="330"/>
      <c r="S89" s="330"/>
      <c r="T89" s="330"/>
      <c r="U89" s="330"/>
      <c r="V89" s="330"/>
      <c r="W89" s="330"/>
      <c r="X89" s="330"/>
      <c r="Y89" s="330"/>
      <c r="Z89" s="330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330"/>
      <c r="AL89" s="330"/>
    </row>
    <row r="90" spans="1:38" ht="27.6" x14ac:dyDescent="0.3">
      <c r="A90" s="331"/>
      <c r="B90" s="474" t="s">
        <v>17</v>
      </c>
      <c r="C90" s="393" t="s">
        <v>20</v>
      </c>
      <c r="D90" s="475" t="s">
        <v>14</v>
      </c>
      <c r="E90" s="476" t="s">
        <v>13</v>
      </c>
      <c r="F90" s="454" t="s">
        <v>25</v>
      </c>
      <c r="G90" s="455"/>
      <c r="H90" s="455"/>
      <c r="I90" s="455"/>
      <c r="J90" s="456"/>
      <c r="K90" s="331"/>
      <c r="L90" s="331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0"/>
      <c r="Z90" s="330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</row>
    <row r="91" spans="1:38" s="469" customFormat="1" ht="12.75" customHeight="1" x14ac:dyDescent="0.3">
      <c r="A91" s="384"/>
      <c r="B91" s="148"/>
      <c r="C91" s="477"/>
      <c r="D91" s="434"/>
      <c r="E91" s="435">
        <f>Table92633[[#This Row],[Total ]]-Table92633[[#This Row],[Own/other financing]]</f>
        <v>0</v>
      </c>
      <c r="F91" s="459"/>
      <c r="G91" s="460"/>
      <c r="H91" s="460"/>
      <c r="I91" s="460"/>
      <c r="J91" s="461"/>
      <c r="K91" s="384"/>
      <c r="L91" s="384"/>
      <c r="M91" s="464"/>
      <c r="N91" s="464"/>
      <c r="O91" s="464"/>
      <c r="P91" s="464"/>
      <c r="Q91" s="464"/>
      <c r="R91" s="464"/>
      <c r="S91" s="464"/>
      <c r="T91" s="464"/>
      <c r="U91" s="464"/>
      <c r="V91" s="464"/>
      <c r="W91" s="464"/>
      <c r="X91" s="464"/>
      <c r="Y91" s="464"/>
      <c r="Z91" s="464"/>
      <c r="AA91" s="464"/>
      <c r="AB91" s="464"/>
      <c r="AC91" s="464"/>
      <c r="AD91" s="464"/>
      <c r="AE91" s="464"/>
      <c r="AF91" s="464"/>
      <c r="AG91" s="464"/>
      <c r="AH91" s="464"/>
      <c r="AI91" s="464"/>
      <c r="AJ91" s="464"/>
      <c r="AK91" s="464"/>
      <c r="AL91" s="464"/>
    </row>
    <row r="92" spans="1:38" x14ac:dyDescent="0.3">
      <c r="A92" s="331"/>
      <c r="B92" s="148"/>
      <c r="C92" s="477"/>
      <c r="D92" s="438"/>
      <c r="E92" s="435">
        <f>Table92633[[#This Row],[Total ]]-Table92633[[#This Row],[Own/other financing]]</f>
        <v>0</v>
      </c>
      <c r="F92" s="462"/>
      <c r="G92" s="143"/>
      <c r="H92" s="143"/>
      <c r="I92" s="143"/>
      <c r="J92" s="463"/>
      <c r="K92" s="331"/>
      <c r="L92" s="331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</row>
    <row r="93" spans="1:38" x14ac:dyDescent="0.3">
      <c r="A93" s="331"/>
      <c r="B93" s="148"/>
      <c r="C93" s="477"/>
      <c r="D93" s="438"/>
      <c r="E93" s="435">
        <f>Table92633[[#This Row],[Total ]]-Table92633[[#This Row],[Own/other financing]]</f>
        <v>0</v>
      </c>
      <c r="F93" s="462"/>
      <c r="G93" s="143"/>
      <c r="H93" s="143"/>
      <c r="I93" s="143"/>
      <c r="J93" s="463"/>
      <c r="K93" s="331"/>
      <c r="L93" s="331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</row>
    <row r="94" spans="1:38" x14ac:dyDescent="0.3">
      <c r="A94" s="331"/>
      <c r="B94" s="148"/>
      <c r="C94" s="477"/>
      <c r="D94" s="446"/>
      <c r="E94" s="435">
        <f>Table92633[[#This Row],[Total ]]-Table92633[[#This Row],[Own/other financing]]</f>
        <v>0</v>
      </c>
      <c r="F94" s="478"/>
      <c r="G94" s="479"/>
      <c r="H94" s="479"/>
      <c r="I94" s="479"/>
      <c r="J94" s="480"/>
      <c r="K94" s="331"/>
      <c r="L94" s="331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</row>
    <row r="95" spans="1:38" x14ac:dyDescent="0.3">
      <c r="A95" s="331"/>
      <c r="B95" s="470" t="s">
        <v>22</v>
      </c>
      <c r="C95" s="418">
        <f>SUBTOTAL(109,Table92633[[Total ]])</f>
        <v>0</v>
      </c>
      <c r="D95" s="481">
        <f>SUBTOTAL(109,Table92633[Own/other financing])</f>
        <v>0</v>
      </c>
      <c r="E95" s="482">
        <f>SUBTOTAL(109,Table92633[Funded by IRF])</f>
        <v>0</v>
      </c>
      <c r="F95" s="470"/>
      <c r="G95" s="472"/>
      <c r="H95" s="472"/>
      <c r="I95" s="472"/>
      <c r="J95" s="456"/>
      <c r="K95" s="331"/>
      <c r="L95" s="331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</row>
    <row r="96" spans="1:38" x14ac:dyDescent="0.3">
      <c r="A96" s="331"/>
      <c r="B96" s="483"/>
      <c r="C96" s="484"/>
      <c r="D96" s="485"/>
      <c r="E96" s="486"/>
      <c r="F96" s="483"/>
      <c r="G96" s="483"/>
      <c r="H96" s="483"/>
      <c r="I96" s="483"/>
      <c r="J96" s="487"/>
      <c r="K96" s="331"/>
      <c r="L96" s="331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</row>
    <row r="97" spans="1:43" x14ac:dyDescent="0.3">
      <c r="A97" s="331"/>
      <c r="B97" s="354" t="s">
        <v>29</v>
      </c>
      <c r="C97" s="331"/>
      <c r="D97" s="331"/>
      <c r="E97" s="331"/>
      <c r="F97" s="331"/>
      <c r="G97" s="331"/>
      <c r="H97" s="331"/>
      <c r="I97" s="331"/>
      <c r="J97" s="331"/>
      <c r="K97" s="331"/>
      <c r="L97" s="331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</row>
    <row r="98" spans="1:43" ht="27.6" x14ac:dyDescent="0.3">
      <c r="A98" s="331"/>
      <c r="B98" s="474" t="s">
        <v>17</v>
      </c>
      <c r="C98" s="393" t="s">
        <v>20</v>
      </c>
      <c r="D98" s="475" t="s">
        <v>14</v>
      </c>
      <c r="E98" s="476" t="s">
        <v>13</v>
      </c>
      <c r="F98" s="454" t="s">
        <v>25</v>
      </c>
      <c r="G98" s="455"/>
      <c r="H98" s="455"/>
      <c r="I98" s="455"/>
      <c r="J98" s="456"/>
      <c r="K98" s="331"/>
      <c r="L98" s="331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</row>
    <row r="99" spans="1:43" s="355" customFormat="1" x14ac:dyDescent="0.3">
      <c r="A99" s="354"/>
      <c r="B99" s="462"/>
      <c r="C99" s="488"/>
      <c r="D99" s="489"/>
      <c r="E99" s="401">
        <f>Table72532[[#This Row],[Total ]]-Table72532[[#This Row],[Own/other financing]]</f>
        <v>0</v>
      </c>
      <c r="F99" s="459"/>
      <c r="G99" s="460"/>
      <c r="H99" s="460"/>
      <c r="I99" s="460"/>
      <c r="J99" s="461"/>
      <c r="K99" s="354"/>
      <c r="L99" s="354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  <c r="Y99" s="353"/>
      <c r="Z99" s="353"/>
      <c r="AA99" s="353"/>
      <c r="AB99" s="353"/>
      <c r="AC99" s="353"/>
      <c r="AD99" s="353"/>
      <c r="AE99" s="353"/>
      <c r="AF99" s="353"/>
      <c r="AG99" s="353"/>
      <c r="AH99" s="353"/>
      <c r="AI99" s="353"/>
      <c r="AJ99" s="353"/>
      <c r="AK99" s="353"/>
      <c r="AL99" s="353"/>
    </row>
    <row r="100" spans="1:43" x14ac:dyDescent="0.3">
      <c r="A100" s="331"/>
      <c r="B100" s="462"/>
      <c r="C100" s="152"/>
      <c r="D100" s="490"/>
      <c r="E100" s="404">
        <f>Table72532[[#This Row],[Total ]]-Table72532[[#This Row],[Own/other financing]]</f>
        <v>0</v>
      </c>
      <c r="F100" s="462"/>
      <c r="G100" s="143"/>
      <c r="H100" s="143"/>
      <c r="I100" s="143"/>
      <c r="J100" s="463"/>
      <c r="K100" s="331"/>
      <c r="L100" s="331"/>
      <c r="M100" s="330"/>
      <c r="N100" s="330"/>
      <c r="O100" s="330"/>
      <c r="P100" s="330"/>
      <c r="Q100" s="330"/>
      <c r="R100" s="330"/>
      <c r="S100" s="330"/>
      <c r="T100" s="330"/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0"/>
    </row>
    <row r="101" spans="1:43" x14ac:dyDescent="0.3">
      <c r="A101" s="331"/>
      <c r="B101" s="462"/>
      <c r="C101" s="152"/>
      <c r="D101" s="490"/>
      <c r="E101" s="404">
        <f>Table72532[[#This Row],[Total ]]-Table72532[[#This Row],[Own/other financing]]</f>
        <v>0</v>
      </c>
      <c r="F101" s="462"/>
      <c r="G101" s="143"/>
      <c r="H101" s="143"/>
      <c r="I101" s="143"/>
      <c r="J101" s="463"/>
      <c r="K101" s="331"/>
      <c r="L101" s="331"/>
      <c r="M101" s="330"/>
      <c r="N101" s="330"/>
      <c r="O101" s="330"/>
      <c r="P101" s="330"/>
      <c r="Q101" s="330"/>
      <c r="R101" s="330"/>
      <c r="S101" s="330"/>
      <c r="T101" s="330"/>
      <c r="U101" s="330"/>
      <c r="V101" s="330"/>
      <c r="W101" s="330"/>
      <c r="X101" s="330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</row>
    <row r="102" spans="1:43" x14ac:dyDescent="0.3">
      <c r="A102" s="331"/>
      <c r="B102" s="462"/>
      <c r="C102" s="152"/>
      <c r="D102" s="490"/>
      <c r="E102" s="404">
        <f>Table72532[[#This Row],[Total ]]-Table72532[[#This Row],[Own/other financing]]</f>
        <v>0</v>
      </c>
      <c r="F102" s="491"/>
      <c r="G102" s="492"/>
      <c r="H102" s="492"/>
      <c r="I102" s="492"/>
      <c r="J102" s="493"/>
      <c r="K102" s="331"/>
      <c r="L102" s="331"/>
      <c r="M102" s="330"/>
      <c r="N102" s="330"/>
      <c r="O102" s="330"/>
      <c r="P102" s="330"/>
      <c r="Q102" s="330"/>
      <c r="R102" s="330"/>
      <c r="S102" s="330"/>
      <c r="T102" s="330"/>
      <c r="U102" s="330"/>
      <c r="V102" s="330"/>
      <c r="W102" s="330"/>
      <c r="X102" s="330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</row>
    <row r="103" spans="1:43" x14ac:dyDescent="0.3">
      <c r="A103" s="331"/>
      <c r="B103" s="462"/>
      <c r="C103" s="413"/>
      <c r="D103" s="490"/>
      <c r="E103" s="414">
        <f>Table72532[[#This Row],[Total ]]-Table72532[[#This Row],[Own/other financing]]</f>
        <v>0</v>
      </c>
      <c r="F103" s="466"/>
      <c r="G103" s="467"/>
      <c r="H103" s="467"/>
      <c r="I103" s="467"/>
      <c r="J103" s="494"/>
      <c r="K103" s="331"/>
      <c r="L103" s="331"/>
      <c r="M103" s="330"/>
      <c r="N103" s="330"/>
      <c r="O103" s="330"/>
      <c r="P103" s="330"/>
      <c r="Q103" s="330"/>
      <c r="R103" s="330"/>
      <c r="S103" s="330"/>
      <c r="T103" s="330"/>
      <c r="U103" s="330"/>
      <c r="V103" s="330"/>
      <c r="W103" s="330"/>
      <c r="X103" s="330"/>
      <c r="Y103" s="330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</row>
    <row r="104" spans="1:43" x14ac:dyDescent="0.3">
      <c r="A104" s="331"/>
      <c r="B104" s="470" t="s">
        <v>22</v>
      </c>
      <c r="C104" s="418">
        <f>SUBTOTAL(109,Table72532[[Total ]])</f>
        <v>0</v>
      </c>
      <c r="D104" s="495">
        <f>SUBTOTAL(109,Table72532[Own/other financing])</f>
        <v>0</v>
      </c>
      <c r="E104" s="496">
        <f>SUBTOTAL(109,Table72532[Funded by IRF])</f>
        <v>0</v>
      </c>
      <c r="F104" s="470"/>
      <c r="G104" s="472"/>
      <c r="H104" s="472"/>
      <c r="I104" s="472"/>
      <c r="J104" s="456"/>
      <c r="K104" s="331"/>
      <c r="L104" s="331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</row>
    <row r="105" spans="1:43" ht="15" customHeight="1" thickBot="1" x14ac:dyDescent="0.35">
      <c r="A105" s="331"/>
      <c r="B105" s="331"/>
      <c r="C105" s="331"/>
      <c r="D105" s="331"/>
      <c r="E105" s="331"/>
      <c r="F105" s="331"/>
      <c r="G105" s="331"/>
      <c r="H105" s="331"/>
      <c r="I105" s="331"/>
      <c r="J105" s="331"/>
      <c r="K105" s="331"/>
      <c r="L105" s="331"/>
      <c r="M105" s="330"/>
      <c r="N105" s="330"/>
      <c r="O105" s="330"/>
      <c r="P105" s="330"/>
      <c r="Q105" s="330"/>
      <c r="R105" s="330"/>
      <c r="S105" s="330"/>
      <c r="T105" s="330"/>
      <c r="U105" s="330"/>
      <c r="V105" s="330"/>
      <c r="W105" s="330"/>
      <c r="X105" s="330"/>
      <c r="Y105" s="33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330"/>
      <c r="AL105" s="330"/>
      <c r="AM105" s="330"/>
      <c r="AN105" s="330"/>
    </row>
    <row r="106" spans="1:43" s="500" customFormat="1" ht="15" customHeight="1" x14ac:dyDescent="0.3">
      <c r="A106" s="498"/>
      <c r="B106" s="498"/>
      <c r="C106" s="990" t="s">
        <v>57</v>
      </c>
      <c r="D106" s="991"/>
      <c r="E106" s="992"/>
      <c r="F106" s="498"/>
      <c r="G106" s="990" t="s">
        <v>57</v>
      </c>
      <c r="H106" s="991"/>
      <c r="I106" s="992"/>
      <c r="J106" s="499"/>
      <c r="K106" s="498"/>
      <c r="L106" s="498"/>
      <c r="M106" s="497"/>
      <c r="N106" s="497"/>
      <c r="O106" s="497"/>
      <c r="P106" s="497"/>
      <c r="Q106" s="497"/>
      <c r="R106" s="497"/>
      <c r="S106" s="497"/>
      <c r="T106" s="497"/>
      <c r="U106" s="497"/>
      <c r="V106" s="497"/>
      <c r="W106" s="497"/>
      <c r="X106" s="497"/>
      <c r="Y106" s="497"/>
      <c r="Z106" s="497"/>
      <c r="AA106" s="497"/>
      <c r="AB106" s="497"/>
      <c r="AC106" s="497"/>
      <c r="AD106" s="497"/>
      <c r="AE106" s="497"/>
      <c r="AF106" s="497"/>
      <c r="AG106" s="497"/>
      <c r="AH106" s="497"/>
      <c r="AI106" s="497"/>
      <c r="AJ106" s="497"/>
      <c r="AK106" s="497"/>
      <c r="AL106" s="497"/>
      <c r="AM106" s="497"/>
      <c r="AN106" s="497"/>
      <c r="AO106" s="497"/>
      <c r="AP106" s="497"/>
    </row>
    <row r="107" spans="1:43" ht="16.5" customHeight="1" x14ac:dyDescent="0.3">
      <c r="A107" s="331"/>
      <c r="B107" s="331"/>
      <c r="C107" s="993" t="s">
        <v>30</v>
      </c>
      <c r="D107" s="994"/>
      <c r="E107" s="995"/>
      <c r="F107" s="331"/>
      <c r="G107" s="993" t="s">
        <v>31</v>
      </c>
      <c r="H107" s="994"/>
      <c r="I107" s="995"/>
      <c r="J107" s="487"/>
      <c r="K107" s="331"/>
      <c r="L107" s="331"/>
      <c r="M107" s="330"/>
      <c r="N107" s="330"/>
      <c r="O107" s="330"/>
      <c r="P107" s="330"/>
      <c r="Q107" s="330"/>
      <c r="R107" s="330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330"/>
      <c r="AL107" s="330"/>
      <c r="AM107" s="330"/>
      <c r="AN107" s="330"/>
      <c r="AO107" s="330"/>
      <c r="AP107" s="330"/>
      <c r="AQ107" s="330"/>
    </row>
    <row r="108" spans="1:43" ht="40.5" customHeight="1" x14ac:dyDescent="0.3">
      <c r="A108" s="331"/>
      <c r="B108" s="470" t="s">
        <v>32</v>
      </c>
      <c r="C108" s="501" t="s">
        <v>76</v>
      </c>
      <c r="D108" s="502" t="s">
        <v>33</v>
      </c>
      <c r="E108" s="503" t="s">
        <v>45</v>
      </c>
      <c r="F108" s="504" t="s">
        <v>95</v>
      </c>
      <c r="G108" s="505" t="s">
        <v>22</v>
      </c>
      <c r="H108" s="506" t="s">
        <v>35</v>
      </c>
      <c r="I108" s="507" t="s">
        <v>34</v>
      </c>
      <c r="J108" s="619" t="s">
        <v>89</v>
      </c>
      <c r="K108" s="331"/>
      <c r="L108" s="540"/>
      <c r="M108" s="408"/>
      <c r="N108" s="408"/>
      <c r="O108" s="408"/>
      <c r="P108" s="408"/>
      <c r="Q108" s="330"/>
      <c r="R108" s="330"/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</row>
    <row r="109" spans="1:43" x14ac:dyDescent="0.3">
      <c r="A109" s="331"/>
      <c r="B109" s="508" t="s">
        <v>10</v>
      </c>
      <c r="C109" s="509">
        <f>'Year 2'!M109</f>
        <v>0</v>
      </c>
      <c r="D109" s="697">
        <f>'Year 2'!N109</f>
        <v>0</v>
      </c>
      <c r="E109" s="698">
        <f>'Year 2'!O109</f>
        <v>0</v>
      </c>
      <c r="F109" s="699">
        <f>'Year 2'!J109</f>
        <v>0</v>
      </c>
      <c r="G109" s="509">
        <f t="shared" ref="G109:G114" si="2">I109+H109</f>
        <v>0</v>
      </c>
      <c r="H109" s="510">
        <f>Table82734[[#Totals],[Total own]]</f>
        <v>0</v>
      </c>
      <c r="I109" s="511">
        <f>Table82734[[#Totals],[Total IRF]]</f>
        <v>0</v>
      </c>
      <c r="J109" s="512">
        <f t="shared" ref="J109:J114" si="3">E109-I109</f>
        <v>0</v>
      </c>
      <c r="K109" s="331"/>
      <c r="L109" s="354"/>
      <c r="M109" s="330"/>
      <c r="N109" s="513"/>
      <c r="O109" s="513"/>
      <c r="P109" s="513"/>
      <c r="Q109" s="513"/>
      <c r="R109" s="513"/>
      <c r="S109" s="330"/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</row>
    <row r="110" spans="1:43" x14ac:dyDescent="0.3">
      <c r="A110" s="331"/>
      <c r="B110" s="508" t="s">
        <v>36</v>
      </c>
      <c r="C110" s="514">
        <f>'Year 2'!M110</f>
        <v>0</v>
      </c>
      <c r="D110" s="697">
        <f>'Year 2'!N110</f>
        <v>0</v>
      </c>
      <c r="E110" s="700">
        <f>'Year 2'!O110</f>
        <v>0</v>
      </c>
      <c r="F110" s="699">
        <f>'Year 2'!J110</f>
        <v>0</v>
      </c>
      <c r="G110" s="514">
        <f t="shared" si="2"/>
        <v>0</v>
      </c>
      <c r="H110" s="515">
        <f>Table32229[[#Totals],[Own/other financing]]</f>
        <v>0</v>
      </c>
      <c r="I110" s="516">
        <f>Table32229[[#Totals],[Funded by IRF]]</f>
        <v>0</v>
      </c>
      <c r="J110" s="517">
        <f t="shared" si="3"/>
        <v>0</v>
      </c>
      <c r="K110" s="331"/>
      <c r="L110" s="331"/>
      <c r="M110" s="330"/>
      <c r="N110" s="760"/>
      <c r="O110" s="760"/>
      <c r="P110" s="518"/>
      <c r="Q110" s="518"/>
      <c r="R110" s="518"/>
      <c r="S110" s="330"/>
      <c r="T110" s="330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330"/>
      <c r="AL110" s="330"/>
      <c r="AM110" s="330"/>
      <c r="AN110" s="330"/>
      <c r="AO110" s="330"/>
      <c r="AP110" s="330"/>
      <c r="AQ110" s="330"/>
    </row>
    <row r="111" spans="1:43" x14ac:dyDescent="0.3">
      <c r="A111" s="331"/>
      <c r="B111" s="508" t="s">
        <v>37</v>
      </c>
      <c r="C111" s="514">
        <f>'Year 2'!M111</f>
        <v>0</v>
      </c>
      <c r="D111" s="697">
        <f>'Year 2'!N111</f>
        <v>0</v>
      </c>
      <c r="E111" s="700">
        <f>'Year 2'!O111</f>
        <v>0</v>
      </c>
      <c r="F111" s="699">
        <f>'Year 2'!J111</f>
        <v>0</v>
      </c>
      <c r="G111" s="514">
        <f t="shared" si="2"/>
        <v>0</v>
      </c>
      <c r="H111" s="515">
        <f>Table42330[[#Totals],[Own/other financing]]</f>
        <v>0</v>
      </c>
      <c r="I111" s="516">
        <f>Table42330[[#Totals],[Funded by IRF]]</f>
        <v>0</v>
      </c>
      <c r="J111" s="517">
        <f t="shared" si="3"/>
        <v>0</v>
      </c>
      <c r="K111" s="331"/>
      <c r="L111" s="331"/>
      <c r="M111" s="330"/>
      <c r="N111" s="760"/>
      <c r="O111" s="760"/>
      <c r="P111" s="518"/>
      <c r="Q111" s="518"/>
      <c r="R111" s="518"/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</row>
    <row r="112" spans="1:43" x14ac:dyDescent="0.3">
      <c r="A112" s="331"/>
      <c r="B112" s="508" t="s">
        <v>38</v>
      </c>
      <c r="C112" s="514">
        <f>'Year 2'!M112</f>
        <v>0</v>
      </c>
      <c r="D112" s="697">
        <f>'Year 2'!N112</f>
        <v>0</v>
      </c>
      <c r="E112" s="700">
        <f>'Year 2'!O112</f>
        <v>0</v>
      </c>
      <c r="F112" s="699">
        <f>'Year 2'!J112</f>
        <v>0</v>
      </c>
      <c r="G112" s="514">
        <f t="shared" si="2"/>
        <v>0</v>
      </c>
      <c r="H112" s="515">
        <f>Table62431[[#Totals],[Own/other financing]]</f>
        <v>0</v>
      </c>
      <c r="I112" s="516">
        <f>Table62431[[#Totals],[Funded by IRF]]</f>
        <v>0</v>
      </c>
      <c r="J112" s="517">
        <f t="shared" si="3"/>
        <v>0</v>
      </c>
      <c r="K112" s="331"/>
      <c r="L112" s="331"/>
      <c r="M112" s="330"/>
      <c r="N112" s="760"/>
      <c r="O112" s="760"/>
      <c r="P112" s="518"/>
      <c r="Q112" s="518"/>
      <c r="R112" s="518"/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</row>
    <row r="113" spans="1:43" x14ac:dyDescent="0.3">
      <c r="A113" s="331"/>
      <c r="B113" s="508" t="s">
        <v>39</v>
      </c>
      <c r="C113" s="514">
        <f>'Year 2'!M113</f>
        <v>0</v>
      </c>
      <c r="D113" s="697">
        <f>'Year 2'!N113</f>
        <v>0</v>
      </c>
      <c r="E113" s="700">
        <f>'Year 2'!O113</f>
        <v>0</v>
      </c>
      <c r="F113" s="699">
        <f>'Year 2'!J113</f>
        <v>0</v>
      </c>
      <c r="G113" s="514">
        <f t="shared" si="2"/>
        <v>0</v>
      </c>
      <c r="H113" s="515">
        <f>Table92633[[#Totals],[Own/other financing]]</f>
        <v>0</v>
      </c>
      <c r="I113" s="516">
        <f>Table92633[[#Totals],[Funded by IRF]]</f>
        <v>0</v>
      </c>
      <c r="J113" s="517">
        <f t="shared" si="3"/>
        <v>0</v>
      </c>
      <c r="K113" s="331"/>
      <c r="L113" s="331"/>
      <c r="M113" s="330"/>
      <c r="N113" s="330"/>
      <c r="O113" s="330"/>
      <c r="P113" s="330"/>
      <c r="Q113" s="330"/>
      <c r="R113" s="330"/>
      <c r="S113" s="330"/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</row>
    <row r="114" spans="1:43" x14ac:dyDescent="0.3">
      <c r="A114" s="331"/>
      <c r="B114" s="508" t="s">
        <v>40</v>
      </c>
      <c r="C114" s="519">
        <f>'Year 2'!M114</f>
        <v>0</v>
      </c>
      <c r="D114" s="697">
        <f>'Year 2'!N114</f>
        <v>0</v>
      </c>
      <c r="E114" s="701">
        <f>'Year 2'!O114</f>
        <v>0</v>
      </c>
      <c r="F114" s="699">
        <f>'Year 2'!J114</f>
        <v>0</v>
      </c>
      <c r="G114" s="519">
        <f t="shared" si="2"/>
        <v>0</v>
      </c>
      <c r="H114" s="520">
        <f>Table72532[[#Totals],[Own/other financing]]</f>
        <v>0</v>
      </c>
      <c r="I114" s="521">
        <f>Table72532[[#Totals],[Funded by IRF]]</f>
        <v>0</v>
      </c>
      <c r="J114" s="522">
        <f t="shared" si="3"/>
        <v>0</v>
      </c>
      <c r="K114" s="331"/>
      <c r="L114" s="331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0"/>
    </row>
    <row r="115" spans="1:43" x14ac:dyDescent="0.3">
      <c r="A115" s="331"/>
      <c r="B115" s="523" t="s">
        <v>22</v>
      </c>
      <c r="C115" s="524">
        <f t="shared" ref="C115:J115" si="4">SUM(C109:C114)</f>
        <v>0</v>
      </c>
      <c r="D115" s="525">
        <f t="shared" si="4"/>
        <v>0</v>
      </c>
      <c r="E115" s="526">
        <f t="shared" si="4"/>
        <v>0</v>
      </c>
      <c r="F115" s="702">
        <f t="shared" si="4"/>
        <v>0</v>
      </c>
      <c r="G115" s="527">
        <f t="shared" si="4"/>
        <v>0</v>
      </c>
      <c r="H115" s="528">
        <f t="shared" si="4"/>
        <v>0</v>
      </c>
      <c r="I115" s="529">
        <f t="shared" si="4"/>
        <v>0</v>
      </c>
      <c r="J115" s="636">
        <f t="shared" si="4"/>
        <v>0</v>
      </c>
      <c r="K115" s="331"/>
      <c r="L115" s="331"/>
      <c r="M115" s="330"/>
      <c r="N115" s="330"/>
      <c r="O115" s="330"/>
      <c r="P115" s="330"/>
      <c r="Q115" s="330"/>
      <c r="R115" s="330"/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</row>
    <row r="116" spans="1:43" x14ac:dyDescent="0.3">
      <c r="A116" s="331"/>
      <c r="B116" s="508" t="s">
        <v>41</v>
      </c>
      <c r="C116" s="530"/>
      <c r="D116" s="531"/>
      <c r="E116" s="532">
        <f>SUM(E109:E113)*0.25</f>
        <v>0</v>
      </c>
      <c r="F116" s="703">
        <f>'Year 2'!J116</f>
        <v>0</v>
      </c>
      <c r="G116" s="514"/>
      <c r="H116" s="515"/>
      <c r="I116" s="516">
        <f>SUM(I109:I113)*0.25</f>
        <v>0</v>
      </c>
      <c r="J116" s="517">
        <f>SUM(J109:J113)*0.25</f>
        <v>0</v>
      </c>
      <c r="K116" s="331"/>
      <c r="L116" s="331"/>
      <c r="M116" s="330"/>
      <c r="N116" s="330"/>
      <c r="O116" s="330"/>
      <c r="P116" s="330"/>
      <c r="Q116" s="330"/>
      <c r="R116" s="330"/>
      <c r="S116" s="330"/>
      <c r="T116" s="330"/>
      <c r="U116" s="330"/>
      <c r="V116" s="330"/>
      <c r="W116" s="330"/>
      <c r="X116" s="330"/>
      <c r="Y116" s="330"/>
      <c r="Z116" s="330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</row>
    <row r="117" spans="1:43" ht="14.4" thickBot="1" x14ac:dyDescent="0.35">
      <c r="A117" s="331"/>
      <c r="B117" s="470" t="s">
        <v>42</v>
      </c>
      <c r="C117" s="533"/>
      <c r="D117" s="534"/>
      <c r="E117" s="535">
        <f t="shared" ref="E117" si="5">SUM(E115:E116)</f>
        <v>0</v>
      </c>
      <c r="F117" s="704">
        <f>SUM(F115:F116)</f>
        <v>0</v>
      </c>
      <c r="G117" s="536"/>
      <c r="H117" s="537"/>
      <c r="I117" s="538">
        <f>SUM(I115:I116)</f>
        <v>0</v>
      </c>
      <c r="J117" s="539">
        <f>SUM(J115:J116)</f>
        <v>0</v>
      </c>
      <c r="K117" s="331"/>
      <c r="L117" s="331"/>
      <c r="M117" s="330"/>
      <c r="N117" s="330"/>
      <c r="O117" s="330"/>
      <c r="P117" s="330"/>
      <c r="Q117" s="330"/>
      <c r="R117" s="330"/>
      <c r="S117" s="330"/>
      <c r="T117" s="330"/>
      <c r="U117" s="330"/>
      <c r="V117" s="330"/>
      <c r="W117" s="330"/>
      <c r="X117" s="330"/>
      <c r="Y117" s="33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330"/>
      <c r="AL117" s="330"/>
      <c r="AM117" s="330"/>
    </row>
    <row r="118" spans="1:43" x14ac:dyDescent="0.3">
      <c r="A118" s="331"/>
      <c r="B118" s="345" t="s">
        <v>43</v>
      </c>
      <c r="C118" s="331"/>
      <c r="D118" s="331"/>
      <c r="E118" s="331"/>
      <c r="F118" s="331"/>
      <c r="G118" s="331"/>
      <c r="H118" s="331"/>
      <c r="I118" s="331"/>
      <c r="J118" s="352"/>
      <c r="K118" s="331"/>
      <c r="L118" s="331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</row>
    <row r="119" spans="1:43" x14ac:dyDescent="0.3">
      <c r="A119" s="331"/>
      <c r="B119" s="345" t="s">
        <v>86</v>
      </c>
      <c r="C119" s="331"/>
      <c r="D119" s="331"/>
      <c r="E119" s="331"/>
      <c r="F119" s="331"/>
      <c r="G119" s="331"/>
      <c r="H119" s="331"/>
      <c r="I119" s="331"/>
      <c r="J119" s="331"/>
      <c r="K119" s="331"/>
      <c r="L119" s="331"/>
      <c r="M119" s="330"/>
      <c r="N119" s="330"/>
      <c r="O119" s="330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</row>
    <row r="120" spans="1:43" x14ac:dyDescent="0.3">
      <c r="A120" s="331"/>
      <c r="B120" s="345"/>
      <c r="C120" s="331"/>
      <c r="D120" s="331"/>
      <c r="E120" s="331"/>
      <c r="F120" s="331"/>
      <c r="G120" s="331"/>
      <c r="H120" s="331"/>
      <c r="I120" s="331"/>
      <c r="J120" s="331"/>
      <c r="K120" s="331"/>
      <c r="L120" s="331"/>
      <c r="M120" s="330"/>
      <c r="N120" s="330"/>
      <c r="O120" s="330"/>
      <c r="P120" s="330"/>
      <c r="Q120" s="330"/>
      <c r="R120" s="330"/>
      <c r="S120" s="330"/>
      <c r="T120" s="330"/>
      <c r="U120" s="330"/>
      <c r="V120" s="330"/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0"/>
      <c r="AM120" s="330"/>
    </row>
    <row r="121" spans="1:43" x14ac:dyDescent="0.3">
      <c r="A121" s="331"/>
      <c r="B121" s="540" t="s">
        <v>87</v>
      </c>
      <c r="C121" s="540"/>
      <c r="D121" s="540"/>
      <c r="E121" s="540"/>
      <c r="F121" s="540"/>
      <c r="G121" s="331"/>
      <c r="H121" s="331"/>
      <c r="I121" s="331"/>
      <c r="J121" s="331"/>
      <c r="K121" s="331"/>
      <c r="L121" s="331"/>
      <c r="M121" s="330"/>
      <c r="N121" s="330"/>
      <c r="O121" s="330"/>
      <c r="P121" s="330"/>
      <c r="Q121" s="330"/>
      <c r="R121" s="330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330"/>
      <c r="AL121" s="330"/>
      <c r="AM121" s="330"/>
    </row>
    <row r="122" spans="1:43" x14ac:dyDescent="0.3">
      <c r="A122" s="331"/>
      <c r="B122" s="541"/>
      <c r="C122" s="542" t="s">
        <v>35</v>
      </c>
      <c r="D122" s="543" t="s">
        <v>45</v>
      </c>
      <c r="E122" s="544" t="s">
        <v>46</v>
      </c>
      <c r="F122" s="544" t="s">
        <v>47</v>
      </c>
      <c r="G122" s="544" t="s">
        <v>48</v>
      </c>
      <c r="H122" s="331"/>
      <c r="I122" s="331"/>
      <c r="J122" s="331"/>
      <c r="K122" s="331"/>
      <c r="L122" s="331"/>
      <c r="M122" s="330"/>
      <c r="N122" s="330"/>
      <c r="O122" s="330"/>
      <c r="P122" s="330"/>
      <c r="Q122" s="330"/>
      <c r="R122" s="330"/>
      <c r="S122" s="330"/>
      <c r="T122" s="330"/>
      <c r="U122" s="330"/>
      <c r="V122" s="330"/>
      <c r="W122" s="330"/>
      <c r="X122" s="330"/>
      <c r="Y122" s="330"/>
      <c r="Z122" s="330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330"/>
      <c r="AL122" s="330"/>
      <c r="AM122" s="330"/>
    </row>
    <row r="123" spans="1:43" x14ac:dyDescent="0.3">
      <c r="A123" s="331"/>
      <c r="B123" s="545"/>
      <c r="C123" s="546" t="s">
        <v>81</v>
      </c>
      <c r="D123" s="547" t="s">
        <v>81</v>
      </c>
      <c r="E123" s="506" t="s">
        <v>82</v>
      </c>
      <c r="F123" s="506" t="s">
        <v>82</v>
      </c>
      <c r="G123" s="506" t="s">
        <v>82</v>
      </c>
      <c r="H123" s="331"/>
      <c r="I123" s="331"/>
      <c r="J123" s="331"/>
      <c r="K123" s="331"/>
      <c r="L123" s="331"/>
      <c r="M123" s="330"/>
      <c r="N123" s="330"/>
      <c r="O123" s="330"/>
      <c r="P123" s="330"/>
      <c r="Q123" s="330"/>
      <c r="R123" s="330"/>
      <c r="S123" s="330"/>
      <c r="T123" s="330"/>
      <c r="U123" s="330"/>
      <c r="V123" s="330"/>
      <c r="W123" s="330"/>
      <c r="X123" s="330"/>
      <c r="Y123" s="330"/>
      <c r="Z123" s="330"/>
      <c r="AA123" s="330"/>
      <c r="AB123" s="330"/>
      <c r="AC123" s="330"/>
      <c r="AD123" s="330"/>
      <c r="AE123" s="330"/>
      <c r="AF123" s="330"/>
      <c r="AG123" s="330"/>
      <c r="AH123" s="330"/>
      <c r="AI123" s="330"/>
      <c r="AJ123" s="330"/>
      <c r="AK123" s="330"/>
      <c r="AL123" s="330"/>
      <c r="AM123" s="330"/>
    </row>
    <row r="124" spans="1:43" x14ac:dyDescent="0.3">
      <c r="A124" s="331"/>
      <c r="B124" s="548" t="s">
        <v>49</v>
      </c>
      <c r="C124" s="549"/>
      <c r="D124" s="550"/>
      <c r="E124" s="551"/>
      <c r="F124" s="551"/>
      <c r="G124" s="551"/>
      <c r="H124" s="331"/>
      <c r="I124" s="331"/>
      <c r="J124" s="331"/>
      <c r="K124" s="331"/>
      <c r="L124" s="331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0"/>
      <c r="AM124" s="330"/>
    </row>
    <row r="125" spans="1:43" x14ac:dyDescent="0.3">
      <c r="A125" s="331"/>
      <c r="B125" s="548" t="s">
        <v>50</v>
      </c>
      <c r="C125" s="549"/>
      <c r="D125" s="550"/>
      <c r="E125" s="551"/>
      <c r="F125" s="551"/>
      <c r="G125" s="551"/>
      <c r="H125" s="331"/>
      <c r="I125" s="331"/>
      <c r="J125" s="331"/>
      <c r="K125" s="331"/>
      <c r="L125" s="331"/>
      <c r="M125" s="330"/>
      <c r="N125" s="330"/>
      <c r="O125" s="330"/>
      <c r="P125" s="330"/>
      <c r="Q125" s="330"/>
      <c r="R125" s="330"/>
      <c r="S125" s="330"/>
      <c r="T125" s="330"/>
      <c r="U125" s="330"/>
      <c r="V125" s="330"/>
      <c r="W125" s="330"/>
      <c r="X125" s="330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</row>
    <row r="126" spans="1:43" x14ac:dyDescent="0.3">
      <c r="A126" s="331"/>
      <c r="B126" s="552" t="s">
        <v>51</v>
      </c>
      <c r="C126" s="553"/>
      <c r="D126" s="554"/>
      <c r="E126" s="555"/>
      <c r="F126" s="555"/>
      <c r="G126" s="555"/>
      <c r="H126" s="331"/>
      <c r="I126" s="331"/>
      <c r="J126" s="331"/>
      <c r="K126" s="331"/>
      <c r="L126" s="331"/>
      <c r="M126" s="330"/>
      <c r="N126" s="330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</row>
    <row r="127" spans="1:43" x14ac:dyDescent="0.3">
      <c r="A127" s="331"/>
      <c r="B127" s="352"/>
      <c r="C127" s="985" t="s">
        <v>23</v>
      </c>
      <c r="D127" s="985"/>
      <c r="E127" s="331"/>
      <c r="F127" s="331"/>
      <c r="G127" s="331"/>
      <c r="H127" s="331"/>
      <c r="I127" s="331"/>
      <c r="J127" s="331"/>
      <c r="K127" s="331"/>
      <c r="L127" s="331"/>
      <c r="M127" s="330"/>
      <c r="N127" s="330"/>
      <c r="O127" s="330"/>
      <c r="P127" s="330"/>
      <c r="Q127" s="330"/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0"/>
      <c r="AM127" s="330"/>
    </row>
    <row r="128" spans="1:43" x14ac:dyDescent="0.3">
      <c r="A128" s="331"/>
      <c r="B128" s="331"/>
      <c r="C128" s="331"/>
      <c r="D128" s="331"/>
      <c r="E128" s="331"/>
      <c r="F128" s="331"/>
      <c r="G128" s="331"/>
      <c r="H128" s="331"/>
      <c r="I128" s="331"/>
      <c r="J128" s="331"/>
      <c r="K128" s="331"/>
      <c r="L128" s="331"/>
      <c r="M128" s="330"/>
      <c r="N128" s="330"/>
      <c r="O128" s="330"/>
      <c r="P128" s="330"/>
      <c r="Q128" s="330"/>
      <c r="R128" s="330"/>
      <c r="S128" s="330"/>
      <c r="T128" s="330"/>
      <c r="U128" s="330"/>
      <c r="V128" s="330"/>
      <c r="W128" s="330"/>
      <c r="X128" s="330"/>
      <c r="Y128" s="330"/>
      <c r="Z128" s="330"/>
      <c r="AA128" s="330"/>
      <c r="AB128" s="330"/>
      <c r="AC128" s="330"/>
      <c r="AD128" s="330"/>
      <c r="AE128" s="330"/>
      <c r="AF128" s="330"/>
      <c r="AG128" s="330"/>
      <c r="AH128" s="330"/>
    </row>
    <row r="129" spans="1:34" ht="15" customHeight="1" x14ac:dyDescent="0.3">
      <c r="A129" s="330"/>
      <c r="B129" s="330"/>
      <c r="C129" s="330"/>
      <c r="D129" s="330"/>
      <c r="E129" s="330"/>
      <c r="F129" s="330"/>
      <c r="G129" s="330"/>
      <c r="H129" s="330"/>
      <c r="I129" s="330"/>
      <c r="J129" s="330"/>
      <c r="K129" s="330"/>
      <c r="L129" s="330"/>
      <c r="M129" s="330"/>
      <c r="N129" s="330"/>
      <c r="O129" s="330"/>
      <c r="P129" s="330"/>
      <c r="Q129" s="330"/>
      <c r="R129" s="330"/>
      <c r="S129" s="330"/>
      <c r="T129" s="330"/>
      <c r="U129" s="330"/>
      <c r="V129" s="330"/>
      <c r="W129" s="330"/>
      <c r="X129" s="330"/>
      <c r="Y129" s="330"/>
      <c r="Z129" s="330"/>
      <c r="AA129" s="330"/>
      <c r="AB129" s="330"/>
      <c r="AC129" s="330"/>
      <c r="AD129" s="330"/>
      <c r="AE129" s="330"/>
      <c r="AF129" s="330"/>
      <c r="AG129" s="330"/>
      <c r="AH129" s="330"/>
    </row>
    <row r="130" spans="1:34" s="500" customFormat="1" x14ac:dyDescent="0.3">
      <c r="A130" s="497"/>
      <c r="B130" s="497"/>
      <c r="C130" s="497"/>
      <c r="D130" s="497"/>
      <c r="E130" s="497"/>
      <c r="F130" s="556"/>
      <c r="G130" s="556"/>
      <c r="H130" s="556"/>
      <c r="I130" s="556"/>
      <c r="J130" s="556"/>
      <c r="K130" s="497"/>
      <c r="L130" s="497"/>
      <c r="M130" s="497"/>
      <c r="N130" s="497"/>
      <c r="O130" s="497"/>
      <c r="P130" s="497"/>
      <c r="Q130" s="497"/>
      <c r="R130" s="497"/>
      <c r="S130" s="497"/>
      <c r="T130" s="497"/>
      <c r="U130" s="497"/>
      <c r="V130" s="497"/>
      <c r="W130" s="497"/>
      <c r="X130" s="497"/>
      <c r="Y130" s="497"/>
      <c r="Z130" s="497"/>
    </row>
    <row r="131" spans="1:34" s="469" customFormat="1" ht="18" customHeight="1" x14ac:dyDescent="0.3">
      <c r="A131" s="464"/>
      <c r="B131" s="330"/>
      <c r="C131" s="330"/>
      <c r="D131" s="464"/>
      <c r="E131" s="464"/>
      <c r="F131" s="330"/>
      <c r="G131" s="330"/>
      <c r="H131" s="330"/>
      <c r="I131" s="330"/>
      <c r="J131" s="330"/>
      <c r="K131" s="464"/>
      <c r="L131" s="464"/>
      <c r="M131" s="464"/>
      <c r="N131" s="464"/>
      <c r="O131" s="464"/>
      <c r="P131" s="464"/>
      <c r="Q131" s="464"/>
      <c r="R131" s="464"/>
      <c r="S131" s="464"/>
      <c r="T131" s="464"/>
      <c r="U131" s="464"/>
      <c r="V131" s="464"/>
      <c r="W131" s="464"/>
      <c r="X131" s="464"/>
      <c r="Y131" s="464"/>
      <c r="Z131" s="464"/>
    </row>
    <row r="132" spans="1:34" x14ac:dyDescent="0.3">
      <c r="A132" s="330"/>
      <c r="B132" s="330"/>
      <c r="C132" s="330"/>
      <c r="D132" s="330"/>
      <c r="E132" s="330"/>
      <c r="F132" s="330"/>
      <c r="G132" s="330"/>
      <c r="H132" s="330"/>
      <c r="I132" s="330"/>
      <c r="J132" s="330"/>
      <c r="K132" s="330"/>
      <c r="L132" s="330"/>
      <c r="M132" s="330"/>
      <c r="N132" s="330"/>
      <c r="O132" s="330"/>
      <c r="P132" s="330"/>
      <c r="Q132" s="330"/>
      <c r="R132" s="330"/>
      <c r="S132" s="330"/>
      <c r="T132" s="330"/>
      <c r="U132" s="330"/>
      <c r="V132" s="330"/>
      <c r="W132" s="330"/>
      <c r="X132" s="330"/>
    </row>
    <row r="133" spans="1:34" x14ac:dyDescent="0.3">
      <c r="A133" s="330"/>
      <c r="B133" s="330"/>
      <c r="C133" s="330"/>
      <c r="D133" s="330"/>
      <c r="E133" s="330"/>
      <c r="F133" s="330"/>
      <c r="G133" s="330"/>
      <c r="H133" s="330"/>
      <c r="I133" s="330"/>
      <c r="J133" s="330"/>
      <c r="K133" s="330"/>
      <c r="L133" s="330"/>
      <c r="M133" s="330"/>
      <c r="N133" s="330"/>
      <c r="O133" s="330"/>
      <c r="P133" s="330"/>
      <c r="Q133" s="330"/>
      <c r="R133" s="330"/>
      <c r="S133" s="330"/>
      <c r="T133" s="330"/>
      <c r="U133" s="330"/>
      <c r="V133" s="330"/>
      <c r="W133" s="330"/>
      <c r="X133" s="330"/>
    </row>
    <row r="134" spans="1:34" x14ac:dyDescent="0.3">
      <c r="A134" s="330"/>
      <c r="B134" s="330"/>
      <c r="C134" s="330"/>
      <c r="D134" s="330"/>
      <c r="E134" s="330"/>
      <c r="F134" s="330"/>
      <c r="G134" s="330"/>
      <c r="H134" s="330"/>
      <c r="I134" s="330"/>
      <c r="J134" s="330"/>
      <c r="K134" s="330"/>
      <c r="L134" s="330"/>
      <c r="M134" s="330"/>
      <c r="N134" s="330"/>
      <c r="O134" s="330"/>
      <c r="P134" s="330"/>
      <c r="Q134" s="330"/>
      <c r="R134" s="330"/>
      <c r="S134" s="330"/>
      <c r="T134" s="330"/>
      <c r="U134" s="330"/>
      <c r="V134" s="330"/>
      <c r="W134" s="330"/>
      <c r="X134" s="330"/>
    </row>
    <row r="135" spans="1:34" x14ac:dyDescent="0.3">
      <c r="A135" s="330"/>
      <c r="B135" s="330"/>
      <c r="C135" s="330"/>
      <c r="D135" s="330"/>
      <c r="E135" s="330"/>
      <c r="F135" s="330"/>
      <c r="G135" s="330"/>
      <c r="H135" s="330"/>
      <c r="I135" s="330"/>
      <c r="J135" s="330"/>
      <c r="K135" s="330"/>
      <c r="L135" s="330"/>
      <c r="M135" s="330"/>
      <c r="N135" s="330"/>
      <c r="O135" s="330"/>
      <c r="P135" s="330"/>
      <c r="Q135" s="330"/>
      <c r="R135" s="330"/>
      <c r="S135" s="330"/>
      <c r="T135" s="330"/>
      <c r="U135" s="330"/>
      <c r="V135" s="330"/>
      <c r="W135" s="330"/>
      <c r="X135" s="330"/>
    </row>
    <row r="136" spans="1:34" x14ac:dyDescent="0.3">
      <c r="A136" s="330"/>
      <c r="B136" s="330"/>
      <c r="C136" s="330"/>
      <c r="D136" s="330"/>
      <c r="E136" s="330"/>
      <c r="F136" s="330"/>
      <c r="G136" s="330"/>
      <c r="H136" s="330"/>
      <c r="I136" s="330"/>
      <c r="J136" s="330"/>
      <c r="K136" s="330"/>
      <c r="L136" s="330"/>
      <c r="M136" s="330"/>
      <c r="N136" s="330"/>
      <c r="O136" s="330"/>
      <c r="P136" s="330"/>
      <c r="Q136" s="330"/>
      <c r="R136" s="330"/>
      <c r="S136" s="330"/>
      <c r="T136" s="330"/>
      <c r="U136" s="330"/>
      <c r="V136" s="330"/>
      <c r="W136" s="330"/>
      <c r="X136" s="330"/>
    </row>
    <row r="137" spans="1:34" x14ac:dyDescent="0.3">
      <c r="A137" s="330"/>
      <c r="B137" s="330"/>
      <c r="C137" s="330"/>
      <c r="D137" s="330"/>
      <c r="E137" s="330"/>
      <c r="F137" s="330"/>
      <c r="G137" s="330"/>
      <c r="H137" s="330"/>
      <c r="I137" s="330"/>
      <c r="J137" s="330"/>
      <c r="K137" s="330"/>
      <c r="L137" s="330"/>
      <c r="M137" s="330"/>
      <c r="N137" s="330"/>
      <c r="O137" s="330"/>
      <c r="P137" s="330"/>
      <c r="Q137" s="330"/>
      <c r="R137" s="330"/>
      <c r="S137" s="330"/>
      <c r="T137" s="330"/>
      <c r="U137" s="330"/>
      <c r="V137" s="330"/>
      <c r="W137" s="330"/>
      <c r="X137" s="330"/>
    </row>
    <row r="138" spans="1:34" x14ac:dyDescent="0.3">
      <c r="A138" s="330"/>
      <c r="B138" s="330"/>
      <c r="C138" s="330"/>
      <c r="D138" s="330"/>
      <c r="E138" s="330"/>
      <c r="F138" s="330"/>
      <c r="G138" s="330"/>
      <c r="H138" s="330"/>
      <c r="I138" s="330"/>
      <c r="J138" s="330"/>
      <c r="K138" s="330"/>
      <c r="L138" s="330"/>
      <c r="M138" s="330"/>
      <c r="N138" s="330"/>
      <c r="O138" s="330"/>
      <c r="P138" s="330"/>
      <c r="Q138" s="330"/>
      <c r="R138" s="330"/>
      <c r="S138" s="330"/>
      <c r="T138" s="330"/>
      <c r="U138" s="330"/>
      <c r="V138" s="330"/>
      <c r="W138" s="330"/>
      <c r="X138" s="330"/>
    </row>
    <row r="139" spans="1:34" x14ac:dyDescent="0.3">
      <c r="A139" s="330"/>
      <c r="B139" s="330"/>
      <c r="C139" s="330"/>
      <c r="D139" s="330"/>
      <c r="E139" s="330"/>
      <c r="F139" s="330"/>
      <c r="G139" s="330"/>
      <c r="H139" s="330"/>
      <c r="I139" s="330"/>
      <c r="J139" s="330"/>
      <c r="K139" s="330"/>
      <c r="L139" s="330"/>
      <c r="M139" s="330"/>
      <c r="N139" s="330"/>
      <c r="O139" s="330"/>
      <c r="P139" s="330"/>
      <c r="Q139" s="330"/>
      <c r="R139" s="330"/>
      <c r="S139" s="330"/>
      <c r="T139" s="330"/>
      <c r="U139" s="330"/>
      <c r="V139" s="330"/>
      <c r="W139" s="330"/>
      <c r="X139" s="330"/>
    </row>
    <row r="140" spans="1:34" x14ac:dyDescent="0.3">
      <c r="A140" s="330"/>
      <c r="B140" s="330"/>
      <c r="C140" s="330"/>
      <c r="D140" s="330"/>
      <c r="E140" s="330"/>
      <c r="F140" s="330"/>
      <c r="G140" s="330"/>
      <c r="H140" s="330"/>
      <c r="I140" s="330"/>
      <c r="J140" s="330"/>
      <c r="K140" s="330"/>
      <c r="L140" s="330"/>
      <c r="M140" s="330"/>
      <c r="N140" s="330"/>
      <c r="O140" s="330"/>
      <c r="P140" s="330"/>
      <c r="Q140" s="330"/>
      <c r="R140" s="330"/>
      <c r="S140" s="330"/>
      <c r="T140" s="330"/>
      <c r="U140" s="330"/>
      <c r="V140" s="330"/>
      <c r="W140" s="330"/>
      <c r="X140" s="330"/>
    </row>
    <row r="141" spans="1:34" x14ac:dyDescent="0.3">
      <c r="A141" s="330"/>
      <c r="B141" s="330"/>
      <c r="C141" s="330"/>
      <c r="D141" s="330"/>
      <c r="E141" s="330"/>
      <c r="F141" s="330"/>
      <c r="G141" s="330"/>
      <c r="H141" s="330"/>
      <c r="I141" s="330"/>
      <c r="J141" s="330"/>
      <c r="K141" s="330"/>
      <c r="L141" s="330"/>
      <c r="M141" s="330"/>
      <c r="N141" s="330"/>
      <c r="O141" s="330"/>
      <c r="P141" s="330"/>
      <c r="Q141" s="330"/>
      <c r="R141" s="330"/>
      <c r="S141" s="330"/>
      <c r="T141" s="330"/>
      <c r="U141" s="330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  <c r="AF141" s="330"/>
    </row>
    <row r="142" spans="1:34" x14ac:dyDescent="0.3">
      <c r="A142" s="330"/>
      <c r="B142" s="330"/>
      <c r="C142" s="330"/>
      <c r="D142" s="330"/>
      <c r="E142" s="330"/>
      <c r="F142" s="330"/>
      <c r="G142" s="330"/>
      <c r="H142" s="330"/>
      <c r="I142" s="330"/>
      <c r="J142" s="330"/>
      <c r="K142" s="330"/>
      <c r="L142" s="330"/>
      <c r="M142" s="330"/>
      <c r="N142" s="330"/>
      <c r="O142" s="330"/>
      <c r="P142" s="330"/>
      <c r="Q142" s="330"/>
      <c r="R142" s="330"/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30"/>
      <c r="AG142" s="330"/>
      <c r="AH142" s="330"/>
    </row>
    <row r="143" spans="1:34" x14ac:dyDescent="0.3">
      <c r="A143" s="330"/>
      <c r="B143" s="330"/>
      <c r="C143" s="330"/>
      <c r="D143" s="330"/>
      <c r="E143" s="330"/>
      <c r="F143" s="330"/>
      <c r="G143" s="330"/>
      <c r="H143" s="330"/>
      <c r="I143" s="330"/>
      <c r="J143" s="330"/>
      <c r="K143" s="330"/>
      <c r="L143" s="330"/>
      <c r="M143" s="330"/>
      <c r="N143" s="330"/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</row>
    <row r="144" spans="1:34" x14ac:dyDescent="0.3">
      <c r="A144" s="330"/>
      <c r="B144" s="330"/>
      <c r="C144" s="330"/>
      <c r="D144" s="330"/>
      <c r="E144" s="330"/>
      <c r="F144" s="330"/>
      <c r="G144" s="330"/>
      <c r="H144" s="330"/>
      <c r="I144" s="330"/>
      <c r="J144" s="330"/>
      <c r="K144" s="330"/>
      <c r="L144" s="330"/>
      <c r="M144" s="330"/>
      <c r="N144" s="330"/>
      <c r="O144" s="330"/>
      <c r="P144" s="330"/>
      <c r="Q144" s="330"/>
      <c r="R144" s="330"/>
      <c r="S144" s="330"/>
      <c r="T144" s="330"/>
      <c r="U144" s="330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30"/>
      <c r="AH144" s="330"/>
    </row>
    <row r="145" spans="1:39" x14ac:dyDescent="0.3">
      <c r="A145" s="330"/>
      <c r="B145" s="330"/>
      <c r="C145" s="330"/>
      <c r="D145" s="330"/>
      <c r="E145" s="330"/>
      <c r="F145" s="330"/>
      <c r="G145" s="330"/>
      <c r="H145" s="330"/>
      <c r="I145" s="330"/>
      <c r="J145" s="330"/>
      <c r="K145" s="330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30"/>
      <c r="AH145" s="330"/>
    </row>
    <row r="146" spans="1:39" x14ac:dyDescent="0.3">
      <c r="A146" s="330"/>
      <c r="B146" s="330"/>
      <c r="C146" s="330"/>
      <c r="D146" s="330"/>
      <c r="E146" s="330"/>
      <c r="F146" s="330"/>
      <c r="G146" s="330"/>
      <c r="H146" s="330"/>
      <c r="I146" s="330"/>
      <c r="J146" s="330"/>
      <c r="K146" s="330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</row>
    <row r="147" spans="1:39" x14ac:dyDescent="0.3">
      <c r="A147" s="330"/>
      <c r="B147" s="330"/>
      <c r="C147" s="330"/>
      <c r="D147" s="330"/>
      <c r="E147" s="330"/>
      <c r="F147" s="330"/>
      <c r="G147" s="330"/>
      <c r="H147" s="330"/>
      <c r="I147" s="330"/>
      <c r="J147" s="330"/>
      <c r="K147" s="330"/>
      <c r="L147" s="330"/>
      <c r="M147" s="330"/>
      <c r="N147" s="330"/>
      <c r="O147" s="330"/>
      <c r="P147" s="330"/>
      <c r="Q147" s="330"/>
      <c r="R147" s="330"/>
      <c r="S147" s="330"/>
      <c r="T147" s="330"/>
      <c r="U147" s="330"/>
      <c r="V147" s="330"/>
      <c r="W147" s="330"/>
      <c r="X147" s="330"/>
      <c r="Y147" s="330"/>
      <c r="Z147" s="330"/>
      <c r="AA147" s="330"/>
      <c r="AB147" s="330"/>
      <c r="AC147" s="330"/>
      <c r="AD147" s="330"/>
      <c r="AE147" s="330"/>
      <c r="AF147" s="330"/>
      <c r="AG147" s="330"/>
      <c r="AH147" s="330"/>
      <c r="AI147" s="330"/>
      <c r="AJ147" s="330"/>
      <c r="AK147" s="330"/>
      <c r="AL147" s="330"/>
      <c r="AM147" s="330"/>
    </row>
    <row r="148" spans="1:39" x14ac:dyDescent="0.3">
      <c r="A148" s="330"/>
      <c r="B148" s="330"/>
      <c r="C148" s="330"/>
      <c r="D148" s="330"/>
      <c r="E148" s="330"/>
      <c r="F148" s="330"/>
      <c r="G148" s="330"/>
      <c r="H148" s="330"/>
      <c r="I148" s="330"/>
      <c r="J148" s="330"/>
      <c r="K148" s="330"/>
      <c r="L148" s="330"/>
      <c r="M148" s="330"/>
      <c r="N148" s="330"/>
      <c r="O148" s="330"/>
      <c r="P148" s="330"/>
      <c r="Q148" s="330"/>
      <c r="R148" s="330"/>
      <c r="S148" s="330"/>
      <c r="T148" s="330"/>
      <c r="U148" s="330"/>
      <c r="V148" s="330"/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0"/>
      <c r="AJ148" s="330"/>
      <c r="AK148" s="330"/>
      <c r="AL148" s="330"/>
      <c r="AM148" s="330"/>
    </row>
    <row r="149" spans="1:39" x14ac:dyDescent="0.3">
      <c r="A149" s="330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</row>
    <row r="150" spans="1:39" x14ac:dyDescent="0.3">
      <c r="A150" s="330"/>
      <c r="B150" s="330"/>
      <c r="C150" s="330"/>
      <c r="D150" s="330"/>
      <c r="E150" s="330"/>
      <c r="F150" s="330"/>
      <c r="G150" s="330"/>
      <c r="H150" s="330"/>
      <c r="I150" s="330"/>
      <c r="J150" s="330"/>
      <c r="K150" s="330"/>
      <c r="L150" s="330"/>
      <c r="M150" s="330"/>
      <c r="N150" s="330"/>
      <c r="O150" s="330"/>
      <c r="P150" s="330"/>
      <c r="Q150" s="330"/>
      <c r="R150" s="330"/>
      <c r="S150" s="330"/>
      <c r="T150" s="330"/>
      <c r="U150" s="330"/>
      <c r="V150" s="330"/>
      <c r="W150" s="330"/>
      <c r="X150" s="330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0"/>
      <c r="AM150" s="330"/>
    </row>
    <row r="151" spans="1:39" x14ac:dyDescent="0.3">
      <c r="A151" s="330"/>
      <c r="B151" s="330"/>
      <c r="C151" s="330"/>
      <c r="D151" s="330"/>
      <c r="E151" s="330"/>
      <c r="F151" s="330"/>
      <c r="G151" s="330"/>
      <c r="H151" s="330"/>
      <c r="I151" s="330"/>
      <c r="J151" s="330"/>
      <c r="K151" s="330"/>
      <c r="L151" s="330"/>
      <c r="M151" s="330"/>
      <c r="N151" s="330"/>
      <c r="O151" s="330"/>
      <c r="P151" s="330"/>
      <c r="Q151" s="330"/>
      <c r="R151" s="330"/>
      <c r="S151" s="330"/>
      <c r="T151" s="330"/>
      <c r="U151" s="330"/>
      <c r="V151" s="330"/>
      <c r="W151" s="330"/>
      <c r="X151" s="330"/>
      <c r="Y151" s="330"/>
      <c r="Z151" s="330"/>
      <c r="AA151" s="330"/>
      <c r="AB151" s="330"/>
      <c r="AC151" s="330"/>
      <c r="AD151" s="330"/>
      <c r="AE151" s="330"/>
      <c r="AF151" s="330"/>
      <c r="AG151" s="330"/>
      <c r="AH151" s="330"/>
      <c r="AI151" s="330"/>
      <c r="AJ151" s="330"/>
      <c r="AK151" s="330"/>
      <c r="AL151" s="330"/>
      <c r="AM151" s="330"/>
    </row>
    <row r="152" spans="1:39" x14ac:dyDescent="0.3">
      <c r="A152" s="330"/>
      <c r="B152" s="330"/>
      <c r="C152" s="330"/>
      <c r="D152" s="330"/>
      <c r="E152" s="330"/>
      <c r="F152" s="330"/>
      <c r="G152" s="330"/>
      <c r="H152" s="330"/>
      <c r="I152" s="330"/>
      <c r="J152" s="330"/>
      <c r="K152" s="330"/>
      <c r="L152" s="330"/>
      <c r="M152" s="330"/>
      <c r="N152" s="330"/>
      <c r="O152" s="330"/>
      <c r="P152" s="330"/>
      <c r="Q152" s="330"/>
      <c r="R152" s="330"/>
      <c r="S152" s="330"/>
      <c r="T152" s="330"/>
      <c r="U152" s="330"/>
      <c r="V152" s="330"/>
      <c r="W152" s="330"/>
      <c r="X152" s="330"/>
      <c r="Y152" s="330"/>
      <c r="Z152" s="330"/>
      <c r="AA152" s="330"/>
      <c r="AB152" s="330"/>
      <c r="AC152" s="330"/>
      <c r="AD152" s="330"/>
      <c r="AE152" s="330"/>
      <c r="AF152" s="330"/>
      <c r="AG152" s="330"/>
      <c r="AH152" s="330"/>
      <c r="AI152" s="330"/>
      <c r="AJ152" s="330"/>
      <c r="AK152" s="330"/>
      <c r="AL152" s="330"/>
      <c r="AM152" s="330"/>
    </row>
    <row r="153" spans="1:39" x14ac:dyDescent="0.3">
      <c r="A153" s="330"/>
      <c r="B153" s="330"/>
      <c r="C153" s="330"/>
      <c r="D153" s="330"/>
      <c r="E153" s="330"/>
      <c r="F153" s="330"/>
      <c r="G153" s="330"/>
      <c r="H153" s="330"/>
      <c r="I153" s="330"/>
      <c r="J153" s="330"/>
      <c r="K153" s="330"/>
      <c r="L153" s="330"/>
      <c r="M153" s="330"/>
      <c r="N153" s="330"/>
      <c r="O153" s="330"/>
      <c r="P153" s="330"/>
      <c r="Q153" s="330"/>
      <c r="R153" s="330"/>
      <c r="S153" s="330"/>
      <c r="T153" s="330"/>
      <c r="U153" s="330"/>
      <c r="V153" s="330"/>
      <c r="W153" s="330"/>
      <c r="X153" s="330"/>
      <c r="Y153" s="330"/>
      <c r="Z153" s="330"/>
      <c r="AA153" s="330"/>
      <c r="AB153" s="330"/>
      <c r="AC153" s="330"/>
      <c r="AD153" s="330"/>
      <c r="AE153" s="330"/>
      <c r="AF153" s="330"/>
      <c r="AG153" s="330"/>
      <c r="AH153" s="330"/>
      <c r="AI153" s="330"/>
      <c r="AJ153" s="330"/>
      <c r="AK153" s="330"/>
      <c r="AL153" s="330"/>
      <c r="AM153" s="330"/>
    </row>
    <row r="154" spans="1:39" x14ac:dyDescent="0.3">
      <c r="A154" s="330"/>
      <c r="B154" s="330"/>
      <c r="C154" s="330"/>
      <c r="D154" s="330"/>
      <c r="E154" s="330"/>
      <c r="F154" s="330"/>
      <c r="G154" s="330"/>
      <c r="H154" s="330"/>
      <c r="I154" s="330"/>
      <c r="J154" s="330"/>
      <c r="K154" s="330"/>
      <c r="L154" s="330"/>
      <c r="M154" s="330"/>
      <c r="N154" s="330"/>
      <c r="O154" s="330"/>
      <c r="P154" s="330"/>
      <c r="Q154" s="330"/>
      <c r="R154" s="330"/>
      <c r="S154" s="330"/>
      <c r="T154" s="330"/>
      <c r="U154" s="330"/>
      <c r="V154" s="330"/>
      <c r="W154" s="330"/>
      <c r="X154" s="330"/>
      <c r="Y154" s="330"/>
      <c r="Z154" s="330"/>
      <c r="AA154" s="330"/>
      <c r="AB154" s="330"/>
      <c r="AC154" s="330"/>
      <c r="AD154" s="330"/>
      <c r="AE154" s="330"/>
      <c r="AF154" s="330"/>
      <c r="AG154" s="330"/>
      <c r="AH154" s="330"/>
      <c r="AI154" s="330"/>
      <c r="AJ154" s="330"/>
      <c r="AK154" s="330"/>
      <c r="AL154" s="330"/>
      <c r="AM154" s="330"/>
    </row>
    <row r="155" spans="1:39" x14ac:dyDescent="0.3">
      <c r="A155" s="330"/>
      <c r="B155" s="330"/>
      <c r="C155" s="330"/>
      <c r="D155" s="330"/>
      <c r="E155" s="330"/>
      <c r="F155" s="330"/>
      <c r="G155" s="330"/>
      <c r="H155" s="330"/>
      <c r="I155" s="330"/>
      <c r="J155" s="330"/>
      <c r="K155" s="330"/>
      <c r="L155" s="330"/>
      <c r="M155" s="330"/>
      <c r="N155" s="330"/>
      <c r="O155" s="330"/>
      <c r="P155" s="330"/>
      <c r="Q155" s="330"/>
      <c r="R155" s="330"/>
      <c r="S155" s="330"/>
      <c r="T155" s="330"/>
      <c r="U155" s="330"/>
      <c r="V155" s="330"/>
      <c r="W155" s="330"/>
      <c r="X155" s="330"/>
      <c r="Y155" s="330"/>
      <c r="Z155" s="330"/>
      <c r="AA155" s="330"/>
      <c r="AB155" s="330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</row>
    <row r="156" spans="1:39" x14ac:dyDescent="0.3">
      <c r="A156" s="330"/>
      <c r="B156" s="330"/>
      <c r="C156" s="330"/>
      <c r="D156" s="330"/>
      <c r="E156" s="330"/>
      <c r="F156" s="330"/>
      <c r="G156" s="330"/>
      <c r="H156" s="330"/>
      <c r="I156" s="330"/>
      <c r="J156" s="330"/>
      <c r="K156" s="330"/>
      <c r="L156" s="330"/>
      <c r="M156" s="330"/>
      <c r="N156" s="330"/>
      <c r="O156" s="330"/>
      <c r="P156" s="330"/>
      <c r="Q156" s="330"/>
      <c r="R156" s="330"/>
      <c r="S156" s="330"/>
      <c r="T156" s="330"/>
      <c r="U156" s="330"/>
      <c r="V156" s="330"/>
      <c r="W156" s="330"/>
      <c r="X156" s="330"/>
      <c r="Y156" s="330"/>
      <c r="Z156" s="330"/>
      <c r="AA156" s="330"/>
      <c r="AB156" s="330"/>
      <c r="AC156" s="330"/>
      <c r="AD156" s="330"/>
      <c r="AE156" s="330"/>
      <c r="AF156" s="330"/>
      <c r="AG156" s="330"/>
      <c r="AH156" s="330"/>
      <c r="AI156" s="330"/>
      <c r="AJ156" s="330"/>
      <c r="AK156" s="330"/>
      <c r="AL156" s="330"/>
      <c r="AM156" s="330"/>
    </row>
    <row r="157" spans="1:39" x14ac:dyDescent="0.3">
      <c r="A157" s="330"/>
      <c r="B157" s="330"/>
      <c r="C157" s="330"/>
      <c r="D157" s="330"/>
      <c r="E157" s="330"/>
      <c r="F157" s="330"/>
      <c r="G157" s="330"/>
      <c r="H157" s="330"/>
      <c r="I157" s="330"/>
      <c r="J157" s="330"/>
      <c r="K157" s="330"/>
      <c r="L157" s="330"/>
      <c r="M157" s="330"/>
      <c r="N157" s="330"/>
      <c r="O157" s="330"/>
      <c r="P157" s="330"/>
      <c r="Q157" s="330"/>
      <c r="R157" s="330"/>
      <c r="S157" s="330"/>
      <c r="T157" s="330"/>
      <c r="U157" s="330"/>
      <c r="V157" s="330"/>
      <c r="W157" s="330"/>
      <c r="X157" s="330"/>
      <c r="Y157" s="330"/>
      <c r="Z157" s="330"/>
      <c r="AA157" s="330"/>
      <c r="AB157" s="330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</row>
    <row r="158" spans="1:39" x14ac:dyDescent="0.3">
      <c r="A158" s="330"/>
      <c r="B158" s="330"/>
      <c r="C158" s="330"/>
      <c r="D158" s="330"/>
      <c r="E158" s="330"/>
      <c r="F158" s="330"/>
      <c r="G158" s="330"/>
      <c r="H158" s="330"/>
      <c r="I158" s="330"/>
      <c r="J158" s="330"/>
      <c r="K158" s="330"/>
      <c r="L158" s="330"/>
      <c r="M158" s="330"/>
      <c r="N158" s="330"/>
      <c r="O158" s="330"/>
      <c r="P158" s="330"/>
      <c r="Q158" s="330"/>
      <c r="R158" s="330"/>
      <c r="S158" s="330"/>
      <c r="T158" s="330"/>
      <c r="U158" s="330"/>
      <c r="V158" s="330"/>
      <c r="W158" s="330"/>
      <c r="X158" s="330"/>
      <c r="Y158" s="330"/>
      <c r="Z158" s="330"/>
      <c r="AA158" s="330"/>
      <c r="AB158" s="330"/>
      <c r="AC158" s="330"/>
      <c r="AD158" s="330"/>
      <c r="AE158" s="330"/>
      <c r="AF158" s="330"/>
      <c r="AG158" s="330"/>
      <c r="AH158" s="330"/>
      <c r="AI158" s="330"/>
      <c r="AJ158" s="330"/>
      <c r="AK158" s="330"/>
      <c r="AL158" s="330"/>
      <c r="AM158" s="330"/>
    </row>
    <row r="159" spans="1:39" x14ac:dyDescent="0.3">
      <c r="A159" s="330"/>
      <c r="B159" s="330"/>
      <c r="C159" s="330"/>
      <c r="D159" s="330"/>
      <c r="E159" s="330"/>
      <c r="F159" s="330"/>
      <c r="G159" s="330"/>
      <c r="H159" s="330"/>
      <c r="I159" s="330"/>
      <c r="J159" s="330"/>
      <c r="K159" s="330"/>
      <c r="L159" s="330"/>
      <c r="M159" s="330"/>
      <c r="N159" s="330"/>
      <c r="O159" s="330"/>
      <c r="P159" s="330"/>
      <c r="Q159" s="330"/>
      <c r="R159" s="330"/>
      <c r="S159" s="330"/>
      <c r="T159" s="330"/>
      <c r="U159" s="330"/>
      <c r="V159" s="330"/>
      <c r="W159" s="330"/>
      <c r="X159" s="330"/>
      <c r="Y159" s="330"/>
      <c r="Z159" s="330"/>
      <c r="AA159" s="330"/>
      <c r="AB159" s="330"/>
      <c r="AC159" s="330"/>
      <c r="AD159" s="330"/>
      <c r="AE159" s="330"/>
      <c r="AF159" s="330"/>
      <c r="AG159" s="330"/>
      <c r="AH159" s="330"/>
      <c r="AI159" s="330"/>
      <c r="AJ159" s="330"/>
      <c r="AK159" s="330"/>
      <c r="AL159" s="330"/>
      <c r="AM159" s="330"/>
    </row>
    <row r="160" spans="1:39" x14ac:dyDescent="0.3">
      <c r="A160" s="330"/>
      <c r="B160" s="330"/>
      <c r="C160" s="330"/>
      <c r="D160" s="330"/>
      <c r="E160" s="330"/>
      <c r="F160" s="330"/>
      <c r="G160" s="330"/>
      <c r="H160" s="330"/>
      <c r="I160" s="330"/>
      <c r="J160" s="330"/>
      <c r="K160" s="330"/>
      <c r="L160" s="330"/>
      <c r="M160" s="330"/>
      <c r="N160" s="330"/>
      <c r="O160" s="330"/>
      <c r="P160" s="330"/>
      <c r="Q160" s="330"/>
      <c r="R160" s="330"/>
      <c r="S160" s="330"/>
      <c r="T160" s="330"/>
      <c r="U160" s="330"/>
      <c r="V160" s="330"/>
      <c r="W160" s="330"/>
      <c r="X160" s="330"/>
      <c r="Y160" s="330"/>
      <c r="Z160" s="330"/>
      <c r="AA160" s="330"/>
      <c r="AB160" s="330"/>
      <c r="AC160" s="330"/>
      <c r="AD160" s="330"/>
      <c r="AE160" s="330"/>
      <c r="AF160" s="330"/>
      <c r="AG160" s="330"/>
      <c r="AH160" s="330"/>
      <c r="AI160" s="330"/>
      <c r="AJ160" s="330"/>
      <c r="AK160" s="330"/>
      <c r="AL160" s="330"/>
      <c r="AM160" s="330"/>
    </row>
    <row r="161" spans="1:39" x14ac:dyDescent="0.3">
      <c r="A161" s="330"/>
      <c r="B161" s="330"/>
      <c r="C161" s="330"/>
      <c r="D161" s="330"/>
      <c r="E161" s="330"/>
      <c r="F161" s="330"/>
      <c r="G161" s="330"/>
      <c r="H161" s="330"/>
      <c r="I161" s="330"/>
      <c r="J161" s="330"/>
      <c r="K161" s="330"/>
      <c r="L161" s="330"/>
      <c r="M161" s="330"/>
      <c r="N161" s="330"/>
      <c r="O161" s="330"/>
      <c r="P161" s="330"/>
      <c r="Q161" s="330"/>
      <c r="R161" s="330"/>
      <c r="S161" s="330"/>
      <c r="T161" s="330"/>
      <c r="U161" s="330"/>
      <c r="V161" s="330"/>
      <c r="W161" s="330"/>
      <c r="X161" s="330"/>
      <c r="Y161" s="330"/>
      <c r="Z161" s="330"/>
      <c r="AA161" s="330"/>
      <c r="AB161" s="330"/>
      <c r="AC161" s="330"/>
      <c r="AD161" s="330"/>
      <c r="AE161" s="330"/>
      <c r="AF161" s="330"/>
      <c r="AG161" s="330"/>
      <c r="AH161" s="330"/>
      <c r="AI161" s="330"/>
      <c r="AJ161" s="330"/>
      <c r="AK161" s="330"/>
      <c r="AL161" s="330"/>
      <c r="AM161" s="330"/>
    </row>
    <row r="162" spans="1:39" x14ac:dyDescent="0.3">
      <c r="A162" s="330"/>
      <c r="B162" s="330"/>
      <c r="C162" s="330"/>
      <c r="D162" s="330"/>
      <c r="E162" s="330"/>
      <c r="F162" s="330"/>
      <c r="G162" s="330"/>
      <c r="H162" s="330"/>
      <c r="I162" s="330"/>
      <c r="J162" s="330"/>
      <c r="P162" s="330"/>
      <c r="Q162" s="330"/>
      <c r="R162" s="330"/>
      <c r="S162" s="330"/>
      <c r="T162" s="330"/>
      <c r="U162" s="330"/>
      <c r="V162" s="330"/>
      <c r="W162" s="330"/>
      <c r="X162" s="330"/>
      <c r="Y162" s="330"/>
      <c r="Z162" s="330"/>
      <c r="AA162" s="330"/>
      <c r="AB162" s="330"/>
      <c r="AC162" s="330"/>
      <c r="AD162" s="330"/>
      <c r="AE162" s="330"/>
      <c r="AF162" s="330"/>
      <c r="AG162" s="330"/>
      <c r="AH162" s="330"/>
      <c r="AI162" s="330"/>
      <c r="AJ162" s="330"/>
      <c r="AK162" s="330"/>
      <c r="AL162" s="330"/>
      <c r="AM162" s="330"/>
    </row>
    <row r="163" spans="1:39" x14ac:dyDescent="0.3">
      <c r="A163" s="330"/>
      <c r="B163" s="330"/>
      <c r="C163" s="330"/>
      <c r="D163" s="330"/>
      <c r="E163" s="330"/>
      <c r="F163" s="330"/>
      <c r="G163" s="330"/>
      <c r="H163" s="330"/>
      <c r="I163" s="330"/>
      <c r="J163" s="330"/>
      <c r="K163" s="330"/>
      <c r="L163" s="330"/>
      <c r="M163" s="330"/>
      <c r="N163" s="330"/>
      <c r="O163" s="330"/>
      <c r="P163" s="330"/>
      <c r="Q163" s="330"/>
      <c r="R163" s="330"/>
      <c r="S163" s="330"/>
      <c r="T163" s="330"/>
      <c r="U163" s="330"/>
      <c r="V163" s="330"/>
      <c r="W163" s="330"/>
      <c r="X163" s="330"/>
      <c r="Y163" s="330"/>
      <c r="Z163" s="330"/>
      <c r="AA163" s="330"/>
      <c r="AB163" s="330"/>
      <c r="AC163" s="330"/>
      <c r="AD163" s="330"/>
      <c r="AE163" s="330"/>
      <c r="AF163" s="330"/>
      <c r="AG163" s="330"/>
      <c r="AH163" s="330"/>
      <c r="AI163" s="330"/>
      <c r="AJ163" s="330"/>
      <c r="AK163" s="330"/>
      <c r="AL163" s="330"/>
    </row>
    <row r="164" spans="1:39" x14ac:dyDescent="0.3">
      <c r="A164" s="330"/>
      <c r="B164" s="330"/>
      <c r="C164" s="330"/>
      <c r="D164" s="330"/>
      <c r="E164" s="330"/>
      <c r="F164" s="330"/>
      <c r="G164" s="330"/>
      <c r="H164" s="330"/>
      <c r="I164" s="330"/>
      <c r="J164" s="330"/>
      <c r="K164" s="330"/>
      <c r="L164" s="330"/>
      <c r="M164" s="330"/>
      <c r="N164" s="330"/>
      <c r="O164" s="330"/>
      <c r="P164" s="330"/>
      <c r="Q164" s="330"/>
      <c r="R164" s="330"/>
      <c r="S164" s="330"/>
      <c r="T164" s="330"/>
      <c r="U164" s="330"/>
      <c r="V164" s="330"/>
      <c r="W164" s="330"/>
      <c r="X164" s="330"/>
      <c r="Y164" s="330"/>
      <c r="Z164" s="330"/>
      <c r="AA164" s="330"/>
      <c r="AB164" s="330"/>
      <c r="AC164" s="330"/>
      <c r="AD164" s="330"/>
      <c r="AE164" s="330"/>
      <c r="AF164" s="330"/>
      <c r="AG164" s="330"/>
      <c r="AH164" s="330"/>
      <c r="AI164" s="330"/>
      <c r="AJ164" s="330"/>
      <c r="AK164" s="330"/>
      <c r="AL164" s="330"/>
    </row>
    <row r="165" spans="1:39" x14ac:dyDescent="0.3">
      <c r="A165" s="330"/>
      <c r="B165" s="330"/>
      <c r="C165" s="330"/>
      <c r="D165" s="330"/>
      <c r="E165" s="330"/>
      <c r="F165" s="330"/>
      <c r="G165" s="330"/>
      <c r="H165" s="330"/>
      <c r="I165" s="330"/>
      <c r="J165" s="330"/>
      <c r="K165" s="330"/>
      <c r="L165" s="330"/>
      <c r="M165" s="330"/>
      <c r="N165" s="330"/>
      <c r="O165" s="330"/>
      <c r="P165" s="330"/>
      <c r="Q165" s="330"/>
      <c r="R165" s="330"/>
      <c r="S165" s="330"/>
      <c r="T165" s="330"/>
      <c r="U165" s="330"/>
      <c r="V165" s="330"/>
      <c r="W165" s="330"/>
      <c r="X165" s="330"/>
      <c r="Y165" s="330"/>
      <c r="Z165" s="330"/>
      <c r="AA165" s="330"/>
      <c r="AB165" s="330"/>
      <c r="AC165" s="330"/>
      <c r="AD165" s="330"/>
      <c r="AE165" s="330"/>
      <c r="AF165" s="330"/>
      <c r="AG165" s="330"/>
      <c r="AH165" s="330"/>
      <c r="AI165" s="330"/>
      <c r="AJ165" s="330"/>
      <c r="AK165" s="330"/>
      <c r="AL165" s="330"/>
    </row>
    <row r="166" spans="1:39" x14ac:dyDescent="0.3">
      <c r="A166" s="330"/>
      <c r="B166" s="330"/>
      <c r="C166" s="330"/>
      <c r="D166" s="330"/>
      <c r="E166" s="330"/>
      <c r="F166" s="330"/>
      <c r="G166" s="330"/>
      <c r="H166" s="330"/>
      <c r="I166" s="330"/>
      <c r="J166" s="330"/>
      <c r="K166" s="330"/>
      <c r="L166" s="330"/>
      <c r="M166" s="330"/>
      <c r="N166" s="330"/>
      <c r="O166" s="330"/>
      <c r="P166" s="330"/>
      <c r="Q166" s="330"/>
      <c r="R166" s="330"/>
      <c r="S166" s="330"/>
      <c r="T166" s="330"/>
      <c r="U166" s="330"/>
      <c r="V166" s="330"/>
      <c r="W166" s="330"/>
      <c r="X166" s="330"/>
      <c r="Y166" s="330"/>
      <c r="Z166" s="330"/>
      <c r="AA166" s="330"/>
      <c r="AB166" s="330"/>
      <c r="AC166" s="330"/>
      <c r="AD166" s="330"/>
      <c r="AE166" s="330"/>
      <c r="AF166" s="330"/>
      <c r="AG166" s="330"/>
      <c r="AH166" s="330"/>
      <c r="AI166" s="330"/>
      <c r="AJ166" s="330"/>
      <c r="AK166" s="330"/>
      <c r="AL166" s="330"/>
    </row>
    <row r="167" spans="1:39" x14ac:dyDescent="0.3">
      <c r="A167" s="330"/>
      <c r="B167" s="330"/>
      <c r="C167" s="330"/>
      <c r="D167" s="330"/>
      <c r="E167" s="330"/>
      <c r="F167" s="330"/>
      <c r="G167" s="330"/>
      <c r="H167" s="330"/>
      <c r="I167" s="330"/>
      <c r="J167" s="330"/>
      <c r="K167" s="330"/>
      <c r="L167" s="330"/>
      <c r="M167" s="330"/>
      <c r="N167" s="330"/>
      <c r="O167" s="330"/>
      <c r="P167" s="330"/>
      <c r="Q167" s="330"/>
      <c r="R167" s="330"/>
      <c r="S167" s="330"/>
      <c r="T167" s="330"/>
      <c r="U167" s="330"/>
      <c r="V167" s="330"/>
      <c r="W167" s="330"/>
      <c r="X167" s="330"/>
      <c r="Y167" s="330"/>
      <c r="Z167" s="330"/>
      <c r="AA167" s="330"/>
      <c r="AB167" s="330"/>
      <c r="AC167" s="330"/>
      <c r="AD167" s="330"/>
      <c r="AE167" s="330"/>
      <c r="AF167" s="330"/>
      <c r="AG167" s="330"/>
      <c r="AH167" s="330"/>
      <c r="AI167" s="330"/>
      <c r="AJ167" s="330"/>
      <c r="AK167" s="330"/>
      <c r="AL167" s="330"/>
    </row>
    <row r="168" spans="1:39" x14ac:dyDescent="0.3">
      <c r="A168" s="330"/>
      <c r="B168" s="330"/>
      <c r="C168" s="330"/>
      <c r="D168" s="330"/>
      <c r="E168" s="330"/>
      <c r="F168" s="330"/>
      <c r="G168" s="330"/>
      <c r="H168" s="330"/>
      <c r="I168" s="330"/>
      <c r="J168" s="330"/>
      <c r="K168" s="330"/>
      <c r="L168" s="330"/>
      <c r="M168" s="330"/>
      <c r="N168" s="330"/>
      <c r="O168" s="330"/>
      <c r="P168" s="330"/>
      <c r="Q168" s="330"/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</row>
    <row r="169" spans="1:39" x14ac:dyDescent="0.3">
      <c r="A169" s="330"/>
      <c r="B169" s="330"/>
      <c r="C169" s="330"/>
      <c r="D169" s="330"/>
      <c r="E169" s="330"/>
      <c r="F169" s="330"/>
      <c r="G169" s="330"/>
      <c r="H169" s="330"/>
      <c r="I169" s="330"/>
      <c r="J169" s="330"/>
      <c r="K169" s="330"/>
      <c r="L169" s="330"/>
      <c r="M169" s="330"/>
      <c r="N169" s="330"/>
      <c r="O169" s="330"/>
      <c r="P169" s="330"/>
      <c r="Q169" s="330"/>
      <c r="R169" s="330"/>
      <c r="S169" s="330"/>
      <c r="T169" s="330"/>
      <c r="U169" s="330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</row>
    <row r="170" spans="1:39" x14ac:dyDescent="0.3">
      <c r="A170" s="330"/>
      <c r="B170" s="330"/>
      <c r="C170" s="330"/>
      <c r="D170" s="330"/>
      <c r="E170" s="330"/>
      <c r="F170" s="330"/>
      <c r="G170" s="330"/>
      <c r="H170" s="330"/>
      <c r="I170" s="330"/>
      <c r="J170" s="330"/>
      <c r="K170" s="330"/>
      <c r="L170" s="330"/>
      <c r="M170" s="330"/>
      <c r="N170" s="330"/>
      <c r="O170" s="330"/>
      <c r="P170" s="330"/>
      <c r="Q170" s="330"/>
      <c r="R170" s="330"/>
      <c r="S170" s="330"/>
      <c r="T170" s="330"/>
      <c r="U170" s="330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0"/>
      <c r="AF170" s="330"/>
      <c r="AG170" s="330"/>
      <c r="AH170" s="330"/>
      <c r="AI170" s="330"/>
      <c r="AJ170" s="330"/>
      <c r="AK170" s="330"/>
      <c r="AL170" s="330"/>
    </row>
    <row r="171" spans="1:39" x14ac:dyDescent="0.3">
      <c r="A171" s="330"/>
      <c r="B171" s="330"/>
      <c r="C171" s="330"/>
      <c r="D171" s="330"/>
      <c r="E171" s="330"/>
      <c r="F171" s="330"/>
      <c r="G171" s="330"/>
      <c r="H171" s="330"/>
      <c r="I171" s="330"/>
      <c r="J171" s="330"/>
      <c r="K171" s="330"/>
      <c r="L171" s="330"/>
      <c r="M171" s="330"/>
      <c r="N171" s="330"/>
      <c r="O171" s="330"/>
      <c r="P171" s="330"/>
      <c r="Q171" s="330"/>
      <c r="R171" s="330"/>
      <c r="S171" s="330"/>
      <c r="T171" s="330"/>
      <c r="U171" s="330"/>
      <c r="V171" s="330"/>
      <c r="W171" s="330"/>
      <c r="X171" s="330"/>
      <c r="Y171" s="330"/>
      <c r="Z171" s="330"/>
      <c r="AA171" s="330"/>
      <c r="AB171" s="330"/>
      <c r="AC171" s="330"/>
      <c r="AD171" s="330"/>
      <c r="AE171" s="330"/>
      <c r="AF171" s="330"/>
      <c r="AG171" s="330"/>
      <c r="AH171" s="330"/>
      <c r="AI171" s="330"/>
      <c r="AJ171" s="330"/>
      <c r="AK171" s="330"/>
      <c r="AL171" s="330"/>
    </row>
    <row r="172" spans="1:39" x14ac:dyDescent="0.3">
      <c r="A172" s="330"/>
      <c r="B172" s="330"/>
      <c r="C172" s="330"/>
      <c r="D172" s="330"/>
      <c r="E172" s="330"/>
      <c r="F172" s="330"/>
      <c r="G172" s="330"/>
      <c r="H172" s="330"/>
      <c r="I172" s="330"/>
      <c r="J172" s="330"/>
      <c r="K172" s="330"/>
      <c r="L172" s="330"/>
      <c r="M172" s="330"/>
      <c r="N172" s="330"/>
      <c r="O172" s="330"/>
      <c r="P172" s="330"/>
      <c r="Q172" s="330"/>
      <c r="R172" s="330"/>
      <c r="S172" s="330"/>
      <c r="T172" s="330"/>
      <c r="U172" s="330"/>
      <c r="V172" s="330"/>
      <c r="W172" s="330"/>
      <c r="X172" s="330"/>
      <c r="Y172" s="330"/>
      <c r="Z172" s="330"/>
      <c r="AA172" s="330"/>
      <c r="AB172" s="330"/>
      <c r="AC172" s="330"/>
      <c r="AD172" s="330"/>
      <c r="AE172" s="330"/>
      <c r="AF172" s="330"/>
      <c r="AG172" s="330"/>
      <c r="AH172" s="330"/>
      <c r="AI172" s="330"/>
      <c r="AJ172" s="330"/>
      <c r="AK172" s="330"/>
      <c r="AL172" s="330"/>
    </row>
    <row r="173" spans="1:39" x14ac:dyDescent="0.3">
      <c r="A173" s="330"/>
      <c r="B173" s="330"/>
      <c r="C173" s="330"/>
      <c r="D173" s="330"/>
      <c r="E173" s="330"/>
      <c r="F173" s="330"/>
      <c r="G173" s="330"/>
      <c r="H173" s="330"/>
      <c r="I173" s="330"/>
      <c r="J173" s="330"/>
      <c r="K173" s="330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</row>
    <row r="174" spans="1:39" x14ac:dyDescent="0.3">
      <c r="A174" s="330"/>
      <c r="B174" s="330"/>
      <c r="C174" s="330"/>
      <c r="D174" s="330"/>
      <c r="E174" s="330"/>
      <c r="F174" s="330"/>
      <c r="G174" s="330"/>
      <c r="H174" s="330"/>
      <c r="I174" s="330"/>
      <c r="J174" s="330"/>
      <c r="K174" s="330"/>
      <c r="L174" s="330"/>
      <c r="M174" s="330"/>
      <c r="N174" s="330"/>
      <c r="O174" s="330"/>
      <c r="P174" s="330"/>
      <c r="Q174" s="330"/>
      <c r="R174" s="330"/>
      <c r="S174" s="330"/>
      <c r="T174" s="330"/>
      <c r="U174" s="330"/>
      <c r="V174" s="330"/>
      <c r="W174" s="330"/>
      <c r="X174" s="330"/>
      <c r="Y174" s="330"/>
      <c r="Z174" s="330"/>
      <c r="AA174" s="330"/>
      <c r="AB174" s="330"/>
      <c r="AC174" s="330"/>
      <c r="AD174" s="330"/>
      <c r="AE174" s="330"/>
      <c r="AF174" s="330"/>
      <c r="AG174" s="330"/>
      <c r="AH174" s="330"/>
      <c r="AI174" s="330"/>
      <c r="AJ174" s="330"/>
      <c r="AK174" s="330"/>
      <c r="AL174" s="330"/>
    </row>
    <row r="175" spans="1:39" x14ac:dyDescent="0.3">
      <c r="A175" s="330"/>
      <c r="B175" s="330"/>
      <c r="C175" s="330"/>
      <c r="D175" s="330"/>
      <c r="E175" s="330"/>
      <c r="F175" s="330"/>
      <c r="G175" s="330"/>
      <c r="H175" s="330"/>
      <c r="I175" s="330"/>
      <c r="J175" s="330"/>
      <c r="K175" s="330"/>
      <c r="L175" s="330"/>
      <c r="M175" s="330"/>
      <c r="N175" s="330"/>
      <c r="O175" s="330"/>
      <c r="P175" s="330"/>
      <c r="Q175" s="330"/>
      <c r="R175" s="330"/>
      <c r="S175" s="330"/>
      <c r="T175" s="330"/>
      <c r="U175" s="330"/>
      <c r="V175" s="330"/>
      <c r="W175" s="330"/>
      <c r="X175" s="330"/>
      <c r="Y175" s="330"/>
      <c r="Z175" s="330"/>
      <c r="AA175" s="330"/>
      <c r="AB175" s="330"/>
      <c r="AC175" s="330"/>
      <c r="AD175" s="330"/>
      <c r="AE175" s="330"/>
      <c r="AF175" s="330"/>
      <c r="AG175" s="330"/>
      <c r="AH175" s="330"/>
      <c r="AI175" s="330"/>
      <c r="AJ175" s="330"/>
      <c r="AK175" s="330"/>
      <c r="AL175" s="330"/>
    </row>
    <row r="176" spans="1:39" x14ac:dyDescent="0.3">
      <c r="A176" s="330"/>
      <c r="B176" s="330"/>
      <c r="C176" s="330"/>
      <c r="D176" s="330"/>
      <c r="E176" s="330"/>
      <c r="F176" s="330"/>
      <c r="G176" s="330"/>
      <c r="H176" s="330"/>
      <c r="I176" s="330"/>
      <c r="J176" s="330"/>
      <c r="K176" s="330"/>
      <c r="L176" s="330"/>
      <c r="M176" s="330"/>
      <c r="N176" s="330"/>
      <c r="O176" s="330"/>
      <c r="P176" s="330"/>
      <c r="Q176" s="330"/>
      <c r="R176" s="330"/>
      <c r="S176" s="330"/>
      <c r="T176" s="330"/>
      <c r="U176" s="330"/>
      <c r="V176" s="330"/>
      <c r="W176" s="330"/>
      <c r="X176" s="330"/>
      <c r="Y176" s="330"/>
      <c r="Z176" s="330"/>
      <c r="AA176" s="330"/>
      <c r="AB176" s="330"/>
      <c r="AC176" s="330"/>
      <c r="AD176" s="330"/>
      <c r="AE176" s="330"/>
      <c r="AF176" s="330"/>
      <c r="AG176" s="330"/>
      <c r="AH176" s="330"/>
      <c r="AI176" s="330"/>
      <c r="AJ176" s="330"/>
      <c r="AK176" s="330"/>
      <c r="AL176" s="330"/>
    </row>
    <row r="177" spans="1:38" x14ac:dyDescent="0.3">
      <c r="A177" s="330"/>
      <c r="B177" s="330"/>
      <c r="C177" s="330"/>
      <c r="D177" s="330"/>
      <c r="E177" s="330"/>
      <c r="F177" s="330"/>
      <c r="G177" s="330"/>
      <c r="H177" s="330"/>
      <c r="I177" s="330"/>
      <c r="J177" s="330"/>
      <c r="K177" s="330"/>
      <c r="L177" s="330"/>
      <c r="M177" s="330"/>
      <c r="N177" s="330"/>
      <c r="O177" s="330"/>
      <c r="P177" s="330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30"/>
      <c r="AE177" s="330"/>
      <c r="AF177" s="330"/>
      <c r="AG177" s="330"/>
      <c r="AH177" s="330"/>
      <c r="AI177" s="330"/>
      <c r="AJ177" s="330"/>
      <c r="AK177" s="330"/>
      <c r="AL177" s="330"/>
    </row>
    <row r="178" spans="1:38" x14ac:dyDescent="0.3">
      <c r="A178" s="330"/>
      <c r="B178" s="330"/>
      <c r="C178" s="330"/>
      <c r="D178" s="330"/>
      <c r="E178" s="330"/>
      <c r="F178" s="330"/>
      <c r="G178" s="330"/>
      <c r="H178" s="330"/>
      <c r="I178" s="330"/>
      <c r="J178" s="330"/>
      <c r="K178" s="330"/>
      <c r="L178" s="330"/>
      <c r="M178" s="330"/>
      <c r="N178" s="330"/>
      <c r="O178" s="330"/>
      <c r="P178" s="330"/>
      <c r="Q178" s="330"/>
      <c r="R178" s="330"/>
      <c r="S178" s="330"/>
      <c r="T178" s="330"/>
      <c r="U178" s="330"/>
      <c r="V178" s="330"/>
      <c r="W178" s="330"/>
      <c r="X178" s="330"/>
      <c r="Y178" s="330"/>
      <c r="Z178" s="330"/>
      <c r="AA178" s="330"/>
      <c r="AB178" s="330"/>
      <c r="AC178" s="330"/>
      <c r="AD178" s="330"/>
      <c r="AE178" s="330"/>
      <c r="AF178" s="330"/>
      <c r="AG178" s="330"/>
      <c r="AH178" s="330"/>
      <c r="AI178" s="330"/>
      <c r="AJ178" s="330"/>
      <c r="AK178" s="330"/>
      <c r="AL178" s="330"/>
    </row>
    <row r="179" spans="1:38" x14ac:dyDescent="0.3">
      <c r="A179" s="330"/>
      <c r="B179" s="330"/>
      <c r="C179" s="330"/>
      <c r="D179" s="330"/>
      <c r="E179" s="330"/>
      <c r="F179" s="330"/>
      <c r="G179" s="330"/>
      <c r="H179" s="330"/>
      <c r="I179" s="330"/>
      <c r="J179" s="330"/>
      <c r="K179" s="330"/>
      <c r="L179" s="330"/>
      <c r="M179" s="330"/>
      <c r="N179" s="330"/>
      <c r="O179" s="330"/>
      <c r="P179" s="330"/>
      <c r="Q179" s="330"/>
      <c r="R179" s="330"/>
      <c r="S179" s="330"/>
      <c r="T179" s="330"/>
      <c r="U179" s="330"/>
      <c r="V179" s="330"/>
      <c r="W179" s="330"/>
      <c r="X179" s="330"/>
      <c r="Y179" s="330"/>
      <c r="Z179" s="330"/>
      <c r="AA179" s="330"/>
      <c r="AB179" s="330"/>
      <c r="AC179" s="330"/>
      <c r="AD179" s="330"/>
      <c r="AE179" s="330"/>
      <c r="AF179" s="330"/>
      <c r="AG179" s="330"/>
      <c r="AH179" s="330"/>
      <c r="AI179" s="330"/>
      <c r="AJ179" s="330"/>
      <c r="AK179" s="330"/>
      <c r="AL179" s="330"/>
    </row>
    <row r="180" spans="1:38" x14ac:dyDescent="0.3">
      <c r="A180" s="330"/>
      <c r="B180" s="330"/>
      <c r="C180" s="330"/>
      <c r="D180" s="330"/>
      <c r="E180" s="330"/>
      <c r="F180" s="330"/>
      <c r="G180" s="330"/>
      <c r="H180" s="330"/>
      <c r="I180" s="330"/>
      <c r="J180" s="330"/>
      <c r="K180" s="330"/>
      <c r="L180" s="330"/>
      <c r="M180" s="330"/>
      <c r="N180" s="330"/>
      <c r="O180" s="330"/>
      <c r="P180" s="330"/>
      <c r="Q180" s="330"/>
      <c r="R180" s="330"/>
      <c r="S180" s="330"/>
      <c r="T180" s="330"/>
      <c r="U180" s="330"/>
      <c r="V180" s="330"/>
      <c r="W180" s="330"/>
      <c r="X180" s="330"/>
      <c r="Y180" s="330"/>
      <c r="Z180" s="330"/>
      <c r="AA180" s="330"/>
      <c r="AB180" s="330"/>
      <c r="AC180" s="330"/>
      <c r="AD180" s="330"/>
      <c r="AE180" s="330"/>
      <c r="AF180" s="330"/>
      <c r="AG180" s="330"/>
      <c r="AH180" s="330"/>
      <c r="AI180" s="330"/>
      <c r="AJ180" s="330"/>
      <c r="AK180" s="330"/>
      <c r="AL180" s="330"/>
    </row>
    <row r="181" spans="1:38" x14ac:dyDescent="0.3">
      <c r="A181" s="330"/>
      <c r="B181" s="330"/>
      <c r="C181" s="330"/>
      <c r="D181" s="330"/>
      <c r="E181" s="330"/>
      <c r="F181" s="330"/>
      <c r="G181" s="330"/>
      <c r="H181" s="330"/>
      <c r="I181" s="330"/>
      <c r="J181" s="330"/>
      <c r="K181" s="330"/>
      <c r="L181" s="330"/>
      <c r="M181" s="330"/>
      <c r="N181" s="330"/>
      <c r="O181" s="330"/>
      <c r="P181" s="330"/>
      <c r="Q181" s="330"/>
      <c r="R181" s="330"/>
      <c r="S181" s="330"/>
      <c r="T181" s="330"/>
      <c r="U181" s="330"/>
      <c r="V181" s="330"/>
      <c r="W181" s="330"/>
      <c r="X181" s="330"/>
      <c r="Y181" s="330"/>
      <c r="Z181" s="330"/>
      <c r="AA181" s="330"/>
      <c r="AB181" s="330"/>
      <c r="AC181" s="330"/>
      <c r="AD181" s="330"/>
      <c r="AE181" s="330"/>
      <c r="AF181" s="330"/>
      <c r="AG181" s="330"/>
      <c r="AH181" s="330"/>
      <c r="AI181" s="330"/>
      <c r="AJ181" s="330"/>
      <c r="AK181" s="330"/>
      <c r="AL181" s="330"/>
    </row>
    <row r="182" spans="1:38" x14ac:dyDescent="0.3">
      <c r="A182" s="330"/>
      <c r="B182" s="330"/>
      <c r="C182" s="330"/>
      <c r="D182" s="330"/>
      <c r="E182" s="330"/>
      <c r="F182" s="330"/>
      <c r="G182" s="330"/>
      <c r="H182" s="330"/>
      <c r="I182" s="330"/>
      <c r="J182" s="330"/>
      <c r="K182" s="330"/>
      <c r="L182" s="330"/>
      <c r="M182" s="330"/>
      <c r="N182" s="330"/>
      <c r="O182" s="330"/>
      <c r="P182" s="330"/>
      <c r="Q182" s="330"/>
      <c r="R182" s="330"/>
      <c r="S182" s="330"/>
      <c r="T182" s="330"/>
      <c r="U182" s="330"/>
      <c r="V182" s="330"/>
      <c r="W182" s="330"/>
      <c r="X182" s="330"/>
      <c r="Y182" s="330"/>
      <c r="Z182" s="330"/>
      <c r="AA182" s="330"/>
      <c r="AB182" s="330"/>
      <c r="AC182" s="330"/>
      <c r="AD182" s="330"/>
      <c r="AE182" s="330"/>
      <c r="AF182" s="330"/>
      <c r="AG182" s="330"/>
      <c r="AH182" s="330"/>
      <c r="AI182" s="330"/>
      <c r="AJ182" s="330"/>
      <c r="AK182" s="330"/>
      <c r="AL182" s="330"/>
    </row>
    <row r="183" spans="1:38" x14ac:dyDescent="0.3">
      <c r="A183" s="330"/>
      <c r="B183" s="330"/>
      <c r="C183" s="330"/>
      <c r="D183" s="330"/>
      <c r="E183" s="330"/>
      <c r="F183" s="330"/>
      <c r="G183" s="330"/>
      <c r="H183" s="330"/>
      <c r="I183" s="330"/>
      <c r="J183" s="330"/>
      <c r="K183" s="330"/>
      <c r="L183" s="330"/>
      <c r="M183" s="330"/>
      <c r="N183" s="330"/>
      <c r="O183" s="330"/>
      <c r="P183" s="330"/>
      <c r="Q183" s="330"/>
      <c r="R183" s="330"/>
      <c r="S183" s="330"/>
      <c r="T183" s="330"/>
      <c r="U183" s="330"/>
      <c r="V183" s="330"/>
      <c r="W183" s="330"/>
      <c r="X183" s="330"/>
      <c r="Y183" s="330"/>
      <c r="Z183" s="330"/>
      <c r="AA183" s="330"/>
      <c r="AB183" s="330"/>
      <c r="AC183" s="330"/>
      <c r="AD183" s="330"/>
      <c r="AE183" s="330"/>
      <c r="AF183" s="330"/>
      <c r="AG183" s="330"/>
      <c r="AH183" s="330"/>
      <c r="AI183" s="330"/>
      <c r="AJ183" s="330"/>
      <c r="AK183" s="330"/>
      <c r="AL183" s="330"/>
    </row>
    <row r="184" spans="1:38" x14ac:dyDescent="0.3">
      <c r="A184" s="330"/>
      <c r="B184" s="330"/>
      <c r="C184" s="330"/>
      <c r="D184" s="330"/>
      <c r="E184" s="330"/>
      <c r="F184" s="330"/>
      <c r="G184" s="330"/>
      <c r="H184" s="330"/>
      <c r="I184" s="330"/>
      <c r="J184" s="330"/>
      <c r="K184" s="330"/>
      <c r="L184" s="330"/>
      <c r="M184" s="330"/>
      <c r="N184" s="330"/>
      <c r="O184" s="330"/>
      <c r="P184" s="330"/>
      <c r="Q184" s="330"/>
      <c r="R184" s="330"/>
      <c r="S184" s="330"/>
      <c r="T184" s="330"/>
      <c r="U184" s="330"/>
      <c r="V184" s="330"/>
      <c r="W184" s="330"/>
      <c r="X184" s="330"/>
      <c r="Y184" s="330"/>
      <c r="Z184" s="330"/>
      <c r="AA184" s="330"/>
      <c r="AB184" s="330"/>
      <c r="AC184" s="330"/>
      <c r="AD184" s="330"/>
      <c r="AE184" s="330"/>
      <c r="AF184" s="330"/>
      <c r="AG184" s="330"/>
      <c r="AH184" s="330"/>
      <c r="AI184" s="330"/>
      <c r="AJ184" s="330"/>
      <c r="AK184" s="330"/>
      <c r="AL184" s="330"/>
    </row>
    <row r="185" spans="1:38" x14ac:dyDescent="0.3">
      <c r="A185" s="330"/>
      <c r="B185" s="330"/>
      <c r="C185" s="330"/>
      <c r="D185" s="330"/>
      <c r="E185" s="330"/>
      <c r="F185" s="330"/>
      <c r="G185" s="330"/>
      <c r="H185" s="330"/>
      <c r="I185" s="330"/>
      <c r="J185" s="330"/>
      <c r="K185" s="330"/>
      <c r="L185" s="330"/>
      <c r="M185" s="330"/>
      <c r="N185" s="330"/>
      <c r="O185" s="330"/>
      <c r="P185" s="330"/>
      <c r="Q185" s="330"/>
      <c r="R185" s="330"/>
      <c r="S185" s="330"/>
      <c r="T185" s="330"/>
      <c r="U185" s="330"/>
      <c r="V185" s="330"/>
      <c r="W185" s="330"/>
      <c r="X185" s="330"/>
      <c r="Y185" s="330"/>
      <c r="Z185" s="330"/>
      <c r="AA185" s="330"/>
      <c r="AB185" s="330"/>
      <c r="AC185" s="330"/>
      <c r="AD185" s="330"/>
      <c r="AE185" s="330"/>
      <c r="AF185" s="330"/>
      <c r="AG185" s="330"/>
      <c r="AH185" s="330"/>
      <c r="AI185" s="330"/>
      <c r="AJ185" s="330"/>
      <c r="AK185" s="330"/>
      <c r="AL185" s="330"/>
    </row>
    <row r="186" spans="1:38" x14ac:dyDescent="0.3">
      <c r="A186" s="330"/>
      <c r="B186" s="330"/>
      <c r="C186" s="330"/>
      <c r="D186" s="330"/>
      <c r="E186" s="330"/>
      <c r="F186" s="330"/>
      <c r="G186" s="330"/>
      <c r="H186" s="330"/>
      <c r="I186" s="330"/>
      <c r="J186" s="330"/>
      <c r="K186" s="330"/>
      <c r="L186" s="330"/>
      <c r="M186" s="330"/>
      <c r="N186" s="330"/>
      <c r="O186" s="330"/>
      <c r="P186" s="330"/>
      <c r="Q186" s="330"/>
      <c r="R186" s="330"/>
      <c r="S186" s="330"/>
      <c r="T186" s="330"/>
      <c r="U186" s="330"/>
      <c r="V186" s="330"/>
      <c r="W186" s="330"/>
      <c r="X186" s="330"/>
      <c r="Y186" s="330"/>
      <c r="Z186" s="330"/>
      <c r="AA186" s="330"/>
      <c r="AB186" s="330"/>
      <c r="AC186" s="330"/>
      <c r="AD186" s="330"/>
      <c r="AE186" s="330"/>
      <c r="AF186" s="330"/>
      <c r="AG186" s="330"/>
      <c r="AH186" s="330"/>
      <c r="AI186" s="330"/>
      <c r="AJ186" s="330"/>
      <c r="AK186" s="330"/>
      <c r="AL186" s="330"/>
    </row>
    <row r="187" spans="1:38" x14ac:dyDescent="0.3">
      <c r="A187" s="330"/>
      <c r="B187" s="330"/>
      <c r="C187" s="330"/>
      <c r="D187" s="330"/>
      <c r="E187" s="330"/>
      <c r="F187" s="330"/>
      <c r="G187" s="330"/>
      <c r="H187" s="330"/>
      <c r="I187" s="330"/>
      <c r="J187" s="330"/>
      <c r="K187" s="330"/>
      <c r="L187" s="330"/>
      <c r="M187" s="330"/>
      <c r="N187" s="330"/>
      <c r="O187" s="330"/>
      <c r="P187" s="330"/>
      <c r="Q187" s="330"/>
      <c r="R187" s="330"/>
      <c r="S187" s="330"/>
      <c r="T187" s="330"/>
      <c r="U187" s="330"/>
      <c r="V187" s="330"/>
      <c r="W187" s="330"/>
      <c r="X187" s="330"/>
      <c r="Y187" s="330"/>
      <c r="Z187" s="330"/>
      <c r="AA187" s="330"/>
      <c r="AB187" s="330"/>
      <c r="AC187" s="330"/>
      <c r="AD187" s="330"/>
      <c r="AE187" s="330"/>
      <c r="AF187" s="330"/>
      <c r="AG187" s="330"/>
      <c r="AH187" s="330"/>
      <c r="AI187" s="330"/>
      <c r="AJ187" s="330"/>
      <c r="AK187" s="330"/>
      <c r="AL187" s="330"/>
    </row>
    <row r="188" spans="1:38" x14ac:dyDescent="0.3">
      <c r="A188" s="330"/>
      <c r="B188" s="330"/>
      <c r="C188" s="330"/>
      <c r="D188" s="330"/>
      <c r="E188" s="330"/>
      <c r="F188" s="330"/>
      <c r="G188" s="330"/>
      <c r="H188" s="330"/>
      <c r="I188" s="330"/>
      <c r="J188" s="330"/>
      <c r="K188" s="330"/>
      <c r="L188" s="330"/>
      <c r="M188" s="330"/>
      <c r="N188" s="330"/>
      <c r="O188" s="330"/>
      <c r="P188" s="330"/>
      <c r="Q188" s="330"/>
      <c r="R188" s="330"/>
      <c r="S188" s="330"/>
      <c r="T188" s="330"/>
      <c r="U188" s="330"/>
      <c r="V188" s="330"/>
      <c r="W188" s="330"/>
      <c r="X188" s="330"/>
      <c r="Y188" s="330"/>
      <c r="Z188" s="330"/>
      <c r="AA188" s="330"/>
      <c r="AB188" s="330"/>
      <c r="AC188" s="330"/>
      <c r="AD188" s="330"/>
      <c r="AE188" s="330"/>
      <c r="AF188" s="330"/>
      <c r="AG188" s="330"/>
      <c r="AH188" s="330"/>
      <c r="AI188" s="330"/>
      <c r="AJ188" s="330"/>
      <c r="AK188" s="330"/>
      <c r="AL188" s="330"/>
    </row>
    <row r="189" spans="1:38" x14ac:dyDescent="0.3">
      <c r="A189" s="330"/>
      <c r="B189" s="330"/>
      <c r="C189" s="330"/>
      <c r="D189" s="330"/>
      <c r="E189" s="330"/>
      <c r="F189" s="330"/>
      <c r="G189" s="330"/>
      <c r="H189" s="330"/>
      <c r="I189" s="330"/>
      <c r="J189" s="330"/>
      <c r="K189" s="330"/>
      <c r="L189" s="330"/>
      <c r="M189" s="330"/>
      <c r="N189" s="330"/>
      <c r="O189" s="330"/>
      <c r="P189" s="330"/>
      <c r="Q189" s="330"/>
      <c r="R189" s="330"/>
      <c r="S189" s="330"/>
      <c r="T189" s="330"/>
      <c r="U189" s="330"/>
      <c r="V189" s="330"/>
      <c r="W189" s="330"/>
      <c r="X189" s="330"/>
      <c r="Y189" s="330"/>
      <c r="Z189" s="330"/>
      <c r="AA189" s="330"/>
      <c r="AB189" s="330"/>
      <c r="AC189" s="330"/>
      <c r="AD189" s="330"/>
      <c r="AE189" s="330"/>
      <c r="AF189" s="330"/>
      <c r="AG189" s="330"/>
      <c r="AH189" s="330"/>
      <c r="AI189" s="330"/>
      <c r="AJ189" s="330"/>
      <c r="AK189" s="330"/>
      <c r="AL189" s="330"/>
    </row>
    <row r="190" spans="1:38" x14ac:dyDescent="0.3">
      <c r="A190" s="330"/>
      <c r="B190" s="330"/>
      <c r="C190" s="330"/>
      <c r="D190" s="330"/>
      <c r="E190" s="330"/>
      <c r="F190" s="330"/>
      <c r="G190" s="330"/>
      <c r="H190" s="330"/>
      <c r="I190" s="330"/>
      <c r="J190" s="330"/>
      <c r="K190" s="330"/>
      <c r="L190" s="330"/>
      <c r="M190" s="330"/>
      <c r="N190" s="330"/>
      <c r="O190" s="330"/>
      <c r="P190" s="330"/>
      <c r="Q190" s="330"/>
      <c r="R190" s="330"/>
      <c r="S190" s="330"/>
      <c r="T190" s="330"/>
      <c r="U190" s="330"/>
      <c r="V190" s="330"/>
      <c r="W190" s="330"/>
      <c r="X190" s="330"/>
      <c r="Y190" s="330"/>
      <c r="Z190" s="330"/>
      <c r="AA190" s="330"/>
      <c r="AB190" s="330"/>
      <c r="AC190" s="330"/>
      <c r="AD190" s="330"/>
      <c r="AE190" s="330"/>
      <c r="AF190" s="330"/>
      <c r="AG190" s="330"/>
      <c r="AH190" s="330"/>
      <c r="AI190" s="330"/>
      <c r="AJ190" s="330"/>
      <c r="AK190" s="330"/>
      <c r="AL190" s="330"/>
    </row>
    <row r="191" spans="1:38" x14ac:dyDescent="0.3">
      <c r="A191" s="330"/>
      <c r="B191" s="330"/>
      <c r="C191" s="330"/>
      <c r="D191" s="330"/>
      <c r="E191" s="330"/>
      <c r="F191" s="330"/>
      <c r="G191" s="330"/>
      <c r="H191" s="330"/>
      <c r="I191" s="330"/>
      <c r="J191" s="330"/>
      <c r="K191" s="330"/>
      <c r="L191" s="330"/>
      <c r="M191" s="330"/>
      <c r="N191" s="330"/>
      <c r="O191" s="330"/>
      <c r="P191" s="330"/>
      <c r="Q191" s="330"/>
      <c r="R191" s="330"/>
      <c r="S191" s="330"/>
      <c r="T191" s="330"/>
      <c r="U191" s="330"/>
      <c r="V191" s="330"/>
      <c r="W191" s="330"/>
      <c r="X191" s="330"/>
      <c r="Y191" s="330"/>
      <c r="Z191" s="330"/>
      <c r="AA191" s="330"/>
      <c r="AB191" s="330"/>
      <c r="AC191" s="330"/>
      <c r="AD191" s="330"/>
      <c r="AE191" s="330"/>
      <c r="AF191" s="330"/>
      <c r="AG191" s="330"/>
      <c r="AH191" s="330"/>
      <c r="AI191" s="330"/>
      <c r="AJ191" s="330"/>
      <c r="AK191" s="330"/>
      <c r="AL191" s="330"/>
    </row>
    <row r="192" spans="1:38" x14ac:dyDescent="0.3">
      <c r="A192" s="330"/>
      <c r="B192" s="330"/>
      <c r="C192" s="330"/>
      <c r="D192" s="330"/>
      <c r="E192" s="330"/>
      <c r="F192" s="330"/>
      <c r="G192" s="330"/>
      <c r="H192" s="330"/>
      <c r="I192" s="330"/>
      <c r="J192" s="330"/>
      <c r="K192" s="330"/>
      <c r="L192" s="330"/>
      <c r="M192" s="330"/>
      <c r="N192" s="330"/>
      <c r="O192" s="330"/>
      <c r="P192" s="330"/>
      <c r="Q192" s="330"/>
      <c r="R192" s="330"/>
      <c r="S192" s="330"/>
      <c r="T192" s="330"/>
      <c r="U192" s="330"/>
      <c r="V192" s="330"/>
      <c r="W192" s="330"/>
      <c r="X192" s="330"/>
      <c r="Y192" s="330"/>
      <c r="Z192" s="330"/>
      <c r="AA192" s="330"/>
      <c r="AB192" s="330"/>
      <c r="AC192" s="330"/>
      <c r="AD192" s="330"/>
      <c r="AE192" s="330"/>
      <c r="AF192" s="330"/>
      <c r="AG192" s="330"/>
      <c r="AH192" s="330"/>
      <c r="AI192" s="330"/>
      <c r="AJ192" s="330"/>
      <c r="AK192" s="330"/>
      <c r="AL192" s="330"/>
    </row>
    <row r="193" spans="1:38" x14ac:dyDescent="0.3">
      <c r="A193" s="330"/>
      <c r="B193" s="330"/>
      <c r="C193" s="330"/>
      <c r="D193" s="330"/>
      <c r="E193" s="330"/>
      <c r="F193" s="330"/>
      <c r="G193" s="330"/>
      <c r="H193" s="330"/>
      <c r="I193" s="330"/>
      <c r="J193" s="330"/>
      <c r="K193" s="330"/>
      <c r="L193" s="330"/>
      <c r="M193" s="330"/>
      <c r="N193" s="330"/>
      <c r="O193" s="330"/>
      <c r="P193" s="330"/>
      <c r="Q193" s="330"/>
      <c r="R193" s="330"/>
      <c r="S193" s="330"/>
      <c r="T193" s="330"/>
      <c r="U193" s="330"/>
      <c r="V193" s="330"/>
      <c r="W193" s="330"/>
      <c r="X193" s="330"/>
      <c r="Y193" s="330"/>
      <c r="Z193" s="330"/>
      <c r="AA193" s="330"/>
      <c r="AB193" s="330"/>
      <c r="AC193" s="330"/>
      <c r="AD193" s="330"/>
      <c r="AE193" s="330"/>
      <c r="AF193" s="330"/>
      <c r="AG193" s="330"/>
      <c r="AH193" s="330"/>
      <c r="AI193" s="330"/>
      <c r="AJ193" s="330"/>
      <c r="AK193" s="330"/>
      <c r="AL193" s="330"/>
    </row>
    <row r="194" spans="1:38" x14ac:dyDescent="0.3">
      <c r="A194" s="330"/>
      <c r="B194" s="330"/>
      <c r="C194" s="330"/>
      <c r="D194" s="330"/>
      <c r="E194" s="330"/>
      <c r="F194" s="330"/>
      <c r="G194" s="330"/>
      <c r="H194" s="330"/>
      <c r="I194" s="330"/>
      <c r="J194" s="330"/>
      <c r="K194" s="330"/>
      <c r="L194" s="330"/>
      <c r="M194" s="330"/>
      <c r="N194" s="330"/>
      <c r="O194" s="330"/>
      <c r="P194" s="330"/>
      <c r="Q194" s="330"/>
      <c r="R194" s="330"/>
      <c r="S194" s="330"/>
      <c r="T194" s="330"/>
      <c r="U194" s="330"/>
      <c r="V194" s="330"/>
      <c r="W194" s="330"/>
      <c r="X194" s="330"/>
      <c r="Y194" s="330"/>
      <c r="Z194" s="330"/>
      <c r="AA194" s="330"/>
      <c r="AB194" s="330"/>
      <c r="AC194" s="330"/>
      <c r="AD194" s="330"/>
      <c r="AE194" s="330"/>
      <c r="AF194" s="330"/>
      <c r="AG194" s="330"/>
      <c r="AH194" s="330"/>
      <c r="AI194" s="330"/>
      <c r="AJ194" s="330"/>
      <c r="AK194" s="330"/>
      <c r="AL194" s="330"/>
    </row>
    <row r="195" spans="1:38" x14ac:dyDescent="0.3">
      <c r="A195" s="330"/>
      <c r="B195" s="330"/>
      <c r="C195" s="330"/>
      <c r="D195" s="330"/>
      <c r="E195" s="330"/>
      <c r="F195" s="330"/>
      <c r="G195" s="330"/>
      <c r="H195" s="330"/>
      <c r="I195" s="330"/>
      <c r="J195" s="330"/>
      <c r="K195" s="330"/>
      <c r="L195" s="330"/>
      <c r="M195" s="330"/>
      <c r="N195" s="330"/>
      <c r="O195" s="330"/>
      <c r="P195" s="330"/>
      <c r="Q195" s="330"/>
      <c r="R195" s="330"/>
      <c r="S195" s="330"/>
      <c r="T195" s="330"/>
      <c r="U195" s="330"/>
      <c r="V195" s="330"/>
      <c r="W195" s="330"/>
      <c r="X195" s="330"/>
      <c r="Y195" s="330"/>
      <c r="Z195" s="330"/>
      <c r="AA195" s="330"/>
      <c r="AB195" s="330"/>
      <c r="AC195" s="330"/>
      <c r="AD195" s="330"/>
      <c r="AE195" s="330"/>
      <c r="AF195" s="330"/>
      <c r="AG195" s="330"/>
      <c r="AH195" s="330"/>
      <c r="AI195" s="330"/>
      <c r="AJ195" s="330"/>
      <c r="AK195" s="330"/>
      <c r="AL195" s="330"/>
    </row>
    <row r="196" spans="1:38" x14ac:dyDescent="0.3">
      <c r="A196" s="330"/>
      <c r="B196" s="330"/>
      <c r="C196" s="330"/>
      <c r="D196" s="330"/>
      <c r="E196" s="330"/>
      <c r="F196" s="330"/>
      <c r="G196" s="330"/>
      <c r="H196" s="330"/>
      <c r="I196" s="330"/>
      <c r="J196" s="330"/>
      <c r="K196" s="330"/>
      <c r="L196" s="330"/>
      <c r="M196" s="330"/>
      <c r="N196" s="330"/>
      <c r="O196" s="330"/>
      <c r="P196" s="330"/>
      <c r="Q196" s="330"/>
      <c r="R196" s="330"/>
      <c r="S196" s="330"/>
      <c r="T196" s="330"/>
      <c r="U196" s="330"/>
      <c r="V196" s="330"/>
      <c r="W196" s="330"/>
      <c r="X196" s="330"/>
      <c r="Y196" s="330"/>
      <c r="Z196" s="330"/>
      <c r="AA196" s="330"/>
      <c r="AB196" s="330"/>
      <c r="AC196" s="330"/>
      <c r="AD196" s="330"/>
      <c r="AE196" s="330"/>
      <c r="AF196" s="330"/>
      <c r="AG196" s="330"/>
      <c r="AH196" s="330"/>
      <c r="AI196" s="330"/>
      <c r="AJ196" s="330"/>
      <c r="AK196" s="330"/>
      <c r="AL196" s="330"/>
    </row>
    <row r="197" spans="1:38" x14ac:dyDescent="0.3">
      <c r="A197" s="330"/>
      <c r="B197" s="330"/>
      <c r="C197" s="330"/>
      <c r="D197" s="330"/>
      <c r="E197" s="330"/>
      <c r="F197" s="330"/>
      <c r="G197" s="330"/>
      <c r="H197" s="330"/>
      <c r="I197" s="330"/>
      <c r="J197" s="330"/>
      <c r="K197" s="330"/>
      <c r="L197" s="330"/>
      <c r="M197" s="330"/>
      <c r="N197" s="330"/>
      <c r="O197" s="330"/>
      <c r="P197" s="330"/>
      <c r="Q197" s="330"/>
      <c r="R197" s="330"/>
      <c r="S197" s="330"/>
      <c r="T197" s="330"/>
      <c r="U197" s="330"/>
      <c r="V197" s="330"/>
      <c r="W197" s="330"/>
      <c r="X197" s="330"/>
      <c r="Y197" s="330"/>
      <c r="Z197" s="330"/>
      <c r="AA197" s="330"/>
      <c r="AB197" s="330"/>
      <c r="AC197" s="330"/>
      <c r="AD197" s="330"/>
      <c r="AE197" s="330"/>
      <c r="AF197" s="330"/>
      <c r="AG197" s="330"/>
      <c r="AH197" s="330"/>
      <c r="AI197" s="330"/>
      <c r="AJ197" s="330"/>
      <c r="AK197" s="330"/>
      <c r="AL197" s="330"/>
    </row>
    <row r="198" spans="1:38" x14ac:dyDescent="0.3">
      <c r="A198" s="330"/>
      <c r="B198" s="330"/>
      <c r="C198" s="330"/>
      <c r="D198" s="330"/>
      <c r="E198" s="330"/>
      <c r="F198" s="330"/>
      <c r="G198" s="330"/>
      <c r="H198" s="330"/>
      <c r="I198" s="330"/>
      <c r="J198" s="330"/>
      <c r="K198" s="330"/>
      <c r="L198" s="330"/>
      <c r="M198" s="330"/>
      <c r="N198" s="330"/>
      <c r="O198" s="330"/>
      <c r="P198" s="330"/>
      <c r="Q198" s="330"/>
      <c r="R198" s="330"/>
      <c r="S198" s="330"/>
      <c r="T198" s="330"/>
      <c r="U198" s="330"/>
      <c r="V198" s="330"/>
      <c r="W198" s="330"/>
      <c r="X198" s="330"/>
      <c r="Y198" s="330"/>
      <c r="Z198" s="330"/>
      <c r="AA198" s="330"/>
      <c r="AB198" s="330"/>
      <c r="AC198" s="330"/>
      <c r="AD198" s="330"/>
      <c r="AE198" s="330"/>
      <c r="AF198" s="330"/>
      <c r="AG198" s="330"/>
      <c r="AH198" s="330"/>
      <c r="AI198" s="330"/>
      <c r="AJ198" s="330"/>
      <c r="AK198" s="330"/>
      <c r="AL198" s="330"/>
    </row>
    <row r="199" spans="1:38" x14ac:dyDescent="0.3">
      <c r="A199" s="330"/>
      <c r="B199" s="330"/>
      <c r="C199" s="330"/>
      <c r="D199" s="330"/>
      <c r="E199" s="330"/>
      <c r="F199" s="330"/>
      <c r="G199" s="330"/>
      <c r="H199" s="330"/>
      <c r="I199" s="330"/>
      <c r="J199" s="330"/>
      <c r="K199" s="330"/>
      <c r="L199" s="330"/>
      <c r="M199" s="330"/>
      <c r="N199" s="330"/>
      <c r="O199" s="330"/>
      <c r="P199" s="330"/>
      <c r="Q199" s="330"/>
      <c r="R199" s="330"/>
      <c r="S199" s="330"/>
      <c r="T199" s="330"/>
      <c r="U199" s="330"/>
      <c r="V199" s="330"/>
      <c r="W199" s="330"/>
      <c r="X199" s="330"/>
      <c r="Y199" s="330"/>
      <c r="Z199" s="330"/>
      <c r="AA199" s="330"/>
      <c r="AB199" s="330"/>
      <c r="AC199" s="330"/>
      <c r="AD199" s="330"/>
      <c r="AE199" s="330"/>
      <c r="AF199" s="330"/>
      <c r="AG199" s="330"/>
      <c r="AH199" s="330"/>
      <c r="AI199" s="330"/>
      <c r="AJ199" s="330"/>
      <c r="AK199" s="330"/>
      <c r="AL199" s="330"/>
    </row>
    <row r="200" spans="1:38" x14ac:dyDescent="0.3">
      <c r="A200" s="330"/>
      <c r="B200" s="330"/>
      <c r="C200" s="330"/>
      <c r="D200" s="330"/>
      <c r="E200" s="330"/>
      <c r="F200" s="330"/>
      <c r="G200" s="330"/>
      <c r="H200" s="330"/>
      <c r="I200" s="330"/>
      <c r="J200" s="330"/>
      <c r="K200" s="330"/>
      <c r="L200" s="330"/>
      <c r="M200" s="330"/>
      <c r="N200" s="330"/>
      <c r="O200" s="330"/>
      <c r="P200" s="330"/>
      <c r="Q200" s="330"/>
      <c r="R200" s="330"/>
      <c r="S200" s="330"/>
      <c r="T200" s="330"/>
      <c r="U200" s="330"/>
      <c r="V200" s="330"/>
      <c r="W200" s="330"/>
      <c r="X200" s="330"/>
      <c r="Y200" s="330"/>
      <c r="Z200" s="330"/>
      <c r="AA200" s="330"/>
      <c r="AB200" s="330"/>
      <c r="AC200" s="330"/>
      <c r="AD200" s="330"/>
      <c r="AE200" s="330"/>
      <c r="AF200" s="330"/>
      <c r="AG200" s="330"/>
      <c r="AH200" s="330"/>
      <c r="AI200" s="330"/>
      <c r="AJ200" s="330"/>
      <c r="AK200" s="330"/>
      <c r="AL200" s="330"/>
    </row>
    <row r="201" spans="1:38" x14ac:dyDescent="0.3">
      <c r="A201" s="330"/>
      <c r="B201" s="330"/>
      <c r="C201" s="330"/>
      <c r="D201" s="330"/>
      <c r="E201" s="330"/>
      <c r="F201" s="330"/>
      <c r="G201" s="330"/>
      <c r="H201" s="330"/>
      <c r="I201" s="330"/>
      <c r="J201" s="330"/>
      <c r="K201" s="330"/>
      <c r="L201" s="330"/>
      <c r="M201" s="330"/>
      <c r="N201" s="330"/>
      <c r="O201" s="330"/>
      <c r="P201" s="330"/>
      <c r="Q201" s="330"/>
      <c r="R201" s="330"/>
      <c r="S201" s="330"/>
      <c r="T201" s="330"/>
      <c r="U201" s="330"/>
      <c r="V201" s="330"/>
      <c r="W201" s="330"/>
      <c r="X201" s="330"/>
      <c r="Y201" s="330"/>
      <c r="Z201" s="330"/>
      <c r="AA201" s="330"/>
      <c r="AB201" s="330"/>
      <c r="AC201" s="330"/>
      <c r="AD201" s="330"/>
      <c r="AE201" s="330"/>
      <c r="AF201" s="330"/>
      <c r="AG201" s="330"/>
      <c r="AH201" s="330"/>
      <c r="AI201" s="330"/>
      <c r="AJ201" s="330"/>
      <c r="AK201" s="330"/>
      <c r="AL201" s="330"/>
    </row>
    <row r="202" spans="1:38" x14ac:dyDescent="0.3">
      <c r="A202" s="330"/>
      <c r="B202" s="330"/>
      <c r="C202" s="330"/>
      <c r="D202" s="330"/>
      <c r="E202" s="330"/>
      <c r="F202" s="330"/>
      <c r="G202" s="330"/>
      <c r="H202" s="330"/>
      <c r="I202" s="330"/>
      <c r="J202" s="330"/>
      <c r="K202" s="330"/>
      <c r="L202" s="330"/>
      <c r="M202" s="330"/>
      <c r="N202" s="330"/>
      <c r="O202" s="330"/>
      <c r="P202" s="330"/>
      <c r="Q202" s="330"/>
      <c r="R202" s="330"/>
      <c r="S202" s="330"/>
      <c r="T202" s="330"/>
      <c r="U202" s="330"/>
      <c r="V202" s="330"/>
      <c r="W202" s="330"/>
      <c r="X202" s="330"/>
      <c r="Y202" s="330"/>
      <c r="Z202" s="330"/>
      <c r="AA202" s="330"/>
      <c r="AB202" s="330"/>
      <c r="AC202" s="330"/>
      <c r="AD202" s="330"/>
      <c r="AE202" s="330"/>
      <c r="AF202" s="330"/>
      <c r="AG202" s="330"/>
      <c r="AH202" s="330"/>
      <c r="AI202" s="330"/>
      <c r="AJ202" s="330"/>
      <c r="AK202" s="330"/>
      <c r="AL202" s="330"/>
    </row>
    <row r="203" spans="1:38" x14ac:dyDescent="0.3">
      <c r="A203" s="330"/>
      <c r="B203" s="330"/>
      <c r="C203" s="330"/>
      <c r="D203" s="330"/>
      <c r="E203" s="330"/>
      <c r="F203" s="330"/>
      <c r="G203" s="330"/>
      <c r="H203" s="330"/>
      <c r="I203" s="330"/>
      <c r="J203" s="330"/>
      <c r="K203" s="330"/>
      <c r="L203" s="330"/>
      <c r="M203" s="330"/>
      <c r="N203" s="330"/>
      <c r="O203" s="330"/>
      <c r="P203" s="330"/>
      <c r="Q203" s="330"/>
      <c r="R203" s="330"/>
      <c r="S203" s="330"/>
      <c r="T203" s="330"/>
      <c r="U203" s="330"/>
      <c r="V203" s="330"/>
      <c r="W203" s="330"/>
      <c r="X203" s="330"/>
      <c r="Y203" s="330"/>
      <c r="Z203" s="330"/>
      <c r="AA203" s="330"/>
      <c r="AB203" s="330"/>
      <c r="AC203" s="330"/>
      <c r="AD203" s="330"/>
      <c r="AE203" s="330"/>
      <c r="AF203" s="330"/>
      <c r="AG203" s="330"/>
      <c r="AH203" s="330"/>
      <c r="AI203" s="330"/>
      <c r="AJ203" s="330"/>
      <c r="AK203" s="330"/>
      <c r="AL203" s="330"/>
    </row>
    <row r="204" spans="1:38" x14ac:dyDescent="0.3">
      <c r="A204" s="330"/>
      <c r="B204" s="330"/>
      <c r="C204" s="330"/>
      <c r="D204" s="330"/>
      <c r="E204" s="330"/>
      <c r="F204" s="330"/>
      <c r="G204" s="330"/>
      <c r="H204" s="330"/>
      <c r="I204" s="330"/>
      <c r="J204" s="330"/>
      <c r="K204" s="330"/>
      <c r="L204" s="330"/>
      <c r="M204" s="330"/>
      <c r="N204" s="330"/>
      <c r="O204" s="330"/>
      <c r="P204" s="330"/>
      <c r="Q204" s="330"/>
      <c r="R204" s="330"/>
      <c r="S204" s="330"/>
      <c r="T204" s="330"/>
      <c r="U204" s="330"/>
      <c r="V204" s="330"/>
      <c r="W204" s="330"/>
      <c r="X204" s="330"/>
      <c r="Y204" s="330"/>
      <c r="Z204" s="330"/>
      <c r="AA204" s="330"/>
      <c r="AB204" s="330"/>
      <c r="AC204" s="330"/>
      <c r="AD204" s="330"/>
      <c r="AE204" s="330"/>
      <c r="AF204" s="330"/>
      <c r="AG204" s="330"/>
      <c r="AH204" s="330"/>
      <c r="AI204" s="330"/>
      <c r="AJ204" s="330"/>
      <c r="AK204" s="330"/>
      <c r="AL204" s="330"/>
    </row>
    <row r="205" spans="1:38" x14ac:dyDescent="0.3">
      <c r="A205" s="330"/>
      <c r="B205" s="330"/>
      <c r="C205" s="330"/>
      <c r="D205" s="330"/>
      <c r="E205" s="330"/>
      <c r="F205" s="330"/>
      <c r="G205" s="330"/>
      <c r="H205" s="330"/>
      <c r="I205" s="330"/>
      <c r="J205" s="330"/>
      <c r="K205" s="330"/>
      <c r="L205" s="330"/>
      <c r="M205" s="330"/>
      <c r="N205" s="330"/>
      <c r="O205" s="330"/>
      <c r="P205" s="330"/>
      <c r="Q205" s="330"/>
      <c r="R205" s="330"/>
      <c r="S205" s="330"/>
      <c r="T205" s="330"/>
      <c r="U205" s="330"/>
      <c r="V205" s="330"/>
      <c r="W205" s="330"/>
      <c r="X205" s="330"/>
      <c r="Y205" s="330"/>
      <c r="Z205" s="330"/>
      <c r="AA205" s="330"/>
      <c r="AB205" s="330"/>
      <c r="AC205" s="330"/>
      <c r="AD205" s="330"/>
      <c r="AE205" s="330"/>
      <c r="AF205" s="330"/>
      <c r="AG205" s="330"/>
      <c r="AH205" s="330"/>
      <c r="AI205" s="330"/>
      <c r="AJ205" s="330"/>
      <c r="AK205" s="330"/>
      <c r="AL205" s="330"/>
    </row>
    <row r="206" spans="1:38" x14ac:dyDescent="0.3">
      <c r="A206" s="330"/>
      <c r="B206" s="330"/>
      <c r="C206" s="330"/>
      <c r="D206" s="330"/>
      <c r="E206" s="330"/>
      <c r="F206" s="330"/>
      <c r="G206" s="330"/>
      <c r="H206" s="330"/>
      <c r="I206" s="330"/>
      <c r="J206" s="330"/>
      <c r="K206" s="330"/>
      <c r="L206" s="330"/>
      <c r="M206" s="330"/>
      <c r="N206" s="330"/>
      <c r="O206" s="330"/>
      <c r="P206" s="330"/>
      <c r="Q206" s="330"/>
      <c r="R206" s="330"/>
      <c r="S206" s="330"/>
      <c r="T206" s="330"/>
      <c r="U206" s="330"/>
      <c r="V206" s="330"/>
      <c r="W206" s="330"/>
      <c r="X206" s="330"/>
      <c r="Y206" s="330"/>
      <c r="Z206" s="330"/>
      <c r="AA206" s="330"/>
      <c r="AB206" s="330"/>
      <c r="AC206" s="330"/>
      <c r="AD206" s="330"/>
      <c r="AE206" s="330"/>
      <c r="AF206" s="330"/>
      <c r="AG206" s="330"/>
      <c r="AH206" s="330"/>
      <c r="AI206" s="330"/>
      <c r="AJ206" s="330"/>
      <c r="AK206" s="330"/>
      <c r="AL206" s="330"/>
    </row>
    <row r="207" spans="1:38" x14ac:dyDescent="0.3">
      <c r="A207" s="330"/>
      <c r="B207" s="330"/>
      <c r="C207" s="330"/>
      <c r="D207" s="330"/>
      <c r="E207" s="330"/>
      <c r="F207" s="330"/>
      <c r="G207" s="330"/>
      <c r="H207" s="330"/>
      <c r="I207" s="330"/>
      <c r="J207" s="330"/>
      <c r="K207" s="330"/>
      <c r="L207" s="330"/>
      <c r="M207" s="330"/>
      <c r="N207" s="330"/>
      <c r="O207" s="330"/>
      <c r="P207" s="330"/>
      <c r="Q207" s="330"/>
      <c r="R207" s="330"/>
      <c r="S207" s="330"/>
      <c r="T207" s="330"/>
      <c r="U207" s="330"/>
      <c r="V207" s="330"/>
      <c r="W207" s="330"/>
      <c r="X207" s="330"/>
      <c r="Y207" s="330"/>
      <c r="Z207" s="330"/>
      <c r="AA207" s="330"/>
      <c r="AB207" s="330"/>
      <c r="AC207" s="330"/>
      <c r="AD207" s="330"/>
      <c r="AE207" s="330"/>
      <c r="AF207" s="330"/>
      <c r="AG207" s="330"/>
      <c r="AH207" s="330"/>
      <c r="AI207" s="330"/>
      <c r="AJ207" s="330"/>
      <c r="AK207" s="330"/>
      <c r="AL207" s="330"/>
    </row>
    <row r="208" spans="1:38" x14ac:dyDescent="0.3">
      <c r="A208" s="330"/>
      <c r="B208" s="330"/>
      <c r="C208" s="330"/>
      <c r="D208" s="330"/>
      <c r="E208" s="330"/>
      <c r="F208" s="330"/>
      <c r="G208" s="330"/>
      <c r="H208" s="330"/>
      <c r="I208" s="330"/>
      <c r="J208" s="330"/>
      <c r="K208" s="330"/>
      <c r="L208" s="330"/>
      <c r="M208" s="330"/>
      <c r="N208" s="330"/>
      <c r="O208" s="330"/>
      <c r="P208" s="330"/>
      <c r="Q208" s="330"/>
      <c r="R208" s="330"/>
      <c r="S208" s="330"/>
      <c r="T208" s="330"/>
      <c r="U208" s="330"/>
      <c r="V208" s="330"/>
      <c r="W208" s="330"/>
      <c r="X208" s="330"/>
      <c r="Y208" s="330"/>
      <c r="Z208" s="330"/>
      <c r="AA208" s="330"/>
      <c r="AB208" s="330"/>
      <c r="AC208" s="330"/>
      <c r="AD208" s="330"/>
      <c r="AE208" s="330"/>
      <c r="AF208" s="330"/>
      <c r="AG208" s="330"/>
      <c r="AH208" s="330"/>
      <c r="AI208" s="330"/>
      <c r="AJ208" s="330"/>
      <c r="AK208" s="330"/>
      <c r="AL208" s="330"/>
    </row>
    <row r="209" spans="1:38" x14ac:dyDescent="0.3">
      <c r="A209" s="330"/>
      <c r="B209" s="330"/>
      <c r="C209" s="330"/>
      <c r="D209" s="330"/>
      <c r="E209" s="330"/>
      <c r="F209" s="330"/>
      <c r="G209" s="330"/>
      <c r="H209" s="330"/>
      <c r="I209" s="330"/>
      <c r="J209" s="330"/>
      <c r="K209" s="330"/>
      <c r="L209" s="330"/>
      <c r="M209" s="330"/>
      <c r="N209" s="330"/>
      <c r="O209" s="330"/>
      <c r="P209" s="330"/>
      <c r="Q209" s="330"/>
      <c r="R209" s="330"/>
      <c r="S209" s="330"/>
      <c r="T209" s="330"/>
      <c r="U209" s="330"/>
      <c r="V209" s="330"/>
      <c r="W209" s="330"/>
      <c r="X209" s="330"/>
      <c r="Y209" s="330"/>
      <c r="Z209" s="330"/>
      <c r="AA209" s="330"/>
      <c r="AB209" s="330"/>
      <c r="AC209" s="330"/>
      <c r="AD209" s="330"/>
      <c r="AE209" s="330"/>
      <c r="AF209" s="330"/>
      <c r="AG209" s="330"/>
      <c r="AH209" s="330"/>
      <c r="AI209" s="330"/>
      <c r="AJ209" s="330"/>
      <c r="AK209" s="330"/>
      <c r="AL209" s="330"/>
    </row>
    <row r="210" spans="1:38" x14ac:dyDescent="0.3">
      <c r="A210" s="330"/>
      <c r="B210" s="330"/>
      <c r="C210" s="330"/>
      <c r="D210" s="330"/>
      <c r="E210" s="330"/>
      <c r="F210" s="330"/>
      <c r="G210" s="330"/>
      <c r="H210" s="330"/>
      <c r="I210" s="330"/>
      <c r="J210" s="330"/>
      <c r="K210" s="330"/>
      <c r="L210" s="330"/>
      <c r="M210" s="330"/>
      <c r="N210" s="330"/>
      <c r="O210" s="330"/>
      <c r="P210" s="330"/>
      <c r="Q210" s="330"/>
      <c r="R210" s="330"/>
      <c r="S210" s="330"/>
      <c r="T210" s="330"/>
      <c r="U210" s="330"/>
      <c r="V210" s="330"/>
      <c r="W210" s="330"/>
      <c r="X210" s="330"/>
      <c r="Y210" s="330"/>
      <c r="Z210" s="330"/>
      <c r="AA210" s="330"/>
      <c r="AB210" s="330"/>
      <c r="AC210" s="330"/>
      <c r="AD210" s="330"/>
      <c r="AE210" s="330"/>
      <c r="AF210" s="330"/>
      <c r="AG210" s="330"/>
      <c r="AH210" s="330"/>
      <c r="AI210" s="330"/>
      <c r="AJ210" s="330"/>
      <c r="AK210" s="330"/>
      <c r="AL210" s="330"/>
    </row>
    <row r="211" spans="1:38" x14ac:dyDescent="0.3">
      <c r="A211" s="330"/>
      <c r="B211" s="330"/>
      <c r="C211" s="330"/>
      <c r="D211" s="330"/>
      <c r="E211" s="330"/>
      <c r="F211" s="330"/>
      <c r="G211" s="330"/>
      <c r="H211" s="330"/>
      <c r="I211" s="330"/>
      <c r="J211" s="330"/>
      <c r="K211" s="330"/>
      <c r="L211" s="330"/>
      <c r="M211" s="330"/>
      <c r="N211" s="330"/>
      <c r="O211" s="330"/>
      <c r="P211" s="330"/>
      <c r="Q211" s="330"/>
      <c r="R211" s="330"/>
      <c r="S211" s="330"/>
      <c r="T211" s="330"/>
      <c r="U211" s="330"/>
      <c r="V211" s="330"/>
      <c r="W211" s="330"/>
      <c r="X211" s="330"/>
      <c r="Y211" s="330"/>
      <c r="Z211" s="330"/>
      <c r="AA211" s="330"/>
      <c r="AB211" s="330"/>
      <c r="AC211" s="330"/>
      <c r="AD211" s="330"/>
      <c r="AE211" s="330"/>
      <c r="AF211" s="330"/>
      <c r="AG211" s="330"/>
      <c r="AH211" s="330"/>
      <c r="AI211" s="330"/>
      <c r="AJ211" s="330"/>
      <c r="AK211" s="330"/>
      <c r="AL211" s="330"/>
    </row>
    <row r="212" spans="1:38" x14ac:dyDescent="0.3">
      <c r="A212" s="330"/>
      <c r="B212" s="330"/>
      <c r="C212" s="330"/>
      <c r="D212" s="330"/>
      <c r="E212" s="330"/>
      <c r="F212" s="330"/>
      <c r="G212" s="330"/>
      <c r="H212" s="330"/>
      <c r="I212" s="330"/>
      <c r="J212" s="330"/>
      <c r="K212" s="330"/>
      <c r="L212" s="330"/>
      <c r="M212" s="330"/>
      <c r="N212" s="330"/>
      <c r="O212" s="330"/>
      <c r="P212" s="330"/>
      <c r="Q212" s="330"/>
      <c r="R212" s="330"/>
      <c r="S212" s="330"/>
      <c r="T212" s="330"/>
      <c r="U212" s="330"/>
      <c r="V212" s="330"/>
      <c r="W212" s="330"/>
      <c r="X212" s="330"/>
      <c r="Y212" s="330"/>
      <c r="Z212" s="330"/>
      <c r="AA212" s="330"/>
      <c r="AB212" s="330"/>
      <c r="AC212" s="330"/>
      <c r="AD212" s="330"/>
      <c r="AE212" s="330"/>
      <c r="AF212" s="330"/>
      <c r="AG212" s="330"/>
      <c r="AH212" s="330"/>
      <c r="AI212" s="330"/>
      <c r="AJ212" s="330"/>
      <c r="AK212" s="330"/>
      <c r="AL212" s="330"/>
    </row>
    <row r="213" spans="1:38" x14ac:dyDescent="0.3">
      <c r="A213" s="330"/>
      <c r="B213" s="330"/>
      <c r="C213" s="330"/>
      <c r="D213" s="330"/>
      <c r="E213" s="330"/>
      <c r="F213" s="330"/>
      <c r="G213" s="330"/>
      <c r="H213" s="330"/>
      <c r="I213" s="330"/>
      <c r="J213" s="330"/>
      <c r="K213" s="330"/>
      <c r="L213" s="330"/>
      <c r="M213" s="330"/>
      <c r="N213" s="330"/>
      <c r="O213" s="330"/>
      <c r="P213" s="330"/>
      <c r="Q213" s="330"/>
      <c r="R213" s="330"/>
      <c r="S213" s="330"/>
      <c r="T213" s="330"/>
      <c r="U213" s="330"/>
      <c r="V213" s="330"/>
      <c r="W213" s="330"/>
      <c r="X213" s="330"/>
      <c r="Y213" s="330"/>
      <c r="Z213" s="330"/>
      <c r="AA213" s="330"/>
      <c r="AB213" s="330"/>
      <c r="AC213" s="330"/>
      <c r="AD213" s="330"/>
      <c r="AE213" s="330"/>
      <c r="AF213" s="330"/>
      <c r="AG213" s="330"/>
      <c r="AH213" s="330"/>
      <c r="AI213" s="330"/>
      <c r="AJ213" s="330"/>
      <c r="AK213" s="330"/>
      <c r="AL213" s="330"/>
    </row>
    <row r="214" spans="1:38" x14ac:dyDescent="0.3">
      <c r="A214" s="330"/>
      <c r="B214" s="330"/>
      <c r="C214" s="330"/>
      <c r="D214" s="330"/>
      <c r="E214" s="330"/>
      <c r="F214" s="330"/>
      <c r="G214" s="330"/>
      <c r="H214" s="330"/>
      <c r="I214" s="330"/>
      <c r="J214" s="330"/>
      <c r="K214" s="330"/>
      <c r="L214" s="330"/>
      <c r="M214" s="330"/>
      <c r="N214" s="330"/>
      <c r="O214" s="330"/>
      <c r="P214" s="330"/>
      <c r="Q214" s="330"/>
      <c r="R214" s="330"/>
      <c r="S214" s="330"/>
      <c r="T214" s="330"/>
      <c r="U214" s="330"/>
      <c r="V214" s="330"/>
      <c r="W214" s="330"/>
      <c r="X214" s="330"/>
      <c r="Y214" s="330"/>
      <c r="Z214" s="330"/>
      <c r="AA214" s="330"/>
      <c r="AB214" s="330"/>
      <c r="AC214" s="330"/>
      <c r="AD214" s="330"/>
      <c r="AE214" s="330"/>
      <c r="AF214" s="330"/>
      <c r="AG214" s="330"/>
      <c r="AH214" s="330"/>
      <c r="AI214" s="330"/>
      <c r="AJ214" s="330"/>
      <c r="AK214" s="330"/>
      <c r="AL214" s="330"/>
    </row>
    <row r="215" spans="1:38" x14ac:dyDescent="0.3">
      <c r="A215" s="330"/>
      <c r="B215" s="330"/>
      <c r="C215" s="330"/>
      <c r="D215" s="330"/>
      <c r="E215" s="330"/>
      <c r="F215" s="330"/>
      <c r="G215" s="330"/>
      <c r="H215" s="330"/>
      <c r="I215" s="330"/>
      <c r="J215" s="330"/>
      <c r="K215" s="330"/>
      <c r="L215" s="330"/>
      <c r="M215" s="330"/>
      <c r="N215" s="330"/>
      <c r="O215" s="330"/>
      <c r="P215" s="330"/>
      <c r="Q215" s="330"/>
      <c r="R215" s="330"/>
      <c r="S215" s="330"/>
      <c r="T215" s="330"/>
      <c r="U215" s="330"/>
      <c r="V215" s="330"/>
      <c r="W215" s="330"/>
      <c r="X215" s="330"/>
      <c r="Y215" s="330"/>
      <c r="Z215" s="330"/>
      <c r="AA215" s="330"/>
      <c r="AB215" s="330"/>
      <c r="AC215" s="330"/>
      <c r="AD215" s="330"/>
      <c r="AE215" s="330"/>
      <c r="AF215" s="330"/>
      <c r="AG215" s="330"/>
      <c r="AH215" s="330"/>
      <c r="AI215" s="330"/>
      <c r="AJ215" s="330"/>
      <c r="AK215" s="330"/>
      <c r="AL215" s="330"/>
    </row>
    <row r="216" spans="1:38" x14ac:dyDescent="0.3">
      <c r="A216" s="330"/>
      <c r="B216" s="330"/>
      <c r="C216" s="330"/>
      <c r="D216" s="330"/>
      <c r="E216" s="330"/>
      <c r="F216" s="330"/>
      <c r="G216" s="330"/>
      <c r="H216" s="330"/>
      <c r="I216" s="330"/>
      <c r="J216" s="330"/>
      <c r="K216" s="330"/>
      <c r="L216" s="330"/>
      <c r="M216" s="330"/>
      <c r="N216" s="330"/>
      <c r="O216" s="330"/>
      <c r="P216" s="330"/>
      <c r="Q216" s="330"/>
      <c r="R216" s="330"/>
      <c r="S216" s="330"/>
      <c r="T216" s="330"/>
      <c r="U216" s="330"/>
      <c r="V216" s="330"/>
      <c r="W216" s="330"/>
      <c r="X216" s="330"/>
      <c r="Y216" s="330"/>
      <c r="Z216" s="330"/>
      <c r="AA216" s="330"/>
      <c r="AB216" s="330"/>
      <c r="AC216" s="330"/>
      <c r="AD216" s="330"/>
      <c r="AE216" s="330"/>
      <c r="AF216" s="330"/>
      <c r="AG216" s="330"/>
      <c r="AH216" s="330"/>
      <c r="AI216" s="330"/>
      <c r="AJ216" s="330"/>
      <c r="AK216" s="330"/>
      <c r="AL216" s="330"/>
    </row>
    <row r="217" spans="1:38" x14ac:dyDescent="0.3">
      <c r="A217" s="330"/>
      <c r="B217" s="330"/>
      <c r="C217" s="330"/>
      <c r="D217" s="330"/>
      <c r="E217" s="330"/>
      <c r="F217" s="330"/>
      <c r="G217" s="330"/>
      <c r="H217" s="330"/>
      <c r="I217" s="330"/>
      <c r="J217" s="330"/>
      <c r="K217" s="330"/>
      <c r="L217" s="330"/>
      <c r="M217" s="330"/>
      <c r="N217" s="330"/>
      <c r="O217" s="330"/>
      <c r="P217" s="330"/>
      <c r="Q217" s="330"/>
      <c r="R217" s="330"/>
      <c r="S217" s="330"/>
      <c r="T217" s="330"/>
      <c r="U217" s="330"/>
      <c r="V217" s="330"/>
      <c r="W217" s="330"/>
      <c r="X217" s="330"/>
      <c r="Y217" s="330"/>
      <c r="Z217" s="330"/>
      <c r="AA217" s="330"/>
      <c r="AB217" s="330"/>
      <c r="AC217" s="330"/>
      <c r="AD217" s="330"/>
      <c r="AE217" s="330"/>
      <c r="AF217" s="330"/>
      <c r="AG217" s="330"/>
      <c r="AH217" s="330"/>
      <c r="AI217" s="330"/>
      <c r="AJ217" s="330"/>
      <c r="AK217" s="330"/>
      <c r="AL217" s="330"/>
    </row>
    <row r="218" spans="1:38" x14ac:dyDescent="0.3">
      <c r="A218" s="330"/>
      <c r="B218" s="330"/>
      <c r="C218" s="330"/>
      <c r="D218" s="330"/>
      <c r="E218" s="330"/>
      <c r="F218" s="330"/>
      <c r="G218" s="330"/>
      <c r="H218" s="330"/>
      <c r="I218" s="330"/>
      <c r="J218" s="330"/>
      <c r="K218" s="330"/>
      <c r="L218" s="330"/>
      <c r="M218" s="330"/>
      <c r="N218" s="330"/>
      <c r="O218" s="330"/>
      <c r="P218" s="330"/>
      <c r="Q218" s="330"/>
      <c r="R218" s="330"/>
      <c r="S218" s="330"/>
      <c r="T218" s="330"/>
      <c r="U218" s="330"/>
      <c r="V218" s="330"/>
      <c r="W218" s="330"/>
      <c r="X218" s="330"/>
      <c r="Y218" s="330"/>
      <c r="Z218" s="330"/>
      <c r="AA218" s="330"/>
      <c r="AB218" s="330"/>
      <c r="AC218" s="330"/>
      <c r="AD218" s="330"/>
      <c r="AE218" s="330"/>
      <c r="AF218" s="330"/>
      <c r="AG218" s="330"/>
      <c r="AH218" s="330"/>
      <c r="AI218" s="330"/>
      <c r="AJ218" s="330"/>
      <c r="AK218" s="330"/>
      <c r="AL218" s="330"/>
    </row>
    <row r="219" spans="1:38" x14ac:dyDescent="0.3">
      <c r="A219" s="330"/>
      <c r="B219" s="330"/>
      <c r="C219" s="330"/>
      <c r="D219" s="330"/>
      <c r="E219" s="330"/>
      <c r="F219" s="330"/>
      <c r="G219" s="330"/>
      <c r="H219" s="330"/>
      <c r="I219" s="330"/>
      <c r="J219" s="330"/>
      <c r="K219" s="330"/>
      <c r="L219" s="330"/>
      <c r="M219" s="330"/>
      <c r="N219" s="330"/>
      <c r="O219" s="330"/>
      <c r="P219" s="330"/>
      <c r="Q219" s="330"/>
      <c r="R219" s="330"/>
      <c r="S219" s="330"/>
      <c r="T219" s="330"/>
      <c r="U219" s="330"/>
      <c r="V219" s="330"/>
      <c r="W219" s="330"/>
      <c r="X219" s="330"/>
      <c r="Y219" s="330"/>
      <c r="Z219" s="330"/>
      <c r="AA219" s="330"/>
      <c r="AB219" s="330"/>
      <c r="AC219" s="330"/>
      <c r="AD219" s="330"/>
      <c r="AE219" s="330"/>
      <c r="AF219" s="330"/>
      <c r="AG219" s="330"/>
      <c r="AH219" s="330"/>
      <c r="AI219" s="330"/>
      <c r="AJ219" s="330"/>
      <c r="AK219" s="330"/>
      <c r="AL219" s="330"/>
    </row>
    <row r="220" spans="1:38" x14ac:dyDescent="0.3">
      <c r="A220" s="330"/>
      <c r="B220" s="330"/>
      <c r="C220" s="330"/>
      <c r="D220" s="330"/>
      <c r="E220" s="330"/>
      <c r="F220" s="330"/>
      <c r="G220" s="330"/>
      <c r="H220" s="330"/>
      <c r="I220" s="330"/>
      <c r="J220" s="330"/>
      <c r="K220" s="330"/>
      <c r="L220" s="330"/>
      <c r="M220" s="330"/>
      <c r="N220" s="330"/>
      <c r="O220" s="330"/>
      <c r="P220" s="330"/>
      <c r="Q220" s="330"/>
      <c r="R220" s="330"/>
      <c r="S220" s="330"/>
      <c r="T220" s="330"/>
      <c r="U220" s="330"/>
      <c r="V220" s="330"/>
      <c r="W220" s="330"/>
      <c r="X220" s="330"/>
      <c r="Y220" s="330"/>
      <c r="Z220" s="330"/>
      <c r="AA220" s="330"/>
      <c r="AB220" s="330"/>
      <c r="AC220" s="330"/>
      <c r="AD220" s="330"/>
      <c r="AE220" s="330"/>
      <c r="AF220" s="330"/>
      <c r="AG220" s="330"/>
      <c r="AH220" s="330"/>
      <c r="AI220" s="330"/>
      <c r="AJ220" s="330"/>
      <c r="AK220" s="330"/>
      <c r="AL220" s="330"/>
    </row>
    <row r="221" spans="1:38" x14ac:dyDescent="0.3">
      <c r="A221" s="330"/>
      <c r="B221" s="330"/>
      <c r="C221" s="330"/>
      <c r="D221" s="330"/>
      <c r="E221" s="330"/>
      <c r="F221" s="330"/>
      <c r="G221" s="330"/>
      <c r="H221" s="330"/>
      <c r="I221" s="330"/>
      <c r="J221" s="330"/>
      <c r="K221" s="330"/>
      <c r="L221" s="330"/>
      <c r="M221" s="330"/>
      <c r="N221" s="330"/>
      <c r="O221" s="330"/>
      <c r="P221" s="330"/>
      <c r="Q221" s="330"/>
      <c r="R221" s="330"/>
      <c r="S221" s="330"/>
      <c r="T221" s="330"/>
      <c r="U221" s="330"/>
      <c r="V221" s="330"/>
      <c r="W221" s="330"/>
      <c r="X221" s="330"/>
      <c r="Y221" s="330"/>
      <c r="Z221" s="330"/>
      <c r="AA221" s="330"/>
      <c r="AB221" s="330"/>
      <c r="AC221" s="330"/>
      <c r="AD221" s="330"/>
      <c r="AE221" s="330"/>
      <c r="AF221" s="330"/>
      <c r="AG221" s="330"/>
      <c r="AH221" s="330"/>
      <c r="AI221" s="330"/>
      <c r="AJ221" s="330"/>
      <c r="AK221" s="330"/>
      <c r="AL221" s="330"/>
    </row>
    <row r="222" spans="1:38" x14ac:dyDescent="0.3">
      <c r="A222" s="330"/>
      <c r="B222" s="330"/>
      <c r="C222" s="330"/>
      <c r="D222" s="330"/>
      <c r="E222" s="330"/>
      <c r="F222" s="330"/>
      <c r="G222" s="330"/>
      <c r="H222" s="330"/>
      <c r="I222" s="330"/>
      <c r="J222" s="330"/>
      <c r="K222" s="330"/>
      <c r="L222" s="330"/>
      <c r="M222" s="330"/>
      <c r="N222" s="330"/>
      <c r="O222" s="330"/>
      <c r="P222" s="330"/>
      <c r="Q222" s="330"/>
      <c r="R222" s="330"/>
      <c r="S222" s="330"/>
      <c r="T222" s="330"/>
      <c r="U222" s="330"/>
      <c r="V222" s="330"/>
      <c r="W222" s="330"/>
      <c r="X222" s="330"/>
      <c r="Y222" s="330"/>
      <c r="Z222" s="330"/>
      <c r="AA222" s="330"/>
      <c r="AB222" s="330"/>
      <c r="AC222" s="330"/>
      <c r="AD222" s="330"/>
      <c r="AE222" s="330"/>
      <c r="AF222" s="330"/>
      <c r="AG222" s="330"/>
      <c r="AH222" s="330"/>
      <c r="AI222" s="330"/>
      <c r="AJ222" s="330"/>
      <c r="AK222" s="330"/>
      <c r="AL222" s="330"/>
    </row>
    <row r="223" spans="1:38" x14ac:dyDescent="0.3">
      <c r="A223" s="330"/>
      <c r="B223" s="330"/>
      <c r="C223" s="330"/>
      <c r="D223" s="330"/>
      <c r="E223" s="330"/>
      <c r="F223" s="330"/>
      <c r="G223" s="330"/>
      <c r="H223" s="330"/>
      <c r="I223" s="330"/>
      <c r="J223" s="330"/>
      <c r="K223" s="330"/>
      <c r="L223" s="330"/>
      <c r="M223" s="330"/>
      <c r="N223" s="330"/>
      <c r="O223" s="330"/>
      <c r="P223" s="330"/>
      <c r="Q223" s="330"/>
      <c r="R223" s="330"/>
      <c r="S223" s="330"/>
      <c r="T223" s="330"/>
      <c r="U223" s="330"/>
      <c r="V223" s="330"/>
      <c r="W223" s="330"/>
      <c r="X223" s="330"/>
      <c r="Y223" s="330"/>
      <c r="Z223" s="330"/>
      <c r="AA223" s="330"/>
      <c r="AB223" s="330"/>
      <c r="AC223" s="330"/>
      <c r="AD223" s="330"/>
      <c r="AE223" s="330"/>
      <c r="AF223" s="330"/>
      <c r="AG223" s="330"/>
      <c r="AH223" s="330"/>
      <c r="AI223" s="330"/>
      <c r="AJ223" s="330"/>
      <c r="AK223" s="330"/>
      <c r="AL223" s="330"/>
    </row>
    <row r="224" spans="1:38" x14ac:dyDescent="0.3">
      <c r="A224" s="330"/>
      <c r="B224" s="330"/>
      <c r="C224" s="330"/>
      <c r="D224" s="330"/>
      <c r="E224" s="330"/>
      <c r="F224" s="330"/>
      <c r="G224" s="330"/>
      <c r="H224" s="330"/>
      <c r="I224" s="330"/>
      <c r="J224" s="330"/>
      <c r="K224" s="330"/>
      <c r="L224" s="330"/>
      <c r="M224" s="330"/>
      <c r="N224" s="330"/>
      <c r="O224" s="330"/>
      <c r="P224" s="330"/>
      <c r="Q224" s="330"/>
      <c r="R224" s="330"/>
      <c r="S224" s="330"/>
      <c r="T224" s="330"/>
      <c r="U224" s="330"/>
      <c r="V224" s="330"/>
      <c r="W224" s="330"/>
      <c r="X224" s="330"/>
      <c r="Y224" s="330"/>
      <c r="Z224" s="330"/>
      <c r="AA224" s="330"/>
      <c r="AB224" s="330"/>
      <c r="AC224" s="330"/>
      <c r="AD224" s="330"/>
      <c r="AE224" s="330"/>
      <c r="AF224" s="330"/>
      <c r="AG224" s="330"/>
      <c r="AH224" s="330"/>
      <c r="AI224" s="330"/>
      <c r="AJ224" s="330"/>
      <c r="AK224" s="330"/>
      <c r="AL224" s="330"/>
    </row>
    <row r="225" spans="1:38" x14ac:dyDescent="0.3">
      <c r="A225" s="330"/>
      <c r="B225" s="330"/>
      <c r="C225" s="330"/>
      <c r="D225" s="330"/>
      <c r="E225" s="330"/>
      <c r="F225" s="330"/>
      <c r="G225" s="330"/>
      <c r="H225" s="330"/>
      <c r="I225" s="330"/>
      <c r="J225" s="330"/>
      <c r="K225" s="330"/>
      <c r="L225" s="330"/>
      <c r="M225" s="330"/>
      <c r="N225" s="330"/>
      <c r="O225" s="330"/>
      <c r="P225" s="330"/>
      <c r="Q225" s="330"/>
      <c r="R225" s="330"/>
      <c r="S225" s="330"/>
      <c r="T225" s="330"/>
      <c r="U225" s="330"/>
      <c r="V225" s="330"/>
      <c r="W225" s="330"/>
      <c r="X225" s="330"/>
      <c r="Y225" s="330"/>
      <c r="Z225" s="330"/>
      <c r="AA225" s="330"/>
      <c r="AB225" s="330"/>
      <c r="AC225" s="330"/>
      <c r="AD225" s="330"/>
      <c r="AE225" s="330"/>
      <c r="AF225" s="330"/>
      <c r="AG225" s="330"/>
      <c r="AH225" s="330"/>
      <c r="AI225" s="330"/>
      <c r="AJ225" s="330"/>
      <c r="AK225" s="330"/>
      <c r="AL225" s="330"/>
    </row>
    <row r="226" spans="1:38" x14ac:dyDescent="0.3">
      <c r="A226" s="330"/>
      <c r="B226" s="330"/>
      <c r="C226" s="330"/>
      <c r="D226" s="330"/>
      <c r="E226" s="330"/>
      <c r="F226" s="330"/>
      <c r="G226" s="330"/>
      <c r="H226" s="330"/>
      <c r="I226" s="330"/>
      <c r="J226" s="330"/>
      <c r="K226" s="330"/>
      <c r="L226" s="330"/>
      <c r="M226" s="330"/>
      <c r="N226" s="330"/>
      <c r="O226" s="330"/>
      <c r="P226" s="330"/>
      <c r="Q226" s="330"/>
      <c r="R226" s="330"/>
      <c r="S226" s="330"/>
      <c r="T226" s="330"/>
      <c r="U226" s="330"/>
      <c r="V226" s="330"/>
      <c r="W226" s="330"/>
      <c r="X226" s="330"/>
      <c r="Y226" s="330"/>
      <c r="Z226" s="330"/>
      <c r="AA226" s="330"/>
      <c r="AB226" s="330"/>
      <c r="AC226" s="330"/>
      <c r="AD226" s="330"/>
      <c r="AE226" s="330"/>
      <c r="AF226" s="330"/>
      <c r="AG226" s="330"/>
      <c r="AH226" s="330"/>
      <c r="AI226" s="330"/>
      <c r="AJ226" s="330"/>
      <c r="AK226" s="330"/>
      <c r="AL226" s="330"/>
    </row>
    <row r="227" spans="1:38" x14ac:dyDescent="0.3">
      <c r="A227" s="330"/>
      <c r="B227" s="330"/>
      <c r="C227" s="330"/>
      <c r="D227" s="330"/>
      <c r="E227" s="330"/>
      <c r="F227" s="330"/>
      <c r="G227" s="330"/>
      <c r="H227" s="330"/>
      <c r="I227" s="330"/>
      <c r="J227" s="330"/>
      <c r="K227" s="330"/>
      <c r="L227" s="330"/>
      <c r="M227" s="330"/>
      <c r="N227" s="330"/>
      <c r="O227" s="330"/>
      <c r="P227" s="330"/>
      <c r="Q227" s="330"/>
      <c r="R227" s="330"/>
      <c r="S227" s="330"/>
      <c r="T227" s="330"/>
      <c r="U227" s="330"/>
      <c r="V227" s="330"/>
      <c r="W227" s="330"/>
      <c r="X227" s="330"/>
      <c r="Y227" s="330"/>
      <c r="Z227" s="330"/>
      <c r="AA227" s="330"/>
      <c r="AB227" s="330"/>
      <c r="AC227" s="330"/>
      <c r="AD227" s="330"/>
      <c r="AE227" s="330"/>
      <c r="AF227" s="330"/>
      <c r="AG227" s="330"/>
      <c r="AH227" s="330"/>
      <c r="AI227" s="330"/>
      <c r="AJ227" s="330"/>
      <c r="AK227" s="330"/>
      <c r="AL227" s="330"/>
    </row>
    <row r="228" spans="1:38" x14ac:dyDescent="0.3">
      <c r="A228" s="330"/>
      <c r="B228" s="330"/>
      <c r="C228" s="330"/>
      <c r="D228" s="330"/>
      <c r="E228" s="330"/>
      <c r="F228" s="330"/>
      <c r="G228" s="330"/>
      <c r="H228" s="330"/>
      <c r="I228" s="330"/>
      <c r="J228" s="330"/>
      <c r="K228" s="330"/>
      <c r="L228" s="330"/>
      <c r="M228" s="330"/>
      <c r="N228" s="330"/>
      <c r="O228" s="330"/>
      <c r="P228" s="330"/>
      <c r="Q228" s="330"/>
      <c r="R228" s="330"/>
      <c r="S228" s="330"/>
      <c r="T228" s="330"/>
      <c r="U228" s="330"/>
      <c r="V228" s="330"/>
      <c r="W228" s="330"/>
      <c r="X228" s="330"/>
      <c r="Y228" s="330"/>
      <c r="Z228" s="330"/>
      <c r="AA228" s="330"/>
      <c r="AB228" s="330"/>
      <c r="AC228" s="330"/>
      <c r="AD228" s="330"/>
      <c r="AE228" s="330"/>
      <c r="AF228" s="330"/>
      <c r="AG228" s="330"/>
      <c r="AH228" s="330"/>
      <c r="AI228" s="330"/>
      <c r="AJ228" s="330"/>
      <c r="AK228" s="330"/>
      <c r="AL228" s="330"/>
    </row>
    <row r="229" spans="1:38" x14ac:dyDescent="0.3">
      <c r="A229" s="330"/>
      <c r="B229" s="330"/>
      <c r="C229" s="330"/>
      <c r="D229" s="330"/>
      <c r="E229" s="330"/>
      <c r="F229" s="330"/>
      <c r="G229" s="330"/>
      <c r="H229" s="330"/>
      <c r="I229" s="330"/>
      <c r="J229" s="330"/>
      <c r="K229" s="330"/>
      <c r="L229" s="330"/>
      <c r="M229" s="330"/>
      <c r="N229" s="330"/>
      <c r="O229" s="330"/>
      <c r="P229" s="330"/>
      <c r="Q229" s="330"/>
      <c r="R229" s="330"/>
      <c r="S229" s="330"/>
      <c r="T229" s="330"/>
      <c r="U229" s="330"/>
      <c r="V229" s="330"/>
      <c r="W229" s="330"/>
      <c r="X229" s="330"/>
      <c r="Y229" s="330"/>
      <c r="Z229" s="330"/>
      <c r="AA229" s="330"/>
      <c r="AB229" s="330"/>
      <c r="AC229" s="330"/>
      <c r="AD229" s="330"/>
      <c r="AE229" s="330"/>
      <c r="AF229" s="330"/>
      <c r="AG229" s="330"/>
      <c r="AH229" s="330"/>
      <c r="AI229" s="330"/>
      <c r="AJ229" s="330"/>
      <c r="AK229" s="330"/>
      <c r="AL229" s="330"/>
    </row>
    <row r="230" spans="1:38" x14ac:dyDescent="0.3">
      <c r="A230" s="330"/>
      <c r="B230" s="330"/>
      <c r="C230" s="330"/>
      <c r="D230" s="330"/>
      <c r="E230" s="330"/>
      <c r="F230" s="330"/>
      <c r="G230" s="330"/>
      <c r="H230" s="330"/>
      <c r="I230" s="330"/>
      <c r="J230" s="330"/>
      <c r="K230" s="330"/>
      <c r="L230" s="330"/>
      <c r="M230" s="330"/>
      <c r="N230" s="330"/>
      <c r="O230" s="330"/>
      <c r="P230" s="330"/>
      <c r="Q230" s="330"/>
      <c r="R230" s="330"/>
      <c r="S230" s="330"/>
      <c r="T230" s="330"/>
      <c r="U230" s="330"/>
      <c r="V230" s="330"/>
      <c r="W230" s="330"/>
      <c r="X230" s="330"/>
      <c r="Y230" s="330"/>
      <c r="Z230" s="330"/>
      <c r="AA230" s="330"/>
      <c r="AB230" s="330"/>
      <c r="AC230" s="330"/>
      <c r="AD230" s="330"/>
      <c r="AE230" s="330"/>
      <c r="AF230" s="330"/>
      <c r="AG230" s="330"/>
      <c r="AH230" s="330"/>
      <c r="AI230" s="330"/>
      <c r="AJ230" s="330"/>
      <c r="AK230" s="330"/>
      <c r="AL230" s="330"/>
    </row>
    <row r="231" spans="1:38" x14ac:dyDescent="0.3">
      <c r="A231" s="330"/>
      <c r="B231" s="330"/>
      <c r="C231" s="330"/>
      <c r="D231" s="330"/>
      <c r="E231" s="330"/>
      <c r="F231" s="330"/>
      <c r="G231" s="330"/>
      <c r="H231" s="330"/>
      <c r="I231" s="330"/>
      <c r="J231" s="330"/>
      <c r="K231" s="330"/>
      <c r="L231" s="330"/>
      <c r="M231" s="330"/>
      <c r="N231" s="330"/>
      <c r="O231" s="330"/>
      <c r="P231" s="330"/>
      <c r="Q231" s="330"/>
      <c r="R231" s="330"/>
      <c r="S231" s="330"/>
      <c r="T231" s="330"/>
      <c r="U231" s="330"/>
      <c r="V231" s="330"/>
      <c r="W231" s="330"/>
      <c r="X231" s="330"/>
      <c r="Y231" s="330"/>
      <c r="Z231" s="330"/>
      <c r="AA231" s="330"/>
      <c r="AB231" s="330"/>
      <c r="AC231" s="330"/>
      <c r="AD231" s="330"/>
      <c r="AE231" s="330"/>
      <c r="AF231" s="330"/>
      <c r="AG231" s="330"/>
      <c r="AH231" s="330"/>
      <c r="AI231" s="330"/>
      <c r="AJ231" s="330"/>
      <c r="AK231" s="330"/>
      <c r="AL231" s="330"/>
    </row>
    <row r="232" spans="1:38" x14ac:dyDescent="0.3">
      <c r="A232" s="330"/>
      <c r="B232" s="330"/>
      <c r="C232" s="330"/>
      <c r="D232" s="330"/>
      <c r="E232" s="330"/>
      <c r="F232" s="330"/>
      <c r="G232" s="330"/>
      <c r="H232" s="330"/>
      <c r="I232" s="330"/>
      <c r="J232" s="330"/>
      <c r="K232" s="330"/>
      <c r="L232" s="330"/>
      <c r="M232" s="330"/>
      <c r="N232" s="330"/>
      <c r="O232" s="330"/>
      <c r="P232" s="330"/>
      <c r="Q232" s="330"/>
      <c r="R232" s="330"/>
      <c r="S232" s="330"/>
      <c r="T232" s="330"/>
      <c r="U232" s="330"/>
      <c r="V232" s="330"/>
      <c r="W232" s="330"/>
      <c r="X232" s="330"/>
      <c r="Y232" s="330"/>
      <c r="Z232" s="330"/>
      <c r="AA232" s="330"/>
      <c r="AB232" s="330"/>
      <c r="AC232" s="330"/>
      <c r="AD232" s="330"/>
      <c r="AE232" s="330"/>
      <c r="AF232" s="330"/>
      <c r="AG232" s="330"/>
      <c r="AH232" s="330"/>
      <c r="AI232" s="330"/>
      <c r="AJ232" s="330"/>
      <c r="AK232" s="330"/>
      <c r="AL232" s="330"/>
    </row>
    <row r="233" spans="1:38" x14ac:dyDescent="0.3">
      <c r="A233" s="330"/>
      <c r="B233" s="330"/>
      <c r="C233" s="330"/>
      <c r="D233" s="330"/>
      <c r="E233" s="330"/>
      <c r="F233" s="330"/>
      <c r="G233" s="330"/>
      <c r="H233" s="330"/>
      <c r="I233" s="330"/>
      <c r="J233" s="330"/>
      <c r="K233" s="330"/>
      <c r="L233" s="330"/>
      <c r="M233" s="330"/>
      <c r="N233" s="330"/>
      <c r="O233" s="330"/>
      <c r="P233" s="330"/>
      <c r="Q233" s="330"/>
      <c r="R233" s="330"/>
      <c r="S233" s="330"/>
      <c r="T233" s="330"/>
      <c r="U233" s="330"/>
      <c r="V233" s="330"/>
      <c r="W233" s="330"/>
      <c r="X233" s="330"/>
      <c r="Y233" s="330"/>
      <c r="Z233" s="330"/>
      <c r="AA233" s="330"/>
      <c r="AB233" s="330"/>
      <c r="AC233" s="330"/>
      <c r="AD233" s="330"/>
      <c r="AE233" s="330"/>
      <c r="AF233" s="330"/>
      <c r="AG233" s="330"/>
      <c r="AH233" s="330"/>
      <c r="AI233" s="330"/>
      <c r="AJ233" s="330"/>
      <c r="AK233" s="330"/>
      <c r="AL233" s="330"/>
    </row>
    <row r="234" spans="1:38" x14ac:dyDescent="0.3">
      <c r="A234" s="330"/>
      <c r="B234" s="330"/>
      <c r="C234" s="330"/>
      <c r="D234" s="330"/>
      <c r="E234" s="330"/>
      <c r="F234" s="330"/>
      <c r="G234" s="330"/>
      <c r="H234" s="330"/>
      <c r="I234" s="330"/>
      <c r="J234" s="330"/>
      <c r="K234" s="330"/>
      <c r="L234" s="330"/>
      <c r="M234" s="330"/>
      <c r="N234" s="330"/>
      <c r="O234" s="330"/>
      <c r="P234" s="330"/>
      <c r="Q234" s="330"/>
      <c r="R234" s="330"/>
      <c r="S234" s="330"/>
      <c r="T234" s="330"/>
      <c r="U234" s="330"/>
      <c r="V234" s="330"/>
      <c r="W234" s="330"/>
      <c r="X234" s="330"/>
      <c r="Y234" s="330"/>
      <c r="Z234" s="330"/>
      <c r="AA234" s="330"/>
      <c r="AB234" s="330"/>
      <c r="AC234" s="330"/>
      <c r="AD234" s="330"/>
      <c r="AE234" s="330"/>
      <c r="AF234" s="330"/>
      <c r="AG234" s="330"/>
      <c r="AH234" s="330"/>
      <c r="AI234" s="330"/>
      <c r="AJ234" s="330"/>
      <c r="AK234" s="330"/>
      <c r="AL234" s="330"/>
    </row>
    <row r="235" spans="1:38" x14ac:dyDescent="0.3">
      <c r="A235" s="330"/>
      <c r="B235" s="330"/>
      <c r="C235" s="330"/>
      <c r="D235" s="330"/>
      <c r="E235" s="330"/>
      <c r="F235" s="330"/>
      <c r="G235" s="330"/>
      <c r="H235" s="330"/>
      <c r="I235" s="330"/>
      <c r="J235" s="330"/>
      <c r="K235" s="330"/>
      <c r="L235" s="330"/>
      <c r="M235" s="330"/>
      <c r="N235" s="330"/>
      <c r="O235" s="330"/>
      <c r="P235" s="330"/>
      <c r="Q235" s="330"/>
      <c r="R235" s="330"/>
      <c r="S235" s="330"/>
      <c r="T235" s="330"/>
      <c r="U235" s="330"/>
      <c r="V235" s="330"/>
      <c r="W235" s="330"/>
      <c r="X235" s="330"/>
      <c r="Y235" s="330"/>
      <c r="Z235" s="330"/>
      <c r="AA235" s="330"/>
      <c r="AB235" s="330"/>
      <c r="AC235" s="330"/>
      <c r="AD235" s="330"/>
      <c r="AE235" s="330"/>
      <c r="AF235" s="330"/>
      <c r="AG235" s="330"/>
      <c r="AH235" s="330"/>
      <c r="AI235" s="330"/>
      <c r="AJ235" s="330"/>
      <c r="AK235" s="330"/>
      <c r="AL235" s="330"/>
    </row>
    <row r="236" spans="1:38" x14ac:dyDescent="0.3">
      <c r="A236" s="330"/>
      <c r="B236" s="330"/>
      <c r="C236" s="330"/>
      <c r="D236" s="330"/>
      <c r="E236" s="330"/>
      <c r="F236" s="330"/>
      <c r="G236" s="330"/>
      <c r="H236" s="330"/>
      <c r="I236" s="330"/>
      <c r="J236" s="330"/>
      <c r="K236" s="330"/>
      <c r="L236" s="330"/>
      <c r="M236" s="330"/>
      <c r="N236" s="330"/>
      <c r="O236" s="330"/>
      <c r="P236" s="330"/>
      <c r="Q236" s="330"/>
      <c r="R236" s="330"/>
      <c r="S236" s="330"/>
      <c r="T236" s="330"/>
      <c r="U236" s="330"/>
      <c r="V236" s="330"/>
      <c r="W236" s="330"/>
      <c r="X236" s="330"/>
      <c r="Y236" s="330"/>
      <c r="Z236" s="330"/>
      <c r="AA236" s="330"/>
      <c r="AB236" s="330"/>
      <c r="AC236" s="330"/>
      <c r="AD236" s="330"/>
      <c r="AE236" s="330"/>
      <c r="AF236" s="330"/>
      <c r="AG236" s="330"/>
      <c r="AH236" s="330"/>
      <c r="AI236" s="330"/>
      <c r="AJ236" s="330"/>
      <c r="AK236" s="330"/>
      <c r="AL236" s="330"/>
    </row>
    <row r="237" spans="1:38" x14ac:dyDescent="0.3">
      <c r="A237" s="330"/>
      <c r="B237" s="330"/>
      <c r="C237" s="330"/>
      <c r="D237" s="330"/>
      <c r="E237" s="330"/>
      <c r="F237" s="330"/>
      <c r="G237" s="330"/>
      <c r="H237" s="330"/>
      <c r="I237" s="330"/>
      <c r="J237" s="330"/>
      <c r="K237" s="330"/>
      <c r="L237" s="330"/>
      <c r="M237" s="330"/>
      <c r="N237" s="330"/>
      <c r="O237" s="330"/>
      <c r="P237" s="330"/>
      <c r="Q237" s="330"/>
      <c r="R237" s="330"/>
      <c r="S237" s="330"/>
      <c r="T237" s="330"/>
      <c r="U237" s="330"/>
      <c r="V237" s="330"/>
      <c r="W237" s="330"/>
      <c r="X237" s="330"/>
      <c r="Y237" s="330"/>
      <c r="Z237" s="330"/>
      <c r="AA237" s="330"/>
      <c r="AB237" s="330"/>
      <c r="AC237" s="330"/>
      <c r="AD237" s="330"/>
      <c r="AE237" s="330"/>
      <c r="AF237" s="330"/>
      <c r="AG237" s="330"/>
      <c r="AH237" s="330"/>
      <c r="AI237" s="330"/>
      <c r="AJ237" s="330"/>
      <c r="AK237" s="330"/>
      <c r="AL237" s="330"/>
    </row>
    <row r="238" spans="1:38" x14ac:dyDescent="0.3">
      <c r="A238" s="330"/>
      <c r="B238" s="330"/>
      <c r="C238" s="330"/>
      <c r="D238" s="330"/>
      <c r="E238" s="330"/>
      <c r="F238" s="330"/>
      <c r="G238" s="330"/>
      <c r="H238" s="330"/>
      <c r="I238" s="330"/>
      <c r="J238" s="330"/>
      <c r="K238" s="330"/>
      <c r="L238" s="330"/>
      <c r="M238" s="330"/>
      <c r="N238" s="330"/>
      <c r="O238" s="330"/>
      <c r="P238" s="330"/>
      <c r="Q238" s="330"/>
      <c r="R238" s="330"/>
      <c r="S238" s="330"/>
      <c r="T238" s="330"/>
      <c r="U238" s="330"/>
      <c r="V238" s="330"/>
      <c r="W238" s="330"/>
      <c r="X238" s="330"/>
      <c r="Y238" s="330"/>
      <c r="Z238" s="330"/>
      <c r="AA238" s="330"/>
      <c r="AB238" s="330"/>
      <c r="AC238" s="330"/>
      <c r="AD238" s="330"/>
      <c r="AE238" s="330"/>
      <c r="AF238" s="330"/>
      <c r="AG238" s="330"/>
      <c r="AH238" s="330"/>
      <c r="AI238" s="330"/>
      <c r="AJ238" s="330"/>
      <c r="AK238" s="330"/>
      <c r="AL238" s="330"/>
    </row>
    <row r="239" spans="1:38" x14ac:dyDescent="0.3">
      <c r="A239" s="330"/>
      <c r="B239" s="330"/>
      <c r="C239" s="330"/>
      <c r="D239" s="330"/>
      <c r="E239" s="330"/>
      <c r="F239" s="330"/>
      <c r="G239" s="330"/>
      <c r="H239" s="330"/>
      <c r="I239" s="330"/>
      <c r="J239" s="330"/>
      <c r="K239" s="330"/>
      <c r="L239" s="330"/>
      <c r="M239" s="330"/>
      <c r="N239" s="330"/>
      <c r="O239" s="330"/>
      <c r="P239" s="330"/>
      <c r="Q239" s="330"/>
      <c r="R239" s="330"/>
      <c r="S239" s="330"/>
      <c r="T239" s="330"/>
      <c r="U239" s="330"/>
      <c r="V239" s="330"/>
      <c r="W239" s="330"/>
      <c r="X239" s="330"/>
      <c r="Y239" s="330"/>
      <c r="Z239" s="330"/>
      <c r="AA239" s="330"/>
      <c r="AB239" s="330"/>
      <c r="AC239" s="330"/>
      <c r="AD239" s="330"/>
      <c r="AE239" s="330"/>
      <c r="AF239" s="330"/>
      <c r="AG239" s="330"/>
      <c r="AH239" s="330"/>
      <c r="AI239" s="330"/>
      <c r="AJ239" s="330"/>
      <c r="AK239" s="330"/>
      <c r="AL239" s="330"/>
    </row>
    <row r="240" spans="1:38" x14ac:dyDescent="0.3">
      <c r="A240" s="330"/>
      <c r="B240" s="330"/>
      <c r="C240" s="330"/>
      <c r="D240" s="330"/>
      <c r="E240" s="330"/>
      <c r="F240" s="330"/>
      <c r="G240" s="330"/>
      <c r="H240" s="330"/>
      <c r="I240" s="330"/>
      <c r="J240" s="330"/>
      <c r="K240" s="330"/>
      <c r="L240" s="330"/>
      <c r="M240" s="330"/>
      <c r="N240" s="330"/>
      <c r="O240" s="330"/>
      <c r="P240" s="330"/>
      <c r="Q240" s="330"/>
      <c r="R240" s="330"/>
      <c r="S240" s="330"/>
      <c r="T240" s="330"/>
      <c r="U240" s="330"/>
      <c r="V240" s="330"/>
      <c r="W240" s="330"/>
      <c r="X240" s="330"/>
      <c r="Y240" s="330"/>
      <c r="Z240" s="330"/>
      <c r="AA240" s="330"/>
      <c r="AB240" s="330"/>
      <c r="AC240" s="330"/>
      <c r="AD240" s="330"/>
      <c r="AE240" s="330"/>
      <c r="AF240" s="330"/>
      <c r="AG240" s="330"/>
      <c r="AH240" s="330"/>
      <c r="AI240" s="330"/>
      <c r="AJ240" s="330"/>
      <c r="AK240" s="330"/>
      <c r="AL240" s="330"/>
    </row>
    <row r="241" spans="1:38" x14ac:dyDescent="0.3">
      <c r="A241" s="330"/>
      <c r="B241" s="330"/>
      <c r="C241" s="330"/>
      <c r="D241" s="330"/>
      <c r="E241" s="330"/>
      <c r="F241" s="330"/>
      <c r="G241" s="330"/>
      <c r="H241" s="330"/>
      <c r="I241" s="330"/>
      <c r="J241" s="330"/>
      <c r="K241" s="330"/>
      <c r="L241" s="330"/>
      <c r="M241" s="330"/>
      <c r="N241" s="330"/>
      <c r="O241" s="330"/>
      <c r="P241" s="330"/>
      <c r="Q241" s="330"/>
      <c r="R241" s="330"/>
      <c r="S241" s="330"/>
      <c r="T241" s="330"/>
      <c r="U241" s="330"/>
      <c r="V241" s="330"/>
      <c r="W241" s="330"/>
      <c r="X241" s="330"/>
      <c r="Y241" s="330"/>
      <c r="Z241" s="330"/>
      <c r="AA241" s="330"/>
      <c r="AB241" s="330"/>
      <c r="AC241" s="330"/>
      <c r="AD241" s="330"/>
      <c r="AE241" s="330"/>
      <c r="AF241" s="330"/>
      <c r="AG241" s="330"/>
      <c r="AH241" s="330"/>
      <c r="AI241" s="330"/>
      <c r="AJ241" s="330"/>
      <c r="AK241" s="330"/>
      <c r="AL241" s="330"/>
    </row>
    <row r="242" spans="1:38" x14ac:dyDescent="0.3">
      <c r="A242" s="330"/>
      <c r="B242" s="330"/>
      <c r="C242" s="330"/>
      <c r="D242" s="330"/>
      <c r="E242" s="330"/>
      <c r="F242" s="330"/>
      <c r="G242" s="330"/>
      <c r="H242" s="330"/>
      <c r="I242" s="330"/>
      <c r="J242" s="330"/>
      <c r="K242" s="330"/>
      <c r="L242" s="330"/>
      <c r="M242" s="330"/>
      <c r="N242" s="330"/>
      <c r="O242" s="330"/>
      <c r="P242" s="330"/>
      <c r="Q242" s="330"/>
      <c r="R242" s="330"/>
      <c r="S242" s="330"/>
      <c r="T242" s="330"/>
      <c r="U242" s="330"/>
      <c r="V242" s="330"/>
      <c r="W242" s="330"/>
      <c r="X242" s="330"/>
      <c r="Y242" s="330"/>
      <c r="Z242" s="330"/>
      <c r="AA242" s="330"/>
      <c r="AB242" s="330"/>
      <c r="AC242" s="330"/>
      <c r="AD242" s="330"/>
      <c r="AE242" s="330"/>
      <c r="AF242" s="330"/>
      <c r="AG242" s="330"/>
      <c r="AH242" s="330"/>
      <c r="AI242" s="330"/>
      <c r="AJ242" s="330"/>
      <c r="AK242" s="330"/>
      <c r="AL242" s="330"/>
    </row>
    <row r="243" spans="1:38" x14ac:dyDescent="0.3">
      <c r="A243" s="330"/>
      <c r="B243" s="330"/>
      <c r="C243" s="330"/>
      <c r="D243" s="330"/>
      <c r="E243" s="330"/>
      <c r="F243" s="330"/>
      <c r="G243" s="330"/>
      <c r="H243" s="330"/>
      <c r="I243" s="330"/>
      <c r="J243" s="330"/>
      <c r="K243" s="330"/>
      <c r="L243" s="330"/>
      <c r="M243" s="330"/>
      <c r="N243" s="330"/>
      <c r="O243" s="330"/>
      <c r="P243" s="330"/>
      <c r="Q243" s="330"/>
      <c r="R243" s="330"/>
      <c r="S243" s="330"/>
      <c r="T243" s="330"/>
      <c r="U243" s="330"/>
      <c r="V243" s="330"/>
      <c r="W243" s="330"/>
      <c r="X243" s="330"/>
      <c r="Y243" s="330"/>
      <c r="Z243" s="330"/>
      <c r="AA243" s="330"/>
      <c r="AB243" s="330"/>
      <c r="AC243" s="330"/>
      <c r="AD243" s="330"/>
      <c r="AE243" s="330"/>
      <c r="AF243" s="330"/>
      <c r="AG243" s="330"/>
      <c r="AH243" s="330"/>
      <c r="AI243" s="330"/>
      <c r="AJ243" s="330"/>
      <c r="AK243" s="330"/>
      <c r="AL243" s="330"/>
    </row>
    <row r="244" spans="1:38" x14ac:dyDescent="0.3">
      <c r="A244" s="330"/>
      <c r="B244" s="330"/>
      <c r="C244" s="330"/>
      <c r="D244" s="330"/>
      <c r="E244" s="330"/>
      <c r="F244" s="330"/>
      <c r="G244" s="330"/>
      <c r="H244" s="330"/>
      <c r="I244" s="330"/>
      <c r="J244" s="330"/>
      <c r="K244" s="330"/>
      <c r="L244" s="330"/>
      <c r="M244" s="330"/>
      <c r="N244" s="330"/>
      <c r="O244" s="330"/>
      <c r="P244" s="330"/>
      <c r="Q244" s="330"/>
      <c r="R244" s="330"/>
      <c r="S244" s="330"/>
      <c r="T244" s="330"/>
      <c r="U244" s="330"/>
      <c r="V244" s="330"/>
      <c r="W244" s="330"/>
      <c r="X244" s="330"/>
      <c r="Y244" s="330"/>
      <c r="Z244" s="330"/>
      <c r="AA244" s="330"/>
      <c r="AB244" s="330"/>
      <c r="AC244" s="330"/>
      <c r="AD244" s="330"/>
      <c r="AE244" s="330"/>
      <c r="AF244" s="330"/>
      <c r="AG244" s="330"/>
      <c r="AH244" s="330"/>
      <c r="AI244" s="330"/>
      <c r="AJ244" s="330"/>
      <c r="AK244" s="330"/>
      <c r="AL244" s="330"/>
    </row>
    <row r="245" spans="1:38" x14ac:dyDescent="0.3">
      <c r="A245" s="330"/>
      <c r="B245" s="330"/>
      <c r="C245" s="330"/>
      <c r="D245" s="330"/>
      <c r="E245" s="330"/>
      <c r="F245" s="330"/>
      <c r="G245" s="330"/>
      <c r="H245" s="330"/>
      <c r="I245" s="330"/>
      <c r="J245" s="330"/>
      <c r="K245" s="330"/>
      <c r="L245" s="330"/>
      <c r="M245" s="330"/>
      <c r="N245" s="330"/>
      <c r="O245" s="330"/>
      <c r="P245" s="330"/>
      <c r="Q245" s="330"/>
      <c r="R245" s="330"/>
      <c r="S245" s="330"/>
      <c r="T245" s="330"/>
      <c r="U245" s="330"/>
      <c r="V245" s="330"/>
      <c r="W245" s="330"/>
      <c r="X245" s="330"/>
      <c r="Y245" s="330"/>
      <c r="Z245" s="330"/>
      <c r="AA245" s="330"/>
      <c r="AB245" s="330"/>
      <c r="AC245" s="330"/>
      <c r="AD245" s="330"/>
      <c r="AE245" s="330"/>
      <c r="AF245" s="330"/>
      <c r="AG245" s="330"/>
      <c r="AH245" s="330"/>
      <c r="AI245" s="330"/>
      <c r="AJ245" s="330"/>
      <c r="AK245" s="330"/>
      <c r="AL245" s="330"/>
    </row>
    <row r="246" spans="1:38" x14ac:dyDescent="0.3">
      <c r="A246" s="330"/>
      <c r="B246" s="330"/>
      <c r="C246" s="330"/>
      <c r="D246" s="330"/>
      <c r="E246" s="330"/>
      <c r="F246" s="330"/>
      <c r="G246" s="330"/>
      <c r="H246" s="330"/>
      <c r="I246" s="330"/>
      <c r="J246" s="330"/>
      <c r="K246" s="330"/>
      <c r="L246" s="330"/>
      <c r="M246" s="330"/>
      <c r="N246" s="330"/>
      <c r="O246" s="330"/>
      <c r="P246" s="330"/>
      <c r="Q246" s="330"/>
      <c r="R246" s="330"/>
      <c r="S246" s="330"/>
      <c r="T246" s="330"/>
      <c r="U246" s="330"/>
      <c r="V246" s="330"/>
      <c r="W246" s="330"/>
      <c r="X246" s="330"/>
      <c r="Y246" s="330"/>
      <c r="Z246" s="330"/>
      <c r="AA246" s="330"/>
      <c r="AB246" s="330"/>
      <c r="AC246" s="330"/>
      <c r="AD246" s="330"/>
      <c r="AE246" s="330"/>
      <c r="AF246" s="330"/>
      <c r="AG246" s="330"/>
      <c r="AH246" s="330"/>
      <c r="AI246" s="330"/>
      <c r="AJ246" s="330"/>
      <c r="AK246" s="330"/>
      <c r="AL246" s="330"/>
    </row>
    <row r="247" spans="1:38" x14ac:dyDescent="0.3">
      <c r="A247" s="330"/>
      <c r="B247" s="330"/>
      <c r="C247" s="330"/>
      <c r="D247" s="330"/>
      <c r="E247" s="330"/>
      <c r="F247" s="330"/>
      <c r="G247" s="330"/>
      <c r="H247" s="330"/>
      <c r="I247" s="330"/>
      <c r="J247" s="330"/>
      <c r="K247" s="330"/>
      <c r="L247" s="330"/>
      <c r="M247" s="330"/>
      <c r="N247" s="330"/>
      <c r="O247" s="330"/>
      <c r="P247" s="330"/>
      <c r="Q247" s="330"/>
      <c r="R247" s="330"/>
      <c r="S247" s="330"/>
      <c r="T247" s="330"/>
      <c r="U247" s="330"/>
      <c r="V247" s="330"/>
      <c r="W247" s="330"/>
      <c r="X247" s="330"/>
      <c r="Y247" s="330"/>
      <c r="Z247" s="330"/>
      <c r="AA247" s="330"/>
      <c r="AB247" s="330"/>
      <c r="AC247" s="330"/>
      <c r="AD247" s="330"/>
      <c r="AE247" s="330"/>
      <c r="AF247" s="330"/>
      <c r="AG247" s="330"/>
      <c r="AH247" s="330"/>
      <c r="AI247" s="330"/>
      <c r="AJ247" s="330"/>
      <c r="AK247" s="330"/>
      <c r="AL247" s="330"/>
    </row>
    <row r="248" spans="1:38" x14ac:dyDescent="0.3">
      <c r="A248" s="330"/>
      <c r="B248" s="330"/>
      <c r="C248" s="330"/>
      <c r="D248" s="330"/>
      <c r="E248" s="330"/>
      <c r="F248" s="330"/>
      <c r="G248" s="330"/>
      <c r="H248" s="330"/>
      <c r="I248" s="330"/>
      <c r="J248" s="330"/>
      <c r="K248" s="330"/>
      <c r="L248" s="330"/>
      <c r="M248" s="330"/>
      <c r="N248" s="330"/>
      <c r="O248" s="330"/>
      <c r="P248" s="330"/>
      <c r="Q248" s="330"/>
      <c r="R248" s="330"/>
      <c r="S248" s="330"/>
      <c r="T248" s="330"/>
      <c r="U248" s="330"/>
      <c r="V248" s="330"/>
      <c r="W248" s="330"/>
      <c r="X248" s="330"/>
      <c r="Y248" s="330"/>
      <c r="Z248" s="330"/>
      <c r="AA248" s="330"/>
      <c r="AB248" s="330"/>
      <c r="AC248" s="330"/>
      <c r="AD248" s="330"/>
      <c r="AE248" s="330"/>
      <c r="AF248" s="330"/>
      <c r="AG248" s="330"/>
      <c r="AH248" s="330"/>
      <c r="AI248" s="330"/>
      <c r="AJ248" s="330"/>
      <c r="AK248" s="330"/>
      <c r="AL248" s="330"/>
    </row>
    <row r="249" spans="1:38" x14ac:dyDescent="0.3">
      <c r="A249" s="330"/>
      <c r="B249" s="330"/>
      <c r="C249" s="330"/>
      <c r="D249" s="330"/>
      <c r="E249" s="330"/>
      <c r="F249" s="330"/>
      <c r="G249" s="330"/>
      <c r="H249" s="330"/>
      <c r="I249" s="330"/>
      <c r="J249" s="330"/>
      <c r="K249" s="330"/>
      <c r="L249" s="330"/>
      <c r="M249" s="330"/>
      <c r="N249" s="330"/>
      <c r="O249" s="330"/>
      <c r="P249" s="330"/>
      <c r="Q249" s="330"/>
      <c r="R249" s="330"/>
      <c r="S249" s="330"/>
      <c r="T249" s="330"/>
      <c r="U249" s="330"/>
      <c r="V249" s="330"/>
      <c r="W249" s="330"/>
      <c r="X249" s="330"/>
      <c r="Y249" s="330"/>
      <c r="Z249" s="330"/>
      <c r="AA249" s="330"/>
      <c r="AB249" s="330"/>
      <c r="AC249" s="330"/>
      <c r="AD249" s="330"/>
      <c r="AE249" s="330"/>
      <c r="AF249" s="330"/>
      <c r="AG249" s="330"/>
      <c r="AH249" s="330"/>
      <c r="AI249" s="330"/>
      <c r="AJ249" s="330"/>
      <c r="AK249" s="330"/>
      <c r="AL249" s="330"/>
    </row>
    <row r="250" spans="1:38" x14ac:dyDescent="0.3">
      <c r="A250" s="330"/>
      <c r="B250" s="330"/>
      <c r="C250" s="330"/>
      <c r="D250" s="330"/>
      <c r="E250" s="330"/>
      <c r="F250" s="330"/>
      <c r="G250" s="330"/>
      <c r="H250" s="330"/>
      <c r="I250" s="330"/>
      <c r="J250" s="330"/>
      <c r="K250" s="330"/>
      <c r="L250" s="330"/>
      <c r="M250" s="330"/>
      <c r="N250" s="330"/>
      <c r="O250" s="330"/>
      <c r="P250" s="330"/>
      <c r="Q250" s="330"/>
      <c r="R250" s="330"/>
      <c r="S250" s="330"/>
      <c r="T250" s="330"/>
      <c r="U250" s="330"/>
      <c r="V250" s="330"/>
      <c r="W250" s="330"/>
      <c r="X250" s="330"/>
      <c r="Y250" s="330"/>
      <c r="Z250" s="330"/>
      <c r="AA250" s="330"/>
      <c r="AB250" s="330"/>
      <c r="AC250" s="330"/>
      <c r="AD250" s="330"/>
      <c r="AE250" s="330"/>
      <c r="AF250" s="330"/>
      <c r="AG250" s="330"/>
      <c r="AH250" s="330"/>
      <c r="AI250" s="330"/>
      <c r="AJ250" s="330"/>
      <c r="AK250" s="330"/>
      <c r="AL250" s="330"/>
    </row>
    <row r="251" spans="1:38" x14ac:dyDescent="0.3">
      <c r="A251" s="330"/>
      <c r="B251" s="330"/>
      <c r="C251" s="330"/>
      <c r="D251" s="330"/>
      <c r="E251" s="330"/>
      <c r="F251" s="330"/>
      <c r="G251" s="330"/>
      <c r="H251" s="330"/>
      <c r="I251" s="330"/>
      <c r="J251" s="330"/>
      <c r="K251" s="330"/>
      <c r="L251" s="330"/>
      <c r="M251" s="330"/>
      <c r="N251" s="330"/>
      <c r="O251" s="330"/>
      <c r="P251" s="330"/>
      <c r="Q251" s="330"/>
      <c r="R251" s="330"/>
      <c r="S251" s="330"/>
      <c r="T251" s="330"/>
      <c r="U251" s="330"/>
      <c r="V251" s="330"/>
      <c r="W251" s="330"/>
      <c r="X251" s="330"/>
      <c r="Y251" s="330"/>
      <c r="Z251" s="330"/>
      <c r="AA251" s="330"/>
      <c r="AB251" s="330"/>
      <c r="AC251" s="330"/>
      <c r="AD251" s="330"/>
      <c r="AE251" s="330"/>
      <c r="AF251" s="330"/>
      <c r="AG251" s="330"/>
      <c r="AH251" s="330"/>
      <c r="AI251" s="330"/>
      <c r="AJ251" s="330"/>
      <c r="AK251" s="330"/>
      <c r="AL251" s="330"/>
    </row>
    <row r="252" spans="1:38" x14ac:dyDescent="0.3">
      <c r="A252" s="330"/>
      <c r="B252" s="330"/>
      <c r="C252" s="330"/>
      <c r="D252" s="330"/>
      <c r="E252" s="330"/>
      <c r="F252" s="330"/>
      <c r="G252" s="330"/>
      <c r="H252" s="330"/>
      <c r="I252" s="330"/>
      <c r="J252" s="330"/>
      <c r="K252" s="330"/>
      <c r="L252" s="330"/>
      <c r="M252" s="330"/>
      <c r="N252" s="330"/>
      <c r="O252" s="330"/>
      <c r="P252" s="330"/>
      <c r="Q252" s="330"/>
      <c r="R252" s="330"/>
      <c r="S252" s="330"/>
      <c r="T252" s="330"/>
      <c r="U252" s="330"/>
      <c r="V252" s="330"/>
      <c r="W252" s="330"/>
      <c r="X252" s="330"/>
      <c r="Y252" s="330"/>
      <c r="Z252" s="330"/>
      <c r="AA252" s="330"/>
      <c r="AB252" s="330"/>
      <c r="AC252" s="330"/>
      <c r="AD252" s="330"/>
      <c r="AE252" s="330"/>
      <c r="AF252" s="330"/>
      <c r="AG252" s="330"/>
      <c r="AH252" s="330"/>
      <c r="AI252" s="330"/>
      <c r="AJ252" s="330"/>
      <c r="AK252" s="330"/>
      <c r="AL252" s="330"/>
    </row>
    <row r="253" spans="1:38" x14ac:dyDescent="0.3">
      <c r="A253" s="330"/>
      <c r="B253" s="330"/>
      <c r="C253" s="330"/>
      <c r="D253" s="330"/>
      <c r="E253" s="330"/>
      <c r="F253" s="330"/>
      <c r="G253" s="330"/>
      <c r="H253" s="330"/>
      <c r="I253" s="330"/>
      <c r="J253" s="330"/>
      <c r="K253" s="330"/>
      <c r="L253" s="330"/>
      <c r="M253" s="330"/>
      <c r="N253" s="330"/>
      <c r="O253" s="330"/>
      <c r="P253" s="330"/>
      <c r="Q253" s="330"/>
      <c r="R253" s="330"/>
      <c r="S253" s="330"/>
      <c r="T253" s="330"/>
      <c r="U253" s="330"/>
      <c r="V253" s="330"/>
      <c r="W253" s="330"/>
      <c r="X253" s="330"/>
      <c r="Y253" s="330"/>
      <c r="Z253" s="330"/>
      <c r="AA253" s="330"/>
      <c r="AB253" s="330"/>
      <c r="AC253" s="330"/>
      <c r="AD253" s="330"/>
      <c r="AE253" s="330"/>
      <c r="AF253" s="330"/>
      <c r="AG253" s="330"/>
      <c r="AH253" s="330"/>
      <c r="AI253" s="330"/>
      <c r="AJ253" s="330"/>
      <c r="AK253" s="330"/>
      <c r="AL253" s="330"/>
    </row>
    <row r="254" spans="1:38" x14ac:dyDescent="0.3">
      <c r="A254" s="330"/>
      <c r="B254" s="330"/>
      <c r="C254" s="330"/>
      <c r="D254" s="330"/>
      <c r="E254" s="330"/>
      <c r="F254" s="330"/>
      <c r="G254" s="330"/>
      <c r="H254" s="330"/>
      <c r="I254" s="330"/>
      <c r="J254" s="330"/>
      <c r="K254" s="330"/>
      <c r="L254" s="330"/>
      <c r="M254" s="330"/>
      <c r="N254" s="330"/>
      <c r="O254" s="330"/>
      <c r="P254" s="330"/>
      <c r="Q254" s="330"/>
      <c r="R254" s="330"/>
      <c r="S254" s="330"/>
      <c r="T254" s="330"/>
      <c r="U254" s="330"/>
      <c r="V254" s="330"/>
      <c r="W254" s="330"/>
      <c r="X254" s="330"/>
      <c r="Y254" s="330"/>
      <c r="Z254" s="330"/>
      <c r="AA254" s="330"/>
      <c r="AB254" s="330"/>
      <c r="AC254" s="330"/>
      <c r="AD254" s="330"/>
      <c r="AE254" s="330"/>
      <c r="AF254" s="330"/>
      <c r="AG254" s="330"/>
      <c r="AH254" s="330"/>
      <c r="AI254" s="330"/>
      <c r="AJ254" s="330"/>
      <c r="AK254" s="330"/>
      <c r="AL254" s="330"/>
    </row>
    <row r="255" spans="1:38" x14ac:dyDescent="0.3">
      <c r="A255" s="330"/>
      <c r="B255" s="330"/>
      <c r="C255" s="330"/>
      <c r="D255" s="330"/>
      <c r="E255" s="330"/>
      <c r="F255" s="330"/>
      <c r="G255" s="330"/>
      <c r="H255" s="330"/>
      <c r="I255" s="330"/>
      <c r="J255" s="330"/>
      <c r="K255" s="330"/>
      <c r="L255" s="330"/>
      <c r="M255" s="330"/>
      <c r="N255" s="330"/>
      <c r="O255" s="330"/>
      <c r="P255" s="330"/>
      <c r="Q255" s="330"/>
      <c r="R255" s="330"/>
      <c r="S255" s="330"/>
      <c r="T255" s="330"/>
      <c r="U255" s="330"/>
      <c r="V255" s="330"/>
      <c r="W255" s="330"/>
      <c r="X255" s="330"/>
      <c r="Y255" s="330"/>
      <c r="Z255" s="330"/>
      <c r="AA255" s="330"/>
      <c r="AB255" s="330"/>
      <c r="AC255" s="330"/>
      <c r="AD255" s="330"/>
      <c r="AE255" s="330"/>
      <c r="AF255" s="330"/>
      <c r="AG255" s="330"/>
      <c r="AH255" s="330"/>
      <c r="AI255" s="330"/>
      <c r="AJ255" s="330"/>
      <c r="AK255" s="330"/>
      <c r="AL255" s="330"/>
    </row>
    <row r="256" spans="1:38" x14ac:dyDescent="0.3">
      <c r="A256" s="330"/>
      <c r="B256" s="330"/>
      <c r="C256" s="330"/>
      <c r="D256" s="330"/>
      <c r="E256" s="330"/>
      <c r="F256" s="330"/>
      <c r="G256" s="330"/>
      <c r="H256" s="330"/>
      <c r="I256" s="330"/>
      <c r="J256" s="330"/>
      <c r="K256" s="330"/>
      <c r="L256" s="330"/>
      <c r="M256" s="330"/>
      <c r="N256" s="330"/>
      <c r="O256" s="330"/>
      <c r="P256" s="330"/>
      <c r="Q256" s="330"/>
      <c r="R256" s="330"/>
      <c r="S256" s="330"/>
      <c r="T256" s="330"/>
      <c r="U256" s="330"/>
      <c r="V256" s="330"/>
      <c r="W256" s="330"/>
      <c r="X256" s="330"/>
      <c r="Y256" s="330"/>
      <c r="Z256" s="330"/>
      <c r="AA256" s="330"/>
      <c r="AB256" s="330"/>
      <c r="AC256" s="330"/>
      <c r="AD256" s="330"/>
      <c r="AE256" s="330"/>
      <c r="AF256" s="330"/>
      <c r="AG256" s="330"/>
      <c r="AH256" s="330"/>
      <c r="AI256" s="330"/>
      <c r="AJ256" s="330"/>
      <c r="AK256" s="330"/>
      <c r="AL256" s="330"/>
    </row>
    <row r="257" spans="1:38" x14ac:dyDescent="0.3">
      <c r="A257" s="330"/>
      <c r="B257" s="330"/>
      <c r="C257" s="330"/>
      <c r="D257" s="330"/>
      <c r="E257" s="330"/>
      <c r="F257" s="330"/>
      <c r="G257" s="330"/>
      <c r="H257" s="330"/>
      <c r="I257" s="330"/>
      <c r="J257" s="330"/>
      <c r="K257" s="330"/>
      <c r="L257" s="330"/>
      <c r="M257" s="330"/>
      <c r="N257" s="330"/>
      <c r="O257" s="330"/>
      <c r="P257" s="330"/>
      <c r="Q257" s="330"/>
      <c r="R257" s="330"/>
      <c r="S257" s="330"/>
      <c r="T257" s="330"/>
      <c r="U257" s="330"/>
      <c r="V257" s="330"/>
      <c r="W257" s="330"/>
      <c r="X257" s="330"/>
      <c r="Y257" s="330"/>
      <c r="Z257" s="330"/>
      <c r="AA257" s="330"/>
      <c r="AB257" s="330"/>
      <c r="AC257" s="330"/>
      <c r="AD257" s="330"/>
      <c r="AE257" s="330"/>
      <c r="AF257" s="330"/>
      <c r="AG257" s="330"/>
      <c r="AH257" s="330"/>
      <c r="AI257" s="330"/>
      <c r="AJ257" s="330"/>
      <c r="AK257" s="330"/>
      <c r="AL257" s="330"/>
    </row>
    <row r="258" spans="1:38" x14ac:dyDescent="0.3">
      <c r="A258" s="330"/>
      <c r="B258" s="330"/>
      <c r="C258" s="330"/>
      <c r="D258" s="330"/>
      <c r="E258" s="330"/>
      <c r="F258" s="330"/>
      <c r="G258" s="330"/>
      <c r="H258" s="330"/>
      <c r="I258" s="330"/>
      <c r="J258" s="330"/>
      <c r="K258" s="330"/>
      <c r="L258" s="330"/>
      <c r="M258" s="330"/>
      <c r="N258" s="330"/>
      <c r="O258" s="330"/>
      <c r="P258" s="330"/>
      <c r="Q258" s="330"/>
      <c r="R258" s="330"/>
      <c r="S258" s="330"/>
      <c r="T258" s="330"/>
      <c r="U258" s="330"/>
      <c r="V258" s="330"/>
      <c r="W258" s="330"/>
      <c r="X258" s="330"/>
      <c r="Y258" s="330"/>
      <c r="Z258" s="330"/>
      <c r="AA258" s="330"/>
      <c r="AB258" s="330"/>
      <c r="AC258" s="330"/>
      <c r="AD258" s="330"/>
      <c r="AE258" s="330"/>
      <c r="AF258" s="330"/>
      <c r="AG258" s="330"/>
      <c r="AH258" s="330"/>
      <c r="AI258" s="330"/>
      <c r="AJ258" s="330"/>
      <c r="AK258" s="330"/>
      <c r="AL258" s="330"/>
    </row>
    <row r="259" spans="1:38" x14ac:dyDescent="0.3">
      <c r="A259" s="330"/>
      <c r="B259" s="330"/>
      <c r="C259" s="330"/>
      <c r="D259" s="330"/>
      <c r="E259" s="330"/>
      <c r="F259" s="330"/>
      <c r="G259" s="330"/>
      <c r="H259" s="330"/>
      <c r="I259" s="330"/>
      <c r="J259" s="330"/>
      <c r="K259" s="330"/>
      <c r="L259" s="330"/>
      <c r="M259" s="330"/>
      <c r="N259" s="330"/>
      <c r="O259" s="330"/>
      <c r="P259" s="330"/>
      <c r="Q259" s="330"/>
      <c r="R259" s="330"/>
      <c r="S259" s="330"/>
      <c r="T259" s="330"/>
      <c r="U259" s="330"/>
      <c r="V259" s="330"/>
      <c r="W259" s="330"/>
      <c r="X259" s="330"/>
      <c r="Y259" s="330"/>
      <c r="Z259" s="330"/>
      <c r="AA259" s="330"/>
      <c r="AB259" s="330"/>
      <c r="AC259" s="330"/>
      <c r="AD259" s="330"/>
      <c r="AE259" s="330"/>
      <c r="AF259" s="330"/>
      <c r="AG259" s="330"/>
      <c r="AH259" s="330"/>
      <c r="AI259" s="330"/>
      <c r="AJ259" s="330"/>
      <c r="AK259" s="330"/>
      <c r="AL259" s="330"/>
    </row>
    <row r="260" spans="1:38" x14ac:dyDescent="0.3">
      <c r="A260" s="330"/>
      <c r="B260" s="330"/>
      <c r="C260" s="330"/>
      <c r="D260" s="330"/>
      <c r="E260" s="330"/>
      <c r="F260" s="330"/>
      <c r="G260" s="330"/>
      <c r="H260" s="330"/>
      <c r="I260" s="330"/>
      <c r="J260" s="330"/>
      <c r="K260" s="330"/>
      <c r="L260" s="330"/>
      <c r="M260" s="330"/>
      <c r="N260" s="330"/>
      <c r="O260" s="330"/>
      <c r="P260" s="330"/>
      <c r="Q260" s="330"/>
      <c r="R260" s="330"/>
      <c r="S260" s="330"/>
      <c r="T260" s="330"/>
      <c r="U260" s="330"/>
      <c r="V260" s="330"/>
      <c r="W260" s="330"/>
      <c r="X260" s="330"/>
      <c r="Y260" s="330"/>
      <c r="Z260" s="330"/>
      <c r="AA260" s="330"/>
      <c r="AB260" s="330"/>
      <c r="AC260" s="330"/>
      <c r="AD260" s="330"/>
      <c r="AE260" s="330"/>
      <c r="AF260" s="330"/>
      <c r="AG260" s="330"/>
      <c r="AH260" s="330"/>
      <c r="AI260" s="330"/>
      <c r="AJ260" s="330"/>
      <c r="AK260" s="330"/>
      <c r="AL260" s="330"/>
    </row>
    <row r="261" spans="1:38" x14ac:dyDescent="0.3">
      <c r="A261" s="330"/>
      <c r="B261" s="330"/>
      <c r="C261" s="330"/>
      <c r="D261" s="330"/>
      <c r="E261" s="330"/>
      <c r="F261" s="330"/>
      <c r="G261" s="330"/>
      <c r="H261" s="330"/>
      <c r="I261" s="330"/>
      <c r="J261" s="330"/>
      <c r="K261" s="330"/>
      <c r="L261" s="330"/>
      <c r="M261" s="330"/>
      <c r="N261" s="330"/>
      <c r="O261" s="330"/>
      <c r="P261" s="330"/>
      <c r="Q261" s="330"/>
      <c r="R261" s="330"/>
      <c r="S261" s="330"/>
      <c r="T261" s="330"/>
      <c r="U261" s="330"/>
      <c r="V261" s="330"/>
      <c r="W261" s="330"/>
      <c r="X261" s="330"/>
      <c r="Y261" s="330"/>
      <c r="Z261" s="330"/>
      <c r="AA261" s="330"/>
      <c r="AB261" s="330"/>
      <c r="AC261" s="330"/>
      <c r="AD261" s="330"/>
      <c r="AE261" s="330"/>
      <c r="AF261" s="330"/>
      <c r="AG261" s="330"/>
      <c r="AH261" s="330"/>
      <c r="AI261" s="330"/>
      <c r="AJ261" s="330"/>
      <c r="AK261" s="330"/>
      <c r="AL261" s="330"/>
    </row>
    <row r="262" spans="1:38" x14ac:dyDescent="0.3">
      <c r="A262" s="330"/>
      <c r="B262" s="330"/>
      <c r="C262" s="330"/>
      <c r="D262" s="330"/>
      <c r="E262" s="330"/>
      <c r="F262" s="330"/>
      <c r="G262" s="330"/>
      <c r="H262" s="330"/>
      <c r="I262" s="330"/>
      <c r="J262" s="330"/>
      <c r="K262" s="330"/>
      <c r="L262" s="330"/>
      <c r="M262" s="330"/>
      <c r="N262" s="330"/>
      <c r="O262" s="330"/>
      <c r="P262" s="330"/>
      <c r="Q262" s="330"/>
      <c r="R262" s="330"/>
      <c r="S262" s="330"/>
      <c r="T262" s="330"/>
      <c r="U262" s="330"/>
      <c r="V262" s="330"/>
      <c r="W262" s="330"/>
      <c r="X262" s="330"/>
      <c r="Y262" s="330"/>
      <c r="Z262" s="330"/>
      <c r="AA262" s="330"/>
      <c r="AB262" s="330"/>
      <c r="AC262" s="330"/>
      <c r="AD262" s="330"/>
      <c r="AE262" s="330"/>
      <c r="AF262" s="330"/>
      <c r="AG262" s="330"/>
      <c r="AH262" s="330"/>
      <c r="AI262" s="330"/>
      <c r="AJ262" s="330"/>
      <c r="AK262" s="330"/>
      <c r="AL262" s="330"/>
    </row>
    <row r="263" spans="1:38" x14ac:dyDescent="0.3">
      <c r="A263" s="330"/>
      <c r="B263" s="330"/>
      <c r="C263" s="330"/>
      <c r="D263" s="330"/>
      <c r="E263" s="330"/>
      <c r="F263" s="330"/>
      <c r="G263" s="330"/>
      <c r="H263" s="330"/>
      <c r="I263" s="330"/>
      <c r="J263" s="330"/>
      <c r="K263" s="330"/>
      <c r="L263" s="330"/>
      <c r="M263" s="330"/>
      <c r="N263" s="330"/>
      <c r="O263" s="330"/>
      <c r="P263" s="330"/>
      <c r="Q263" s="330"/>
      <c r="R263" s="330"/>
      <c r="S263" s="330"/>
      <c r="T263" s="330"/>
      <c r="U263" s="330"/>
      <c r="V263" s="330"/>
      <c r="W263" s="330"/>
      <c r="X263" s="330"/>
      <c r="Y263" s="330"/>
      <c r="Z263" s="330"/>
      <c r="AA263" s="330"/>
      <c r="AB263" s="330"/>
      <c r="AC263" s="330"/>
      <c r="AD263" s="330"/>
      <c r="AE263" s="330"/>
      <c r="AF263" s="330"/>
      <c r="AG263" s="330"/>
      <c r="AH263" s="330"/>
      <c r="AI263" s="330"/>
      <c r="AJ263" s="330"/>
      <c r="AK263" s="330"/>
      <c r="AL263" s="330"/>
    </row>
    <row r="264" spans="1:38" x14ac:dyDescent="0.3">
      <c r="A264" s="330"/>
      <c r="B264" s="330"/>
      <c r="C264" s="330"/>
      <c r="D264" s="330"/>
      <c r="E264" s="330"/>
      <c r="F264" s="330"/>
      <c r="G264" s="330"/>
      <c r="H264" s="330"/>
      <c r="I264" s="330"/>
      <c r="J264" s="330"/>
      <c r="K264" s="330"/>
      <c r="L264" s="330"/>
      <c r="M264" s="330"/>
      <c r="N264" s="330"/>
      <c r="O264" s="330"/>
      <c r="P264" s="330"/>
      <c r="Q264" s="330"/>
      <c r="R264" s="330"/>
      <c r="S264" s="330"/>
      <c r="T264" s="330"/>
      <c r="U264" s="330"/>
      <c r="V264" s="330"/>
      <c r="W264" s="330"/>
      <c r="X264" s="330"/>
      <c r="Y264" s="330"/>
      <c r="Z264" s="330"/>
      <c r="AA264" s="330"/>
      <c r="AB264" s="330"/>
      <c r="AC264" s="330"/>
      <c r="AD264" s="330"/>
      <c r="AE264" s="330"/>
      <c r="AF264" s="330"/>
      <c r="AG264" s="330"/>
      <c r="AH264" s="330"/>
      <c r="AI264" s="330"/>
      <c r="AJ264" s="330"/>
      <c r="AK264" s="330"/>
      <c r="AL264" s="330"/>
    </row>
    <row r="265" spans="1:38" x14ac:dyDescent="0.3">
      <c r="A265" s="330"/>
      <c r="B265" s="330"/>
      <c r="C265" s="330"/>
      <c r="D265" s="330"/>
      <c r="E265" s="330"/>
      <c r="F265" s="330"/>
      <c r="G265" s="330"/>
      <c r="H265" s="330"/>
      <c r="I265" s="330"/>
      <c r="J265" s="330"/>
      <c r="K265" s="330"/>
      <c r="L265" s="330"/>
      <c r="M265" s="330"/>
      <c r="N265" s="330"/>
      <c r="O265" s="330"/>
      <c r="P265" s="330"/>
      <c r="Q265" s="330"/>
      <c r="R265" s="330"/>
      <c r="S265" s="330"/>
      <c r="T265" s="330"/>
      <c r="U265" s="330"/>
      <c r="V265" s="330"/>
      <c r="W265" s="330"/>
      <c r="X265" s="330"/>
      <c r="Y265" s="330"/>
      <c r="Z265" s="330"/>
      <c r="AA265" s="330"/>
      <c r="AB265" s="330"/>
      <c r="AC265" s="330"/>
      <c r="AD265" s="330"/>
      <c r="AE265" s="330"/>
      <c r="AF265" s="330"/>
      <c r="AG265" s="330"/>
      <c r="AH265" s="330"/>
      <c r="AI265" s="330"/>
      <c r="AJ265" s="330"/>
      <c r="AK265" s="330"/>
      <c r="AL265" s="330"/>
    </row>
    <row r="266" spans="1:38" x14ac:dyDescent="0.3">
      <c r="A266" s="330"/>
      <c r="B266" s="330"/>
      <c r="C266" s="330"/>
      <c r="D266" s="330"/>
      <c r="E266" s="330"/>
      <c r="F266" s="330"/>
      <c r="G266" s="330"/>
      <c r="H266" s="330"/>
      <c r="I266" s="330"/>
      <c r="J266" s="330"/>
      <c r="K266" s="330"/>
      <c r="L266" s="330"/>
      <c r="M266" s="330"/>
      <c r="N266" s="330"/>
      <c r="O266" s="330"/>
      <c r="P266" s="330"/>
      <c r="Q266" s="330"/>
      <c r="R266" s="330"/>
      <c r="S266" s="330"/>
      <c r="T266" s="330"/>
      <c r="U266" s="330"/>
      <c r="V266" s="330"/>
      <c r="W266" s="330"/>
      <c r="X266" s="330"/>
      <c r="Y266" s="330"/>
      <c r="Z266" s="330"/>
      <c r="AA266" s="330"/>
      <c r="AB266" s="330"/>
      <c r="AC266" s="330"/>
      <c r="AD266" s="330"/>
      <c r="AE266" s="330"/>
      <c r="AF266" s="330"/>
      <c r="AG266" s="330"/>
      <c r="AH266" s="330"/>
      <c r="AI266" s="330"/>
      <c r="AJ266" s="330"/>
      <c r="AK266" s="330"/>
      <c r="AL266" s="330"/>
    </row>
    <row r="267" spans="1:38" x14ac:dyDescent="0.3">
      <c r="A267" s="330"/>
      <c r="B267" s="330"/>
      <c r="C267" s="330"/>
      <c r="D267" s="330"/>
      <c r="E267" s="330"/>
      <c r="F267" s="330"/>
      <c r="G267" s="330"/>
      <c r="H267" s="330"/>
      <c r="I267" s="330"/>
      <c r="J267" s="330"/>
      <c r="K267" s="330"/>
      <c r="L267" s="330"/>
      <c r="M267" s="330"/>
      <c r="N267" s="330"/>
      <c r="O267" s="330"/>
      <c r="P267" s="330"/>
      <c r="Q267" s="330"/>
      <c r="R267" s="330"/>
      <c r="S267" s="330"/>
      <c r="T267" s="330"/>
      <c r="U267" s="330"/>
      <c r="V267" s="330"/>
      <c r="W267" s="330"/>
      <c r="X267" s="330"/>
      <c r="Y267" s="330"/>
      <c r="Z267" s="330"/>
      <c r="AA267" s="330"/>
      <c r="AB267" s="330"/>
      <c r="AC267" s="330"/>
      <c r="AD267" s="330"/>
      <c r="AE267" s="330"/>
      <c r="AF267" s="330"/>
      <c r="AG267" s="330"/>
      <c r="AH267" s="330"/>
      <c r="AI267" s="330"/>
      <c r="AJ267" s="330"/>
      <c r="AK267" s="330"/>
      <c r="AL267" s="330"/>
    </row>
    <row r="268" spans="1:38" x14ac:dyDescent="0.3">
      <c r="A268" s="330"/>
      <c r="B268" s="330"/>
      <c r="C268" s="330"/>
      <c r="D268" s="330"/>
      <c r="E268" s="330"/>
      <c r="F268" s="330"/>
      <c r="G268" s="330"/>
      <c r="H268" s="330"/>
      <c r="I268" s="330"/>
      <c r="J268" s="330"/>
      <c r="K268" s="330"/>
      <c r="L268" s="330"/>
      <c r="M268" s="330"/>
      <c r="N268" s="330"/>
      <c r="O268" s="330"/>
      <c r="P268" s="330"/>
      <c r="Q268" s="330"/>
      <c r="R268" s="330"/>
      <c r="S268" s="330"/>
      <c r="T268" s="330"/>
      <c r="U268" s="330"/>
      <c r="V268" s="330"/>
      <c r="W268" s="330"/>
      <c r="X268" s="330"/>
      <c r="Y268" s="330"/>
      <c r="Z268" s="330"/>
      <c r="AA268" s="330"/>
      <c r="AB268" s="330"/>
      <c r="AC268" s="330"/>
      <c r="AD268" s="330"/>
      <c r="AE268" s="330"/>
      <c r="AF268" s="330"/>
      <c r="AG268" s="330"/>
      <c r="AH268" s="330"/>
      <c r="AI268" s="330"/>
      <c r="AJ268" s="330"/>
      <c r="AK268" s="330"/>
      <c r="AL268" s="330"/>
    </row>
    <row r="269" spans="1:38" x14ac:dyDescent="0.3">
      <c r="A269" s="330"/>
      <c r="B269" s="330"/>
      <c r="C269" s="330"/>
      <c r="D269" s="330"/>
      <c r="E269" s="330"/>
      <c r="F269" s="330"/>
      <c r="G269" s="330"/>
      <c r="H269" s="330"/>
      <c r="I269" s="330"/>
      <c r="J269" s="330"/>
      <c r="K269" s="330"/>
      <c r="L269" s="330"/>
      <c r="M269" s="330"/>
      <c r="N269" s="330"/>
      <c r="O269" s="330"/>
      <c r="P269" s="330"/>
      <c r="Q269" s="330"/>
      <c r="R269" s="330"/>
      <c r="S269" s="330"/>
      <c r="T269" s="330"/>
      <c r="U269" s="330"/>
      <c r="V269" s="330"/>
      <c r="W269" s="330"/>
      <c r="X269" s="330"/>
      <c r="Y269" s="330"/>
      <c r="Z269" s="330"/>
      <c r="AA269" s="330"/>
      <c r="AB269" s="330"/>
      <c r="AC269" s="330"/>
      <c r="AD269" s="330"/>
      <c r="AE269" s="330"/>
      <c r="AF269" s="330"/>
      <c r="AG269" s="330"/>
      <c r="AH269" s="330"/>
      <c r="AI269" s="330"/>
      <c r="AJ269" s="330"/>
      <c r="AK269" s="330"/>
      <c r="AL269" s="330"/>
    </row>
    <row r="270" spans="1:38" x14ac:dyDescent="0.3">
      <c r="A270" s="330"/>
      <c r="B270" s="330"/>
      <c r="C270" s="330"/>
      <c r="D270" s="330"/>
      <c r="E270" s="330"/>
      <c r="F270" s="330"/>
      <c r="G270" s="330"/>
      <c r="H270" s="330"/>
      <c r="I270" s="330"/>
      <c r="J270" s="330"/>
      <c r="K270" s="330"/>
      <c r="L270" s="330"/>
      <c r="M270" s="330"/>
      <c r="N270" s="330"/>
      <c r="O270" s="330"/>
      <c r="P270" s="330"/>
      <c r="Q270" s="330"/>
      <c r="R270" s="330"/>
      <c r="S270" s="330"/>
      <c r="T270" s="330"/>
      <c r="U270" s="330"/>
      <c r="V270" s="330"/>
      <c r="W270" s="330"/>
      <c r="X270" s="330"/>
      <c r="Y270" s="330"/>
      <c r="Z270" s="330"/>
      <c r="AA270" s="330"/>
      <c r="AB270" s="330"/>
      <c r="AC270" s="330"/>
      <c r="AD270" s="330"/>
      <c r="AE270" s="330"/>
      <c r="AF270" s="330"/>
      <c r="AG270" s="330"/>
      <c r="AH270" s="330"/>
      <c r="AI270" s="330"/>
      <c r="AJ270" s="330"/>
      <c r="AK270" s="330"/>
      <c r="AL270" s="330"/>
    </row>
    <row r="271" spans="1:38" x14ac:dyDescent="0.3">
      <c r="A271" s="330"/>
      <c r="B271" s="330"/>
      <c r="C271" s="330"/>
      <c r="D271" s="330"/>
      <c r="E271" s="330"/>
      <c r="F271" s="330"/>
      <c r="G271" s="330"/>
      <c r="H271" s="330"/>
      <c r="I271" s="330"/>
      <c r="J271" s="330"/>
      <c r="K271" s="330"/>
      <c r="L271" s="330"/>
      <c r="M271" s="330"/>
      <c r="N271" s="330"/>
      <c r="O271" s="330"/>
      <c r="P271" s="330"/>
      <c r="Q271" s="330"/>
      <c r="R271" s="330"/>
      <c r="S271" s="330"/>
      <c r="T271" s="330"/>
      <c r="U271" s="330"/>
      <c r="V271" s="330"/>
      <c r="W271" s="330"/>
      <c r="X271" s="330"/>
      <c r="Y271" s="330"/>
      <c r="Z271" s="330"/>
      <c r="AA271" s="330"/>
      <c r="AB271" s="330"/>
      <c r="AC271" s="330"/>
      <c r="AD271" s="330"/>
      <c r="AE271" s="330"/>
      <c r="AF271" s="330"/>
      <c r="AG271" s="330"/>
      <c r="AH271" s="330"/>
      <c r="AI271" s="330"/>
      <c r="AJ271" s="330"/>
      <c r="AK271" s="330"/>
      <c r="AL271" s="330"/>
    </row>
    <row r="272" spans="1:38" x14ac:dyDescent="0.3">
      <c r="A272" s="330"/>
      <c r="B272" s="330"/>
      <c r="C272" s="330"/>
      <c r="D272" s="330"/>
      <c r="E272" s="330"/>
      <c r="F272" s="330"/>
      <c r="G272" s="330"/>
      <c r="H272" s="330"/>
      <c r="I272" s="330"/>
      <c r="J272" s="330"/>
      <c r="K272" s="330"/>
      <c r="L272" s="330"/>
      <c r="M272" s="330"/>
      <c r="N272" s="330"/>
      <c r="O272" s="330"/>
      <c r="P272" s="330"/>
      <c r="Q272" s="330"/>
      <c r="R272" s="330"/>
      <c r="S272" s="330"/>
      <c r="T272" s="330"/>
      <c r="U272" s="330"/>
      <c r="V272" s="330"/>
      <c r="W272" s="330"/>
      <c r="X272" s="330"/>
      <c r="Y272" s="330"/>
      <c r="Z272" s="330"/>
      <c r="AA272" s="330"/>
      <c r="AB272" s="330"/>
      <c r="AC272" s="330"/>
      <c r="AD272" s="330"/>
      <c r="AE272" s="330"/>
      <c r="AF272" s="330"/>
      <c r="AG272" s="330"/>
      <c r="AH272" s="330"/>
      <c r="AI272" s="330"/>
      <c r="AJ272" s="330"/>
      <c r="AK272" s="330"/>
      <c r="AL272" s="330"/>
    </row>
    <row r="273" spans="1:38" x14ac:dyDescent="0.3">
      <c r="A273" s="330"/>
      <c r="B273" s="330"/>
      <c r="C273" s="330"/>
      <c r="D273" s="330"/>
      <c r="E273" s="330"/>
      <c r="F273" s="330"/>
      <c r="G273" s="330"/>
      <c r="H273" s="330"/>
      <c r="I273" s="330"/>
      <c r="J273" s="330"/>
      <c r="K273" s="330"/>
      <c r="L273" s="330"/>
      <c r="M273" s="330"/>
      <c r="N273" s="330"/>
      <c r="O273" s="330"/>
      <c r="P273" s="330"/>
      <c r="Q273" s="330"/>
      <c r="R273" s="330"/>
      <c r="S273" s="330"/>
      <c r="T273" s="330"/>
      <c r="U273" s="330"/>
      <c r="V273" s="330"/>
      <c r="W273" s="330"/>
      <c r="X273" s="330"/>
      <c r="Y273" s="330"/>
      <c r="Z273" s="330"/>
      <c r="AA273" s="330"/>
      <c r="AB273" s="330"/>
      <c r="AC273" s="330"/>
      <c r="AD273" s="330"/>
      <c r="AE273" s="330"/>
      <c r="AF273" s="330"/>
      <c r="AG273" s="330"/>
      <c r="AH273" s="330"/>
      <c r="AI273" s="330"/>
      <c r="AJ273" s="330"/>
      <c r="AK273" s="330"/>
      <c r="AL273" s="330"/>
    </row>
    <row r="274" spans="1:38" x14ac:dyDescent="0.3">
      <c r="A274" s="330"/>
      <c r="B274" s="330"/>
      <c r="C274" s="330"/>
      <c r="D274" s="330"/>
      <c r="E274" s="330"/>
      <c r="F274" s="330"/>
      <c r="G274" s="330"/>
      <c r="H274" s="330"/>
      <c r="I274" s="330"/>
      <c r="J274" s="330"/>
      <c r="K274" s="330"/>
      <c r="L274" s="330"/>
      <c r="M274" s="330"/>
      <c r="N274" s="330"/>
      <c r="O274" s="330"/>
      <c r="P274" s="330"/>
      <c r="Q274" s="330"/>
      <c r="R274" s="330"/>
      <c r="S274" s="330"/>
      <c r="T274" s="330"/>
      <c r="U274" s="330"/>
      <c r="V274" s="330"/>
      <c r="W274" s="330"/>
      <c r="X274" s="330"/>
      <c r="Y274" s="330"/>
      <c r="Z274" s="330"/>
      <c r="AA274" s="330"/>
      <c r="AB274" s="330"/>
      <c r="AC274" s="330"/>
      <c r="AD274" s="330"/>
      <c r="AE274" s="330"/>
      <c r="AF274" s="330"/>
      <c r="AG274" s="330"/>
      <c r="AH274" s="330"/>
      <c r="AI274" s="330"/>
      <c r="AJ274" s="330"/>
      <c r="AK274" s="330"/>
      <c r="AL274" s="330"/>
    </row>
    <row r="275" spans="1:38" x14ac:dyDescent="0.3">
      <c r="A275" s="330"/>
      <c r="B275" s="330"/>
      <c r="C275" s="330"/>
      <c r="D275" s="330"/>
      <c r="E275" s="330"/>
      <c r="F275" s="330"/>
      <c r="G275" s="330"/>
      <c r="H275" s="330"/>
      <c r="I275" s="330"/>
      <c r="J275" s="330"/>
      <c r="K275" s="330"/>
      <c r="L275" s="330"/>
      <c r="M275" s="330"/>
      <c r="N275" s="330"/>
      <c r="O275" s="330"/>
      <c r="P275" s="330"/>
      <c r="Q275" s="330"/>
      <c r="R275" s="330"/>
      <c r="S275" s="330"/>
      <c r="T275" s="330"/>
      <c r="U275" s="330"/>
      <c r="V275" s="330"/>
      <c r="W275" s="330"/>
      <c r="X275" s="330"/>
      <c r="Y275" s="330"/>
      <c r="Z275" s="330"/>
      <c r="AA275" s="330"/>
      <c r="AB275" s="330"/>
      <c r="AC275" s="330"/>
      <c r="AD275" s="330"/>
      <c r="AE275" s="330"/>
      <c r="AF275" s="330"/>
      <c r="AG275" s="330"/>
      <c r="AH275" s="330"/>
      <c r="AI275" s="330"/>
      <c r="AJ275" s="330"/>
      <c r="AK275" s="330"/>
      <c r="AL275" s="330"/>
    </row>
  </sheetData>
  <sheetProtection algorithmName="SHA-512" hashValue="AzbZLHc3EGoY2+KkYI6IXFkAAbkZNYWg7b7XXahxp4aYZ5SaHW/q8e/kIFPqwraGpTw0jk5lrgRQdibxXZpNyA==" saltValue="dbO+qw+vaYB3waKa0jhvMA==" spinCount="100000" sheet="1" objects="1" scenarios="1" insertRows="0" selectLockedCells="1"/>
  <mergeCells count="13">
    <mergeCell ref="C127:D127"/>
    <mergeCell ref="F23:G23"/>
    <mergeCell ref="H23:I23"/>
    <mergeCell ref="C106:E106"/>
    <mergeCell ref="G106:I106"/>
    <mergeCell ref="C107:E107"/>
    <mergeCell ref="G107:I107"/>
    <mergeCell ref="B3:I3"/>
    <mergeCell ref="B4:I4"/>
    <mergeCell ref="B5:I5"/>
    <mergeCell ref="B19:I19"/>
    <mergeCell ref="F22:G22"/>
    <mergeCell ref="H22:I22"/>
  </mergeCells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7161-4862-40D6-9946-CD80305B9B66}">
  <sheetPr>
    <tabColor theme="0" tint="-4.9989318521683403E-2"/>
  </sheetPr>
  <dimension ref="A1:AP97"/>
  <sheetViews>
    <sheetView zoomScaleNormal="100" workbookViewId="0">
      <selection sqref="A1:Q39"/>
    </sheetView>
  </sheetViews>
  <sheetFormatPr defaultColWidth="9.109375" defaultRowHeight="13.8" x14ac:dyDescent="0.3"/>
  <cols>
    <col min="1" max="1" width="3.44140625" style="662" customWidth="1"/>
    <col min="2" max="2" width="23.5546875" style="662" customWidth="1"/>
    <col min="3" max="14" width="13.44140625" style="662" customWidth="1"/>
    <col min="15" max="15" width="3" style="662" customWidth="1"/>
    <col min="16" max="16384" width="9.109375" style="662"/>
  </cols>
  <sheetData>
    <row r="1" spans="1:42" x14ac:dyDescent="0.3">
      <c r="A1" s="10"/>
      <c r="B1" s="10"/>
      <c r="C1" s="10"/>
      <c r="D1" s="10"/>
      <c r="E1" s="10"/>
      <c r="F1" s="10"/>
      <c r="G1" s="10"/>
      <c r="H1" s="10"/>
      <c r="I1" s="11"/>
      <c r="J1" s="10"/>
      <c r="K1" s="10"/>
      <c r="L1" s="11"/>
      <c r="M1" s="10"/>
      <c r="N1" s="10"/>
      <c r="O1" s="10"/>
      <c r="P1" s="10"/>
      <c r="Q1" s="1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  <c r="AE1" s="660"/>
      <c r="AF1" s="660"/>
      <c r="AG1" s="660"/>
      <c r="AH1" s="660"/>
      <c r="AI1" s="660"/>
      <c r="AJ1" s="660"/>
      <c r="AK1" s="660"/>
      <c r="AL1" s="660"/>
      <c r="AM1" s="660"/>
      <c r="AN1" s="660"/>
      <c r="AO1" s="660"/>
      <c r="AP1" s="660"/>
    </row>
    <row r="2" spans="1:42" x14ac:dyDescent="0.3">
      <c r="A2" s="10"/>
      <c r="B2" s="54"/>
      <c r="C2" s="12"/>
      <c r="D2" s="12"/>
      <c r="E2" s="12"/>
      <c r="F2" s="12"/>
      <c r="G2" s="705"/>
      <c r="H2" s="12"/>
      <c r="I2" s="12"/>
      <c r="J2" s="705"/>
      <c r="K2" s="12"/>
      <c r="L2" s="12"/>
      <c r="M2" s="12"/>
      <c r="N2" s="706"/>
      <c r="O2" s="10"/>
      <c r="P2" s="10"/>
      <c r="Q2" s="1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660"/>
      <c r="AE2" s="660"/>
      <c r="AF2" s="660"/>
      <c r="AG2" s="660"/>
      <c r="AH2" s="660"/>
      <c r="AI2" s="660"/>
      <c r="AJ2" s="660"/>
      <c r="AK2" s="660"/>
      <c r="AL2" s="660"/>
      <c r="AM2" s="660"/>
      <c r="AN2" s="660"/>
    </row>
    <row r="3" spans="1:42" ht="15" customHeight="1" x14ac:dyDescent="0.3">
      <c r="A3" s="10"/>
      <c r="B3" s="998" t="s">
        <v>0</v>
      </c>
      <c r="C3" s="999"/>
      <c r="D3" s="999"/>
      <c r="E3" s="999"/>
      <c r="F3" s="999"/>
      <c r="G3" s="999"/>
      <c r="H3" s="999"/>
      <c r="I3" s="999"/>
      <c r="J3" s="999"/>
      <c r="K3" s="999"/>
      <c r="L3" s="999"/>
      <c r="M3" s="999"/>
      <c r="N3" s="1000"/>
      <c r="O3" s="10"/>
      <c r="P3" s="10"/>
      <c r="Q3" s="10"/>
      <c r="R3" s="660"/>
      <c r="S3" s="660"/>
      <c r="T3" s="660"/>
      <c r="U3" s="660"/>
      <c r="V3" s="660"/>
      <c r="W3" s="660"/>
      <c r="X3" s="660"/>
      <c r="Y3" s="660"/>
      <c r="Z3" s="660"/>
      <c r="AA3" s="660"/>
      <c r="AB3" s="660"/>
      <c r="AC3" s="660"/>
      <c r="AD3" s="660"/>
      <c r="AE3" s="660"/>
      <c r="AF3" s="660"/>
      <c r="AG3" s="660"/>
      <c r="AH3" s="660"/>
      <c r="AI3" s="660"/>
      <c r="AJ3" s="660"/>
      <c r="AK3" s="660"/>
      <c r="AL3" s="660"/>
      <c r="AM3" s="660"/>
      <c r="AN3" s="660"/>
    </row>
    <row r="4" spans="1:42" ht="15" customHeight="1" x14ac:dyDescent="0.3">
      <c r="A4" s="10"/>
      <c r="B4" s="1001" t="s">
        <v>59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  <c r="N4" s="1003"/>
      <c r="O4" s="10"/>
      <c r="P4" s="10"/>
      <c r="Q4" s="1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  <c r="AM4" s="660"/>
      <c r="AN4" s="660"/>
    </row>
    <row r="5" spans="1:42" ht="15" customHeight="1" x14ac:dyDescent="0.3">
      <c r="A5" s="10"/>
      <c r="B5" s="996"/>
      <c r="C5" s="997"/>
      <c r="D5" s="997"/>
      <c r="E5" s="997"/>
      <c r="F5" s="997"/>
      <c r="G5" s="997"/>
      <c r="H5" s="997"/>
      <c r="I5" s="997"/>
      <c r="J5" s="11"/>
      <c r="K5" s="10"/>
      <c r="L5" s="10"/>
      <c r="M5" s="10"/>
      <c r="N5" s="707"/>
      <c r="O5" s="10"/>
      <c r="P5" s="10"/>
      <c r="Q5" s="10"/>
      <c r="R5" s="660"/>
      <c r="S5" s="660"/>
      <c r="T5" s="660"/>
      <c r="U5" s="660"/>
      <c r="V5" s="660"/>
      <c r="W5" s="660"/>
      <c r="X5" s="660"/>
      <c r="Y5" s="660"/>
      <c r="Z5" s="660"/>
      <c r="AA5" s="660"/>
      <c r="AB5" s="660"/>
      <c r="AC5" s="660"/>
      <c r="AD5" s="660"/>
      <c r="AE5" s="660"/>
      <c r="AF5" s="660"/>
      <c r="AG5" s="660"/>
      <c r="AH5" s="660"/>
      <c r="AI5" s="660"/>
      <c r="AJ5" s="660"/>
      <c r="AK5" s="660"/>
      <c r="AL5" s="660"/>
      <c r="AM5" s="660"/>
      <c r="AN5" s="660"/>
    </row>
    <row r="6" spans="1:42" x14ac:dyDescent="0.3">
      <c r="A6" s="10"/>
      <c r="B6" s="14"/>
      <c r="C6" s="15"/>
      <c r="D6" s="15"/>
      <c r="E6" s="15"/>
      <c r="F6" s="15"/>
      <c r="G6" s="15"/>
      <c r="H6" s="15"/>
      <c r="I6" s="708"/>
      <c r="J6" s="708"/>
      <c r="K6" s="15"/>
      <c r="L6" s="15"/>
      <c r="M6" s="15"/>
      <c r="N6" s="60"/>
      <c r="O6" s="10"/>
      <c r="P6" s="10"/>
      <c r="Q6" s="10"/>
      <c r="R6" s="660"/>
      <c r="S6" s="660"/>
      <c r="T6" s="660"/>
      <c r="U6" s="660"/>
      <c r="V6" s="660"/>
      <c r="W6" s="660"/>
      <c r="X6" s="660"/>
      <c r="Y6" s="660"/>
      <c r="Z6" s="660"/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60"/>
      <c r="AM6" s="660"/>
      <c r="AN6" s="660"/>
    </row>
    <row r="7" spans="1:42" s="665" customFormat="1" x14ac:dyDescent="0.3">
      <c r="A7" s="16"/>
      <c r="B7" s="16"/>
      <c r="C7" s="10"/>
      <c r="D7" s="10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663"/>
      <c r="S7" s="663"/>
      <c r="T7" s="663"/>
      <c r="U7" s="663"/>
      <c r="V7" s="663"/>
      <c r="W7" s="663"/>
      <c r="X7" s="663"/>
      <c r="Y7" s="663"/>
      <c r="Z7" s="663"/>
      <c r="AA7" s="663"/>
      <c r="AB7" s="663"/>
      <c r="AC7" s="663"/>
      <c r="AD7" s="663"/>
      <c r="AE7" s="663"/>
      <c r="AF7" s="663"/>
      <c r="AG7" s="663"/>
      <c r="AH7" s="663"/>
      <c r="AI7" s="663"/>
      <c r="AJ7" s="663"/>
      <c r="AK7" s="663"/>
      <c r="AL7" s="663"/>
      <c r="AM7" s="663"/>
      <c r="AN7" s="663"/>
    </row>
    <row r="8" spans="1:42" s="665" customFormat="1" ht="14.4" x14ac:dyDescent="0.3">
      <c r="A8" s="16"/>
      <c r="B8" s="18" t="s">
        <v>3</v>
      </c>
      <c r="C8" s="42">
        <f>'Year 1'!C8</f>
        <v>0</v>
      </c>
      <c r="D8" s="16"/>
      <c r="E8" s="11"/>
      <c r="F8" s="10"/>
      <c r="G8" s="43"/>
      <c r="H8" s="16"/>
      <c r="I8" s="16"/>
      <c r="J8" s="17"/>
      <c r="K8" s="16"/>
      <c r="L8" s="16"/>
      <c r="M8" s="16"/>
      <c r="N8" s="16"/>
      <c r="O8" s="16"/>
      <c r="P8" s="16"/>
      <c r="Q8" s="16"/>
      <c r="R8" s="663"/>
      <c r="S8" s="663"/>
      <c r="T8" s="663"/>
      <c r="U8" s="663"/>
      <c r="V8" s="663"/>
      <c r="W8" s="663"/>
      <c r="X8" s="663"/>
      <c r="Y8" s="663"/>
      <c r="Z8" s="663"/>
      <c r="AA8" s="663"/>
      <c r="AB8" s="663"/>
      <c r="AC8" s="663"/>
      <c r="AD8" s="663"/>
      <c r="AE8" s="663"/>
      <c r="AF8" s="663"/>
      <c r="AG8" s="663"/>
      <c r="AH8" s="663"/>
      <c r="AI8" s="663"/>
      <c r="AJ8" s="663"/>
      <c r="AK8" s="663"/>
      <c r="AL8" s="663"/>
      <c r="AM8" s="663"/>
      <c r="AN8" s="663"/>
    </row>
    <row r="9" spans="1:42" s="665" customFormat="1" ht="14.4" x14ac:dyDescent="0.3">
      <c r="A9" s="16"/>
      <c r="B9" s="18" t="s">
        <v>4</v>
      </c>
      <c r="C9" s="42">
        <f>'Year 1'!C9</f>
        <v>0</v>
      </c>
      <c r="D9" s="16"/>
      <c r="E9" s="11"/>
      <c r="F9" s="16"/>
      <c r="G9" s="43"/>
      <c r="H9" s="16"/>
      <c r="I9" s="16"/>
      <c r="J9" s="17"/>
      <c r="K9" s="16"/>
      <c r="L9" s="16"/>
      <c r="M9" s="16"/>
      <c r="N9" s="16"/>
      <c r="O9" s="16"/>
      <c r="P9" s="16"/>
      <c r="Q9" s="16"/>
      <c r="R9" s="663"/>
      <c r="S9" s="663"/>
      <c r="T9" s="663"/>
      <c r="U9" s="663"/>
      <c r="V9" s="663"/>
      <c r="W9" s="663"/>
      <c r="X9" s="663"/>
      <c r="Y9" s="663"/>
      <c r="Z9" s="663"/>
      <c r="AA9" s="663"/>
      <c r="AB9" s="663"/>
      <c r="AC9" s="663"/>
      <c r="AD9" s="663"/>
      <c r="AE9" s="663"/>
      <c r="AF9" s="663"/>
      <c r="AG9" s="663"/>
      <c r="AH9" s="663"/>
      <c r="AI9" s="663"/>
      <c r="AJ9" s="663"/>
      <c r="AK9" s="663"/>
      <c r="AL9" s="663"/>
      <c r="AM9" s="663"/>
      <c r="AN9" s="663"/>
    </row>
    <row r="10" spans="1:42" s="665" customFormat="1" ht="14.4" x14ac:dyDescent="0.3">
      <c r="A10" s="16"/>
      <c r="B10" s="18" t="s">
        <v>5</v>
      </c>
      <c r="C10" s="42">
        <f>'Year 1'!C10</f>
        <v>0</v>
      </c>
      <c r="D10" s="16"/>
      <c r="E10" s="10"/>
      <c r="F10" s="16"/>
      <c r="G10" s="43"/>
      <c r="H10" s="16"/>
      <c r="I10" s="16"/>
      <c r="J10" s="17"/>
      <c r="K10" s="16"/>
      <c r="L10" s="16"/>
      <c r="M10" s="16"/>
      <c r="N10" s="16"/>
      <c r="O10" s="16"/>
      <c r="P10" s="16"/>
      <c r="Q10" s="16"/>
      <c r="R10" s="663"/>
      <c r="S10" s="663"/>
      <c r="T10" s="663"/>
      <c r="U10" s="663"/>
      <c r="V10" s="663"/>
      <c r="W10" s="663"/>
      <c r="X10" s="663"/>
      <c r="Y10" s="663"/>
      <c r="Z10" s="663"/>
      <c r="AA10" s="663"/>
      <c r="AB10" s="663"/>
      <c r="AC10" s="663"/>
      <c r="AD10" s="663"/>
      <c r="AE10" s="663"/>
      <c r="AF10" s="663"/>
      <c r="AG10" s="663"/>
      <c r="AH10" s="663"/>
      <c r="AI10" s="663"/>
      <c r="AJ10" s="663"/>
      <c r="AK10" s="663"/>
      <c r="AL10" s="663"/>
      <c r="AM10" s="663"/>
      <c r="AN10" s="663"/>
    </row>
    <row r="11" spans="1:42" s="665" customFormat="1" ht="14.4" x14ac:dyDescent="0.3">
      <c r="A11" s="16"/>
      <c r="B11" s="18" t="s">
        <v>6</v>
      </c>
      <c r="C11" s="42">
        <f>'Year 1'!C11</f>
        <v>0</v>
      </c>
      <c r="D11" s="16"/>
      <c r="E11" s="11"/>
      <c r="F11" s="16"/>
      <c r="G11" s="43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663"/>
      <c r="S11" s="663"/>
      <c r="T11" s="663"/>
      <c r="U11" s="663"/>
      <c r="V11" s="663"/>
      <c r="W11" s="663"/>
      <c r="X11" s="663"/>
      <c r="Y11" s="663"/>
      <c r="Z11" s="663"/>
      <c r="AA11" s="663"/>
      <c r="AB11" s="663"/>
      <c r="AC11" s="663"/>
      <c r="AD11" s="663"/>
      <c r="AE11" s="663"/>
      <c r="AF11" s="663"/>
      <c r="AG11" s="663"/>
      <c r="AH11" s="663"/>
      <c r="AI11" s="663"/>
      <c r="AJ11" s="663"/>
      <c r="AK11" s="663"/>
      <c r="AL11" s="663"/>
      <c r="AM11" s="663"/>
      <c r="AN11" s="663"/>
    </row>
    <row r="12" spans="1:42" ht="14.4" x14ac:dyDescent="0.3">
      <c r="A12" s="10"/>
      <c r="B12" s="18" t="s">
        <v>7</v>
      </c>
      <c r="C12" s="42">
        <f>'Year 1'!C12</f>
        <v>0</v>
      </c>
      <c r="D12" s="10"/>
      <c r="E12" s="16"/>
      <c r="F12" s="10"/>
      <c r="G12" s="42"/>
      <c r="H12" s="10"/>
      <c r="I12" s="10"/>
      <c r="J12" s="11"/>
      <c r="K12" s="10"/>
      <c r="L12" s="10"/>
      <c r="M12" s="10"/>
      <c r="N12" s="10"/>
      <c r="O12" s="10"/>
      <c r="P12" s="10"/>
      <c r="Q12" s="10"/>
      <c r="R12" s="660"/>
      <c r="S12" s="660"/>
      <c r="T12" s="660"/>
      <c r="U12" s="660"/>
      <c r="V12" s="660"/>
      <c r="W12" s="660"/>
      <c r="X12" s="660"/>
      <c r="Y12" s="660"/>
      <c r="Z12" s="660"/>
      <c r="AA12" s="660"/>
      <c r="AB12" s="660"/>
      <c r="AC12" s="660"/>
      <c r="AD12" s="660"/>
      <c r="AE12" s="660"/>
      <c r="AF12" s="660"/>
      <c r="AG12" s="660"/>
      <c r="AH12" s="660"/>
      <c r="AI12" s="660"/>
      <c r="AJ12" s="660"/>
      <c r="AK12" s="660"/>
      <c r="AL12" s="660"/>
      <c r="AM12" s="660"/>
      <c r="AN12" s="660"/>
    </row>
    <row r="13" spans="1:42" ht="14.4" x14ac:dyDescent="0.3">
      <c r="A13" s="10"/>
      <c r="B13" s="18" t="s">
        <v>8</v>
      </c>
      <c r="C13" s="42">
        <f>'Year 1'!C13</f>
        <v>0</v>
      </c>
      <c r="D13" s="10"/>
      <c r="E13" s="16"/>
      <c r="F13" s="10"/>
      <c r="G13" s="42"/>
      <c r="H13" s="10"/>
      <c r="I13" s="10"/>
      <c r="J13" s="11"/>
      <c r="K13" s="10"/>
      <c r="L13" s="10"/>
      <c r="M13" s="10"/>
      <c r="N13" s="10"/>
      <c r="O13" s="10"/>
      <c r="P13" s="10"/>
      <c r="Q13" s="10"/>
      <c r="R13" s="660"/>
      <c r="S13" s="660"/>
      <c r="T13" s="660"/>
      <c r="U13" s="660"/>
      <c r="V13" s="660"/>
      <c r="W13" s="660"/>
      <c r="X13" s="660"/>
      <c r="Y13" s="660"/>
      <c r="Z13" s="660"/>
      <c r="AA13" s="660"/>
      <c r="AB13" s="660"/>
      <c r="AC13" s="660"/>
      <c r="AD13" s="660"/>
      <c r="AE13" s="660"/>
      <c r="AF13" s="660"/>
      <c r="AG13" s="660"/>
      <c r="AH13" s="660"/>
      <c r="AI13" s="660"/>
      <c r="AJ13" s="660"/>
      <c r="AK13" s="660"/>
      <c r="AL13" s="660"/>
      <c r="AM13" s="660"/>
      <c r="AN13" s="660"/>
    </row>
    <row r="14" spans="1:42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660"/>
      <c r="S14" s="660"/>
      <c r="T14" s="660"/>
      <c r="U14" s="660"/>
      <c r="V14" s="660"/>
      <c r="W14" s="660"/>
      <c r="X14" s="660"/>
      <c r="Y14" s="660"/>
      <c r="Z14" s="660"/>
      <c r="AA14" s="660"/>
      <c r="AB14" s="660"/>
      <c r="AC14" s="660"/>
      <c r="AD14" s="660"/>
      <c r="AE14" s="660"/>
      <c r="AF14" s="660"/>
      <c r="AG14" s="660"/>
      <c r="AH14" s="660"/>
      <c r="AI14" s="660"/>
      <c r="AJ14" s="660"/>
      <c r="AK14" s="660"/>
      <c r="AL14" s="660"/>
    </row>
    <row r="15" spans="1:42" ht="14.4" x14ac:dyDescent="0.3">
      <c r="A15" s="10"/>
      <c r="B15" s="1009" t="s">
        <v>60</v>
      </c>
      <c r="C15" s="1009"/>
      <c r="D15" s="1009"/>
      <c r="E15" s="1009"/>
      <c r="F15" s="1009"/>
      <c r="G15" s="1009"/>
      <c r="H15" s="1009"/>
      <c r="I15" s="1009"/>
      <c r="J15" s="1009"/>
      <c r="K15" s="1009"/>
      <c r="L15" s="1009"/>
      <c r="M15" s="1009"/>
      <c r="N15" s="1009"/>
      <c r="O15" s="10"/>
      <c r="P15" s="10"/>
      <c r="Q15" s="10"/>
      <c r="R15" s="660"/>
      <c r="S15" s="660"/>
      <c r="T15" s="660"/>
      <c r="U15" s="660"/>
      <c r="V15" s="660"/>
      <c r="W15" s="660"/>
      <c r="X15" s="660"/>
      <c r="Y15" s="660"/>
      <c r="Z15" s="660"/>
      <c r="AA15" s="660"/>
      <c r="AB15" s="660"/>
      <c r="AC15" s="660"/>
      <c r="AD15" s="660"/>
    </row>
    <row r="16" spans="1:42" ht="15" thickBot="1" x14ac:dyDescent="0.35">
      <c r="A16" s="10"/>
      <c r="B16" s="709"/>
      <c r="C16" s="709"/>
      <c r="D16" s="709"/>
      <c r="E16" s="709"/>
      <c r="F16" s="709"/>
      <c r="G16" s="709"/>
      <c r="H16" s="709"/>
      <c r="I16" s="709"/>
      <c r="J16" s="709"/>
      <c r="K16" s="10"/>
      <c r="L16" s="10"/>
      <c r="M16" s="10"/>
      <c r="N16" s="10"/>
      <c r="O16" s="10"/>
      <c r="P16" s="10"/>
      <c r="Q16" s="10"/>
      <c r="R16" s="660"/>
      <c r="S16" s="660"/>
      <c r="T16" s="660"/>
      <c r="U16" s="660"/>
      <c r="V16" s="660"/>
      <c r="W16" s="660"/>
      <c r="X16" s="660"/>
      <c r="Y16" s="660"/>
      <c r="Z16" s="660"/>
      <c r="AA16" s="660"/>
      <c r="AB16" s="660"/>
      <c r="AC16" s="660"/>
      <c r="AD16" s="660"/>
    </row>
    <row r="17" spans="1:33" ht="14.4" thickBot="1" x14ac:dyDescent="0.35">
      <c r="A17" s="10"/>
      <c r="B17" s="710"/>
      <c r="C17" s="1006" t="s">
        <v>2</v>
      </c>
      <c r="D17" s="1007"/>
      <c r="E17" s="1008"/>
      <c r="F17" s="1006" t="s">
        <v>52</v>
      </c>
      <c r="G17" s="1007"/>
      <c r="H17" s="1008"/>
      <c r="I17" s="1006" t="s">
        <v>57</v>
      </c>
      <c r="J17" s="1007"/>
      <c r="K17" s="1008"/>
      <c r="L17" s="1006" t="s">
        <v>61</v>
      </c>
      <c r="M17" s="1007"/>
      <c r="N17" s="1008"/>
      <c r="O17" s="10"/>
      <c r="P17" s="10"/>
      <c r="Q17" s="10"/>
      <c r="R17" s="660"/>
      <c r="S17" s="660"/>
      <c r="T17" s="660"/>
      <c r="U17" s="660"/>
      <c r="V17" s="660"/>
      <c r="W17" s="660"/>
      <c r="X17" s="660"/>
      <c r="Y17" s="660"/>
      <c r="Z17" s="660"/>
      <c r="AA17" s="660"/>
      <c r="AB17" s="660"/>
      <c r="AC17" s="660"/>
      <c r="AD17" s="660"/>
      <c r="AE17" s="660"/>
      <c r="AF17" s="660"/>
      <c r="AG17" s="660"/>
    </row>
    <row r="18" spans="1:33" s="667" customFormat="1" ht="14.4" thickBot="1" x14ac:dyDescent="0.35">
      <c r="A18" s="22"/>
      <c r="B18" s="711"/>
      <c r="C18" s="1010" t="s">
        <v>45</v>
      </c>
      <c r="D18" s="1010"/>
      <c r="E18" s="1010"/>
      <c r="F18" s="1010" t="s">
        <v>45</v>
      </c>
      <c r="G18" s="1010"/>
      <c r="H18" s="1010"/>
      <c r="I18" s="1010" t="s">
        <v>45</v>
      </c>
      <c r="J18" s="1010"/>
      <c r="K18" s="1010"/>
      <c r="L18" s="1010" t="s">
        <v>45</v>
      </c>
      <c r="M18" s="1010"/>
      <c r="N18" s="1010"/>
      <c r="O18" s="22"/>
      <c r="P18" s="22"/>
      <c r="Q18" s="22"/>
      <c r="R18" s="666"/>
      <c r="S18" s="666"/>
      <c r="T18" s="666"/>
      <c r="U18" s="666"/>
      <c r="V18" s="666"/>
      <c r="W18" s="666"/>
      <c r="X18" s="666"/>
      <c r="Y18" s="666"/>
      <c r="Z18" s="666"/>
      <c r="AA18" s="666"/>
      <c r="AB18" s="666"/>
      <c r="AC18" s="666"/>
      <c r="AD18" s="666"/>
      <c r="AE18" s="666"/>
      <c r="AF18" s="666"/>
      <c r="AG18" s="666"/>
    </row>
    <row r="19" spans="1:33" s="6" customFormat="1" ht="42.75" customHeight="1" x14ac:dyDescent="0.3">
      <c r="A19" s="112"/>
      <c r="B19" s="712" t="s">
        <v>62</v>
      </c>
      <c r="C19" s="713" t="s">
        <v>63</v>
      </c>
      <c r="D19" s="714" t="s">
        <v>64</v>
      </c>
      <c r="E19" s="715" t="s">
        <v>91</v>
      </c>
      <c r="F19" s="713" t="s">
        <v>63</v>
      </c>
      <c r="G19" s="716" t="s">
        <v>64</v>
      </c>
      <c r="H19" s="717" t="s">
        <v>92</v>
      </c>
      <c r="I19" s="713" t="s">
        <v>63</v>
      </c>
      <c r="J19" s="716" t="s">
        <v>64</v>
      </c>
      <c r="K19" s="717" t="s">
        <v>65</v>
      </c>
      <c r="L19" s="718" t="s">
        <v>63</v>
      </c>
      <c r="M19" s="714" t="s">
        <v>64</v>
      </c>
      <c r="N19" s="719" t="s">
        <v>66</v>
      </c>
      <c r="O19" s="112"/>
      <c r="P19" s="112"/>
      <c r="Q19" s="112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x14ac:dyDescent="0.3">
      <c r="A20" s="10"/>
      <c r="B20" s="720" t="s">
        <v>10</v>
      </c>
      <c r="C20" s="64">
        <f>'Year 1'!E110</f>
        <v>0</v>
      </c>
      <c r="D20" s="721">
        <f>'Year 1'!H110</f>
        <v>0</v>
      </c>
      <c r="E20" s="722">
        <f>C20-D20</f>
        <v>0</v>
      </c>
      <c r="F20" s="723">
        <f>'Year 1'!N110</f>
        <v>0</v>
      </c>
      <c r="G20" s="33">
        <f>'Year 2'!I109</f>
        <v>0</v>
      </c>
      <c r="H20" s="724">
        <f>F20-G20</f>
        <v>0</v>
      </c>
      <c r="I20" s="64">
        <f>'Year 3'!E109</f>
        <v>0</v>
      </c>
      <c r="J20" s="33">
        <f>'Year 3'!I109</f>
        <v>0</v>
      </c>
      <c r="K20" s="724">
        <f>I20-J20</f>
        <v>0</v>
      </c>
      <c r="L20" s="725">
        <f t="shared" ref="L20:M26" si="0">SUM(C20,F20,I20)</f>
        <v>0</v>
      </c>
      <c r="M20" s="34">
        <f t="shared" si="0"/>
        <v>0</v>
      </c>
      <c r="N20" s="726">
        <f t="shared" ref="N20:N25" si="1">L20-M20</f>
        <v>0</v>
      </c>
      <c r="O20" s="10"/>
      <c r="P20" s="10"/>
      <c r="Q20" s="10"/>
      <c r="R20" s="660"/>
      <c r="S20" s="660"/>
      <c r="T20" s="660"/>
      <c r="U20" s="660"/>
      <c r="V20" s="660"/>
      <c r="W20" s="660"/>
      <c r="X20" s="660"/>
      <c r="Y20" s="660"/>
      <c r="Z20" s="660"/>
      <c r="AA20" s="660"/>
      <c r="AB20" s="660"/>
      <c r="AC20" s="660"/>
      <c r="AD20" s="660"/>
      <c r="AE20" s="660"/>
      <c r="AF20" s="660"/>
      <c r="AG20" s="660"/>
    </row>
    <row r="21" spans="1:33" x14ac:dyDescent="0.3">
      <c r="A21" s="10"/>
      <c r="B21" s="720" t="s">
        <v>36</v>
      </c>
      <c r="C21" s="65">
        <f>'Year 1'!E111</f>
        <v>0</v>
      </c>
      <c r="D21" s="727">
        <f>'Year 1'!H111</f>
        <v>0</v>
      </c>
      <c r="E21" s="728">
        <f t="shared" ref="E21:E25" si="2">C21-D21</f>
        <v>0</v>
      </c>
      <c r="F21" s="725">
        <f>'Year 1'!N111</f>
        <v>0</v>
      </c>
      <c r="G21" s="34">
        <f>'Year 2'!I110</f>
        <v>0</v>
      </c>
      <c r="H21" s="726">
        <f t="shared" ref="H21:H25" si="3">F21-G21</f>
        <v>0</v>
      </c>
      <c r="I21" s="65">
        <f>'Year 3'!E110</f>
        <v>0</v>
      </c>
      <c r="J21" s="34">
        <f>'Year 3'!I110</f>
        <v>0</v>
      </c>
      <c r="K21" s="726">
        <f>I21-J21</f>
        <v>0</v>
      </c>
      <c r="L21" s="725">
        <f t="shared" si="0"/>
        <v>0</v>
      </c>
      <c r="M21" s="34">
        <f t="shared" si="0"/>
        <v>0</v>
      </c>
      <c r="N21" s="726">
        <f t="shared" si="1"/>
        <v>0</v>
      </c>
      <c r="O21" s="10"/>
      <c r="P21" s="10"/>
      <c r="Q21" s="10"/>
      <c r="R21" s="660"/>
      <c r="S21" s="660"/>
      <c r="T21" s="660"/>
      <c r="U21" s="660"/>
      <c r="V21" s="660"/>
      <c r="W21" s="660"/>
      <c r="X21" s="660"/>
      <c r="Y21" s="660"/>
      <c r="Z21" s="660"/>
      <c r="AA21" s="660"/>
      <c r="AB21" s="660"/>
      <c r="AC21" s="660"/>
      <c r="AD21" s="660"/>
      <c r="AE21" s="660"/>
      <c r="AF21" s="660"/>
      <c r="AG21" s="660"/>
    </row>
    <row r="22" spans="1:33" x14ac:dyDescent="0.3">
      <c r="A22" s="10"/>
      <c r="B22" s="720" t="s">
        <v>37</v>
      </c>
      <c r="C22" s="65">
        <f>'Year 1'!E112</f>
        <v>0</v>
      </c>
      <c r="D22" s="727">
        <f>'Year 1'!H112</f>
        <v>0</v>
      </c>
      <c r="E22" s="728">
        <f t="shared" si="2"/>
        <v>0</v>
      </c>
      <c r="F22" s="725">
        <f>'Year 1'!N112</f>
        <v>0</v>
      </c>
      <c r="G22" s="34">
        <f>'Year 2'!I111</f>
        <v>0</v>
      </c>
      <c r="H22" s="726">
        <f t="shared" si="3"/>
        <v>0</v>
      </c>
      <c r="I22" s="65">
        <f>'Year 3'!E111</f>
        <v>0</v>
      </c>
      <c r="J22" s="34">
        <f>'Year 3'!I111</f>
        <v>0</v>
      </c>
      <c r="K22" s="726">
        <f t="shared" ref="K22:K25" si="4">I22-J22</f>
        <v>0</v>
      </c>
      <c r="L22" s="725">
        <f t="shared" si="0"/>
        <v>0</v>
      </c>
      <c r="M22" s="34">
        <f t="shared" si="0"/>
        <v>0</v>
      </c>
      <c r="N22" s="726">
        <f t="shared" si="1"/>
        <v>0</v>
      </c>
      <c r="O22" s="10"/>
      <c r="P22" s="10"/>
      <c r="Q22" s="10"/>
      <c r="R22" s="660"/>
      <c r="S22" s="660"/>
      <c r="T22" s="660"/>
      <c r="U22" s="660"/>
      <c r="V22" s="660"/>
      <c r="W22" s="660"/>
      <c r="X22" s="660"/>
      <c r="Y22" s="660"/>
      <c r="Z22" s="660"/>
      <c r="AA22" s="660"/>
      <c r="AB22" s="660"/>
      <c r="AC22" s="660"/>
      <c r="AD22" s="660"/>
      <c r="AE22" s="660"/>
      <c r="AF22" s="660"/>
      <c r="AG22" s="660"/>
    </row>
    <row r="23" spans="1:33" x14ac:dyDescent="0.3">
      <c r="A23" s="10"/>
      <c r="B23" s="720" t="s">
        <v>38</v>
      </c>
      <c r="C23" s="65">
        <f>'Year 1'!E113</f>
        <v>0</v>
      </c>
      <c r="D23" s="727">
        <f>'Year 1'!H113</f>
        <v>0</v>
      </c>
      <c r="E23" s="728">
        <f t="shared" si="2"/>
        <v>0</v>
      </c>
      <c r="F23" s="725">
        <f>'Year 1'!N113</f>
        <v>0</v>
      </c>
      <c r="G23" s="34">
        <f>'Year 2'!I112</f>
        <v>0</v>
      </c>
      <c r="H23" s="726">
        <f t="shared" si="3"/>
        <v>0</v>
      </c>
      <c r="I23" s="65">
        <f>'Year 3'!E112</f>
        <v>0</v>
      </c>
      <c r="J23" s="34">
        <f>'Year 3'!I112</f>
        <v>0</v>
      </c>
      <c r="K23" s="726">
        <f t="shared" si="4"/>
        <v>0</v>
      </c>
      <c r="L23" s="725">
        <f t="shared" si="0"/>
        <v>0</v>
      </c>
      <c r="M23" s="34">
        <f t="shared" si="0"/>
        <v>0</v>
      </c>
      <c r="N23" s="726">
        <f t="shared" si="1"/>
        <v>0</v>
      </c>
      <c r="O23" s="10"/>
      <c r="P23" s="10"/>
      <c r="Q23" s="10"/>
      <c r="R23" s="660"/>
      <c r="S23" s="660"/>
      <c r="T23" s="660"/>
      <c r="U23" s="660"/>
      <c r="V23" s="660"/>
      <c r="W23" s="660"/>
      <c r="X23" s="660"/>
      <c r="Y23" s="660"/>
      <c r="Z23" s="660"/>
      <c r="AA23" s="660"/>
      <c r="AB23" s="660"/>
      <c r="AC23" s="660"/>
      <c r="AD23" s="660"/>
      <c r="AE23" s="660"/>
      <c r="AF23" s="660"/>
      <c r="AG23" s="660"/>
    </row>
    <row r="24" spans="1:33" x14ac:dyDescent="0.3">
      <c r="A24" s="10"/>
      <c r="B24" s="720" t="s">
        <v>39</v>
      </c>
      <c r="C24" s="65">
        <f>'Year 1'!E114</f>
        <v>0</v>
      </c>
      <c r="D24" s="727">
        <f>'Year 1'!H114</f>
        <v>0</v>
      </c>
      <c r="E24" s="728">
        <f t="shared" si="2"/>
        <v>0</v>
      </c>
      <c r="F24" s="725">
        <f>'Year 1'!N114</f>
        <v>0</v>
      </c>
      <c r="G24" s="34">
        <f>'Year 2'!I113</f>
        <v>0</v>
      </c>
      <c r="H24" s="726">
        <f t="shared" si="3"/>
        <v>0</v>
      </c>
      <c r="I24" s="65">
        <f>'Year 3'!E113</f>
        <v>0</v>
      </c>
      <c r="J24" s="34">
        <f>'Year 3'!I113</f>
        <v>0</v>
      </c>
      <c r="K24" s="726">
        <f t="shared" si="4"/>
        <v>0</v>
      </c>
      <c r="L24" s="725">
        <f t="shared" si="0"/>
        <v>0</v>
      </c>
      <c r="M24" s="34">
        <f t="shared" si="0"/>
        <v>0</v>
      </c>
      <c r="N24" s="726">
        <f t="shared" si="1"/>
        <v>0</v>
      </c>
      <c r="O24" s="10"/>
      <c r="P24" s="10"/>
      <c r="Q24" s="10"/>
      <c r="R24" s="660"/>
      <c r="S24" s="660"/>
      <c r="T24" s="660"/>
      <c r="U24" s="660"/>
      <c r="V24" s="660"/>
      <c r="W24" s="660"/>
      <c r="X24" s="660"/>
      <c r="Y24" s="660"/>
      <c r="Z24" s="660"/>
      <c r="AA24" s="660"/>
      <c r="AB24" s="660"/>
      <c r="AC24" s="660"/>
      <c r="AD24" s="660"/>
      <c r="AE24" s="660"/>
      <c r="AF24" s="660"/>
      <c r="AG24" s="660"/>
    </row>
    <row r="25" spans="1:33" x14ac:dyDescent="0.3">
      <c r="A25" s="10"/>
      <c r="B25" s="720" t="s">
        <v>40</v>
      </c>
      <c r="C25" s="53">
        <f>'Year 1'!E115</f>
        <v>0</v>
      </c>
      <c r="D25" s="729">
        <f>'Year 1'!H115</f>
        <v>0</v>
      </c>
      <c r="E25" s="730">
        <f t="shared" si="2"/>
        <v>0</v>
      </c>
      <c r="F25" s="731">
        <f>'Year 1'!N115</f>
        <v>0</v>
      </c>
      <c r="G25" s="35">
        <f>'Year 2'!I114</f>
        <v>0</v>
      </c>
      <c r="H25" s="732">
        <f t="shared" si="3"/>
        <v>0</v>
      </c>
      <c r="I25" s="53">
        <f>'Year 3'!E114</f>
        <v>0</v>
      </c>
      <c r="J25" s="35">
        <f>'Year 3'!I114</f>
        <v>0</v>
      </c>
      <c r="K25" s="732">
        <f t="shared" si="4"/>
        <v>0</v>
      </c>
      <c r="L25" s="725">
        <f t="shared" si="0"/>
        <v>0</v>
      </c>
      <c r="M25" s="35">
        <f t="shared" si="0"/>
        <v>0</v>
      </c>
      <c r="N25" s="726">
        <f t="shared" si="1"/>
        <v>0</v>
      </c>
      <c r="O25" s="10"/>
      <c r="P25" s="10"/>
      <c r="Q25" s="10"/>
      <c r="R25" s="660"/>
      <c r="S25" s="660"/>
      <c r="T25" s="660"/>
      <c r="U25" s="660"/>
      <c r="V25" s="660"/>
      <c r="W25" s="660"/>
      <c r="X25" s="660"/>
      <c r="Y25" s="660"/>
      <c r="Z25" s="660"/>
      <c r="AA25" s="660"/>
      <c r="AB25" s="660"/>
      <c r="AC25" s="660"/>
      <c r="AD25" s="660"/>
      <c r="AE25" s="660"/>
      <c r="AF25" s="660"/>
      <c r="AG25" s="660"/>
    </row>
    <row r="26" spans="1:33" x14ac:dyDescent="0.3">
      <c r="A26" s="10"/>
      <c r="B26" s="733" t="s">
        <v>22</v>
      </c>
      <c r="C26" s="734">
        <f>SUM(C20:C25)</f>
        <v>0</v>
      </c>
      <c r="D26" s="735">
        <f>SUM(D20:D25)</f>
        <v>0</v>
      </c>
      <c r="E26" s="736">
        <f t="shared" ref="E26:J26" si="5">SUM(E20:E25)</f>
        <v>0</v>
      </c>
      <c r="F26" s="734">
        <f t="shared" si="5"/>
        <v>0</v>
      </c>
      <c r="G26" s="735">
        <f t="shared" si="5"/>
        <v>0</v>
      </c>
      <c r="H26" s="737">
        <f t="shared" si="5"/>
        <v>0</v>
      </c>
      <c r="I26" s="734">
        <f>SUM(I20:I25)</f>
        <v>0</v>
      </c>
      <c r="J26" s="735">
        <f t="shared" si="5"/>
        <v>0</v>
      </c>
      <c r="K26" s="737">
        <f>SUM(K20:K25)</f>
        <v>0</v>
      </c>
      <c r="L26" s="738">
        <f t="shared" si="0"/>
        <v>0</v>
      </c>
      <c r="M26" s="739">
        <f t="shared" si="0"/>
        <v>0</v>
      </c>
      <c r="N26" s="737">
        <f>SUM(N20:N25)</f>
        <v>0</v>
      </c>
      <c r="O26" s="10"/>
      <c r="P26" s="10"/>
      <c r="Q26" s="10"/>
      <c r="R26" s="660"/>
      <c r="S26" s="660"/>
      <c r="T26" s="660"/>
      <c r="U26" s="660"/>
      <c r="V26" s="660"/>
      <c r="W26" s="660"/>
      <c r="X26" s="660"/>
      <c r="Y26" s="660"/>
      <c r="Z26" s="660"/>
      <c r="AA26" s="660"/>
      <c r="AB26" s="660"/>
      <c r="AC26" s="660"/>
      <c r="AD26" s="660"/>
      <c r="AE26" s="660"/>
      <c r="AF26" s="660"/>
      <c r="AG26" s="660"/>
    </row>
    <row r="27" spans="1:33" x14ac:dyDescent="0.3">
      <c r="A27" s="10"/>
      <c r="B27" s="740" t="s">
        <v>55</v>
      </c>
      <c r="C27" s="731">
        <f>SUM(C20:C24)*0.25</f>
        <v>0</v>
      </c>
      <c r="D27" s="35">
        <f>SUM(D20:D24)*0.25</f>
        <v>0</v>
      </c>
      <c r="E27" s="730">
        <f>SUM(E20:E24)*0.25</f>
        <v>0</v>
      </c>
      <c r="F27" s="53">
        <f t="shared" ref="F27:N27" si="6">SUM(F20:F24)*0.25</f>
        <v>0</v>
      </c>
      <c r="G27" s="35">
        <f t="shared" si="6"/>
        <v>0</v>
      </c>
      <c r="H27" s="50">
        <f t="shared" si="6"/>
        <v>0</v>
      </c>
      <c r="I27" s="53">
        <f t="shared" si="6"/>
        <v>0</v>
      </c>
      <c r="J27" s="35">
        <f t="shared" si="6"/>
        <v>0</v>
      </c>
      <c r="K27" s="50">
        <f t="shared" si="6"/>
        <v>0</v>
      </c>
      <c r="L27" s="53">
        <f t="shared" si="6"/>
        <v>0</v>
      </c>
      <c r="M27" s="35">
        <f t="shared" si="6"/>
        <v>0</v>
      </c>
      <c r="N27" s="50">
        <f t="shared" si="6"/>
        <v>0</v>
      </c>
      <c r="O27" s="10"/>
      <c r="P27" s="10"/>
      <c r="Q27" s="10"/>
      <c r="R27" s="660"/>
      <c r="S27" s="660"/>
      <c r="T27" s="660"/>
      <c r="U27" s="660"/>
      <c r="V27" s="660"/>
      <c r="W27" s="660"/>
      <c r="X27" s="660"/>
      <c r="Y27" s="660"/>
      <c r="Z27" s="660"/>
      <c r="AA27" s="660"/>
      <c r="AB27" s="660"/>
      <c r="AC27" s="660"/>
      <c r="AD27" s="660"/>
      <c r="AE27" s="660"/>
      <c r="AF27" s="660"/>
      <c r="AG27" s="660"/>
    </row>
    <row r="28" spans="1:33" s="667" customFormat="1" ht="14.4" thickBot="1" x14ac:dyDescent="0.35">
      <c r="A28" s="22"/>
      <c r="B28" s="741" t="s">
        <v>42</v>
      </c>
      <c r="C28" s="742">
        <f>SUM(C26:C27)</f>
        <v>0</v>
      </c>
      <c r="D28" s="743">
        <f>SUM(D26:D27)</f>
        <v>0</v>
      </c>
      <c r="E28" s="744">
        <f>SUM(E26:E27)</f>
        <v>0</v>
      </c>
      <c r="F28" s="742">
        <f t="shared" ref="F28:N28" si="7">SUM(F26:F27)</f>
        <v>0</v>
      </c>
      <c r="G28" s="744">
        <f t="shared" si="7"/>
        <v>0</v>
      </c>
      <c r="H28" s="745">
        <f t="shared" si="7"/>
        <v>0</v>
      </c>
      <c r="I28" s="742">
        <f t="shared" si="7"/>
        <v>0</v>
      </c>
      <c r="J28" s="744">
        <f t="shared" si="7"/>
        <v>0</v>
      </c>
      <c r="K28" s="745">
        <f t="shared" si="7"/>
        <v>0</v>
      </c>
      <c r="L28" s="742">
        <f t="shared" si="7"/>
        <v>0</v>
      </c>
      <c r="M28" s="744">
        <f t="shared" si="7"/>
        <v>0</v>
      </c>
      <c r="N28" s="745">
        <f t="shared" si="7"/>
        <v>0</v>
      </c>
      <c r="O28" s="22"/>
      <c r="P28" s="22"/>
      <c r="Q28" s="22"/>
      <c r="R28" s="666"/>
      <c r="S28" s="666"/>
      <c r="T28" s="666"/>
      <c r="U28" s="666"/>
      <c r="V28" s="666"/>
      <c r="W28" s="666"/>
      <c r="X28" s="666"/>
      <c r="Y28" s="666"/>
      <c r="Z28" s="666"/>
      <c r="AA28" s="666"/>
      <c r="AB28" s="666"/>
      <c r="AC28" s="666"/>
      <c r="AD28" s="666"/>
      <c r="AE28" s="666"/>
      <c r="AF28" s="666"/>
      <c r="AG28" s="666"/>
    </row>
    <row r="29" spans="1:33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660"/>
      <c r="S29" s="660"/>
      <c r="T29" s="660"/>
      <c r="U29" s="660"/>
      <c r="V29" s="660"/>
      <c r="W29" s="660"/>
      <c r="X29" s="660"/>
      <c r="Y29" s="660"/>
      <c r="Z29" s="660"/>
      <c r="AA29" s="660"/>
      <c r="AB29" s="660"/>
      <c r="AC29" s="660"/>
      <c r="AD29" s="660"/>
    </row>
    <row r="30" spans="1:33" ht="14.4" thickBot="1" x14ac:dyDescent="0.35">
      <c r="A30" s="10"/>
      <c r="B30" s="746" t="s">
        <v>67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660"/>
      <c r="S30" s="660"/>
      <c r="T30" s="660"/>
      <c r="U30" s="660"/>
      <c r="V30" s="660"/>
      <c r="W30" s="660"/>
      <c r="X30" s="660"/>
      <c r="Y30" s="660"/>
      <c r="Z30" s="660"/>
      <c r="AA30" s="660"/>
      <c r="AB30" s="660"/>
      <c r="AC30" s="660"/>
      <c r="AD30" s="660"/>
    </row>
    <row r="31" spans="1:33" s="667" customFormat="1" x14ac:dyDescent="0.3">
      <c r="A31" s="22"/>
      <c r="B31" s="747" t="s">
        <v>68</v>
      </c>
      <c r="C31" s="1004" t="s">
        <v>2</v>
      </c>
      <c r="D31" s="1005"/>
      <c r="E31" s="1004" t="s">
        <v>52</v>
      </c>
      <c r="F31" s="1005"/>
      <c r="G31" s="1004" t="s">
        <v>57</v>
      </c>
      <c r="H31" s="1005"/>
      <c r="I31" s="22"/>
      <c r="J31" s="22"/>
      <c r="K31" s="22"/>
      <c r="L31" s="22"/>
      <c r="M31" s="22"/>
      <c r="N31" s="22"/>
      <c r="O31" s="22"/>
      <c r="P31" s="22"/>
      <c r="Q31" s="22"/>
      <c r="R31" s="666"/>
      <c r="S31" s="666"/>
      <c r="T31" s="666"/>
      <c r="U31" s="666"/>
      <c r="V31" s="666"/>
      <c r="W31" s="666"/>
      <c r="X31" s="666"/>
      <c r="Y31" s="666"/>
      <c r="Z31" s="666"/>
      <c r="AA31" s="666"/>
      <c r="AB31" s="666"/>
      <c r="AC31" s="666"/>
      <c r="AD31" s="666"/>
    </row>
    <row r="32" spans="1:33" s="667" customFormat="1" x14ac:dyDescent="0.3">
      <c r="A32" s="22"/>
      <c r="B32" s="748" t="s">
        <v>69</v>
      </c>
      <c r="C32" s="749" t="s">
        <v>35</v>
      </c>
      <c r="D32" s="750" t="s">
        <v>70</v>
      </c>
      <c r="E32" s="749" t="s">
        <v>35</v>
      </c>
      <c r="F32" s="750" t="s">
        <v>70</v>
      </c>
      <c r="G32" s="749" t="s">
        <v>35</v>
      </c>
      <c r="H32" s="750" t="s">
        <v>70</v>
      </c>
      <c r="I32" s="22"/>
      <c r="J32" s="22"/>
      <c r="K32" s="22"/>
      <c r="L32" s="22"/>
      <c r="M32" s="22"/>
      <c r="N32" s="22"/>
      <c r="O32" s="22"/>
      <c r="P32" s="22"/>
      <c r="Q32" s="22"/>
      <c r="R32" s="666"/>
      <c r="S32" s="666"/>
      <c r="T32" s="666"/>
      <c r="U32" s="666"/>
      <c r="V32" s="666"/>
      <c r="W32" s="666"/>
      <c r="X32" s="666"/>
      <c r="Y32" s="666"/>
      <c r="Z32" s="666"/>
      <c r="AA32" s="666"/>
      <c r="AB32" s="666"/>
      <c r="AC32" s="666"/>
      <c r="AD32" s="666"/>
    </row>
    <row r="33" spans="1:39" x14ac:dyDescent="0.3">
      <c r="A33" s="10"/>
      <c r="B33" s="41" t="s">
        <v>49</v>
      </c>
      <c r="C33" s="751">
        <f>'Year 1'!C125</f>
        <v>0</v>
      </c>
      <c r="D33" s="752">
        <f>'Year 1'!D125</f>
        <v>0</v>
      </c>
      <c r="E33" s="751">
        <f>'Year 2'!C124</f>
        <v>0</v>
      </c>
      <c r="F33" s="752">
        <f>'Year 2'!D124</f>
        <v>0</v>
      </c>
      <c r="G33" s="751">
        <f>'Year 3'!C124</f>
        <v>0</v>
      </c>
      <c r="H33" s="752">
        <f>'Year 3'!D124</f>
        <v>0</v>
      </c>
      <c r="I33" s="10"/>
      <c r="J33" s="10"/>
      <c r="K33" s="10"/>
      <c r="L33" s="10"/>
      <c r="M33" s="10"/>
      <c r="N33" s="10"/>
      <c r="O33" s="10"/>
      <c r="P33" s="10"/>
      <c r="Q33" s="10"/>
      <c r="R33" s="660"/>
      <c r="S33" s="660"/>
      <c r="T33" s="660"/>
      <c r="U33" s="660"/>
      <c r="V33" s="660"/>
      <c r="W33" s="660"/>
      <c r="X33" s="660"/>
      <c r="Y33" s="660"/>
      <c r="Z33" s="660"/>
      <c r="AA33" s="660"/>
      <c r="AB33" s="660"/>
      <c r="AC33" s="660"/>
      <c r="AD33" s="660"/>
    </row>
    <row r="34" spans="1:39" x14ac:dyDescent="0.3">
      <c r="A34" s="10"/>
      <c r="B34" s="41" t="s">
        <v>50</v>
      </c>
      <c r="C34" s="751">
        <f>'Year 1'!C126</f>
        <v>0</v>
      </c>
      <c r="D34" s="752">
        <f>'Year 1'!D126</f>
        <v>0</v>
      </c>
      <c r="E34" s="751">
        <f>'Year 2'!C125</f>
        <v>0</v>
      </c>
      <c r="F34" s="752">
        <f>'Year 2'!D125</f>
        <v>0</v>
      </c>
      <c r="G34" s="751">
        <f>'Year 3'!C125</f>
        <v>0</v>
      </c>
      <c r="H34" s="752">
        <f>'Year 3'!D125</f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660"/>
      <c r="S34" s="660"/>
      <c r="T34" s="660"/>
      <c r="U34" s="660"/>
      <c r="V34" s="660"/>
      <c r="W34" s="660"/>
      <c r="X34" s="660"/>
      <c r="Y34" s="660"/>
      <c r="Z34" s="660"/>
      <c r="AA34" s="660"/>
      <c r="AB34" s="660"/>
      <c r="AC34" s="660"/>
      <c r="AD34" s="660"/>
    </row>
    <row r="35" spans="1:39" x14ac:dyDescent="0.3">
      <c r="A35" s="10"/>
      <c r="B35" s="41" t="s">
        <v>71</v>
      </c>
      <c r="C35" s="751">
        <f>'Year 1'!C127</f>
        <v>0</v>
      </c>
      <c r="D35" s="752">
        <f>'Year 1'!D127</f>
        <v>0</v>
      </c>
      <c r="E35" s="751">
        <f>'Year 2'!C126</f>
        <v>0</v>
      </c>
      <c r="F35" s="752">
        <f>'Year 2'!D126</f>
        <v>0</v>
      </c>
      <c r="G35" s="751">
        <f>'Year 3'!C126</f>
        <v>0</v>
      </c>
      <c r="H35" s="752">
        <f>'Year 3'!D126</f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660"/>
      <c r="S35" s="660"/>
      <c r="T35" s="660"/>
      <c r="U35" s="660"/>
      <c r="V35" s="660"/>
      <c r="W35" s="660"/>
      <c r="X35" s="660"/>
      <c r="Y35" s="660"/>
      <c r="Z35" s="660"/>
      <c r="AA35" s="660"/>
      <c r="AB35" s="660"/>
      <c r="AC35" s="660"/>
      <c r="AD35" s="660"/>
    </row>
    <row r="36" spans="1:39" ht="14.4" thickBot="1" x14ac:dyDescent="0.35">
      <c r="A36" s="10"/>
      <c r="B36" s="31" t="s">
        <v>22</v>
      </c>
      <c r="C36" s="753">
        <f t="shared" ref="C36:H36" si="8">SUM(C33:C35)</f>
        <v>0</v>
      </c>
      <c r="D36" s="754">
        <f t="shared" si="8"/>
        <v>0</v>
      </c>
      <c r="E36" s="753">
        <f t="shared" si="8"/>
        <v>0</v>
      </c>
      <c r="F36" s="754">
        <f t="shared" si="8"/>
        <v>0</v>
      </c>
      <c r="G36" s="753">
        <f>SUM(G33:G35)</f>
        <v>0</v>
      </c>
      <c r="H36" s="754">
        <f t="shared" si="8"/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660"/>
      <c r="S36" s="660"/>
      <c r="T36" s="660"/>
      <c r="U36" s="660"/>
      <c r="V36" s="660"/>
      <c r="W36" s="660"/>
      <c r="X36" s="660"/>
      <c r="Y36" s="660"/>
      <c r="Z36" s="660"/>
      <c r="AA36" s="660"/>
      <c r="AB36" s="660"/>
      <c r="AC36" s="660"/>
      <c r="AD36" s="660"/>
    </row>
    <row r="37" spans="1:39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660"/>
      <c r="S37" s="660"/>
      <c r="T37" s="660"/>
      <c r="U37" s="660"/>
      <c r="V37" s="660"/>
      <c r="W37" s="660"/>
      <c r="X37" s="660"/>
      <c r="Y37" s="660"/>
      <c r="Z37" s="660"/>
      <c r="AA37" s="660"/>
      <c r="AB37" s="660"/>
      <c r="AC37" s="660"/>
      <c r="AD37" s="660"/>
    </row>
    <row r="38" spans="1:39" x14ac:dyDescent="0.3">
      <c r="A38" s="10"/>
      <c r="B38" s="20"/>
      <c r="C38" s="746"/>
      <c r="D38" s="746"/>
      <c r="E38" s="746"/>
      <c r="F38" s="746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660"/>
      <c r="S38" s="660"/>
      <c r="T38" s="660"/>
      <c r="U38" s="660"/>
      <c r="V38" s="660"/>
      <c r="W38" s="660"/>
      <c r="X38" s="660"/>
      <c r="Y38" s="660"/>
      <c r="Z38" s="660"/>
      <c r="AA38" s="660"/>
      <c r="AB38" s="660"/>
      <c r="AC38" s="660"/>
      <c r="AD38" s="660"/>
      <c r="AE38" s="660"/>
      <c r="AF38" s="660"/>
      <c r="AG38" s="660"/>
      <c r="AH38" s="660"/>
      <c r="AI38" s="660"/>
      <c r="AJ38" s="660"/>
      <c r="AK38" s="660"/>
      <c r="AL38" s="660"/>
      <c r="AM38" s="660"/>
    </row>
    <row r="39" spans="1:39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660"/>
      <c r="S39" s="660"/>
      <c r="T39" s="660"/>
      <c r="U39" s="660"/>
      <c r="V39" s="660"/>
      <c r="W39" s="660"/>
      <c r="X39" s="660"/>
      <c r="Y39" s="660"/>
      <c r="Z39" s="660"/>
      <c r="AA39" s="660"/>
      <c r="AB39" s="660"/>
      <c r="AC39" s="660"/>
      <c r="AD39" s="660"/>
    </row>
    <row r="40" spans="1:39" x14ac:dyDescent="0.3">
      <c r="A40" s="660"/>
      <c r="B40" s="660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  <c r="Q40" s="660"/>
      <c r="R40" s="660"/>
      <c r="S40" s="660"/>
      <c r="T40" s="660"/>
      <c r="U40" s="660"/>
      <c r="V40" s="660"/>
      <c r="W40" s="660"/>
      <c r="X40" s="660"/>
      <c r="Y40" s="660"/>
      <c r="Z40" s="660"/>
      <c r="AA40" s="660"/>
      <c r="AB40" s="660"/>
      <c r="AC40" s="660"/>
      <c r="AD40" s="660"/>
    </row>
    <row r="41" spans="1:39" x14ac:dyDescent="0.3">
      <c r="A41" s="660"/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660"/>
      <c r="M41" s="660"/>
      <c r="N41" s="660"/>
      <c r="O41" s="660"/>
      <c r="P41" s="660"/>
      <c r="Q41" s="660"/>
      <c r="R41" s="660"/>
      <c r="S41" s="660"/>
      <c r="T41" s="660"/>
      <c r="U41" s="660"/>
      <c r="V41" s="660"/>
      <c r="W41" s="660"/>
      <c r="X41" s="660"/>
      <c r="Y41" s="660"/>
      <c r="Z41" s="660"/>
      <c r="AA41" s="660"/>
      <c r="AB41" s="660"/>
      <c r="AC41" s="660"/>
      <c r="AD41" s="660"/>
    </row>
    <row r="42" spans="1:39" x14ac:dyDescent="0.3">
      <c r="A42" s="660"/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</row>
    <row r="43" spans="1:39" x14ac:dyDescent="0.3">
      <c r="A43" s="660"/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</row>
    <row r="44" spans="1:39" x14ac:dyDescent="0.3">
      <c r="A44" s="660"/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</row>
    <row r="45" spans="1:39" x14ac:dyDescent="0.3">
      <c r="A45" s="660"/>
      <c r="B45" s="660"/>
      <c r="C45" s="660"/>
      <c r="D45" s="660"/>
      <c r="E45" s="660"/>
      <c r="F45" s="660"/>
      <c r="G45" s="660"/>
      <c r="H45" s="660"/>
      <c r="I45" s="660"/>
      <c r="J45" s="660"/>
      <c r="K45" s="660"/>
      <c r="L45" s="660"/>
      <c r="M45" s="660"/>
      <c r="N45" s="660"/>
      <c r="O45" s="660"/>
      <c r="P45" s="660"/>
      <c r="Q45" s="660"/>
      <c r="R45" s="660"/>
      <c r="S45" s="660"/>
      <c r="T45" s="660"/>
      <c r="U45" s="660"/>
      <c r="V45" s="660"/>
      <c r="W45" s="660"/>
      <c r="X45" s="660"/>
      <c r="Y45" s="660"/>
      <c r="Z45" s="660"/>
      <c r="AA45" s="660"/>
      <c r="AB45" s="660"/>
      <c r="AC45" s="660"/>
      <c r="AD45" s="660"/>
    </row>
    <row r="46" spans="1:39" x14ac:dyDescent="0.3">
      <c r="A46" s="660"/>
      <c r="B46" s="660"/>
      <c r="C46" s="660"/>
      <c r="D46" s="660"/>
      <c r="E46" s="660"/>
      <c r="F46" s="660"/>
      <c r="G46" s="660"/>
      <c r="H46" s="660"/>
      <c r="I46" s="660"/>
      <c r="J46" s="660"/>
      <c r="K46" s="660"/>
      <c r="L46" s="660"/>
      <c r="M46" s="660"/>
      <c r="N46" s="660"/>
      <c r="O46" s="660"/>
      <c r="P46" s="660"/>
      <c r="Q46" s="660"/>
      <c r="R46" s="660"/>
      <c r="S46" s="660"/>
      <c r="T46" s="660"/>
      <c r="U46" s="660"/>
      <c r="V46" s="660"/>
      <c r="W46" s="660"/>
      <c r="X46" s="660"/>
      <c r="Y46" s="660"/>
      <c r="Z46" s="660"/>
      <c r="AA46" s="660"/>
      <c r="AB46" s="660"/>
      <c r="AC46" s="660"/>
      <c r="AD46" s="660"/>
    </row>
    <row r="47" spans="1:39" x14ac:dyDescent="0.3">
      <c r="A47" s="660"/>
      <c r="B47" s="660"/>
      <c r="C47" s="660"/>
      <c r="D47" s="660"/>
      <c r="E47" s="660"/>
      <c r="F47" s="660"/>
      <c r="G47" s="660"/>
      <c r="H47" s="660"/>
      <c r="I47" s="660"/>
      <c r="J47" s="660"/>
      <c r="K47" s="660"/>
      <c r="L47" s="660"/>
      <c r="M47" s="660"/>
      <c r="N47" s="660"/>
      <c r="O47" s="660"/>
      <c r="P47" s="660"/>
      <c r="Q47" s="660"/>
      <c r="R47" s="660"/>
      <c r="S47" s="660"/>
      <c r="T47" s="660"/>
      <c r="U47" s="660"/>
      <c r="V47" s="660"/>
      <c r="W47" s="660"/>
      <c r="X47" s="660"/>
      <c r="Y47" s="660"/>
      <c r="Z47" s="660"/>
      <c r="AA47" s="660"/>
      <c r="AB47" s="660"/>
      <c r="AC47" s="660"/>
      <c r="AD47" s="660"/>
    </row>
    <row r="48" spans="1:39" x14ac:dyDescent="0.3">
      <c r="A48" s="660"/>
      <c r="B48" s="660"/>
      <c r="C48" s="660"/>
      <c r="D48" s="660"/>
      <c r="E48" s="660"/>
      <c r="F48" s="660"/>
      <c r="G48" s="660"/>
      <c r="H48" s="660"/>
      <c r="I48" s="660"/>
      <c r="J48" s="660"/>
      <c r="K48" s="660"/>
      <c r="L48" s="660"/>
      <c r="M48" s="660"/>
      <c r="N48" s="660"/>
      <c r="O48" s="660"/>
      <c r="P48" s="660"/>
      <c r="Q48" s="660"/>
      <c r="R48" s="660"/>
      <c r="S48" s="660"/>
      <c r="T48" s="660"/>
      <c r="U48" s="660"/>
      <c r="V48" s="660"/>
      <c r="W48" s="660"/>
      <c r="X48" s="660"/>
      <c r="Y48" s="660"/>
      <c r="Z48" s="660"/>
      <c r="AA48" s="660"/>
      <c r="AB48" s="660"/>
      <c r="AC48" s="660"/>
      <c r="AD48" s="660"/>
    </row>
    <row r="49" spans="1:30" x14ac:dyDescent="0.3">
      <c r="A49" s="660"/>
      <c r="B49" s="660"/>
      <c r="C49" s="660"/>
      <c r="D49" s="660"/>
      <c r="E49" s="660"/>
      <c r="F49" s="660"/>
      <c r="G49" s="660"/>
      <c r="H49" s="660"/>
      <c r="I49" s="660"/>
      <c r="J49" s="660"/>
      <c r="K49" s="660"/>
      <c r="L49" s="660"/>
      <c r="M49" s="660"/>
      <c r="N49" s="660"/>
      <c r="O49" s="660"/>
      <c r="P49" s="660"/>
      <c r="Q49" s="660"/>
      <c r="R49" s="660"/>
      <c r="S49" s="660"/>
      <c r="T49" s="660"/>
      <c r="U49" s="660"/>
      <c r="V49" s="660"/>
      <c r="W49" s="660"/>
      <c r="X49" s="660"/>
      <c r="Y49" s="660"/>
      <c r="Z49" s="660"/>
      <c r="AA49" s="660"/>
      <c r="AB49" s="660"/>
      <c r="AC49" s="660"/>
      <c r="AD49" s="660"/>
    </row>
    <row r="50" spans="1:30" x14ac:dyDescent="0.3">
      <c r="A50" s="660"/>
      <c r="B50" s="660"/>
      <c r="C50" s="660"/>
      <c r="D50" s="660"/>
      <c r="E50" s="660"/>
      <c r="F50" s="660"/>
      <c r="G50" s="660"/>
      <c r="H50" s="660"/>
      <c r="I50" s="660"/>
      <c r="J50" s="660"/>
      <c r="K50" s="660"/>
      <c r="L50" s="660"/>
      <c r="M50" s="660"/>
      <c r="N50" s="660"/>
      <c r="O50" s="660"/>
      <c r="P50" s="660"/>
      <c r="Q50" s="660"/>
      <c r="R50" s="660"/>
      <c r="S50" s="660"/>
      <c r="T50" s="660"/>
      <c r="U50" s="660"/>
      <c r="V50" s="660"/>
      <c r="W50" s="660"/>
      <c r="X50" s="660"/>
      <c r="Y50" s="660"/>
      <c r="Z50" s="660"/>
      <c r="AA50" s="660"/>
      <c r="AB50" s="660"/>
      <c r="AC50" s="660"/>
      <c r="AD50" s="660"/>
    </row>
    <row r="51" spans="1:30" x14ac:dyDescent="0.3">
      <c r="A51" s="660"/>
      <c r="B51" s="660"/>
      <c r="C51" s="660"/>
      <c r="D51" s="660"/>
      <c r="E51" s="660"/>
      <c r="F51" s="660"/>
      <c r="G51" s="660"/>
      <c r="H51" s="660"/>
      <c r="I51" s="660"/>
      <c r="J51" s="660"/>
      <c r="K51" s="660"/>
      <c r="L51" s="660"/>
      <c r="M51" s="660"/>
      <c r="N51" s="660"/>
      <c r="O51" s="660"/>
      <c r="P51" s="660"/>
      <c r="Q51" s="660"/>
      <c r="R51" s="660"/>
      <c r="S51" s="660"/>
      <c r="T51" s="660"/>
      <c r="U51" s="660"/>
      <c r="V51" s="660"/>
      <c r="W51" s="660"/>
      <c r="X51" s="660"/>
      <c r="Y51" s="660"/>
      <c r="Z51" s="660"/>
      <c r="AA51" s="660"/>
      <c r="AB51" s="660"/>
      <c r="AC51" s="660"/>
      <c r="AD51" s="660"/>
    </row>
    <row r="52" spans="1:30" x14ac:dyDescent="0.3">
      <c r="A52" s="660"/>
      <c r="B52" s="660"/>
      <c r="C52" s="660"/>
      <c r="D52" s="660"/>
      <c r="E52" s="660"/>
      <c r="F52" s="660"/>
      <c r="G52" s="660"/>
      <c r="H52" s="660"/>
      <c r="I52" s="660"/>
      <c r="J52" s="660"/>
      <c r="K52" s="660"/>
      <c r="L52" s="660"/>
      <c r="M52" s="660"/>
      <c r="N52" s="660"/>
      <c r="O52" s="660"/>
      <c r="P52" s="660"/>
      <c r="Q52" s="660"/>
      <c r="R52" s="660"/>
      <c r="S52" s="660"/>
      <c r="T52" s="660"/>
      <c r="U52" s="660"/>
      <c r="V52" s="660"/>
      <c r="W52" s="660"/>
      <c r="X52" s="660"/>
      <c r="Y52" s="660"/>
      <c r="Z52" s="660"/>
      <c r="AA52" s="660"/>
      <c r="AB52" s="660"/>
      <c r="AC52" s="660"/>
      <c r="AD52" s="660"/>
    </row>
    <row r="53" spans="1:30" x14ac:dyDescent="0.3">
      <c r="A53" s="660"/>
      <c r="B53" s="660"/>
      <c r="C53" s="660"/>
      <c r="D53" s="660"/>
      <c r="E53" s="660"/>
      <c r="F53" s="660"/>
      <c r="G53" s="660"/>
      <c r="H53" s="660"/>
      <c r="I53" s="660"/>
      <c r="J53" s="660"/>
      <c r="K53" s="660"/>
      <c r="L53" s="660"/>
      <c r="M53" s="660"/>
      <c r="N53" s="660"/>
      <c r="O53" s="660"/>
      <c r="P53" s="660"/>
      <c r="Q53" s="660"/>
      <c r="R53" s="660"/>
      <c r="S53" s="660"/>
      <c r="T53" s="660"/>
      <c r="U53" s="660"/>
      <c r="V53" s="660"/>
      <c r="W53" s="660"/>
      <c r="X53" s="660"/>
      <c r="Y53" s="660"/>
      <c r="Z53" s="660"/>
      <c r="AA53" s="660"/>
      <c r="AB53" s="660"/>
      <c r="AC53" s="660"/>
      <c r="AD53" s="660"/>
    </row>
    <row r="54" spans="1:30" x14ac:dyDescent="0.3">
      <c r="A54" s="660"/>
      <c r="B54" s="660"/>
      <c r="C54" s="660"/>
      <c r="D54" s="660"/>
      <c r="E54" s="660"/>
      <c r="F54" s="660"/>
      <c r="G54" s="660"/>
      <c r="H54" s="660"/>
      <c r="I54" s="660"/>
      <c r="J54" s="660"/>
      <c r="K54" s="660"/>
      <c r="L54" s="660"/>
      <c r="M54" s="660"/>
      <c r="N54" s="660"/>
      <c r="O54" s="660"/>
      <c r="P54" s="660"/>
      <c r="Q54" s="660"/>
      <c r="R54" s="660"/>
      <c r="S54" s="660"/>
      <c r="T54" s="660"/>
      <c r="U54" s="660"/>
      <c r="V54" s="660"/>
      <c r="W54" s="660"/>
      <c r="X54" s="660"/>
      <c r="Y54" s="660"/>
      <c r="Z54" s="660"/>
      <c r="AA54" s="660"/>
      <c r="AB54" s="660"/>
      <c r="AC54" s="660"/>
      <c r="AD54" s="660"/>
    </row>
    <row r="55" spans="1:30" s="660" customFormat="1" x14ac:dyDescent="0.3"/>
    <row r="56" spans="1:30" s="660" customFormat="1" x14ac:dyDescent="0.3"/>
    <row r="57" spans="1:30" s="660" customFormat="1" x14ac:dyDescent="0.3"/>
    <row r="58" spans="1:30" s="660" customFormat="1" x14ac:dyDescent="0.3"/>
    <row r="59" spans="1:30" s="660" customFormat="1" x14ac:dyDescent="0.3"/>
    <row r="60" spans="1:30" s="660" customFormat="1" x14ac:dyDescent="0.3"/>
    <row r="61" spans="1:30" s="660" customFormat="1" x14ac:dyDescent="0.3"/>
    <row r="62" spans="1:30" s="660" customFormat="1" x14ac:dyDescent="0.3"/>
    <row r="63" spans="1:30" s="660" customFormat="1" x14ac:dyDescent="0.3"/>
    <row r="64" spans="1:30" s="660" customFormat="1" x14ac:dyDescent="0.3"/>
    <row r="65" s="660" customFormat="1" x14ac:dyDescent="0.3"/>
    <row r="66" s="660" customFormat="1" x14ac:dyDescent="0.3"/>
    <row r="67" s="660" customFormat="1" x14ac:dyDescent="0.3"/>
    <row r="68" s="660" customFormat="1" x14ac:dyDescent="0.3"/>
    <row r="69" s="660" customFormat="1" x14ac:dyDescent="0.3"/>
    <row r="70" s="660" customFormat="1" x14ac:dyDescent="0.3"/>
    <row r="71" s="660" customFormat="1" x14ac:dyDescent="0.3"/>
    <row r="72" s="660" customFormat="1" x14ac:dyDescent="0.3"/>
    <row r="73" s="660" customFormat="1" x14ac:dyDescent="0.3"/>
    <row r="74" s="660" customFormat="1" x14ac:dyDescent="0.3"/>
    <row r="75" s="660" customFormat="1" x14ac:dyDescent="0.3"/>
    <row r="76" s="660" customFormat="1" x14ac:dyDescent="0.3"/>
    <row r="77" s="660" customFormat="1" x14ac:dyDescent="0.3"/>
    <row r="78" s="660" customFormat="1" x14ac:dyDescent="0.3"/>
    <row r="79" s="660" customFormat="1" x14ac:dyDescent="0.3"/>
    <row r="80" s="660" customFormat="1" x14ac:dyDescent="0.3"/>
    <row r="81" s="660" customFormat="1" x14ac:dyDescent="0.3"/>
    <row r="82" s="660" customFormat="1" x14ac:dyDescent="0.3"/>
    <row r="83" s="660" customFormat="1" x14ac:dyDescent="0.3"/>
    <row r="84" s="660" customFormat="1" x14ac:dyDescent="0.3"/>
    <row r="85" s="660" customFormat="1" x14ac:dyDescent="0.3"/>
    <row r="86" s="660" customFormat="1" x14ac:dyDescent="0.3"/>
    <row r="87" s="660" customFormat="1" x14ac:dyDescent="0.3"/>
    <row r="88" s="660" customFormat="1" x14ac:dyDescent="0.3"/>
    <row r="89" s="660" customFormat="1" x14ac:dyDescent="0.3"/>
    <row r="90" s="660" customFormat="1" x14ac:dyDescent="0.3"/>
    <row r="91" s="660" customFormat="1" x14ac:dyDescent="0.3"/>
    <row r="92" s="660" customFormat="1" x14ac:dyDescent="0.3"/>
    <row r="93" s="660" customFormat="1" x14ac:dyDescent="0.3"/>
    <row r="94" s="660" customFormat="1" x14ac:dyDescent="0.3"/>
    <row r="95" s="660" customFormat="1" x14ac:dyDescent="0.3"/>
    <row r="96" s="660" customFormat="1" x14ac:dyDescent="0.3"/>
    <row r="97" s="660" customFormat="1" x14ac:dyDescent="0.3"/>
  </sheetData>
  <sheetProtection algorithmName="SHA-512" hashValue="fMb/iSkfKT468vBz2feBuB8IWW4r7IpuHCv0Jl2KpeOMauOEDbXBM2bZUwlDmXuTV1EL7fH3J+i29kym6/yA+Q==" saltValue="Ue6iC7AICobbLb3hljBzgA==" spinCount="100000" sheet="1" objects="1" scenarios="1" selectLockedCells="1" selectUnlockedCells="1"/>
  <mergeCells count="15">
    <mergeCell ref="B5:I5"/>
    <mergeCell ref="B3:N3"/>
    <mergeCell ref="B4:N4"/>
    <mergeCell ref="C31:D31"/>
    <mergeCell ref="E31:F31"/>
    <mergeCell ref="G31:H31"/>
    <mergeCell ref="C17:E17"/>
    <mergeCell ref="F17:H17"/>
    <mergeCell ref="I17:K17"/>
    <mergeCell ref="B15:N15"/>
    <mergeCell ref="L17:N17"/>
    <mergeCell ref="C18:E18"/>
    <mergeCell ref="F18:H18"/>
    <mergeCell ref="I18:K18"/>
    <mergeCell ref="L18:N18"/>
  </mergeCells>
  <pageMargins left="0.7" right="0.7" top="0.75" bottom="0.75" header="0.3" footer="0.3"/>
  <pageSetup paperSize="9" scale="48" orientation="portrait" r:id="rId1"/>
  <headerFooter>
    <oddFooter>&amp;C&amp;"-,Bold"&amp;KFF0000ICELANDIC RESEASRCH FUND - FINAL REPORT</oddFooter>
  </headerFooter>
  <colBreaks count="1" manualBreakCount="1">
    <brk id="15" max="3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8BA2-D834-4FCA-A406-CB4207A84665}">
  <sheetPr>
    <tabColor theme="0" tint="-4.9989318521683403E-2"/>
  </sheetPr>
  <dimension ref="A1:AP102"/>
  <sheetViews>
    <sheetView zoomScaleNormal="100" workbookViewId="0">
      <selection sqref="A1:H33"/>
    </sheetView>
  </sheetViews>
  <sheetFormatPr defaultColWidth="9.109375" defaultRowHeight="14.4" x14ac:dyDescent="0.3"/>
  <cols>
    <col min="1" max="1" width="3.44140625" style="673" customWidth="1"/>
    <col min="2" max="2" width="25.109375" style="673" customWidth="1"/>
    <col min="3" max="8" width="18.88671875" style="673" customWidth="1"/>
    <col min="9" max="12" width="12.5546875" style="673" customWidth="1"/>
    <col min="13" max="16384" width="9.109375" style="673"/>
  </cols>
  <sheetData>
    <row r="1" spans="1:42" s="662" customFormat="1" ht="13.8" x14ac:dyDescent="0.3">
      <c r="A1" s="10"/>
      <c r="B1" s="10"/>
      <c r="C1" s="10"/>
      <c r="D1" s="10"/>
      <c r="E1" s="10"/>
      <c r="F1" s="10"/>
      <c r="G1" s="10"/>
      <c r="H1" s="10"/>
      <c r="I1" s="661"/>
      <c r="J1" s="660"/>
      <c r="K1" s="660"/>
      <c r="L1" s="661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  <c r="AE1" s="660"/>
      <c r="AF1" s="660"/>
      <c r="AG1" s="660"/>
      <c r="AH1" s="660"/>
      <c r="AI1" s="660"/>
      <c r="AJ1" s="660"/>
      <c r="AK1" s="660"/>
      <c r="AL1" s="660"/>
      <c r="AM1" s="660"/>
      <c r="AN1" s="660"/>
      <c r="AO1" s="660"/>
      <c r="AP1" s="660"/>
    </row>
    <row r="2" spans="1:42" s="662" customFormat="1" ht="13.8" x14ac:dyDescent="0.3">
      <c r="A2" s="10"/>
      <c r="B2" s="54"/>
      <c r="C2" s="12"/>
      <c r="D2" s="12"/>
      <c r="E2" s="12"/>
      <c r="F2" s="12"/>
      <c r="G2" s="13"/>
      <c r="H2" s="10"/>
      <c r="I2" s="660"/>
      <c r="J2" s="661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660"/>
      <c r="AE2" s="660"/>
      <c r="AF2" s="660"/>
      <c r="AG2" s="660"/>
      <c r="AH2" s="660"/>
      <c r="AI2" s="660"/>
      <c r="AJ2" s="660"/>
      <c r="AK2" s="660"/>
      <c r="AL2" s="660"/>
      <c r="AM2" s="660"/>
      <c r="AN2" s="660"/>
    </row>
    <row r="3" spans="1:42" s="662" customFormat="1" ht="15" customHeight="1" x14ac:dyDescent="0.3">
      <c r="A3" s="10"/>
      <c r="B3" s="998" t="s">
        <v>0</v>
      </c>
      <c r="C3" s="999"/>
      <c r="D3" s="999"/>
      <c r="E3" s="999"/>
      <c r="F3" s="999"/>
      <c r="G3" s="1000"/>
      <c r="H3" s="55"/>
      <c r="I3" s="668"/>
      <c r="J3" s="668"/>
      <c r="K3" s="668"/>
      <c r="L3" s="668"/>
      <c r="M3" s="668"/>
      <c r="N3" s="668"/>
      <c r="O3" s="660"/>
      <c r="P3" s="660"/>
      <c r="Q3" s="660"/>
      <c r="R3" s="660"/>
      <c r="S3" s="660"/>
      <c r="T3" s="660"/>
      <c r="U3" s="660"/>
      <c r="V3" s="660"/>
      <c r="W3" s="660"/>
      <c r="X3" s="660"/>
      <c r="Y3" s="660"/>
      <c r="Z3" s="660"/>
      <c r="AA3" s="660"/>
      <c r="AB3" s="660"/>
      <c r="AC3" s="660"/>
      <c r="AD3" s="660"/>
      <c r="AE3" s="660"/>
      <c r="AF3" s="660"/>
      <c r="AG3" s="660"/>
      <c r="AH3" s="660"/>
      <c r="AI3" s="660"/>
      <c r="AJ3" s="660"/>
      <c r="AK3" s="660"/>
      <c r="AL3" s="660"/>
      <c r="AM3" s="660"/>
      <c r="AN3" s="660"/>
    </row>
    <row r="4" spans="1:42" s="662" customFormat="1" ht="15" customHeight="1" x14ac:dyDescent="0.3">
      <c r="A4" s="10"/>
      <c r="B4" s="1001" t="s">
        <v>59</v>
      </c>
      <c r="C4" s="1002"/>
      <c r="D4" s="1002"/>
      <c r="E4" s="1002"/>
      <c r="F4" s="1002"/>
      <c r="G4" s="1003"/>
      <c r="H4" s="56"/>
      <c r="I4" s="669"/>
      <c r="J4" s="669"/>
      <c r="K4" s="669"/>
      <c r="L4" s="669"/>
      <c r="M4" s="669"/>
      <c r="N4" s="669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  <c r="AM4" s="660"/>
      <c r="AN4" s="660"/>
    </row>
    <row r="5" spans="1:42" s="662" customFormat="1" ht="15" customHeight="1" x14ac:dyDescent="0.3">
      <c r="A5" s="10"/>
      <c r="B5" s="57"/>
      <c r="C5" s="58"/>
      <c r="D5" s="58"/>
      <c r="E5" s="58"/>
      <c r="F5" s="58"/>
      <c r="G5" s="59"/>
      <c r="H5" s="58"/>
      <c r="I5" s="670"/>
      <c r="J5" s="661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  <c r="W5" s="660"/>
      <c r="X5" s="660"/>
      <c r="Y5" s="660"/>
      <c r="Z5" s="660"/>
      <c r="AA5" s="660"/>
      <c r="AB5" s="660"/>
      <c r="AC5" s="660"/>
      <c r="AD5" s="660"/>
      <c r="AE5" s="660"/>
      <c r="AF5" s="660"/>
      <c r="AG5" s="660"/>
      <c r="AH5" s="660"/>
      <c r="AI5" s="660"/>
      <c r="AJ5" s="660"/>
      <c r="AK5" s="660"/>
      <c r="AL5" s="660"/>
      <c r="AM5" s="660"/>
      <c r="AN5" s="660"/>
    </row>
    <row r="6" spans="1:42" s="662" customFormat="1" ht="17.399999999999999" customHeight="1" x14ac:dyDescent="0.3">
      <c r="A6" s="10"/>
      <c r="B6" s="14"/>
      <c r="C6" s="15"/>
      <c r="D6" s="15"/>
      <c r="E6" s="15"/>
      <c r="F6" s="15"/>
      <c r="G6" s="60"/>
      <c r="H6" s="10"/>
      <c r="I6" s="661"/>
      <c r="J6" s="661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60"/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60"/>
      <c r="AM6" s="660"/>
      <c r="AN6" s="660"/>
    </row>
    <row r="7" spans="1:42" s="665" customFormat="1" ht="13.8" x14ac:dyDescent="0.3">
      <c r="A7" s="16"/>
      <c r="B7" s="16"/>
      <c r="C7" s="10"/>
      <c r="D7" s="10"/>
      <c r="E7" s="16"/>
      <c r="F7" s="16"/>
      <c r="G7" s="16"/>
      <c r="H7" s="16"/>
      <c r="I7" s="663"/>
      <c r="J7" s="664"/>
      <c r="K7" s="663"/>
      <c r="L7" s="663"/>
      <c r="M7" s="663"/>
      <c r="N7" s="663"/>
      <c r="O7" s="663"/>
      <c r="P7" s="663"/>
      <c r="Q7" s="663"/>
      <c r="R7" s="663"/>
      <c r="S7" s="663"/>
      <c r="T7" s="663"/>
      <c r="U7" s="663"/>
      <c r="V7" s="663"/>
      <c r="W7" s="663"/>
      <c r="X7" s="663"/>
      <c r="Y7" s="663"/>
      <c r="Z7" s="663"/>
      <c r="AA7" s="663"/>
      <c r="AB7" s="663"/>
      <c r="AC7" s="663"/>
      <c r="AD7" s="663"/>
      <c r="AE7" s="663"/>
      <c r="AF7" s="663"/>
      <c r="AG7" s="663"/>
      <c r="AH7" s="663"/>
      <c r="AI7" s="663"/>
      <c r="AJ7" s="663"/>
      <c r="AK7" s="663"/>
      <c r="AL7" s="663"/>
      <c r="AM7" s="663"/>
      <c r="AN7" s="663"/>
    </row>
    <row r="8" spans="1:42" s="665" customFormat="1" x14ac:dyDescent="0.3">
      <c r="A8" s="16"/>
      <c r="B8" s="18" t="s">
        <v>3</v>
      </c>
      <c r="C8" s="42">
        <f>'Year 1'!C8</f>
        <v>0</v>
      </c>
      <c r="D8" s="16"/>
      <c r="E8" s="11"/>
      <c r="F8" s="10"/>
      <c r="G8" s="43"/>
      <c r="H8" s="16"/>
      <c r="I8" s="663"/>
      <c r="J8" s="664"/>
      <c r="K8" s="663"/>
      <c r="L8" s="663"/>
      <c r="M8" s="663"/>
      <c r="N8" s="663"/>
      <c r="O8" s="663"/>
      <c r="P8" s="663"/>
      <c r="Q8" s="663"/>
      <c r="R8" s="663"/>
      <c r="S8" s="663"/>
      <c r="T8" s="663"/>
      <c r="U8" s="663"/>
      <c r="V8" s="663"/>
      <c r="W8" s="663"/>
      <c r="X8" s="663"/>
      <c r="Y8" s="663"/>
      <c r="Z8" s="663"/>
      <c r="AA8" s="663"/>
      <c r="AB8" s="663"/>
      <c r="AC8" s="663"/>
      <c r="AD8" s="663"/>
      <c r="AE8" s="663"/>
      <c r="AF8" s="663"/>
      <c r="AG8" s="663"/>
      <c r="AH8" s="663"/>
      <c r="AI8" s="663"/>
      <c r="AJ8" s="663"/>
      <c r="AK8" s="663"/>
      <c r="AL8" s="663"/>
      <c r="AM8" s="663"/>
      <c r="AN8" s="663"/>
    </row>
    <row r="9" spans="1:42" s="665" customFormat="1" x14ac:dyDescent="0.3">
      <c r="A9" s="16"/>
      <c r="B9" s="18" t="s">
        <v>4</v>
      </c>
      <c r="C9" s="42">
        <f>'Year 1'!C9</f>
        <v>0</v>
      </c>
      <c r="D9" s="16"/>
      <c r="E9" s="11"/>
      <c r="F9" s="16"/>
      <c r="G9" s="43"/>
      <c r="H9" s="16"/>
      <c r="I9" s="663"/>
      <c r="J9" s="664"/>
      <c r="K9" s="663"/>
      <c r="L9" s="663"/>
      <c r="M9" s="663"/>
      <c r="N9" s="663"/>
      <c r="O9" s="663"/>
      <c r="P9" s="663"/>
      <c r="Q9" s="663"/>
      <c r="R9" s="663"/>
      <c r="S9" s="663"/>
      <c r="T9" s="663"/>
      <c r="U9" s="663"/>
      <c r="V9" s="663"/>
      <c r="W9" s="663"/>
      <c r="X9" s="663"/>
      <c r="Y9" s="663"/>
      <c r="Z9" s="663"/>
      <c r="AA9" s="663"/>
      <c r="AB9" s="663"/>
      <c r="AC9" s="663"/>
      <c r="AD9" s="663"/>
      <c r="AE9" s="663"/>
      <c r="AF9" s="663"/>
      <c r="AG9" s="663"/>
      <c r="AH9" s="663"/>
      <c r="AI9" s="663"/>
      <c r="AJ9" s="663"/>
      <c r="AK9" s="663"/>
      <c r="AL9" s="663"/>
      <c r="AM9" s="663"/>
      <c r="AN9" s="663"/>
    </row>
    <row r="10" spans="1:42" s="665" customFormat="1" x14ac:dyDescent="0.3">
      <c r="A10" s="16"/>
      <c r="B10" s="18" t="s">
        <v>5</v>
      </c>
      <c r="C10" s="42">
        <f>'Year 1'!C10</f>
        <v>0</v>
      </c>
      <c r="D10" s="16"/>
      <c r="E10" s="10"/>
      <c r="F10" s="16"/>
      <c r="G10" s="43"/>
      <c r="H10" s="16"/>
      <c r="I10" s="663"/>
      <c r="J10" s="664"/>
      <c r="K10" s="663"/>
      <c r="L10" s="663"/>
      <c r="M10" s="663"/>
      <c r="N10" s="663"/>
      <c r="O10" s="663"/>
      <c r="P10" s="663"/>
      <c r="Q10" s="663"/>
      <c r="R10" s="663"/>
      <c r="S10" s="663"/>
      <c r="T10" s="663"/>
      <c r="U10" s="663"/>
      <c r="V10" s="663"/>
      <c r="W10" s="663"/>
      <c r="X10" s="663"/>
      <c r="Y10" s="663"/>
      <c r="Z10" s="663"/>
      <c r="AA10" s="663"/>
      <c r="AB10" s="663"/>
      <c r="AC10" s="663"/>
      <c r="AD10" s="663"/>
      <c r="AE10" s="663"/>
      <c r="AF10" s="663"/>
      <c r="AG10" s="663"/>
      <c r="AH10" s="663"/>
      <c r="AI10" s="663"/>
      <c r="AJ10" s="663"/>
      <c r="AK10" s="663"/>
      <c r="AL10" s="663"/>
      <c r="AM10" s="663"/>
      <c r="AN10" s="663"/>
    </row>
    <row r="11" spans="1:42" s="665" customFormat="1" x14ac:dyDescent="0.3">
      <c r="A11" s="16"/>
      <c r="B11" s="18" t="s">
        <v>6</v>
      </c>
      <c r="C11" s="42">
        <f>'Year 1'!C11</f>
        <v>0</v>
      </c>
      <c r="D11" s="16"/>
      <c r="E11" s="11"/>
      <c r="F11" s="16"/>
      <c r="G11" s="43"/>
      <c r="H11" s="16"/>
      <c r="I11" s="663"/>
      <c r="J11" s="664"/>
      <c r="K11" s="663"/>
      <c r="L11" s="663"/>
      <c r="M11" s="663"/>
      <c r="N11" s="663"/>
      <c r="O11" s="663"/>
      <c r="P11" s="663"/>
      <c r="Q11" s="663"/>
      <c r="R11" s="663"/>
      <c r="S11" s="663"/>
      <c r="T11" s="663"/>
      <c r="U11" s="663"/>
      <c r="V11" s="663"/>
      <c r="W11" s="663"/>
      <c r="X11" s="663"/>
      <c r="Y11" s="663"/>
      <c r="Z11" s="663"/>
      <c r="AA11" s="663"/>
      <c r="AB11" s="663"/>
      <c r="AC11" s="663"/>
      <c r="AD11" s="663"/>
      <c r="AE11" s="663"/>
      <c r="AF11" s="663"/>
      <c r="AG11" s="663"/>
      <c r="AH11" s="663"/>
      <c r="AI11" s="663"/>
      <c r="AJ11" s="663"/>
      <c r="AK11" s="663"/>
      <c r="AL11" s="663"/>
      <c r="AM11" s="663"/>
      <c r="AN11" s="663"/>
    </row>
    <row r="12" spans="1:42" s="662" customFormat="1" x14ac:dyDescent="0.3">
      <c r="A12" s="10"/>
      <c r="B12" s="18" t="s">
        <v>7</v>
      </c>
      <c r="C12" s="42">
        <f>'Year 1'!C12</f>
        <v>0</v>
      </c>
      <c r="D12" s="10"/>
      <c r="E12" s="16"/>
      <c r="F12" s="10"/>
      <c r="G12" s="42"/>
      <c r="H12" s="10"/>
      <c r="I12" s="660"/>
      <c r="J12" s="661"/>
      <c r="K12" s="660"/>
      <c r="L12" s="660"/>
      <c r="M12" s="660"/>
      <c r="N12" s="660"/>
      <c r="O12" s="660"/>
      <c r="P12" s="660"/>
      <c r="Q12" s="660"/>
      <c r="R12" s="660"/>
      <c r="S12" s="660"/>
      <c r="T12" s="660"/>
      <c r="U12" s="660"/>
      <c r="V12" s="660"/>
      <c r="W12" s="660"/>
      <c r="X12" s="660"/>
      <c r="Y12" s="660"/>
      <c r="Z12" s="660"/>
      <c r="AA12" s="660"/>
      <c r="AB12" s="660"/>
      <c r="AC12" s="660"/>
      <c r="AD12" s="660"/>
      <c r="AE12" s="660"/>
      <c r="AF12" s="660"/>
      <c r="AG12" s="660"/>
      <c r="AH12" s="660"/>
      <c r="AI12" s="660"/>
      <c r="AJ12" s="660"/>
      <c r="AK12" s="660"/>
      <c r="AL12" s="660"/>
      <c r="AM12" s="660"/>
      <c r="AN12" s="660"/>
    </row>
    <row r="13" spans="1:42" s="662" customFormat="1" x14ac:dyDescent="0.3">
      <c r="A13" s="10"/>
      <c r="B13" s="18" t="s">
        <v>8</v>
      </c>
      <c r="C13" s="42">
        <f>'Year 1'!C13</f>
        <v>0</v>
      </c>
      <c r="D13" s="10"/>
      <c r="E13" s="16"/>
      <c r="F13" s="10"/>
      <c r="G13" s="42"/>
      <c r="H13" s="10"/>
      <c r="I13" s="660"/>
      <c r="J13" s="661"/>
      <c r="K13" s="660"/>
      <c r="L13" s="660"/>
      <c r="M13" s="660"/>
      <c r="N13" s="660"/>
      <c r="O13" s="660"/>
      <c r="P13" s="660"/>
      <c r="Q13" s="660"/>
      <c r="R13" s="660"/>
      <c r="S13" s="660"/>
      <c r="T13" s="660"/>
      <c r="U13" s="660"/>
      <c r="V13" s="660"/>
      <c r="W13" s="660"/>
      <c r="X13" s="660"/>
      <c r="Y13" s="660"/>
      <c r="Z13" s="660"/>
      <c r="AA13" s="660"/>
      <c r="AB13" s="660"/>
      <c r="AC13" s="660"/>
      <c r="AD13" s="660"/>
      <c r="AE13" s="660"/>
      <c r="AF13" s="660"/>
      <c r="AG13" s="660"/>
      <c r="AH13" s="660"/>
      <c r="AI13" s="660"/>
      <c r="AJ13" s="660"/>
      <c r="AK13" s="660"/>
      <c r="AL13" s="660"/>
      <c r="AM13" s="660"/>
      <c r="AN13" s="660"/>
    </row>
    <row r="14" spans="1:42" s="662" customFormat="1" x14ac:dyDescent="0.3">
      <c r="A14" s="10"/>
      <c r="B14" s="18"/>
      <c r="C14" s="19"/>
      <c r="D14" s="10"/>
      <c r="E14" s="16"/>
      <c r="F14" s="10"/>
      <c r="G14" s="42"/>
      <c r="H14" s="10"/>
      <c r="I14" s="660"/>
      <c r="J14" s="661"/>
      <c r="K14" s="660"/>
      <c r="L14" s="660"/>
      <c r="M14" s="660"/>
      <c r="N14" s="660"/>
      <c r="O14" s="660"/>
      <c r="P14" s="660"/>
      <c r="Q14" s="660"/>
      <c r="R14" s="660"/>
      <c r="S14" s="660"/>
      <c r="T14" s="660"/>
      <c r="U14" s="660"/>
      <c r="V14" s="660"/>
      <c r="W14" s="660"/>
      <c r="X14" s="660"/>
      <c r="Y14" s="660"/>
      <c r="Z14" s="660"/>
      <c r="AA14" s="660"/>
      <c r="AB14" s="660"/>
      <c r="AC14" s="660"/>
      <c r="AD14" s="660"/>
      <c r="AE14" s="660"/>
      <c r="AF14" s="660"/>
      <c r="AG14" s="660"/>
      <c r="AH14" s="660"/>
      <c r="AI14" s="660"/>
      <c r="AJ14" s="660"/>
      <c r="AK14" s="660"/>
      <c r="AL14" s="660"/>
      <c r="AM14" s="660"/>
      <c r="AN14" s="660"/>
    </row>
    <row r="15" spans="1:42" s="662" customFormat="1" ht="13.8" x14ac:dyDescent="0.3">
      <c r="A15" s="10"/>
      <c r="B15" s="21"/>
      <c r="C15" s="10"/>
      <c r="D15" s="10"/>
      <c r="E15" s="10"/>
      <c r="F15" s="10"/>
      <c r="G15" s="10"/>
      <c r="H15" s="10"/>
      <c r="I15" s="660"/>
      <c r="J15" s="660"/>
      <c r="K15" s="660"/>
      <c r="L15" s="660"/>
      <c r="M15" s="660"/>
      <c r="N15" s="660"/>
      <c r="O15" s="660"/>
      <c r="P15" s="660"/>
      <c r="Q15" s="660"/>
      <c r="R15" s="660"/>
      <c r="S15" s="660"/>
      <c r="T15" s="660"/>
      <c r="U15" s="660"/>
      <c r="V15" s="660"/>
      <c r="W15" s="660"/>
      <c r="X15" s="660"/>
      <c r="Y15" s="660"/>
      <c r="Z15" s="660"/>
      <c r="AA15" s="660"/>
      <c r="AB15" s="660"/>
      <c r="AC15" s="660"/>
      <c r="AD15" s="660"/>
      <c r="AE15" s="660"/>
      <c r="AF15" s="660"/>
      <c r="AG15" s="660"/>
      <c r="AH15" s="660"/>
      <c r="AI15" s="660"/>
      <c r="AJ15" s="660"/>
      <c r="AK15" s="660"/>
      <c r="AL15" s="660"/>
    </row>
    <row r="16" spans="1:42" s="662" customFormat="1" x14ac:dyDescent="0.3">
      <c r="A16" s="10"/>
      <c r="B16" s="61"/>
      <c r="C16" s="1009" t="s">
        <v>72</v>
      </c>
      <c r="D16" s="1009"/>
      <c r="E16" s="1009"/>
      <c r="F16" s="61"/>
      <c r="G16" s="61"/>
      <c r="H16" s="61"/>
      <c r="I16" s="672"/>
      <c r="J16" s="672"/>
      <c r="K16" s="660"/>
      <c r="L16" s="660"/>
      <c r="M16" s="660"/>
      <c r="N16" s="660"/>
      <c r="O16" s="660"/>
      <c r="P16" s="660"/>
      <c r="Q16" s="660"/>
      <c r="R16" s="660"/>
      <c r="S16" s="660"/>
      <c r="T16" s="660"/>
      <c r="U16" s="660"/>
      <c r="V16" s="660"/>
      <c r="W16" s="660"/>
      <c r="X16" s="660"/>
      <c r="Y16" s="660"/>
      <c r="Z16" s="660"/>
      <c r="AA16" s="660"/>
      <c r="AB16" s="660"/>
      <c r="AC16" s="660"/>
      <c r="AD16" s="660"/>
      <c r="AE16" s="660"/>
      <c r="AF16" s="660"/>
      <c r="AG16" s="660"/>
      <c r="AH16" s="660"/>
      <c r="AI16" s="660"/>
      <c r="AJ16" s="660"/>
      <c r="AK16" s="660"/>
      <c r="AL16" s="660"/>
    </row>
    <row r="17" spans="1:40" s="662" customFormat="1" thickBot="1" x14ac:dyDescent="0.35">
      <c r="A17" s="10"/>
      <c r="B17" s="21"/>
      <c r="C17" s="10"/>
      <c r="D17" s="10"/>
      <c r="E17" s="10"/>
      <c r="F17" s="10"/>
      <c r="G17" s="10"/>
      <c r="H17" s="10"/>
      <c r="I17" s="660"/>
      <c r="J17" s="660"/>
      <c r="K17" s="660"/>
      <c r="L17" s="660"/>
      <c r="M17" s="660"/>
      <c r="N17" s="660"/>
      <c r="O17" s="660"/>
      <c r="P17" s="660"/>
      <c r="Q17" s="660"/>
      <c r="R17" s="660"/>
      <c r="S17" s="660"/>
      <c r="T17" s="660"/>
      <c r="U17" s="660"/>
      <c r="V17" s="660"/>
      <c r="W17" s="660"/>
      <c r="X17" s="660"/>
      <c r="Y17" s="660"/>
      <c r="Z17" s="660"/>
      <c r="AA17" s="660"/>
      <c r="AB17" s="660"/>
      <c r="AC17" s="660"/>
      <c r="AD17" s="660"/>
      <c r="AE17" s="660"/>
      <c r="AF17" s="660"/>
      <c r="AG17" s="660"/>
      <c r="AH17" s="660"/>
      <c r="AI17" s="660"/>
      <c r="AJ17" s="660"/>
      <c r="AK17" s="660"/>
      <c r="AL17" s="660"/>
    </row>
    <row r="18" spans="1:40" x14ac:dyDescent="0.3">
      <c r="A18" s="19"/>
      <c r="B18" s="62"/>
      <c r="C18" s="1004" t="s">
        <v>45</v>
      </c>
      <c r="D18" s="1011"/>
      <c r="E18" s="1005"/>
      <c r="F18" s="62"/>
      <c r="G18" s="19"/>
      <c r="H18" s="19"/>
      <c r="I18" s="671"/>
      <c r="J18" s="671"/>
      <c r="K18" s="671"/>
      <c r="L18" s="671"/>
      <c r="M18" s="671"/>
      <c r="N18" s="671"/>
      <c r="O18" s="671"/>
      <c r="P18" s="671"/>
      <c r="Q18" s="671"/>
      <c r="R18" s="671"/>
      <c r="S18" s="671"/>
      <c r="T18" s="671"/>
      <c r="U18" s="671"/>
      <c r="V18" s="671"/>
      <c r="W18" s="671"/>
      <c r="X18" s="671"/>
      <c r="Y18" s="671"/>
      <c r="Z18" s="671"/>
      <c r="AA18" s="671"/>
      <c r="AB18" s="671"/>
      <c r="AC18" s="671"/>
      <c r="AD18" s="671"/>
      <c r="AE18" s="671"/>
      <c r="AF18" s="671"/>
      <c r="AG18" s="671"/>
      <c r="AH18" s="671"/>
      <c r="AI18" s="671"/>
      <c r="AJ18" s="671"/>
      <c r="AK18" s="671"/>
      <c r="AL18" s="671"/>
      <c r="AM18" s="671"/>
      <c r="AN18" s="671"/>
    </row>
    <row r="19" spans="1:40" s="2" customFormat="1" ht="43.5" customHeight="1" x14ac:dyDescent="0.3">
      <c r="A19" s="27"/>
      <c r="B19" s="28" t="s">
        <v>32</v>
      </c>
      <c r="C19" s="63" t="s">
        <v>63</v>
      </c>
      <c r="D19" s="39" t="s">
        <v>73</v>
      </c>
      <c r="E19" s="637" t="s">
        <v>74</v>
      </c>
      <c r="F19" s="640" t="s">
        <v>75</v>
      </c>
      <c r="G19" s="39" t="s">
        <v>93</v>
      </c>
      <c r="H19" s="2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662" customFormat="1" ht="13.8" x14ac:dyDescent="0.3">
      <c r="A20" s="10"/>
      <c r="B20" s="40" t="s">
        <v>10</v>
      </c>
      <c r="C20" s="64">
        <f>'All years'!L20</f>
        <v>0</v>
      </c>
      <c r="D20" s="33">
        <f>'All years'!M20</f>
        <v>0</v>
      </c>
      <c r="E20" s="48">
        <f>Table50[[#This Row],[According to application]]-Table50[[#This Row],[Actual use]]</f>
        <v>0</v>
      </c>
      <c r="F20" s="641">
        <f>SUM('Year 1'!G110+'Year 2'!H109+'Year 3'!H109)</f>
        <v>0</v>
      </c>
      <c r="G20" s="641">
        <f>Table50[[#This Row],[Actual use]]+F20</f>
        <v>0</v>
      </c>
      <c r="H20" s="10"/>
      <c r="I20" s="660"/>
      <c r="J20" s="660"/>
      <c r="K20" s="660"/>
      <c r="L20" s="660"/>
      <c r="M20" s="660"/>
      <c r="N20" s="660"/>
      <c r="O20" s="660"/>
      <c r="P20" s="660"/>
      <c r="Q20" s="660"/>
      <c r="R20" s="660"/>
      <c r="S20" s="660"/>
      <c r="T20" s="660"/>
      <c r="U20" s="660"/>
      <c r="V20" s="660"/>
      <c r="W20" s="660"/>
      <c r="X20" s="660"/>
      <c r="Y20" s="660"/>
      <c r="Z20" s="660"/>
      <c r="AA20" s="660"/>
      <c r="AB20" s="660"/>
      <c r="AC20" s="660"/>
      <c r="AD20" s="660"/>
      <c r="AE20" s="660"/>
      <c r="AF20" s="660"/>
      <c r="AG20" s="660"/>
      <c r="AH20" s="660"/>
      <c r="AI20" s="660"/>
      <c r="AJ20" s="660"/>
      <c r="AK20" s="660"/>
      <c r="AL20" s="660"/>
      <c r="AM20" s="660"/>
      <c r="AN20" s="660"/>
    </row>
    <row r="21" spans="1:40" s="662" customFormat="1" ht="13.8" x14ac:dyDescent="0.3">
      <c r="A21" s="10"/>
      <c r="B21" s="37" t="s">
        <v>36</v>
      </c>
      <c r="C21" s="65">
        <f>'All years'!L21</f>
        <v>0</v>
      </c>
      <c r="D21" s="34">
        <f>'All years'!M21</f>
        <v>0</v>
      </c>
      <c r="E21" s="49">
        <f>Table50[[#This Row],[According to application]]-Table50[[#This Row],[Actual use]]</f>
        <v>0</v>
      </c>
      <c r="F21" s="642">
        <f>SUM('Year 1'!G111+'Year 2'!H110+'Year 3'!H110)</f>
        <v>0</v>
      </c>
      <c r="G21" s="642">
        <f>Table50[[#This Row],[Actual use]]+F21</f>
        <v>0</v>
      </c>
      <c r="H21" s="10"/>
      <c r="I21" s="660"/>
      <c r="J21" s="660"/>
      <c r="K21" s="660"/>
      <c r="L21" s="660"/>
      <c r="M21" s="660"/>
      <c r="N21" s="660"/>
      <c r="O21" s="660"/>
      <c r="P21" s="660"/>
      <c r="Q21" s="660"/>
      <c r="R21" s="660"/>
      <c r="S21" s="660"/>
      <c r="T21" s="660"/>
      <c r="U21" s="660"/>
      <c r="V21" s="660"/>
      <c r="W21" s="660"/>
      <c r="X21" s="660"/>
      <c r="Y21" s="660"/>
      <c r="Z21" s="660"/>
      <c r="AA21" s="660"/>
      <c r="AB21" s="660"/>
      <c r="AC21" s="660"/>
      <c r="AD21" s="660"/>
      <c r="AE21" s="660"/>
      <c r="AF21" s="660"/>
      <c r="AG21" s="660"/>
      <c r="AH21" s="660"/>
      <c r="AI21" s="660"/>
      <c r="AJ21" s="660"/>
      <c r="AK21" s="660"/>
      <c r="AL21" s="660"/>
      <c r="AM21" s="660"/>
      <c r="AN21" s="660"/>
    </row>
    <row r="22" spans="1:40" s="662" customFormat="1" ht="13.8" x14ac:dyDescent="0.3">
      <c r="A22" s="10"/>
      <c r="B22" s="37" t="s">
        <v>37</v>
      </c>
      <c r="C22" s="65">
        <f>'All years'!L22</f>
        <v>0</v>
      </c>
      <c r="D22" s="34">
        <f>'All years'!M22</f>
        <v>0</v>
      </c>
      <c r="E22" s="49">
        <f>Table50[[#This Row],[According to application]]-Table50[[#This Row],[Actual use]]</f>
        <v>0</v>
      </c>
      <c r="F22" s="642">
        <f>SUM('Year 1'!G112+'Year 2'!H111+'Year 3'!H111)</f>
        <v>0</v>
      </c>
      <c r="G22" s="642">
        <f>Table50[[#This Row],[Actual use]]+F22</f>
        <v>0</v>
      </c>
      <c r="H22" s="10"/>
      <c r="I22" s="660"/>
      <c r="J22" s="660"/>
      <c r="K22" s="660"/>
      <c r="L22" s="660"/>
      <c r="M22" s="660"/>
      <c r="N22" s="660"/>
      <c r="O22" s="660"/>
      <c r="P22" s="660"/>
      <c r="Q22" s="660"/>
      <c r="R22" s="660"/>
      <c r="S22" s="660"/>
      <c r="T22" s="660"/>
      <c r="U22" s="660"/>
      <c r="V22" s="660"/>
      <c r="W22" s="660"/>
      <c r="X22" s="660"/>
      <c r="Y22" s="660"/>
      <c r="Z22" s="660"/>
      <c r="AA22" s="660"/>
      <c r="AB22" s="660"/>
      <c r="AC22" s="660"/>
      <c r="AD22" s="660"/>
      <c r="AE22" s="660"/>
      <c r="AF22" s="660"/>
      <c r="AG22" s="660"/>
      <c r="AH22" s="660"/>
      <c r="AI22" s="660"/>
      <c r="AJ22" s="660"/>
      <c r="AK22" s="660"/>
      <c r="AL22" s="660"/>
      <c r="AM22" s="660"/>
      <c r="AN22" s="660"/>
    </row>
    <row r="23" spans="1:40" s="662" customFormat="1" ht="13.8" x14ac:dyDescent="0.3">
      <c r="A23" s="10"/>
      <c r="B23" s="37" t="s">
        <v>38</v>
      </c>
      <c r="C23" s="65">
        <f>'All years'!L23</f>
        <v>0</v>
      </c>
      <c r="D23" s="34">
        <f>'All years'!M23</f>
        <v>0</v>
      </c>
      <c r="E23" s="49">
        <f>Table50[[#This Row],[According to application]]-Table50[[#This Row],[Actual use]]</f>
        <v>0</v>
      </c>
      <c r="F23" s="642">
        <f>SUM('Year 1'!G113+'Year 2'!H112+'Year 3'!H112)</f>
        <v>0</v>
      </c>
      <c r="G23" s="642">
        <f>Table50[[#This Row],[Actual use]]+F23</f>
        <v>0</v>
      </c>
      <c r="H23" s="10"/>
      <c r="I23" s="660"/>
      <c r="J23" s="660"/>
      <c r="K23" s="660"/>
      <c r="L23" s="660"/>
      <c r="M23" s="660"/>
      <c r="N23" s="660"/>
      <c r="O23" s="660"/>
      <c r="P23" s="660"/>
      <c r="Q23" s="660"/>
      <c r="R23" s="660"/>
      <c r="S23" s="660"/>
      <c r="T23" s="660"/>
      <c r="U23" s="660"/>
      <c r="V23" s="660"/>
      <c r="W23" s="660"/>
      <c r="X23" s="660"/>
      <c r="Y23" s="660"/>
      <c r="Z23" s="660"/>
      <c r="AA23" s="660"/>
      <c r="AB23" s="660"/>
      <c r="AC23" s="660"/>
      <c r="AD23" s="660"/>
      <c r="AE23" s="660"/>
      <c r="AF23" s="660"/>
      <c r="AG23" s="660"/>
      <c r="AH23" s="660"/>
      <c r="AI23" s="660"/>
      <c r="AJ23" s="660"/>
      <c r="AK23" s="660"/>
      <c r="AL23" s="660"/>
      <c r="AM23" s="660"/>
      <c r="AN23" s="660"/>
    </row>
    <row r="24" spans="1:40" s="662" customFormat="1" ht="13.8" x14ac:dyDescent="0.3">
      <c r="A24" s="10"/>
      <c r="B24" s="37" t="s">
        <v>39</v>
      </c>
      <c r="C24" s="65">
        <f>'All years'!L24</f>
        <v>0</v>
      </c>
      <c r="D24" s="34">
        <f>'All years'!M24</f>
        <v>0</v>
      </c>
      <c r="E24" s="49">
        <f>Table50[[#This Row],[According to application]]-Table50[[#This Row],[Actual use]]</f>
        <v>0</v>
      </c>
      <c r="F24" s="642">
        <f>SUM('Year 1'!G114+'Year 2'!H113+'Year 3'!H113)</f>
        <v>0</v>
      </c>
      <c r="G24" s="642">
        <f>Table50[[#This Row],[Actual use]]+F24</f>
        <v>0</v>
      </c>
      <c r="H24" s="10"/>
      <c r="I24" s="660"/>
      <c r="J24" s="660"/>
      <c r="K24" s="660"/>
      <c r="L24" s="660"/>
      <c r="M24" s="660"/>
      <c r="N24" s="660"/>
      <c r="O24" s="660"/>
      <c r="P24" s="660"/>
      <c r="Q24" s="660"/>
      <c r="R24" s="660"/>
      <c r="S24" s="660"/>
      <c r="T24" s="660"/>
      <c r="U24" s="660"/>
      <c r="V24" s="660"/>
      <c r="W24" s="660"/>
      <c r="X24" s="660"/>
      <c r="Y24" s="660"/>
      <c r="Z24" s="660"/>
      <c r="AA24" s="660"/>
      <c r="AB24" s="660"/>
      <c r="AC24" s="660"/>
      <c r="AD24" s="660"/>
      <c r="AE24" s="660"/>
      <c r="AF24" s="660"/>
      <c r="AG24" s="660"/>
      <c r="AH24" s="660"/>
      <c r="AI24" s="660"/>
      <c r="AJ24" s="660"/>
      <c r="AK24" s="660"/>
      <c r="AL24" s="660"/>
      <c r="AM24" s="660"/>
      <c r="AN24" s="660"/>
    </row>
    <row r="25" spans="1:40" s="662" customFormat="1" ht="13.8" x14ac:dyDescent="0.3">
      <c r="A25" s="10"/>
      <c r="B25" s="38" t="s">
        <v>40</v>
      </c>
      <c r="C25" s="53">
        <f>'All years'!L25</f>
        <v>0</v>
      </c>
      <c r="D25" s="35">
        <f>'All years'!M25</f>
        <v>0</v>
      </c>
      <c r="E25" s="50">
        <f>Table50[[#This Row],[According to application]]-Table50[[#This Row],[Actual use]]</f>
        <v>0</v>
      </c>
      <c r="F25" s="643">
        <f>SUM('Year 1'!G115+'Year 2'!H114+'Year 3'!H114)</f>
        <v>0</v>
      </c>
      <c r="G25" s="643">
        <f>Table50[[#This Row],[Actual use]]+F25</f>
        <v>0</v>
      </c>
      <c r="H25" s="10"/>
      <c r="I25" s="660"/>
      <c r="J25" s="660"/>
      <c r="K25" s="660"/>
      <c r="L25" s="660"/>
      <c r="M25" s="660"/>
      <c r="N25" s="660"/>
      <c r="O25" s="660"/>
      <c r="P25" s="660"/>
      <c r="Q25" s="660"/>
      <c r="R25" s="660"/>
      <c r="S25" s="660"/>
      <c r="T25" s="660"/>
      <c r="U25" s="660"/>
      <c r="V25" s="660"/>
      <c r="W25" s="660"/>
      <c r="X25" s="660"/>
      <c r="Y25" s="660"/>
      <c r="Z25" s="660"/>
      <c r="AA25" s="660"/>
      <c r="AB25" s="660"/>
      <c r="AC25" s="660"/>
      <c r="AD25" s="660"/>
      <c r="AE25" s="660"/>
      <c r="AF25" s="660"/>
      <c r="AG25" s="660"/>
      <c r="AH25" s="660"/>
      <c r="AI25" s="660"/>
      <c r="AJ25" s="660"/>
      <c r="AK25" s="660"/>
      <c r="AL25" s="660"/>
      <c r="AM25" s="660"/>
      <c r="AN25" s="660"/>
    </row>
    <row r="26" spans="1:40" s="662" customFormat="1" ht="13.8" x14ac:dyDescent="0.3">
      <c r="A26" s="10"/>
      <c r="B26" s="41" t="s">
        <v>22</v>
      </c>
      <c r="C26" s="86">
        <f>SUM(C20:C25)</f>
        <v>0</v>
      </c>
      <c r="D26" s="66">
        <f>SUM(D20:D25)</f>
        <v>0</v>
      </c>
      <c r="E26" s="638">
        <f>SUM(E20:E25)</f>
        <v>0</v>
      </c>
      <c r="F26" s="644">
        <f>SUM(F20:F25)</f>
        <v>0</v>
      </c>
      <c r="G26" s="645">
        <f>SUM(G20:G25)</f>
        <v>0</v>
      </c>
      <c r="H26" s="10"/>
      <c r="I26" s="660"/>
      <c r="J26" s="660"/>
      <c r="K26" s="660"/>
      <c r="L26" s="660"/>
      <c r="M26" s="660"/>
      <c r="N26" s="660"/>
      <c r="O26" s="660"/>
      <c r="P26" s="660"/>
      <c r="Q26" s="660"/>
      <c r="R26" s="660"/>
      <c r="S26" s="660"/>
      <c r="T26" s="660"/>
      <c r="U26" s="660"/>
      <c r="V26" s="660"/>
      <c r="W26" s="660"/>
      <c r="X26" s="660"/>
      <c r="Y26" s="660"/>
      <c r="Z26" s="660"/>
      <c r="AA26" s="660"/>
      <c r="AB26" s="660"/>
      <c r="AC26" s="660"/>
      <c r="AD26" s="660"/>
      <c r="AE26" s="660"/>
      <c r="AF26" s="660"/>
      <c r="AG26" s="660"/>
      <c r="AH26" s="660"/>
      <c r="AI26" s="660"/>
      <c r="AJ26" s="660"/>
      <c r="AK26" s="660"/>
      <c r="AL26" s="660"/>
      <c r="AM26" s="660"/>
      <c r="AN26" s="660"/>
    </row>
    <row r="27" spans="1:40" s="662" customFormat="1" ht="13.8" x14ac:dyDescent="0.3">
      <c r="A27" s="10"/>
      <c r="B27" s="37" t="s">
        <v>55</v>
      </c>
      <c r="C27" s="53">
        <f>SUM(C20:C24)*0.25</f>
        <v>0</v>
      </c>
      <c r="D27" s="35">
        <f>SUM(D20:D24)*0.25</f>
        <v>0</v>
      </c>
      <c r="E27" s="50">
        <f>SUM(E20:E24)*0.25</f>
        <v>0</v>
      </c>
      <c r="F27" s="642">
        <f>SUM(F20:F24)*0.25</f>
        <v>0</v>
      </c>
      <c r="G27" s="646">
        <f>SUM(G20:G24)*0.25</f>
        <v>0</v>
      </c>
      <c r="H27" s="10"/>
      <c r="I27" s="660"/>
      <c r="J27" s="660"/>
      <c r="K27" s="660"/>
      <c r="L27" s="660"/>
      <c r="M27" s="660"/>
      <c r="N27" s="660"/>
      <c r="O27" s="660"/>
      <c r="P27" s="660"/>
      <c r="Q27" s="660"/>
      <c r="R27" s="660"/>
      <c r="S27" s="660"/>
      <c r="T27" s="660"/>
      <c r="U27" s="660"/>
      <c r="V27" s="660"/>
      <c r="W27" s="660"/>
      <c r="X27" s="660"/>
      <c r="Y27" s="660"/>
      <c r="Z27" s="660"/>
      <c r="AA27" s="660"/>
      <c r="AB27" s="660"/>
      <c r="AC27" s="660"/>
      <c r="AD27" s="660"/>
      <c r="AE27" s="660"/>
      <c r="AF27" s="660"/>
      <c r="AG27" s="660"/>
      <c r="AH27" s="660"/>
      <c r="AI27" s="660"/>
      <c r="AJ27" s="660"/>
      <c r="AK27" s="660"/>
      <c r="AL27" s="660"/>
      <c r="AM27" s="660"/>
      <c r="AN27" s="660"/>
    </row>
    <row r="28" spans="1:40" s="662" customFormat="1" thickBot="1" x14ac:dyDescent="0.35">
      <c r="A28" s="10"/>
      <c r="B28" s="31" t="s">
        <v>42</v>
      </c>
      <c r="C28" s="67">
        <f>SUM(C26:C27)</f>
        <v>0</v>
      </c>
      <c r="D28" s="68">
        <f>SUM(D26:D27)</f>
        <v>0</v>
      </c>
      <c r="E28" s="51">
        <f>SUM(E26:E27)</f>
        <v>0</v>
      </c>
      <c r="F28" s="647">
        <f>SUM(F26:F27)</f>
        <v>0</v>
      </c>
      <c r="G28" s="648">
        <f>SUM(G26:G27)</f>
        <v>0</v>
      </c>
      <c r="H28" s="10"/>
      <c r="I28" s="660"/>
      <c r="J28" s="660"/>
      <c r="K28" s="660"/>
      <c r="L28" s="660"/>
      <c r="M28" s="660"/>
      <c r="N28" s="660"/>
      <c r="O28" s="660"/>
      <c r="P28" s="660"/>
      <c r="Q28" s="660"/>
      <c r="R28" s="660"/>
      <c r="S28" s="660"/>
      <c r="T28" s="660"/>
      <c r="U28" s="660"/>
      <c r="V28" s="660"/>
      <c r="W28" s="660"/>
      <c r="X28" s="660"/>
      <c r="Y28" s="660"/>
      <c r="Z28" s="660"/>
      <c r="AA28" s="660"/>
      <c r="AB28" s="660"/>
      <c r="AC28" s="660"/>
      <c r="AD28" s="660"/>
      <c r="AE28" s="660"/>
      <c r="AF28" s="660"/>
      <c r="AG28" s="660"/>
      <c r="AH28" s="660"/>
      <c r="AI28" s="660"/>
      <c r="AJ28" s="660"/>
      <c r="AK28" s="660"/>
      <c r="AL28" s="660"/>
      <c r="AM28" s="660"/>
      <c r="AN28" s="660"/>
    </row>
    <row r="29" spans="1:40" s="662" customFormat="1" ht="13.8" x14ac:dyDescent="0.3">
      <c r="A29" s="10"/>
      <c r="B29" s="22"/>
      <c r="C29" s="16"/>
      <c r="D29" s="10"/>
      <c r="E29" s="10"/>
      <c r="F29" s="20"/>
      <c r="G29" s="10"/>
      <c r="H29" s="10"/>
      <c r="I29" s="660"/>
      <c r="J29" s="660"/>
      <c r="K29" s="660"/>
      <c r="L29" s="660"/>
      <c r="M29" s="660"/>
      <c r="N29" s="660"/>
      <c r="O29" s="660"/>
      <c r="P29" s="660"/>
      <c r="Q29" s="660"/>
      <c r="R29" s="660"/>
      <c r="S29" s="660"/>
      <c r="T29" s="660"/>
      <c r="U29" s="660"/>
      <c r="V29" s="660"/>
      <c r="W29" s="660"/>
      <c r="X29" s="660"/>
      <c r="Y29" s="660"/>
      <c r="Z29" s="660"/>
      <c r="AA29" s="660"/>
      <c r="AB29" s="660"/>
      <c r="AC29" s="660"/>
      <c r="AD29" s="660"/>
      <c r="AE29" s="660"/>
      <c r="AF29" s="660"/>
      <c r="AG29" s="660"/>
      <c r="AH29" s="660"/>
      <c r="AI29" s="660"/>
      <c r="AJ29" s="660"/>
      <c r="AK29" s="660"/>
      <c r="AL29" s="660"/>
      <c r="AM29" s="660"/>
      <c r="AN29" s="660"/>
    </row>
    <row r="30" spans="1:40" x14ac:dyDescent="0.3">
      <c r="A30" s="19"/>
      <c r="B30" s="19"/>
      <c r="C30" s="19"/>
      <c r="D30" s="19"/>
      <c r="E30" s="19"/>
      <c r="F30" s="19"/>
      <c r="G30" s="19"/>
      <c r="H30" s="19"/>
      <c r="I30" s="671"/>
      <c r="J30" s="671"/>
      <c r="K30" s="671"/>
      <c r="L30" s="671"/>
      <c r="M30" s="671"/>
      <c r="N30" s="671"/>
      <c r="O30" s="671"/>
      <c r="P30" s="671"/>
      <c r="Q30" s="671"/>
      <c r="R30" s="671"/>
      <c r="S30" s="671"/>
      <c r="T30" s="671"/>
      <c r="U30" s="671"/>
      <c r="V30" s="671"/>
      <c r="W30" s="671"/>
      <c r="X30" s="671"/>
      <c r="Y30" s="671"/>
      <c r="Z30" s="671"/>
      <c r="AA30" s="671"/>
      <c r="AB30" s="671"/>
      <c r="AC30" s="671"/>
      <c r="AD30" s="671"/>
      <c r="AE30" s="671"/>
      <c r="AF30" s="671"/>
      <c r="AG30" s="671"/>
      <c r="AH30" s="671"/>
      <c r="AI30" s="671"/>
      <c r="AJ30" s="671"/>
      <c r="AK30" s="671"/>
      <c r="AL30" s="671"/>
      <c r="AM30" s="671"/>
      <c r="AN30" s="671"/>
    </row>
    <row r="31" spans="1:40" x14ac:dyDescent="0.3">
      <c r="A31" s="19"/>
      <c r="B31" s="19"/>
      <c r="C31" s="19"/>
      <c r="D31" s="19"/>
      <c r="E31" s="19"/>
      <c r="F31" s="19"/>
      <c r="G31" s="19"/>
      <c r="H31" s="19"/>
      <c r="I31" s="671"/>
      <c r="J31" s="671"/>
      <c r="K31" s="671"/>
      <c r="L31" s="671"/>
      <c r="M31" s="671"/>
      <c r="N31" s="671"/>
      <c r="O31" s="671"/>
      <c r="P31" s="671"/>
      <c r="Q31" s="671"/>
      <c r="R31" s="671"/>
      <c r="S31" s="671"/>
      <c r="T31" s="671"/>
      <c r="U31" s="671"/>
      <c r="V31" s="671"/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671"/>
      <c r="AI31" s="671"/>
      <c r="AJ31" s="671"/>
      <c r="AK31" s="671"/>
      <c r="AL31" s="671"/>
      <c r="AM31" s="671"/>
      <c r="AN31" s="671"/>
    </row>
    <row r="32" spans="1:40" x14ac:dyDescent="0.3">
      <c r="A32" s="19"/>
      <c r="B32" s="19"/>
      <c r="C32" s="19"/>
      <c r="D32" s="19"/>
      <c r="E32" s="19"/>
      <c r="F32" s="19"/>
      <c r="G32" s="19"/>
      <c r="H32" s="19"/>
      <c r="I32" s="671"/>
      <c r="J32" s="671"/>
      <c r="K32" s="671"/>
      <c r="L32" s="671"/>
      <c r="M32" s="671"/>
      <c r="N32" s="671"/>
      <c r="O32" s="671"/>
      <c r="P32" s="671"/>
      <c r="Q32" s="671"/>
      <c r="R32" s="671"/>
      <c r="S32" s="671"/>
      <c r="T32" s="671"/>
      <c r="U32" s="671"/>
      <c r="V32" s="671"/>
      <c r="W32" s="671"/>
      <c r="X32" s="671"/>
      <c r="Y32" s="671"/>
      <c r="Z32" s="671"/>
      <c r="AA32" s="671"/>
      <c r="AB32" s="671"/>
      <c r="AC32" s="671"/>
      <c r="AD32" s="671"/>
      <c r="AE32" s="671"/>
      <c r="AF32" s="671"/>
      <c r="AG32" s="671"/>
      <c r="AH32" s="671"/>
      <c r="AI32" s="671"/>
      <c r="AJ32" s="671"/>
      <c r="AK32" s="671"/>
      <c r="AL32" s="671"/>
      <c r="AM32" s="671"/>
      <c r="AN32" s="671"/>
    </row>
    <row r="33" spans="1:40" x14ac:dyDescent="0.3">
      <c r="A33" s="19"/>
      <c r="B33" s="19"/>
      <c r="C33" s="19"/>
      <c r="D33" s="19"/>
      <c r="E33" s="19"/>
      <c r="F33" s="19"/>
      <c r="G33" s="19"/>
      <c r="H33" s="19"/>
      <c r="I33" s="671"/>
      <c r="J33" s="671"/>
      <c r="K33" s="671"/>
      <c r="L33" s="671"/>
      <c r="M33" s="671"/>
      <c r="N33" s="671"/>
      <c r="O33" s="671"/>
      <c r="P33" s="671"/>
      <c r="Q33" s="671"/>
      <c r="R33" s="671"/>
      <c r="S33" s="671"/>
      <c r="T33" s="671"/>
      <c r="U33" s="671"/>
      <c r="V33" s="671"/>
      <c r="W33" s="671"/>
      <c r="X33" s="671"/>
      <c r="Y33" s="671"/>
      <c r="Z33" s="671"/>
      <c r="AA33" s="671"/>
      <c r="AB33" s="671"/>
      <c r="AC33" s="671"/>
      <c r="AD33" s="671"/>
      <c r="AE33" s="671"/>
      <c r="AF33" s="671"/>
      <c r="AG33" s="671"/>
      <c r="AH33" s="671"/>
      <c r="AI33" s="671"/>
      <c r="AJ33" s="671"/>
      <c r="AK33" s="671"/>
      <c r="AL33" s="671"/>
      <c r="AM33" s="671"/>
      <c r="AN33" s="671"/>
    </row>
    <row r="34" spans="1:40" x14ac:dyDescent="0.3">
      <c r="A34" s="671"/>
      <c r="B34" s="671"/>
      <c r="C34" s="671"/>
      <c r="D34" s="671"/>
      <c r="E34" s="671"/>
      <c r="F34" s="671"/>
      <c r="G34" s="671"/>
      <c r="H34" s="671"/>
      <c r="I34" s="671"/>
      <c r="J34" s="671"/>
      <c r="K34" s="671"/>
      <c r="L34" s="671"/>
      <c r="M34" s="671"/>
      <c r="N34" s="671"/>
      <c r="O34" s="671"/>
      <c r="P34" s="671"/>
      <c r="Q34" s="671"/>
      <c r="R34" s="671"/>
      <c r="S34" s="671"/>
      <c r="T34" s="671"/>
      <c r="U34" s="671"/>
      <c r="V34" s="671"/>
      <c r="W34" s="671"/>
      <c r="X34" s="671"/>
      <c r="Y34" s="671"/>
      <c r="Z34" s="671"/>
      <c r="AA34" s="671"/>
      <c r="AB34" s="671"/>
      <c r="AC34" s="671"/>
      <c r="AD34" s="671"/>
      <c r="AE34" s="671"/>
      <c r="AF34" s="671"/>
      <c r="AG34" s="671"/>
      <c r="AH34" s="671"/>
      <c r="AI34" s="671"/>
      <c r="AJ34" s="671"/>
      <c r="AK34" s="671"/>
      <c r="AL34" s="671"/>
      <c r="AM34" s="671"/>
      <c r="AN34" s="671"/>
    </row>
    <row r="35" spans="1:40" x14ac:dyDescent="0.3">
      <c r="A35" s="671"/>
      <c r="B35" s="671"/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1"/>
      <c r="N35" s="671"/>
      <c r="O35" s="671"/>
      <c r="P35" s="671"/>
      <c r="Q35" s="671"/>
      <c r="R35" s="671"/>
      <c r="S35" s="671"/>
      <c r="T35" s="671"/>
      <c r="U35" s="671"/>
      <c r="V35" s="671"/>
      <c r="W35" s="671"/>
      <c r="X35" s="671"/>
      <c r="Y35" s="671"/>
      <c r="Z35" s="671"/>
      <c r="AA35" s="671"/>
      <c r="AB35" s="671"/>
      <c r="AC35" s="671"/>
      <c r="AD35" s="671"/>
      <c r="AE35" s="671"/>
      <c r="AF35" s="671"/>
      <c r="AG35" s="671"/>
      <c r="AH35" s="671"/>
      <c r="AI35" s="671"/>
      <c r="AJ35" s="671"/>
      <c r="AK35" s="671"/>
      <c r="AL35" s="671"/>
      <c r="AM35" s="671"/>
      <c r="AN35" s="671"/>
    </row>
    <row r="36" spans="1:40" x14ac:dyDescent="0.3">
      <c r="A36" s="671"/>
      <c r="B36" s="671"/>
      <c r="C36" s="671"/>
      <c r="D36" s="671"/>
      <c r="E36" s="671"/>
      <c r="F36" s="671"/>
      <c r="G36" s="671"/>
      <c r="H36" s="671"/>
      <c r="I36" s="671"/>
      <c r="J36" s="671"/>
      <c r="K36" s="671"/>
      <c r="L36" s="671"/>
      <c r="M36" s="671"/>
      <c r="N36" s="671"/>
      <c r="O36" s="671"/>
      <c r="P36" s="671"/>
      <c r="Q36" s="671"/>
      <c r="R36" s="671"/>
      <c r="S36" s="671"/>
      <c r="T36" s="671"/>
      <c r="U36" s="671"/>
      <c r="V36" s="671"/>
      <c r="W36" s="671"/>
      <c r="X36" s="671"/>
      <c r="Y36" s="671"/>
      <c r="Z36" s="671"/>
      <c r="AA36" s="671"/>
      <c r="AB36" s="671"/>
      <c r="AC36" s="671"/>
      <c r="AD36" s="671"/>
      <c r="AE36" s="671"/>
      <c r="AF36" s="671"/>
      <c r="AG36" s="671"/>
      <c r="AH36" s="671"/>
      <c r="AI36" s="671"/>
      <c r="AJ36" s="671"/>
      <c r="AK36" s="671"/>
      <c r="AL36" s="671"/>
      <c r="AM36" s="671"/>
      <c r="AN36" s="671"/>
    </row>
    <row r="37" spans="1:40" x14ac:dyDescent="0.3">
      <c r="A37" s="671"/>
      <c r="B37" s="671"/>
      <c r="C37" s="671"/>
      <c r="D37" s="671"/>
      <c r="E37" s="671"/>
      <c r="F37" s="671"/>
      <c r="G37" s="671"/>
      <c r="H37" s="671"/>
      <c r="I37" s="671"/>
      <c r="J37" s="671"/>
      <c r="K37" s="671"/>
      <c r="L37" s="671"/>
      <c r="M37" s="671"/>
      <c r="N37" s="671"/>
      <c r="O37" s="671"/>
      <c r="P37" s="671"/>
      <c r="Q37" s="671"/>
      <c r="R37" s="671"/>
      <c r="S37" s="671"/>
      <c r="T37" s="671"/>
      <c r="U37" s="671"/>
      <c r="V37" s="671"/>
      <c r="W37" s="671"/>
      <c r="X37" s="671"/>
      <c r="Y37" s="671"/>
      <c r="Z37" s="671"/>
      <c r="AA37" s="671"/>
      <c r="AB37" s="671"/>
      <c r="AC37" s="671"/>
      <c r="AD37" s="671"/>
      <c r="AE37" s="671"/>
      <c r="AF37" s="671"/>
      <c r="AG37" s="671"/>
      <c r="AH37" s="671"/>
      <c r="AI37" s="671"/>
      <c r="AJ37" s="671"/>
      <c r="AK37" s="671"/>
      <c r="AL37" s="671"/>
      <c r="AM37" s="671"/>
      <c r="AN37" s="671"/>
    </row>
    <row r="38" spans="1:40" x14ac:dyDescent="0.3">
      <c r="A38" s="671"/>
      <c r="B38" s="671"/>
      <c r="C38" s="671"/>
      <c r="D38" s="671"/>
      <c r="E38" s="671"/>
      <c r="F38" s="671"/>
      <c r="G38" s="671"/>
      <c r="H38" s="671"/>
      <c r="I38" s="671"/>
      <c r="J38" s="671"/>
      <c r="K38" s="671"/>
      <c r="L38" s="671"/>
      <c r="M38" s="671"/>
      <c r="N38" s="671"/>
      <c r="O38" s="671"/>
      <c r="P38" s="671"/>
      <c r="Q38" s="671"/>
      <c r="R38" s="671"/>
      <c r="S38" s="671"/>
      <c r="T38" s="671"/>
      <c r="U38" s="671"/>
      <c r="V38" s="671"/>
      <c r="W38" s="671"/>
      <c r="X38" s="671"/>
      <c r="Y38" s="671"/>
      <c r="Z38" s="671"/>
      <c r="AA38" s="671"/>
      <c r="AB38" s="671"/>
      <c r="AC38" s="671"/>
      <c r="AD38" s="671"/>
      <c r="AE38" s="671"/>
      <c r="AF38" s="671"/>
      <c r="AG38" s="671"/>
      <c r="AH38" s="671"/>
      <c r="AI38" s="671"/>
      <c r="AJ38" s="671"/>
      <c r="AK38" s="671"/>
      <c r="AL38" s="671"/>
      <c r="AM38" s="671"/>
      <c r="AN38" s="671"/>
    </row>
    <row r="39" spans="1:40" x14ac:dyDescent="0.3">
      <c r="A39" s="671"/>
      <c r="B39" s="671"/>
      <c r="C39" s="671"/>
      <c r="D39" s="671"/>
      <c r="E39" s="671"/>
      <c r="F39" s="671"/>
      <c r="G39" s="671"/>
      <c r="H39" s="671"/>
      <c r="I39" s="671"/>
      <c r="J39" s="671"/>
      <c r="K39" s="671"/>
      <c r="L39" s="671"/>
      <c r="M39" s="671"/>
      <c r="N39" s="671"/>
      <c r="O39" s="671"/>
      <c r="P39" s="671"/>
      <c r="Q39" s="671"/>
      <c r="R39" s="671"/>
      <c r="S39" s="671"/>
      <c r="T39" s="671"/>
      <c r="U39" s="671"/>
      <c r="V39" s="671"/>
      <c r="W39" s="671"/>
      <c r="X39" s="671"/>
      <c r="Y39" s="671"/>
      <c r="Z39" s="671"/>
      <c r="AA39" s="671"/>
      <c r="AB39" s="671"/>
      <c r="AC39" s="671"/>
      <c r="AD39" s="671"/>
      <c r="AE39" s="671"/>
      <c r="AF39" s="671"/>
      <c r="AG39" s="671"/>
      <c r="AH39" s="671"/>
      <c r="AI39" s="671"/>
      <c r="AJ39" s="671"/>
      <c r="AK39" s="671"/>
      <c r="AL39" s="671"/>
      <c r="AM39" s="671"/>
      <c r="AN39" s="671"/>
    </row>
    <row r="40" spans="1:40" x14ac:dyDescent="0.3">
      <c r="A40" s="671"/>
      <c r="B40" s="671"/>
      <c r="C40" s="671"/>
      <c r="D40" s="671"/>
      <c r="E40" s="671"/>
      <c r="F40" s="671"/>
      <c r="G40" s="671"/>
      <c r="H40" s="671"/>
      <c r="I40" s="671"/>
      <c r="J40" s="671"/>
      <c r="K40" s="671"/>
      <c r="L40" s="671"/>
      <c r="M40" s="671"/>
      <c r="N40" s="671"/>
      <c r="O40" s="671"/>
      <c r="P40" s="671"/>
      <c r="Q40" s="671"/>
      <c r="R40" s="671"/>
      <c r="S40" s="671"/>
      <c r="T40" s="671"/>
      <c r="U40" s="671"/>
      <c r="V40" s="671"/>
      <c r="W40" s="671"/>
      <c r="X40" s="671"/>
      <c r="Y40" s="671"/>
      <c r="Z40" s="671"/>
      <c r="AA40" s="671"/>
      <c r="AB40" s="671"/>
      <c r="AC40" s="671"/>
      <c r="AD40" s="671"/>
      <c r="AE40" s="671"/>
      <c r="AF40" s="671"/>
      <c r="AG40" s="671"/>
      <c r="AH40" s="671"/>
      <c r="AI40" s="671"/>
      <c r="AJ40" s="671"/>
      <c r="AK40" s="671"/>
      <c r="AL40" s="671"/>
      <c r="AM40" s="671"/>
      <c r="AN40" s="671"/>
    </row>
    <row r="41" spans="1:40" x14ac:dyDescent="0.3">
      <c r="B41" s="671"/>
      <c r="C41" s="671"/>
      <c r="D41" s="671"/>
      <c r="E41" s="671"/>
      <c r="F41" s="671"/>
      <c r="R41" s="671"/>
      <c r="S41" s="671"/>
      <c r="T41" s="671"/>
      <c r="U41" s="671"/>
      <c r="V41" s="671"/>
      <c r="W41" s="671"/>
      <c r="X41" s="671"/>
      <c r="Y41" s="671"/>
      <c r="Z41" s="671"/>
      <c r="AA41" s="671"/>
      <c r="AB41" s="671"/>
      <c r="AC41" s="671"/>
      <c r="AD41" s="671"/>
      <c r="AE41" s="671"/>
      <c r="AF41" s="671"/>
      <c r="AG41" s="671"/>
      <c r="AH41" s="671"/>
      <c r="AI41" s="671"/>
      <c r="AJ41" s="671"/>
      <c r="AK41" s="671"/>
      <c r="AL41" s="671"/>
      <c r="AM41" s="671"/>
      <c r="AN41" s="671"/>
    </row>
    <row r="42" spans="1:40" x14ac:dyDescent="0.3">
      <c r="A42" s="671"/>
      <c r="B42" s="671"/>
      <c r="C42" s="671"/>
      <c r="D42" s="671"/>
      <c r="E42" s="671"/>
      <c r="F42" s="671"/>
      <c r="G42" s="671"/>
      <c r="H42" s="671"/>
      <c r="I42" s="671"/>
      <c r="J42" s="671"/>
      <c r="K42" s="671"/>
      <c r="L42" s="671"/>
      <c r="M42" s="671"/>
      <c r="N42" s="671"/>
      <c r="O42" s="671"/>
      <c r="P42" s="671"/>
      <c r="Q42" s="671"/>
      <c r="R42" s="671"/>
      <c r="S42" s="671"/>
      <c r="T42" s="671"/>
      <c r="U42" s="671"/>
      <c r="V42" s="671"/>
      <c r="W42" s="671"/>
      <c r="X42" s="671"/>
      <c r="Y42" s="671"/>
      <c r="Z42" s="671"/>
      <c r="AA42" s="671"/>
      <c r="AB42" s="671"/>
      <c r="AC42" s="671"/>
      <c r="AD42" s="671"/>
      <c r="AE42" s="671"/>
      <c r="AF42" s="671"/>
      <c r="AG42" s="671"/>
      <c r="AH42" s="671"/>
      <c r="AI42" s="671"/>
      <c r="AJ42" s="671"/>
      <c r="AK42" s="671"/>
      <c r="AL42" s="671"/>
      <c r="AM42" s="671"/>
      <c r="AN42" s="671"/>
    </row>
    <row r="43" spans="1:40" x14ac:dyDescent="0.3">
      <c r="A43" s="671"/>
      <c r="B43" s="671"/>
      <c r="C43" s="671"/>
      <c r="D43" s="671"/>
      <c r="E43" s="671"/>
      <c r="F43" s="671"/>
      <c r="G43" s="671"/>
      <c r="H43" s="671"/>
      <c r="I43" s="671"/>
      <c r="J43" s="671"/>
      <c r="K43" s="671"/>
      <c r="L43" s="671"/>
      <c r="M43" s="671"/>
      <c r="N43" s="671"/>
      <c r="O43" s="671"/>
      <c r="P43" s="671"/>
      <c r="Q43" s="671"/>
      <c r="R43" s="671"/>
      <c r="S43" s="671"/>
      <c r="T43" s="671"/>
      <c r="U43" s="671"/>
      <c r="V43" s="671"/>
      <c r="W43" s="671"/>
      <c r="X43" s="671"/>
      <c r="Y43" s="671"/>
      <c r="Z43" s="671"/>
      <c r="AA43" s="671"/>
      <c r="AB43" s="671"/>
      <c r="AC43" s="671"/>
      <c r="AD43" s="671"/>
      <c r="AE43" s="671"/>
      <c r="AF43" s="671"/>
      <c r="AG43" s="671"/>
      <c r="AH43" s="671"/>
      <c r="AI43" s="671"/>
      <c r="AJ43" s="671"/>
      <c r="AK43" s="671"/>
      <c r="AL43" s="671"/>
      <c r="AM43" s="671"/>
      <c r="AN43" s="671"/>
    </row>
    <row r="44" spans="1:40" x14ac:dyDescent="0.3">
      <c r="A44" s="671"/>
      <c r="B44" s="671"/>
      <c r="C44" s="671"/>
      <c r="D44" s="671"/>
      <c r="E44" s="671"/>
      <c r="F44" s="671"/>
      <c r="G44" s="671"/>
      <c r="H44" s="671"/>
      <c r="I44" s="671"/>
      <c r="J44" s="671"/>
      <c r="K44" s="671"/>
      <c r="L44" s="671"/>
      <c r="M44" s="671"/>
      <c r="N44" s="671"/>
      <c r="O44" s="671"/>
      <c r="P44" s="671"/>
      <c r="Q44" s="671"/>
      <c r="R44" s="671"/>
      <c r="S44" s="671"/>
      <c r="T44" s="671"/>
      <c r="U44" s="671"/>
      <c r="V44" s="671"/>
      <c r="W44" s="671"/>
      <c r="X44" s="671"/>
      <c r="Y44" s="671"/>
      <c r="Z44" s="671"/>
      <c r="AA44" s="671"/>
      <c r="AB44" s="671"/>
      <c r="AC44" s="671"/>
      <c r="AD44" s="671"/>
      <c r="AE44" s="671"/>
      <c r="AF44" s="671"/>
      <c r="AG44" s="671"/>
      <c r="AH44" s="671"/>
      <c r="AI44" s="671"/>
      <c r="AJ44" s="671"/>
      <c r="AK44" s="671"/>
      <c r="AL44" s="671"/>
      <c r="AM44" s="671"/>
      <c r="AN44" s="671"/>
    </row>
    <row r="45" spans="1:40" x14ac:dyDescent="0.3">
      <c r="A45" s="671"/>
      <c r="B45" s="671"/>
      <c r="C45" s="671"/>
      <c r="D45" s="671"/>
      <c r="E45" s="671"/>
      <c r="F45" s="671"/>
      <c r="G45" s="671"/>
      <c r="H45" s="671"/>
      <c r="I45" s="671"/>
      <c r="J45" s="671"/>
      <c r="K45" s="671"/>
      <c r="L45" s="671"/>
      <c r="M45" s="671"/>
      <c r="N45" s="671"/>
      <c r="O45" s="671"/>
      <c r="P45" s="671"/>
      <c r="Q45" s="671"/>
      <c r="R45" s="671"/>
      <c r="S45" s="671"/>
      <c r="T45" s="671"/>
      <c r="U45" s="671"/>
      <c r="V45" s="671"/>
      <c r="W45" s="671"/>
      <c r="X45" s="671"/>
      <c r="Y45" s="671"/>
      <c r="Z45" s="671"/>
      <c r="AA45" s="671"/>
      <c r="AB45" s="671"/>
      <c r="AC45" s="671"/>
      <c r="AD45" s="671"/>
      <c r="AE45" s="671"/>
      <c r="AF45" s="671"/>
      <c r="AG45" s="671"/>
      <c r="AH45" s="671"/>
      <c r="AI45" s="671"/>
      <c r="AJ45" s="671"/>
      <c r="AK45" s="671"/>
      <c r="AL45" s="671"/>
      <c r="AM45" s="671"/>
      <c r="AN45" s="671"/>
    </row>
    <row r="46" spans="1:40" x14ac:dyDescent="0.3">
      <c r="A46" s="671"/>
      <c r="B46" s="671"/>
      <c r="C46" s="671"/>
      <c r="D46" s="671"/>
      <c r="E46" s="671"/>
      <c r="F46" s="671"/>
      <c r="G46" s="671"/>
      <c r="H46" s="671"/>
      <c r="I46" s="671"/>
      <c r="J46" s="671"/>
      <c r="K46" s="671"/>
      <c r="L46" s="671"/>
      <c r="M46" s="671"/>
      <c r="N46" s="671"/>
      <c r="O46" s="671"/>
      <c r="P46" s="671"/>
      <c r="Q46" s="671"/>
      <c r="R46" s="671"/>
      <c r="S46" s="671"/>
      <c r="T46" s="671"/>
      <c r="U46" s="671"/>
      <c r="V46" s="671"/>
      <c r="W46" s="671"/>
      <c r="X46" s="671"/>
      <c r="Y46" s="671"/>
      <c r="Z46" s="671"/>
      <c r="AA46" s="671"/>
      <c r="AB46" s="671"/>
      <c r="AC46" s="671"/>
      <c r="AD46" s="671"/>
      <c r="AE46" s="671"/>
      <c r="AF46" s="671"/>
      <c r="AG46" s="671"/>
      <c r="AH46" s="671"/>
      <c r="AI46" s="671"/>
      <c r="AJ46" s="671"/>
      <c r="AK46" s="671"/>
      <c r="AL46" s="671"/>
      <c r="AM46" s="671"/>
      <c r="AN46" s="671"/>
    </row>
    <row r="47" spans="1:40" x14ac:dyDescent="0.3">
      <c r="A47" s="671"/>
      <c r="B47" s="671"/>
      <c r="C47" s="671"/>
      <c r="D47" s="671"/>
      <c r="E47" s="671"/>
      <c r="F47" s="671"/>
      <c r="G47" s="671"/>
      <c r="H47" s="671"/>
      <c r="I47" s="671"/>
      <c r="J47" s="671"/>
      <c r="K47" s="671"/>
      <c r="L47" s="671"/>
      <c r="M47" s="671"/>
      <c r="N47" s="671"/>
      <c r="O47" s="671"/>
      <c r="P47" s="671"/>
      <c r="Q47" s="671"/>
      <c r="R47" s="671"/>
      <c r="S47" s="671"/>
      <c r="T47" s="671"/>
      <c r="U47" s="671"/>
      <c r="V47" s="671"/>
      <c r="W47" s="671"/>
      <c r="X47" s="671"/>
      <c r="Y47" s="671"/>
      <c r="Z47" s="671"/>
      <c r="AA47" s="671"/>
      <c r="AB47" s="671"/>
      <c r="AC47" s="671"/>
      <c r="AD47" s="671"/>
      <c r="AE47" s="671"/>
      <c r="AF47" s="671"/>
      <c r="AG47" s="671"/>
      <c r="AH47" s="671"/>
      <c r="AI47" s="671"/>
      <c r="AJ47" s="671"/>
      <c r="AK47" s="671"/>
      <c r="AL47" s="671"/>
      <c r="AM47" s="671"/>
      <c r="AN47" s="671"/>
    </row>
    <row r="48" spans="1:40" x14ac:dyDescent="0.3">
      <c r="A48" s="671"/>
      <c r="B48" s="671"/>
      <c r="C48" s="671"/>
      <c r="D48" s="671"/>
      <c r="E48" s="671"/>
      <c r="F48" s="671"/>
      <c r="G48" s="671"/>
      <c r="H48" s="671"/>
      <c r="I48" s="671"/>
      <c r="J48" s="671"/>
      <c r="K48" s="671"/>
      <c r="L48" s="671"/>
      <c r="M48" s="671"/>
      <c r="N48" s="671"/>
      <c r="O48" s="671"/>
      <c r="P48" s="671"/>
      <c r="Q48" s="671"/>
      <c r="R48" s="671"/>
      <c r="S48" s="671"/>
      <c r="T48" s="671"/>
      <c r="U48" s="671"/>
      <c r="V48" s="671"/>
      <c r="W48" s="671"/>
      <c r="X48" s="671"/>
      <c r="Y48" s="671"/>
      <c r="Z48" s="671"/>
      <c r="AA48" s="671"/>
      <c r="AB48" s="671"/>
      <c r="AC48" s="671"/>
      <c r="AD48" s="671"/>
      <c r="AE48" s="671"/>
      <c r="AF48" s="671"/>
      <c r="AG48" s="671"/>
      <c r="AH48" s="671"/>
      <c r="AI48" s="671"/>
      <c r="AJ48" s="671"/>
      <c r="AK48" s="671"/>
      <c r="AL48" s="671"/>
      <c r="AM48" s="671"/>
      <c r="AN48" s="671"/>
    </row>
    <row r="49" spans="1:40" x14ac:dyDescent="0.3">
      <c r="A49" s="671"/>
      <c r="B49" s="671"/>
      <c r="C49" s="671"/>
      <c r="D49" s="671"/>
      <c r="E49" s="671"/>
      <c r="F49" s="671"/>
      <c r="G49" s="671"/>
      <c r="H49" s="671"/>
      <c r="I49" s="671"/>
      <c r="J49" s="671"/>
      <c r="K49" s="671"/>
      <c r="L49" s="671"/>
      <c r="M49" s="671"/>
      <c r="N49" s="671"/>
      <c r="O49" s="671"/>
      <c r="P49" s="671"/>
      <c r="Q49" s="671"/>
      <c r="R49" s="671"/>
      <c r="S49" s="671"/>
      <c r="T49" s="671"/>
      <c r="U49" s="671"/>
      <c r="V49" s="671"/>
      <c r="W49" s="671"/>
      <c r="X49" s="671"/>
      <c r="Y49" s="671"/>
      <c r="Z49" s="671"/>
      <c r="AA49" s="671"/>
      <c r="AB49" s="671"/>
      <c r="AC49" s="671"/>
      <c r="AD49" s="671"/>
      <c r="AE49" s="671"/>
      <c r="AF49" s="671"/>
      <c r="AG49" s="671"/>
      <c r="AH49" s="671"/>
      <c r="AI49" s="671"/>
      <c r="AJ49" s="671"/>
      <c r="AK49" s="671"/>
      <c r="AL49" s="671"/>
      <c r="AM49" s="671"/>
      <c r="AN49" s="671"/>
    </row>
    <row r="50" spans="1:40" x14ac:dyDescent="0.3">
      <c r="A50" s="671"/>
      <c r="B50" s="671"/>
      <c r="C50" s="671"/>
      <c r="D50" s="671"/>
      <c r="E50" s="671"/>
      <c r="F50" s="671"/>
      <c r="G50" s="671"/>
      <c r="H50" s="671"/>
      <c r="I50" s="671"/>
      <c r="J50" s="671"/>
      <c r="K50" s="671"/>
      <c r="L50" s="671"/>
      <c r="M50" s="671"/>
      <c r="N50" s="671"/>
      <c r="O50" s="671"/>
      <c r="P50" s="671"/>
      <c r="Q50" s="671"/>
      <c r="R50" s="671"/>
      <c r="S50" s="671"/>
      <c r="T50" s="671"/>
      <c r="U50" s="671"/>
      <c r="V50" s="671"/>
      <c r="W50" s="671"/>
      <c r="X50" s="671"/>
      <c r="Y50" s="671"/>
      <c r="Z50" s="671"/>
      <c r="AA50" s="671"/>
      <c r="AB50" s="671"/>
      <c r="AC50" s="671"/>
      <c r="AD50" s="671"/>
      <c r="AE50" s="671"/>
      <c r="AF50" s="671"/>
      <c r="AG50" s="671"/>
      <c r="AH50" s="671"/>
      <c r="AI50" s="671"/>
      <c r="AJ50" s="671"/>
      <c r="AK50" s="671"/>
      <c r="AL50" s="671"/>
      <c r="AM50" s="671"/>
      <c r="AN50" s="671"/>
    </row>
    <row r="51" spans="1:40" x14ac:dyDescent="0.3">
      <c r="A51" s="671"/>
      <c r="B51" s="671"/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T51" s="671"/>
      <c r="U51" s="671"/>
      <c r="V51" s="671"/>
      <c r="W51" s="671"/>
      <c r="X51" s="671"/>
      <c r="Y51" s="671"/>
      <c r="Z51" s="671"/>
      <c r="AA51" s="671"/>
      <c r="AB51" s="671"/>
      <c r="AC51" s="671"/>
      <c r="AD51" s="671"/>
      <c r="AE51" s="671"/>
      <c r="AF51" s="671"/>
      <c r="AG51" s="671"/>
      <c r="AH51" s="671"/>
      <c r="AI51" s="671"/>
      <c r="AJ51" s="671"/>
      <c r="AK51" s="671"/>
      <c r="AL51" s="671"/>
      <c r="AM51" s="671"/>
      <c r="AN51" s="671"/>
    </row>
    <row r="52" spans="1:40" x14ac:dyDescent="0.3">
      <c r="A52" s="671"/>
      <c r="B52" s="671"/>
      <c r="C52" s="671"/>
      <c r="D52" s="671"/>
      <c r="E52" s="671"/>
      <c r="F52" s="671"/>
      <c r="G52" s="671"/>
      <c r="H52" s="671"/>
      <c r="I52" s="671"/>
      <c r="J52" s="671"/>
      <c r="K52" s="671"/>
      <c r="L52" s="671"/>
      <c r="M52" s="671"/>
      <c r="N52" s="671"/>
      <c r="O52" s="671"/>
      <c r="P52" s="671"/>
      <c r="Q52" s="671"/>
      <c r="R52" s="671"/>
      <c r="S52" s="671"/>
      <c r="T52" s="671"/>
      <c r="U52" s="671"/>
      <c r="V52" s="671"/>
      <c r="W52" s="671"/>
      <c r="X52" s="671"/>
      <c r="Y52" s="671"/>
      <c r="Z52" s="671"/>
      <c r="AA52" s="671"/>
      <c r="AB52" s="671"/>
      <c r="AC52" s="671"/>
      <c r="AD52" s="671"/>
      <c r="AE52" s="671"/>
      <c r="AF52" s="671"/>
      <c r="AG52" s="671"/>
      <c r="AH52" s="671"/>
      <c r="AI52" s="671"/>
      <c r="AJ52" s="671"/>
      <c r="AK52" s="671"/>
      <c r="AL52" s="671"/>
      <c r="AM52" s="671"/>
      <c r="AN52" s="671"/>
    </row>
    <row r="53" spans="1:40" x14ac:dyDescent="0.3">
      <c r="A53" s="671"/>
      <c r="B53" s="671"/>
      <c r="C53" s="671"/>
      <c r="D53" s="671"/>
      <c r="E53" s="671"/>
      <c r="F53" s="671"/>
      <c r="G53" s="671"/>
      <c r="H53" s="671"/>
      <c r="I53" s="671"/>
      <c r="J53" s="671"/>
      <c r="K53" s="671"/>
      <c r="L53" s="671"/>
      <c r="M53" s="671"/>
      <c r="N53" s="671"/>
      <c r="O53" s="671"/>
      <c r="P53" s="671"/>
      <c r="Q53" s="671"/>
      <c r="R53" s="671"/>
      <c r="S53" s="671"/>
      <c r="T53" s="671"/>
      <c r="U53" s="671"/>
      <c r="V53" s="671"/>
      <c r="W53" s="671"/>
      <c r="X53" s="671"/>
      <c r="Y53" s="671"/>
      <c r="Z53" s="671"/>
      <c r="AA53" s="671"/>
      <c r="AB53" s="671"/>
      <c r="AC53" s="671"/>
      <c r="AD53" s="671"/>
      <c r="AE53" s="671"/>
      <c r="AF53" s="671"/>
      <c r="AG53" s="671"/>
      <c r="AH53" s="671"/>
      <c r="AI53" s="671"/>
      <c r="AJ53" s="671"/>
      <c r="AK53" s="671"/>
      <c r="AL53" s="671"/>
      <c r="AM53" s="671"/>
      <c r="AN53" s="671"/>
    </row>
    <row r="54" spans="1:40" x14ac:dyDescent="0.3">
      <c r="A54" s="671"/>
      <c r="B54" s="671"/>
      <c r="C54" s="671"/>
      <c r="D54" s="671"/>
      <c r="E54" s="671"/>
      <c r="F54" s="671"/>
      <c r="G54" s="671"/>
      <c r="H54" s="671"/>
      <c r="I54" s="671"/>
      <c r="J54" s="671"/>
      <c r="K54" s="671"/>
      <c r="L54" s="671"/>
      <c r="M54" s="671"/>
      <c r="N54" s="671"/>
      <c r="O54" s="671"/>
      <c r="P54" s="671"/>
      <c r="Q54" s="671"/>
      <c r="R54" s="671"/>
      <c r="S54" s="671"/>
      <c r="T54" s="671"/>
      <c r="U54" s="671"/>
      <c r="V54" s="671"/>
      <c r="W54" s="671"/>
      <c r="X54" s="671"/>
      <c r="Y54" s="671"/>
      <c r="Z54" s="671"/>
      <c r="AA54" s="671"/>
      <c r="AB54" s="671"/>
      <c r="AC54" s="671"/>
      <c r="AD54" s="671"/>
      <c r="AE54" s="671"/>
      <c r="AF54" s="671"/>
      <c r="AG54" s="671"/>
      <c r="AH54" s="671"/>
      <c r="AI54" s="671"/>
      <c r="AJ54" s="671"/>
      <c r="AK54" s="671"/>
      <c r="AL54" s="671"/>
      <c r="AM54" s="671"/>
      <c r="AN54" s="671"/>
    </row>
    <row r="55" spans="1:40" x14ac:dyDescent="0.3">
      <c r="A55" s="671"/>
      <c r="B55" s="671"/>
      <c r="C55" s="671"/>
      <c r="D55" s="671"/>
      <c r="E55" s="671"/>
      <c r="F55" s="671"/>
      <c r="G55" s="671"/>
      <c r="H55" s="671"/>
      <c r="I55" s="671"/>
      <c r="J55" s="671"/>
      <c r="K55" s="671"/>
      <c r="L55" s="671"/>
      <c r="M55" s="671"/>
      <c r="N55" s="671"/>
      <c r="O55" s="671"/>
      <c r="P55" s="671"/>
      <c r="Q55" s="671"/>
      <c r="R55" s="671"/>
      <c r="S55" s="671"/>
      <c r="T55" s="671"/>
      <c r="U55" s="671"/>
      <c r="V55" s="671"/>
      <c r="W55" s="671"/>
      <c r="X55" s="671"/>
      <c r="Y55" s="671"/>
      <c r="Z55" s="671"/>
      <c r="AA55" s="671"/>
      <c r="AB55" s="671"/>
      <c r="AC55" s="671"/>
      <c r="AD55" s="671"/>
      <c r="AE55" s="671"/>
      <c r="AF55" s="671"/>
      <c r="AG55" s="671"/>
      <c r="AH55" s="671"/>
      <c r="AI55" s="671"/>
      <c r="AJ55" s="671"/>
      <c r="AK55" s="671"/>
      <c r="AL55" s="671"/>
      <c r="AM55" s="671"/>
      <c r="AN55" s="671"/>
    </row>
    <row r="56" spans="1:40" x14ac:dyDescent="0.3">
      <c r="A56" s="671"/>
      <c r="B56" s="671"/>
      <c r="C56" s="671"/>
      <c r="D56" s="671"/>
      <c r="E56" s="671"/>
      <c r="F56" s="671"/>
      <c r="G56" s="671"/>
      <c r="H56" s="671"/>
      <c r="I56" s="671"/>
      <c r="J56" s="671"/>
      <c r="K56" s="671"/>
      <c r="L56" s="671"/>
      <c r="M56" s="671"/>
      <c r="N56" s="671"/>
      <c r="O56" s="671"/>
      <c r="P56" s="671"/>
      <c r="Q56" s="671"/>
      <c r="R56" s="671"/>
      <c r="S56" s="671"/>
      <c r="T56" s="671"/>
      <c r="U56" s="671"/>
      <c r="V56" s="671"/>
      <c r="W56" s="671"/>
      <c r="X56" s="671"/>
      <c r="Y56" s="671"/>
      <c r="Z56" s="671"/>
      <c r="AA56" s="671"/>
      <c r="AB56" s="671"/>
      <c r="AC56" s="671"/>
      <c r="AD56" s="671"/>
      <c r="AE56" s="671"/>
      <c r="AF56" s="671"/>
      <c r="AG56" s="671"/>
      <c r="AH56" s="671"/>
      <c r="AI56" s="671"/>
      <c r="AJ56" s="671"/>
      <c r="AK56" s="671"/>
      <c r="AL56" s="671"/>
      <c r="AM56" s="671"/>
      <c r="AN56" s="671"/>
    </row>
    <row r="57" spans="1:40" x14ac:dyDescent="0.3">
      <c r="A57" s="671"/>
      <c r="B57" s="671"/>
      <c r="C57" s="671"/>
      <c r="D57" s="671"/>
      <c r="E57" s="671"/>
      <c r="F57" s="671"/>
      <c r="G57" s="671"/>
      <c r="H57" s="671"/>
      <c r="I57" s="671"/>
      <c r="J57" s="671"/>
      <c r="K57" s="671"/>
      <c r="L57" s="671"/>
      <c r="M57" s="671"/>
      <c r="N57" s="671"/>
      <c r="O57" s="671"/>
      <c r="P57" s="671"/>
      <c r="Q57" s="671"/>
      <c r="R57" s="671"/>
      <c r="S57" s="671"/>
      <c r="T57" s="671"/>
      <c r="U57" s="671"/>
      <c r="V57" s="671"/>
      <c r="W57" s="671"/>
      <c r="X57" s="671"/>
      <c r="Y57" s="671"/>
      <c r="Z57" s="671"/>
      <c r="AA57" s="671"/>
      <c r="AB57" s="671"/>
      <c r="AC57" s="671"/>
      <c r="AD57" s="671"/>
      <c r="AE57" s="671"/>
      <c r="AF57" s="671"/>
      <c r="AG57" s="671"/>
      <c r="AH57" s="671"/>
      <c r="AI57" s="671"/>
      <c r="AJ57" s="671"/>
      <c r="AK57" s="671"/>
      <c r="AL57" s="671"/>
      <c r="AM57" s="671"/>
      <c r="AN57" s="671"/>
    </row>
    <row r="58" spans="1:40" x14ac:dyDescent="0.3">
      <c r="A58" s="671"/>
      <c r="B58" s="671"/>
      <c r="C58" s="671"/>
      <c r="D58" s="671"/>
      <c r="E58" s="671"/>
      <c r="F58" s="671"/>
      <c r="G58" s="671"/>
      <c r="H58" s="671"/>
      <c r="I58" s="671"/>
      <c r="J58" s="671"/>
      <c r="K58" s="671"/>
      <c r="L58" s="671"/>
      <c r="M58" s="671"/>
      <c r="N58" s="671"/>
      <c r="O58" s="671"/>
      <c r="P58" s="671"/>
      <c r="Q58" s="671"/>
      <c r="R58" s="671"/>
      <c r="S58" s="671"/>
      <c r="T58" s="671"/>
      <c r="U58" s="671"/>
      <c r="V58" s="671"/>
      <c r="W58" s="671"/>
      <c r="X58" s="671"/>
      <c r="Y58" s="671"/>
      <c r="Z58" s="671"/>
      <c r="AA58" s="671"/>
      <c r="AB58" s="671"/>
      <c r="AC58" s="671"/>
      <c r="AD58" s="671"/>
      <c r="AE58" s="671"/>
      <c r="AF58" s="671"/>
      <c r="AG58" s="671"/>
      <c r="AH58" s="671"/>
      <c r="AI58" s="671"/>
      <c r="AJ58" s="671"/>
      <c r="AK58" s="671"/>
      <c r="AL58" s="671"/>
      <c r="AM58" s="671"/>
      <c r="AN58" s="671"/>
    </row>
    <row r="59" spans="1:40" x14ac:dyDescent="0.3">
      <c r="A59" s="671"/>
      <c r="B59" s="671"/>
      <c r="C59" s="671"/>
      <c r="D59" s="671"/>
      <c r="E59" s="671"/>
      <c r="F59" s="671"/>
      <c r="G59" s="671"/>
      <c r="H59" s="671"/>
      <c r="I59" s="671"/>
      <c r="J59" s="671"/>
      <c r="K59" s="671"/>
      <c r="L59" s="671"/>
      <c r="M59" s="671"/>
      <c r="N59" s="671"/>
      <c r="O59" s="671"/>
      <c r="P59" s="671"/>
      <c r="Q59" s="671"/>
      <c r="R59" s="671"/>
      <c r="S59" s="671"/>
      <c r="T59" s="671"/>
      <c r="U59" s="671"/>
      <c r="V59" s="671"/>
      <c r="W59" s="671"/>
      <c r="X59" s="671"/>
      <c r="Y59" s="671"/>
      <c r="Z59" s="671"/>
      <c r="AA59" s="671"/>
      <c r="AB59" s="671"/>
      <c r="AC59" s="671"/>
      <c r="AD59" s="671"/>
      <c r="AE59" s="671"/>
      <c r="AF59" s="671"/>
      <c r="AG59" s="671"/>
      <c r="AH59" s="671"/>
      <c r="AI59" s="671"/>
      <c r="AJ59" s="671"/>
      <c r="AK59" s="671"/>
      <c r="AL59" s="671"/>
      <c r="AM59" s="671"/>
      <c r="AN59" s="671"/>
    </row>
    <row r="60" spans="1:40" x14ac:dyDescent="0.3">
      <c r="A60" s="671"/>
      <c r="B60" s="671"/>
      <c r="C60" s="671"/>
      <c r="D60" s="671"/>
      <c r="E60" s="671"/>
      <c r="F60" s="671"/>
      <c r="G60" s="671"/>
      <c r="H60" s="671"/>
      <c r="I60" s="671"/>
      <c r="J60" s="671"/>
      <c r="K60" s="671"/>
      <c r="L60" s="671"/>
      <c r="M60" s="671"/>
      <c r="N60" s="671"/>
      <c r="O60" s="671"/>
      <c r="P60" s="671"/>
      <c r="Q60" s="671"/>
      <c r="R60" s="671"/>
      <c r="S60" s="671"/>
      <c r="T60" s="671"/>
      <c r="U60" s="671"/>
      <c r="V60" s="671"/>
      <c r="W60" s="671"/>
      <c r="X60" s="671"/>
      <c r="Y60" s="671"/>
      <c r="Z60" s="671"/>
      <c r="AA60" s="671"/>
      <c r="AB60" s="671"/>
      <c r="AC60" s="671"/>
      <c r="AD60" s="671"/>
      <c r="AE60" s="671"/>
      <c r="AF60" s="671"/>
      <c r="AG60" s="671"/>
      <c r="AH60" s="671"/>
      <c r="AI60" s="671"/>
      <c r="AJ60" s="671"/>
      <c r="AK60" s="671"/>
      <c r="AL60" s="671"/>
      <c r="AM60" s="671"/>
      <c r="AN60" s="671"/>
    </row>
    <row r="61" spans="1:40" x14ac:dyDescent="0.3">
      <c r="A61" s="671"/>
      <c r="B61" s="671"/>
      <c r="C61" s="671"/>
      <c r="D61" s="671"/>
      <c r="E61" s="671"/>
      <c r="F61" s="671"/>
      <c r="G61" s="671"/>
      <c r="H61" s="671"/>
      <c r="I61" s="671"/>
      <c r="J61" s="671"/>
      <c r="K61" s="671"/>
      <c r="L61" s="671"/>
      <c r="M61" s="671"/>
      <c r="N61" s="671"/>
      <c r="O61" s="671"/>
      <c r="P61" s="671"/>
      <c r="Q61" s="671"/>
      <c r="R61" s="671"/>
      <c r="S61" s="671"/>
      <c r="T61" s="671"/>
      <c r="U61" s="671"/>
      <c r="V61" s="671"/>
      <c r="W61" s="671"/>
      <c r="X61" s="671"/>
      <c r="Y61" s="671"/>
      <c r="Z61" s="671"/>
      <c r="AA61" s="671"/>
      <c r="AB61" s="671"/>
      <c r="AC61" s="671"/>
      <c r="AD61" s="671"/>
      <c r="AE61" s="671"/>
      <c r="AF61" s="671"/>
      <c r="AG61" s="671"/>
      <c r="AH61" s="671"/>
      <c r="AI61" s="671"/>
      <c r="AJ61" s="671"/>
      <c r="AK61" s="671"/>
      <c r="AL61" s="671"/>
      <c r="AM61" s="671"/>
      <c r="AN61" s="671"/>
    </row>
    <row r="62" spans="1:40" x14ac:dyDescent="0.3">
      <c r="A62" s="671"/>
      <c r="B62" s="671"/>
      <c r="C62" s="671"/>
      <c r="D62" s="671"/>
      <c r="E62" s="671"/>
      <c r="F62" s="671"/>
      <c r="G62" s="671"/>
      <c r="H62" s="671"/>
      <c r="I62" s="671"/>
      <c r="J62" s="671"/>
      <c r="K62" s="671"/>
      <c r="L62" s="671"/>
      <c r="M62" s="671"/>
      <c r="N62" s="671"/>
      <c r="O62" s="671"/>
      <c r="P62" s="671"/>
      <c r="Q62" s="671"/>
      <c r="R62" s="671"/>
      <c r="S62" s="671"/>
      <c r="T62" s="671"/>
      <c r="U62" s="671"/>
      <c r="V62" s="671"/>
      <c r="W62" s="671"/>
      <c r="X62" s="671"/>
      <c r="Y62" s="671"/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1"/>
      <c r="AK62" s="671"/>
      <c r="AL62" s="671"/>
      <c r="AM62" s="671"/>
      <c r="AN62" s="671"/>
    </row>
    <row r="63" spans="1:40" x14ac:dyDescent="0.3">
      <c r="A63" s="671"/>
      <c r="B63" s="671"/>
      <c r="C63" s="671"/>
      <c r="D63" s="671"/>
      <c r="E63" s="671"/>
      <c r="F63" s="671"/>
      <c r="G63" s="671"/>
      <c r="H63" s="671"/>
      <c r="I63" s="671"/>
      <c r="J63" s="671"/>
      <c r="K63" s="671"/>
      <c r="L63" s="671"/>
      <c r="M63" s="671"/>
      <c r="N63" s="671"/>
      <c r="O63" s="671"/>
      <c r="P63" s="671"/>
      <c r="Q63" s="671"/>
      <c r="R63" s="671"/>
      <c r="S63" s="671"/>
      <c r="T63" s="671"/>
      <c r="U63" s="671"/>
      <c r="V63" s="671"/>
      <c r="W63" s="671"/>
      <c r="X63" s="671"/>
      <c r="Y63" s="671"/>
      <c r="Z63" s="671"/>
      <c r="AA63" s="671"/>
      <c r="AB63" s="671"/>
      <c r="AC63" s="671"/>
      <c r="AD63" s="671"/>
      <c r="AE63" s="671"/>
      <c r="AF63" s="671"/>
      <c r="AG63" s="671"/>
      <c r="AH63" s="671"/>
      <c r="AI63" s="671"/>
      <c r="AJ63" s="671"/>
      <c r="AK63" s="671"/>
      <c r="AL63" s="671"/>
      <c r="AM63" s="671"/>
      <c r="AN63" s="671"/>
    </row>
    <row r="64" spans="1:40" x14ac:dyDescent="0.3">
      <c r="A64" s="671"/>
      <c r="B64" s="671"/>
      <c r="C64" s="671"/>
      <c r="D64" s="671"/>
      <c r="E64" s="671"/>
      <c r="F64" s="671"/>
      <c r="G64" s="671"/>
      <c r="H64" s="671"/>
      <c r="I64" s="671"/>
      <c r="J64" s="671"/>
      <c r="K64" s="671"/>
      <c r="L64" s="671"/>
      <c r="M64" s="671"/>
      <c r="N64" s="671"/>
      <c r="O64" s="671"/>
      <c r="P64" s="671"/>
      <c r="Q64" s="671"/>
      <c r="R64" s="671"/>
      <c r="S64" s="671"/>
      <c r="T64" s="671"/>
      <c r="U64" s="671"/>
      <c r="V64" s="671"/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1"/>
      <c r="AK64" s="671"/>
      <c r="AL64" s="671"/>
      <c r="AM64" s="671"/>
      <c r="AN64" s="671"/>
    </row>
    <row r="65" spans="1:40" x14ac:dyDescent="0.3">
      <c r="A65" s="671"/>
      <c r="B65" s="671"/>
      <c r="C65" s="671"/>
      <c r="D65" s="671"/>
      <c r="E65" s="671"/>
      <c r="F65" s="671"/>
      <c r="G65" s="671"/>
      <c r="H65" s="671"/>
      <c r="I65" s="671"/>
      <c r="J65" s="671"/>
      <c r="K65" s="671"/>
      <c r="L65" s="671"/>
      <c r="M65" s="671"/>
      <c r="N65" s="671"/>
      <c r="O65" s="671"/>
      <c r="P65" s="671"/>
      <c r="Q65" s="671"/>
      <c r="R65" s="671"/>
      <c r="S65" s="671"/>
      <c r="T65" s="671"/>
      <c r="U65" s="671"/>
      <c r="V65" s="671"/>
      <c r="W65" s="671"/>
      <c r="X65" s="671"/>
      <c r="Y65" s="671"/>
      <c r="Z65" s="671"/>
      <c r="AA65" s="671"/>
      <c r="AB65" s="671"/>
      <c r="AC65" s="671"/>
      <c r="AD65" s="671"/>
      <c r="AE65" s="671"/>
      <c r="AF65" s="671"/>
      <c r="AG65" s="671"/>
      <c r="AH65" s="671"/>
      <c r="AI65" s="671"/>
      <c r="AJ65" s="671"/>
      <c r="AK65" s="671"/>
      <c r="AL65" s="671"/>
      <c r="AM65" s="671"/>
      <c r="AN65" s="671"/>
    </row>
    <row r="66" spans="1:40" x14ac:dyDescent="0.3">
      <c r="A66" s="671"/>
      <c r="B66" s="671"/>
      <c r="C66" s="671"/>
      <c r="D66" s="671"/>
      <c r="E66" s="671"/>
      <c r="F66" s="671"/>
      <c r="G66" s="671"/>
      <c r="H66" s="671"/>
      <c r="I66" s="671"/>
      <c r="J66" s="671"/>
      <c r="K66" s="671"/>
      <c r="L66" s="671"/>
      <c r="M66" s="671"/>
      <c r="N66" s="671"/>
      <c r="O66" s="671"/>
      <c r="P66" s="671"/>
      <c r="Q66" s="671"/>
      <c r="R66" s="671"/>
      <c r="S66" s="671"/>
      <c r="T66" s="671"/>
      <c r="U66" s="671"/>
      <c r="V66" s="671"/>
      <c r="W66" s="671"/>
      <c r="X66" s="671"/>
      <c r="Y66" s="671"/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1"/>
      <c r="AK66" s="671"/>
      <c r="AL66" s="671"/>
      <c r="AM66" s="671"/>
      <c r="AN66" s="671"/>
    </row>
    <row r="67" spans="1:40" x14ac:dyDescent="0.3">
      <c r="A67" s="671"/>
      <c r="B67" s="671"/>
      <c r="C67" s="671"/>
      <c r="D67" s="671"/>
      <c r="E67" s="671"/>
      <c r="F67" s="671"/>
      <c r="G67" s="671"/>
      <c r="H67" s="671"/>
      <c r="I67" s="671"/>
      <c r="J67" s="671"/>
      <c r="K67" s="671"/>
      <c r="L67" s="671"/>
      <c r="M67" s="671"/>
      <c r="N67" s="671"/>
      <c r="O67" s="671"/>
      <c r="P67" s="671"/>
      <c r="Q67" s="671"/>
      <c r="R67" s="671"/>
      <c r="S67" s="671"/>
      <c r="T67" s="671"/>
      <c r="U67" s="671"/>
      <c r="V67" s="671"/>
      <c r="W67" s="671"/>
      <c r="X67" s="671"/>
      <c r="Y67" s="671"/>
      <c r="Z67" s="671"/>
      <c r="AA67" s="671"/>
      <c r="AB67" s="671"/>
      <c r="AC67" s="671"/>
      <c r="AD67" s="671"/>
      <c r="AE67" s="671"/>
      <c r="AF67" s="671"/>
      <c r="AG67" s="671"/>
      <c r="AH67" s="671"/>
      <c r="AI67" s="671"/>
      <c r="AJ67" s="671"/>
      <c r="AK67" s="671"/>
      <c r="AL67" s="671"/>
      <c r="AM67" s="671"/>
      <c r="AN67" s="671"/>
    </row>
    <row r="68" spans="1:40" x14ac:dyDescent="0.3">
      <c r="A68" s="671"/>
      <c r="B68" s="671"/>
      <c r="C68" s="671"/>
      <c r="D68" s="671"/>
      <c r="E68" s="671"/>
      <c r="F68" s="671"/>
      <c r="G68" s="671"/>
      <c r="H68" s="671"/>
      <c r="I68" s="671"/>
      <c r="J68" s="671"/>
      <c r="K68" s="671"/>
      <c r="L68" s="671"/>
      <c r="M68" s="671"/>
      <c r="N68" s="671"/>
      <c r="O68" s="671"/>
      <c r="P68" s="671"/>
      <c r="Q68" s="671"/>
      <c r="R68" s="671"/>
      <c r="S68" s="671"/>
      <c r="T68" s="671"/>
      <c r="U68" s="671"/>
      <c r="V68" s="671"/>
      <c r="W68" s="671"/>
      <c r="X68" s="671"/>
      <c r="Y68" s="671"/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1"/>
      <c r="AK68" s="671"/>
      <c r="AL68" s="671"/>
      <c r="AM68" s="671"/>
      <c r="AN68" s="671"/>
    </row>
    <row r="69" spans="1:40" x14ac:dyDescent="0.3">
      <c r="A69" s="671"/>
      <c r="B69" s="671"/>
      <c r="C69" s="671"/>
      <c r="D69" s="671"/>
      <c r="E69" s="671"/>
      <c r="F69" s="671"/>
      <c r="G69" s="671"/>
      <c r="H69" s="671"/>
      <c r="I69" s="671"/>
      <c r="J69" s="671"/>
      <c r="K69" s="671"/>
      <c r="L69" s="671"/>
      <c r="M69" s="671"/>
      <c r="N69" s="671"/>
      <c r="O69" s="671"/>
      <c r="P69" s="671"/>
      <c r="Q69" s="671"/>
      <c r="R69" s="671"/>
      <c r="S69" s="671"/>
      <c r="T69" s="671"/>
      <c r="U69" s="671"/>
      <c r="V69" s="671"/>
      <c r="W69" s="671"/>
      <c r="X69" s="671"/>
      <c r="Y69" s="671"/>
      <c r="Z69" s="671"/>
      <c r="AA69" s="671"/>
      <c r="AB69" s="671"/>
      <c r="AC69" s="671"/>
      <c r="AD69" s="671"/>
      <c r="AE69" s="671"/>
      <c r="AF69" s="671"/>
      <c r="AG69" s="671"/>
      <c r="AH69" s="671"/>
      <c r="AI69" s="671"/>
      <c r="AJ69" s="671"/>
      <c r="AK69" s="671"/>
      <c r="AL69" s="671"/>
      <c r="AM69" s="671"/>
      <c r="AN69" s="671"/>
    </row>
    <row r="70" spans="1:40" x14ac:dyDescent="0.3">
      <c r="A70" s="671"/>
      <c r="B70" s="671"/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1"/>
      <c r="N70" s="671"/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1"/>
      <c r="AK70" s="671"/>
      <c r="AL70" s="671"/>
      <c r="AM70" s="671"/>
      <c r="AN70" s="671"/>
    </row>
    <row r="71" spans="1:40" x14ac:dyDescent="0.3">
      <c r="A71" s="671"/>
      <c r="B71" s="671"/>
      <c r="C71" s="671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1"/>
      <c r="Q71" s="671"/>
      <c r="R71" s="671"/>
      <c r="S71" s="671"/>
      <c r="T71" s="671"/>
      <c r="U71" s="671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</row>
    <row r="72" spans="1:40" x14ac:dyDescent="0.3">
      <c r="A72" s="671"/>
      <c r="B72" s="671"/>
      <c r="C72" s="671"/>
      <c r="D72" s="671"/>
      <c r="E72" s="671"/>
      <c r="F72" s="671"/>
      <c r="G72" s="671"/>
      <c r="H72" s="671"/>
      <c r="I72" s="671"/>
      <c r="J72" s="671"/>
      <c r="K72" s="671"/>
      <c r="L72" s="671"/>
      <c r="M72" s="671"/>
      <c r="N72" s="671"/>
      <c r="O72" s="671"/>
      <c r="P72" s="671"/>
      <c r="Q72" s="671"/>
      <c r="R72" s="671"/>
      <c r="S72" s="671"/>
      <c r="T72" s="671"/>
      <c r="U72" s="671"/>
      <c r="V72" s="671"/>
      <c r="W72" s="671"/>
      <c r="X72" s="671"/>
      <c r="Y72" s="671"/>
      <c r="Z72" s="671"/>
      <c r="AA72" s="671"/>
      <c r="AB72" s="671"/>
      <c r="AC72" s="671"/>
      <c r="AD72" s="671"/>
      <c r="AE72" s="671"/>
      <c r="AF72" s="671"/>
      <c r="AG72" s="671"/>
      <c r="AH72" s="671"/>
      <c r="AI72" s="671"/>
      <c r="AJ72" s="671"/>
      <c r="AK72" s="671"/>
      <c r="AL72" s="671"/>
      <c r="AM72" s="671"/>
      <c r="AN72" s="671"/>
    </row>
    <row r="73" spans="1:40" x14ac:dyDescent="0.3">
      <c r="A73" s="671"/>
      <c r="B73" s="671"/>
      <c r="C73" s="671"/>
      <c r="D73" s="671"/>
      <c r="E73" s="671"/>
      <c r="F73" s="671"/>
      <c r="G73" s="671"/>
      <c r="H73" s="671"/>
      <c r="I73" s="671"/>
      <c r="J73" s="671"/>
      <c r="K73" s="671"/>
      <c r="L73" s="671"/>
      <c r="M73" s="671"/>
      <c r="N73" s="671"/>
      <c r="O73" s="671"/>
      <c r="P73" s="671"/>
      <c r="Q73" s="671"/>
      <c r="R73" s="671"/>
      <c r="S73" s="671"/>
      <c r="T73" s="671"/>
      <c r="U73" s="671"/>
      <c r="V73" s="671"/>
      <c r="W73" s="671"/>
      <c r="X73" s="671"/>
      <c r="Y73" s="671"/>
      <c r="Z73" s="671"/>
      <c r="AA73" s="671"/>
      <c r="AB73" s="671"/>
      <c r="AC73" s="671"/>
      <c r="AD73" s="671"/>
      <c r="AE73" s="671"/>
      <c r="AF73" s="671"/>
      <c r="AG73" s="671"/>
      <c r="AH73" s="671"/>
      <c r="AI73" s="671"/>
      <c r="AJ73" s="671"/>
      <c r="AK73" s="671"/>
      <c r="AL73" s="671"/>
      <c r="AM73" s="671"/>
      <c r="AN73" s="671"/>
    </row>
    <row r="74" spans="1:40" x14ac:dyDescent="0.3">
      <c r="A74" s="671"/>
      <c r="B74" s="671"/>
      <c r="C74" s="671"/>
      <c r="D74" s="671"/>
      <c r="E74" s="671"/>
      <c r="F74" s="671"/>
      <c r="G74" s="671"/>
      <c r="H74" s="671"/>
      <c r="I74" s="671"/>
      <c r="J74" s="671"/>
      <c r="K74" s="671"/>
      <c r="L74" s="671"/>
      <c r="M74" s="671"/>
      <c r="N74" s="671"/>
      <c r="O74" s="671"/>
      <c r="P74" s="671"/>
      <c r="Q74" s="671"/>
      <c r="R74" s="671"/>
      <c r="S74" s="671"/>
      <c r="T74" s="671"/>
      <c r="U74" s="671"/>
      <c r="V74" s="671"/>
      <c r="W74" s="671"/>
      <c r="X74" s="671"/>
      <c r="Y74" s="671"/>
      <c r="Z74" s="671"/>
      <c r="AA74" s="671"/>
      <c r="AB74" s="671"/>
      <c r="AC74" s="671"/>
      <c r="AD74" s="671"/>
      <c r="AE74" s="671"/>
      <c r="AF74" s="671"/>
      <c r="AG74" s="671"/>
      <c r="AH74" s="671"/>
      <c r="AI74" s="671"/>
      <c r="AJ74" s="671"/>
      <c r="AK74" s="671"/>
      <c r="AL74" s="671"/>
      <c r="AM74" s="671"/>
      <c r="AN74" s="671"/>
    </row>
    <row r="75" spans="1:40" x14ac:dyDescent="0.3">
      <c r="A75" s="671"/>
      <c r="B75" s="671"/>
      <c r="C75" s="671"/>
      <c r="D75" s="671"/>
      <c r="E75" s="671"/>
      <c r="F75" s="671"/>
      <c r="G75" s="671"/>
      <c r="H75" s="671"/>
      <c r="I75" s="671"/>
      <c r="J75" s="671"/>
      <c r="K75" s="671"/>
      <c r="L75" s="671"/>
      <c r="M75" s="671"/>
      <c r="N75" s="671"/>
      <c r="O75" s="671"/>
      <c r="P75" s="671"/>
      <c r="Q75" s="671"/>
      <c r="R75" s="671"/>
      <c r="S75" s="671"/>
      <c r="T75" s="671"/>
      <c r="U75" s="671"/>
      <c r="V75" s="671"/>
      <c r="W75" s="671"/>
      <c r="X75" s="671"/>
      <c r="Y75" s="671"/>
      <c r="Z75" s="671"/>
      <c r="AA75" s="671"/>
      <c r="AB75" s="671"/>
      <c r="AC75" s="671"/>
      <c r="AD75" s="671"/>
      <c r="AE75" s="671"/>
      <c r="AF75" s="671"/>
      <c r="AG75" s="671"/>
      <c r="AH75" s="671"/>
      <c r="AI75" s="671"/>
      <c r="AJ75" s="671"/>
      <c r="AK75" s="671"/>
      <c r="AL75" s="671"/>
      <c r="AM75" s="671"/>
      <c r="AN75" s="671"/>
    </row>
    <row r="76" spans="1:40" x14ac:dyDescent="0.3">
      <c r="A76" s="671"/>
      <c r="B76" s="671"/>
      <c r="C76" s="671"/>
      <c r="D76" s="671"/>
      <c r="E76" s="671"/>
      <c r="F76" s="671"/>
      <c r="G76" s="671"/>
      <c r="H76" s="671"/>
      <c r="I76" s="671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  <c r="AJ76" s="671"/>
      <c r="AK76" s="671"/>
      <c r="AL76" s="671"/>
      <c r="AM76" s="671"/>
      <c r="AN76" s="671"/>
    </row>
    <row r="77" spans="1:40" x14ac:dyDescent="0.3">
      <c r="A77" s="671"/>
      <c r="B77" s="671"/>
      <c r="C77" s="671"/>
      <c r="D77" s="671"/>
      <c r="E77" s="671"/>
      <c r="F77" s="671"/>
      <c r="G77" s="671"/>
      <c r="H77" s="671"/>
      <c r="I77" s="671"/>
      <c r="J77" s="671"/>
      <c r="K77" s="671"/>
      <c r="L77" s="671"/>
      <c r="M77" s="671"/>
      <c r="N77" s="671"/>
      <c r="O77" s="671"/>
      <c r="P77" s="671"/>
      <c r="Q77" s="671"/>
      <c r="R77" s="671"/>
      <c r="S77" s="671"/>
      <c r="T77" s="671"/>
      <c r="U77" s="671"/>
      <c r="V77" s="671"/>
      <c r="W77" s="671"/>
      <c r="X77" s="671"/>
      <c r="Y77" s="671"/>
      <c r="Z77" s="671"/>
      <c r="AA77" s="671"/>
      <c r="AB77" s="671"/>
      <c r="AC77" s="671"/>
      <c r="AD77" s="671"/>
      <c r="AE77" s="671"/>
      <c r="AF77" s="671"/>
      <c r="AG77" s="671"/>
      <c r="AH77" s="671"/>
      <c r="AI77" s="671"/>
      <c r="AJ77" s="671"/>
      <c r="AK77" s="671"/>
      <c r="AL77" s="671"/>
      <c r="AM77" s="671"/>
      <c r="AN77" s="671"/>
    </row>
    <row r="78" spans="1:40" x14ac:dyDescent="0.3">
      <c r="A78" s="671"/>
      <c r="B78" s="671"/>
      <c r="C78" s="671"/>
      <c r="D78" s="671"/>
      <c r="E78" s="671"/>
      <c r="F78" s="671"/>
      <c r="G78" s="671"/>
      <c r="H78" s="671"/>
      <c r="I78" s="671"/>
      <c r="J78" s="671"/>
      <c r="K78" s="671"/>
      <c r="L78" s="671"/>
      <c r="M78" s="671"/>
      <c r="N78" s="671"/>
      <c r="O78" s="671"/>
      <c r="P78" s="671"/>
      <c r="Q78" s="671"/>
      <c r="R78" s="671"/>
      <c r="S78" s="671"/>
      <c r="T78" s="671"/>
      <c r="U78" s="671"/>
      <c r="V78" s="671"/>
      <c r="W78" s="671"/>
      <c r="X78" s="671"/>
      <c r="Y78" s="671"/>
      <c r="Z78" s="671"/>
      <c r="AA78" s="671"/>
      <c r="AB78" s="671"/>
      <c r="AC78" s="671"/>
      <c r="AD78" s="671"/>
      <c r="AE78" s="671"/>
      <c r="AF78" s="671"/>
      <c r="AG78" s="671"/>
      <c r="AH78" s="671"/>
      <c r="AI78" s="671"/>
      <c r="AJ78" s="671"/>
      <c r="AK78" s="671"/>
      <c r="AL78" s="671"/>
      <c r="AM78" s="671"/>
      <c r="AN78" s="671"/>
    </row>
    <row r="79" spans="1:40" x14ac:dyDescent="0.3">
      <c r="A79" s="671"/>
      <c r="B79" s="671"/>
      <c r="C79" s="671"/>
      <c r="D79" s="671"/>
      <c r="E79" s="671"/>
      <c r="F79" s="671"/>
      <c r="G79" s="671"/>
      <c r="H79" s="671"/>
      <c r="I79" s="671"/>
      <c r="J79" s="671"/>
      <c r="K79" s="671"/>
      <c r="L79" s="671"/>
      <c r="M79" s="671"/>
      <c r="N79" s="671"/>
      <c r="O79" s="671"/>
      <c r="P79" s="671"/>
      <c r="Q79" s="671"/>
      <c r="R79" s="671"/>
      <c r="S79" s="671"/>
      <c r="T79" s="671"/>
      <c r="U79" s="671"/>
      <c r="V79" s="671"/>
      <c r="W79" s="671"/>
      <c r="X79" s="671"/>
      <c r="Y79" s="671"/>
      <c r="Z79" s="671"/>
      <c r="AA79" s="671"/>
      <c r="AB79" s="671"/>
      <c r="AC79" s="671"/>
      <c r="AD79" s="671"/>
      <c r="AE79" s="671"/>
      <c r="AF79" s="671"/>
      <c r="AG79" s="671"/>
      <c r="AH79" s="671"/>
      <c r="AI79" s="671"/>
      <c r="AJ79" s="671"/>
      <c r="AK79" s="671"/>
      <c r="AL79" s="671"/>
      <c r="AM79" s="671"/>
      <c r="AN79" s="671"/>
    </row>
    <row r="80" spans="1:40" x14ac:dyDescent="0.3">
      <c r="A80" s="671"/>
      <c r="B80" s="671"/>
      <c r="C80" s="671"/>
      <c r="D80" s="671"/>
      <c r="E80" s="671"/>
      <c r="F80" s="671"/>
      <c r="G80" s="671"/>
      <c r="H80" s="671"/>
      <c r="I80" s="671"/>
      <c r="J80" s="671"/>
      <c r="K80" s="671"/>
      <c r="L80" s="671"/>
      <c r="M80" s="671"/>
      <c r="N80" s="671"/>
      <c r="O80" s="671"/>
      <c r="P80" s="671"/>
      <c r="Q80" s="671"/>
      <c r="R80" s="671"/>
      <c r="S80" s="671"/>
      <c r="T80" s="671"/>
      <c r="U80" s="671"/>
      <c r="V80" s="671"/>
      <c r="W80" s="671"/>
      <c r="X80" s="671"/>
      <c r="Y80" s="671"/>
      <c r="Z80" s="671"/>
      <c r="AA80" s="671"/>
      <c r="AB80" s="671"/>
      <c r="AC80" s="671"/>
      <c r="AD80" s="671"/>
      <c r="AE80" s="671"/>
      <c r="AF80" s="671"/>
      <c r="AG80" s="671"/>
      <c r="AH80" s="671"/>
      <c r="AI80" s="671"/>
      <c r="AJ80" s="671"/>
      <c r="AK80" s="671"/>
      <c r="AL80" s="671"/>
      <c r="AM80" s="671"/>
      <c r="AN80" s="671"/>
    </row>
    <row r="81" spans="1:40" x14ac:dyDescent="0.3">
      <c r="A81" s="671"/>
      <c r="B81" s="671"/>
      <c r="C81" s="671"/>
      <c r="D81" s="671"/>
      <c r="E81" s="671"/>
      <c r="F81" s="671"/>
      <c r="G81" s="671"/>
      <c r="H81" s="671"/>
      <c r="I81" s="671"/>
      <c r="J81" s="671"/>
      <c r="K81" s="671"/>
      <c r="L81" s="671"/>
      <c r="M81" s="671"/>
      <c r="N81" s="671"/>
      <c r="O81" s="671"/>
      <c r="P81" s="671"/>
      <c r="Q81" s="671"/>
      <c r="R81" s="671"/>
      <c r="S81" s="671"/>
      <c r="T81" s="671"/>
      <c r="U81" s="671"/>
      <c r="V81" s="671"/>
      <c r="W81" s="671"/>
      <c r="X81" s="671"/>
      <c r="Y81" s="671"/>
      <c r="Z81" s="671"/>
      <c r="AA81" s="671"/>
      <c r="AB81" s="671"/>
      <c r="AC81" s="671"/>
      <c r="AD81" s="671"/>
      <c r="AE81" s="671"/>
      <c r="AF81" s="671"/>
      <c r="AG81" s="671"/>
      <c r="AH81" s="671"/>
      <c r="AI81" s="671"/>
      <c r="AJ81" s="671"/>
      <c r="AK81" s="671"/>
      <c r="AL81" s="671"/>
      <c r="AM81" s="671"/>
      <c r="AN81" s="671"/>
    </row>
    <row r="82" spans="1:40" x14ac:dyDescent="0.3">
      <c r="A82" s="671"/>
      <c r="B82" s="671"/>
      <c r="C82" s="671"/>
      <c r="D82" s="671"/>
      <c r="E82" s="671"/>
      <c r="F82" s="671"/>
      <c r="G82" s="671"/>
      <c r="H82" s="671"/>
      <c r="I82" s="671"/>
      <c r="J82" s="671"/>
      <c r="K82" s="671"/>
      <c r="L82" s="671"/>
      <c r="M82" s="671"/>
      <c r="N82" s="671"/>
      <c r="O82" s="671"/>
      <c r="P82" s="671"/>
      <c r="Q82" s="671"/>
      <c r="R82" s="671"/>
      <c r="S82" s="671"/>
      <c r="T82" s="671"/>
      <c r="U82" s="671"/>
      <c r="V82" s="671"/>
      <c r="W82" s="671"/>
      <c r="X82" s="671"/>
      <c r="Y82" s="671"/>
      <c r="Z82" s="671"/>
      <c r="AA82" s="671"/>
      <c r="AB82" s="671"/>
      <c r="AC82" s="671"/>
      <c r="AD82" s="671"/>
      <c r="AE82" s="671"/>
      <c r="AF82" s="671"/>
      <c r="AG82" s="671"/>
      <c r="AH82" s="671"/>
      <c r="AI82" s="671"/>
      <c r="AJ82" s="671"/>
      <c r="AK82" s="671"/>
      <c r="AL82" s="671"/>
      <c r="AM82" s="671"/>
      <c r="AN82" s="671"/>
    </row>
    <row r="83" spans="1:40" x14ac:dyDescent="0.3">
      <c r="A83" s="671"/>
      <c r="B83" s="671"/>
      <c r="C83" s="671"/>
      <c r="D83" s="671"/>
      <c r="E83" s="671"/>
      <c r="F83" s="671"/>
      <c r="G83" s="671"/>
      <c r="H83" s="671"/>
      <c r="I83" s="671"/>
      <c r="J83" s="671"/>
      <c r="K83" s="671"/>
      <c r="L83" s="671"/>
      <c r="M83" s="671"/>
      <c r="N83" s="671"/>
      <c r="O83" s="671"/>
      <c r="P83" s="671"/>
      <c r="Q83" s="671"/>
      <c r="R83" s="671"/>
      <c r="S83" s="671"/>
      <c r="T83" s="671"/>
      <c r="U83" s="671"/>
      <c r="V83" s="671"/>
      <c r="W83" s="671"/>
      <c r="X83" s="671"/>
      <c r="Y83" s="671"/>
      <c r="Z83" s="671"/>
      <c r="AA83" s="671"/>
      <c r="AB83" s="671"/>
      <c r="AC83" s="671"/>
      <c r="AD83" s="671"/>
      <c r="AE83" s="671"/>
      <c r="AF83" s="671"/>
      <c r="AG83" s="671"/>
      <c r="AH83" s="671"/>
      <c r="AI83" s="671"/>
      <c r="AJ83" s="671"/>
      <c r="AK83" s="671"/>
      <c r="AL83" s="671"/>
      <c r="AM83" s="671"/>
      <c r="AN83" s="671"/>
    </row>
    <row r="84" spans="1:40" x14ac:dyDescent="0.3">
      <c r="A84" s="671"/>
      <c r="B84" s="671"/>
      <c r="C84" s="671"/>
      <c r="D84" s="671"/>
      <c r="E84" s="671"/>
      <c r="F84" s="671"/>
      <c r="G84" s="671"/>
      <c r="H84" s="671"/>
      <c r="I84" s="671"/>
      <c r="J84" s="671"/>
      <c r="K84" s="671"/>
      <c r="L84" s="671"/>
      <c r="M84" s="671"/>
      <c r="N84" s="671"/>
      <c r="O84" s="671"/>
      <c r="P84" s="671"/>
      <c r="Q84" s="671"/>
      <c r="R84" s="671"/>
      <c r="S84" s="671"/>
      <c r="T84" s="671"/>
      <c r="U84" s="671"/>
      <c r="V84" s="671"/>
      <c r="W84" s="671"/>
      <c r="X84" s="671"/>
      <c r="Y84" s="671"/>
      <c r="Z84" s="671"/>
      <c r="AA84" s="671"/>
      <c r="AB84" s="671"/>
      <c r="AC84" s="671"/>
      <c r="AD84" s="671"/>
      <c r="AE84" s="671"/>
      <c r="AF84" s="671"/>
      <c r="AG84" s="671"/>
      <c r="AH84" s="671"/>
      <c r="AI84" s="671"/>
      <c r="AJ84" s="671"/>
      <c r="AK84" s="671"/>
      <c r="AL84" s="671"/>
      <c r="AM84" s="671"/>
      <c r="AN84" s="671"/>
    </row>
    <row r="85" spans="1:40" x14ac:dyDescent="0.3">
      <c r="A85" s="671"/>
      <c r="B85" s="671"/>
      <c r="C85" s="671"/>
      <c r="D85" s="671"/>
      <c r="E85" s="671"/>
      <c r="F85" s="671"/>
      <c r="G85" s="671"/>
      <c r="H85" s="671"/>
      <c r="I85" s="671"/>
      <c r="J85" s="671"/>
      <c r="K85" s="671"/>
      <c r="L85" s="671"/>
      <c r="M85" s="671"/>
      <c r="N85" s="671"/>
      <c r="O85" s="671"/>
      <c r="P85" s="671"/>
      <c r="Q85" s="671"/>
      <c r="R85" s="671"/>
      <c r="S85" s="671"/>
      <c r="T85" s="671"/>
      <c r="U85" s="671"/>
      <c r="V85" s="671"/>
      <c r="W85" s="671"/>
      <c r="X85" s="671"/>
      <c r="Y85" s="671"/>
      <c r="Z85" s="671"/>
      <c r="AA85" s="671"/>
      <c r="AB85" s="671"/>
    </row>
    <row r="86" spans="1:40" x14ac:dyDescent="0.3">
      <c r="A86" s="671"/>
      <c r="B86" s="671"/>
      <c r="C86" s="671"/>
      <c r="D86" s="671"/>
      <c r="E86" s="671"/>
      <c r="F86" s="671"/>
      <c r="G86" s="671"/>
      <c r="H86" s="671"/>
      <c r="I86" s="671"/>
      <c r="J86" s="671"/>
      <c r="K86" s="671"/>
      <c r="L86" s="671"/>
      <c r="M86" s="671"/>
      <c r="N86" s="671"/>
      <c r="O86" s="671"/>
      <c r="P86" s="671"/>
      <c r="Q86" s="671"/>
      <c r="R86" s="671"/>
      <c r="S86" s="671"/>
      <c r="T86" s="671"/>
      <c r="U86" s="671"/>
      <c r="V86" s="671"/>
      <c r="W86" s="671"/>
      <c r="X86" s="671"/>
      <c r="Y86" s="671"/>
      <c r="Z86" s="671"/>
      <c r="AA86" s="671"/>
      <c r="AB86" s="671"/>
    </row>
    <row r="87" spans="1:40" x14ac:dyDescent="0.3">
      <c r="A87" s="671"/>
      <c r="B87" s="671"/>
      <c r="C87" s="671"/>
      <c r="D87" s="671"/>
      <c r="E87" s="671"/>
      <c r="F87" s="671"/>
      <c r="G87" s="671"/>
      <c r="H87" s="671"/>
      <c r="I87" s="671"/>
      <c r="J87" s="671"/>
      <c r="K87" s="671"/>
      <c r="L87" s="671"/>
      <c r="M87" s="671"/>
      <c r="N87" s="671"/>
      <c r="O87" s="671"/>
      <c r="P87" s="671"/>
      <c r="Q87" s="671"/>
      <c r="R87" s="671"/>
      <c r="S87" s="671"/>
      <c r="T87" s="671"/>
      <c r="U87" s="671"/>
      <c r="V87" s="671"/>
      <c r="W87" s="671"/>
      <c r="X87" s="671"/>
      <c r="Y87" s="671"/>
      <c r="Z87" s="671"/>
      <c r="AA87" s="671"/>
      <c r="AB87" s="671"/>
    </row>
    <row r="88" spans="1:40" x14ac:dyDescent="0.3">
      <c r="A88" s="671"/>
      <c r="B88" s="671"/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1"/>
      <c r="X88" s="671"/>
      <c r="Y88" s="671"/>
      <c r="Z88" s="671"/>
      <c r="AA88" s="671"/>
      <c r="AB88" s="671"/>
    </row>
    <row r="89" spans="1:40" x14ac:dyDescent="0.3">
      <c r="A89" s="671"/>
      <c r="B89" s="671"/>
      <c r="C89" s="671"/>
      <c r="D89" s="671"/>
      <c r="E89" s="671"/>
      <c r="F89" s="671"/>
      <c r="G89" s="671"/>
      <c r="H89" s="671"/>
      <c r="I89" s="671"/>
      <c r="J89" s="671"/>
      <c r="K89" s="671"/>
      <c r="L89" s="671"/>
      <c r="M89" s="671"/>
      <c r="N89" s="671"/>
      <c r="O89" s="671"/>
      <c r="P89" s="671"/>
      <c r="Q89" s="671"/>
      <c r="R89" s="671"/>
      <c r="S89" s="671"/>
      <c r="T89" s="671"/>
      <c r="U89" s="671"/>
      <c r="V89" s="671"/>
      <c r="W89" s="671"/>
      <c r="X89" s="671"/>
      <c r="Y89" s="671"/>
      <c r="Z89" s="671"/>
      <c r="AA89" s="671"/>
      <c r="AB89" s="671"/>
    </row>
    <row r="90" spans="1:40" x14ac:dyDescent="0.3">
      <c r="A90" s="671"/>
      <c r="B90" s="671"/>
      <c r="C90" s="671"/>
      <c r="D90" s="671"/>
      <c r="E90" s="671"/>
      <c r="F90" s="671"/>
      <c r="G90" s="671"/>
      <c r="H90" s="671"/>
      <c r="I90" s="671"/>
      <c r="J90" s="671"/>
      <c r="K90" s="671"/>
      <c r="L90" s="671"/>
      <c r="M90" s="671"/>
      <c r="N90" s="671"/>
      <c r="O90" s="671"/>
      <c r="P90" s="671"/>
      <c r="Q90" s="671"/>
      <c r="R90" s="671"/>
      <c r="S90" s="671"/>
      <c r="T90" s="671"/>
      <c r="U90" s="671"/>
      <c r="V90" s="671"/>
      <c r="W90" s="671"/>
      <c r="X90" s="671"/>
      <c r="Y90" s="671"/>
      <c r="Z90" s="671"/>
      <c r="AA90" s="671"/>
      <c r="AB90" s="671"/>
    </row>
    <row r="91" spans="1:40" x14ac:dyDescent="0.3">
      <c r="A91" s="671"/>
      <c r="B91" s="671"/>
      <c r="C91" s="671"/>
      <c r="D91" s="671"/>
      <c r="E91" s="671"/>
      <c r="F91" s="671"/>
      <c r="G91" s="671"/>
      <c r="H91" s="671"/>
      <c r="I91" s="671"/>
      <c r="J91" s="671"/>
      <c r="K91" s="671"/>
      <c r="L91" s="671"/>
      <c r="M91" s="671"/>
      <c r="N91" s="671"/>
      <c r="O91" s="671"/>
      <c r="P91" s="671"/>
      <c r="Q91" s="671"/>
      <c r="R91" s="671"/>
      <c r="S91" s="671"/>
      <c r="T91" s="671"/>
      <c r="U91" s="671"/>
      <c r="V91" s="671"/>
      <c r="W91" s="671"/>
      <c r="X91" s="671"/>
      <c r="Y91" s="671"/>
      <c r="Z91" s="671"/>
      <c r="AA91" s="671"/>
      <c r="AB91" s="671"/>
    </row>
    <row r="92" spans="1:40" x14ac:dyDescent="0.3">
      <c r="A92" s="671"/>
      <c r="B92" s="671"/>
      <c r="C92" s="671"/>
      <c r="D92" s="671"/>
      <c r="E92" s="671"/>
      <c r="F92" s="671"/>
      <c r="G92" s="671"/>
      <c r="H92" s="671"/>
      <c r="I92" s="671"/>
      <c r="J92" s="671"/>
      <c r="K92" s="671"/>
      <c r="L92" s="671"/>
      <c r="M92" s="671"/>
      <c r="N92" s="671"/>
      <c r="O92" s="671"/>
      <c r="P92" s="671"/>
      <c r="Q92" s="671"/>
      <c r="R92" s="671"/>
      <c r="S92" s="671"/>
      <c r="T92" s="671"/>
      <c r="U92" s="671"/>
      <c r="V92" s="671"/>
      <c r="W92" s="671"/>
      <c r="X92" s="671"/>
      <c r="Y92" s="671"/>
      <c r="Z92" s="671"/>
      <c r="AA92" s="671"/>
      <c r="AB92" s="671"/>
    </row>
    <row r="93" spans="1:40" x14ac:dyDescent="0.3">
      <c r="A93" s="671"/>
      <c r="B93" s="671"/>
      <c r="C93" s="671"/>
      <c r="D93" s="671"/>
      <c r="E93" s="671"/>
      <c r="F93" s="671"/>
      <c r="G93" s="671"/>
      <c r="H93" s="671"/>
      <c r="I93" s="671"/>
      <c r="J93" s="671"/>
      <c r="K93" s="671"/>
      <c r="L93" s="671"/>
      <c r="M93" s="671"/>
      <c r="N93" s="671"/>
      <c r="O93" s="671"/>
      <c r="P93" s="671"/>
      <c r="Q93" s="671"/>
      <c r="R93" s="671"/>
      <c r="S93" s="671"/>
      <c r="T93" s="671"/>
      <c r="U93" s="671"/>
      <c r="V93" s="671"/>
      <c r="W93" s="671"/>
      <c r="X93" s="671"/>
      <c r="Y93" s="671"/>
      <c r="Z93" s="671"/>
      <c r="AA93" s="671"/>
      <c r="AB93" s="671"/>
    </row>
    <row r="94" spans="1:40" x14ac:dyDescent="0.3">
      <c r="A94" s="671"/>
      <c r="B94" s="671"/>
      <c r="C94" s="671"/>
      <c r="D94" s="671"/>
      <c r="E94" s="671"/>
      <c r="F94" s="671"/>
      <c r="G94" s="671"/>
      <c r="H94" s="671"/>
      <c r="I94" s="671"/>
      <c r="J94" s="671"/>
      <c r="K94" s="671"/>
      <c r="L94" s="671"/>
      <c r="M94" s="671"/>
      <c r="N94" s="671"/>
      <c r="O94" s="671"/>
      <c r="P94" s="671"/>
      <c r="Q94" s="671"/>
      <c r="R94" s="671"/>
      <c r="S94" s="671"/>
      <c r="T94" s="671"/>
      <c r="U94" s="671"/>
      <c r="V94" s="671"/>
      <c r="W94" s="671"/>
      <c r="X94" s="671"/>
      <c r="Y94" s="671"/>
      <c r="Z94" s="671"/>
      <c r="AA94" s="671"/>
      <c r="AB94" s="671"/>
    </row>
    <row r="95" spans="1:40" x14ac:dyDescent="0.3">
      <c r="A95" s="671"/>
      <c r="B95" s="671"/>
      <c r="C95" s="671"/>
      <c r="D95" s="671"/>
      <c r="E95" s="671"/>
      <c r="F95" s="671"/>
      <c r="G95" s="671"/>
      <c r="H95" s="671"/>
      <c r="I95" s="671"/>
      <c r="J95" s="671"/>
      <c r="K95" s="671"/>
      <c r="L95" s="671"/>
      <c r="M95" s="671"/>
      <c r="N95" s="671"/>
      <c r="O95" s="671"/>
      <c r="P95" s="671"/>
      <c r="Q95" s="671"/>
      <c r="R95" s="671"/>
      <c r="S95" s="671"/>
      <c r="T95" s="671"/>
      <c r="U95" s="671"/>
      <c r="V95" s="671"/>
      <c r="W95" s="671"/>
      <c r="X95" s="671"/>
      <c r="Y95" s="671"/>
      <c r="Z95" s="671"/>
      <c r="AA95" s="671"/>
      <c r="AB95" s="671"/>
    </row>
    <row r="96" spans="1:40" x14ac:dyDescent="0.3">
      <c r="A96" s="671"/>
      <c r="B96" s="671"/>
      <c r="C96" s="671"/>
      <c r="D96" s="671"/>
      <c r="E96" s="671"/>
      <c r="F96" s="671"/>
      <c r="G96" s="671"/>
      <c r="H96" s="671"/>
      <c r="I96" s="671"/>
      <c r="J96" s="671"/>
      <c r="K96" s="671"/>
      <c r="L96" s="671"/>
      <c r="M96" s="671"/>
      <c r="N96" s="671"/>
      <c r="O96" s="671"/>
      <c r="P96" s="671"/>
      <c r="Q96" s="671"/>
      <c r="R96" s="671"/>
      <c r="S96" s="671"/>
      <c r="T96" s="671"/>
      <c r="U96" s="671"/>
      <c r="V96" s="671"/>
      <c r="W96" s="671"/>
      <c r="X96" s="671"/>
      <c r="Y96" s="671"/>
      <c r="Z96" s="671"/>
      <c r="AA96" s="671"/>
      <c r="AB96" s="671"/>
    </row>
    <row r="97" spans="1:28" x14ac:dyDescent="0.3">
      <c r="A97" s="671"/>
      <c r="B97" s="671"/>
      <c r="C97" s="671"/>
      <c r="D97" s="671"/>
      <c r="E97" s="671"/>
      <c r="F97" s="671"/>
      <c r="G97" s="671"/>
      <c r="H97" s="671"/>
      <c r="I97" s="671"/>
      <c r="J97" s="671"/>
      <c r="K97" s="671"/>
      <c r="L97" s="671"/>
      <c r="M97" s="671"/>
      <c r="N97" s="671"/>
      <c r="O97" s="671"/>
      <c r="P97" s="671"/>
      <c r="Q97" s="671"/>
      <c r="R97" s="671"/>
      <c r="S97" s="671"/>
      <c r="T97" s="671"/>
      <c r="U97" s="671"/>
      <c r="V97" s="671"/>
      <c r="W97" s="671"/>
      <c r="X97" s="671"/>
      <c r="Y97" s="671"/>
      <c r="Z97" s="671"/>
      <c r="AA97" s="671"/>
      <c r="AB97" s="671"/>
    </row>
    <row r="98" spans="1:28" x14ac:dyDescent="0.3">
      <c r="A98" s="671"/>
      <c r="B98" s="671"/>
      <c r="C98" s="671"/>
      <c r="D98" s="671"/>
      <c r="E98" s="671"/>
      <c r="F98" s="671"/>
      <c r="G98" s="671"/>
      <c r="H98" s="671"/>
      <c r="I98" s="671"/>
      <c r="J98" s="671"/>
      <c r="K98" s="671"/>
      <c r="L98" s="671"/>
      <c r="M98" s="671"/>
      <c r="N98" s="671"/>
      <c r="O98" s="671"/>
      <c r="P98" s="671"/>
      <c r="Q98" s="671"/>
      <c r="R98" s="671"/>
      <c r="S98" s="671"/>
      <c r="T98" s="671"/>
      <c r="U98" s="671"/>
      <c r="V98" s="671"/>
      <c r="W98" s="671"/>
      <c r="X98" s="671"/>
      <c r="Y98" s="671"/>
      <c r="Z98" s="671"/>
      <c r="AA98" s="671"/>
      <c r="AB98" s="671"/>
    </row>
    <row r="99" spans="1:28" x14ac:dyDescent="0.3">
      <c r="A99" s="671"/>
      <c r="B99" s="671"/>
      <c r="C99" s="671"/>
      <c r="D99" s="671"/>
      <c r="E99" s="671"/>
      <c r="F99" s="671"/>
      <c r="G99" s="671"/>
      <c r="H99" s="671"/>
      <c r="I99" s="671"/>
      <c r="J99" s="671"/>
      <c r="K99" s="671"/>
      <c r="L99" s="671"/>
      <c r="M99" s="671"/>
      <c r="N99" s="671"/>
      <c r="O99" s="671"/>
      <c r="P99" s="671"/>
      <c r="Q99" s="671"/>
      <c r="R99" s="671"/>
      <c r="S99" s="671"/>
      <c r="T99" s="671"/>
      <c r="U99" s="671"/>
      <c r="V99" s="671"/>
      <c r="W99" s="671"/>
      <c r="X99" s="671"/>
      <c r="Y99" s="671"/>
      <c r="Z99" s="671"/>
      <c r="AA99" s="671"/>
      <c r="AB99" s="671"/>
    </row>
    <row r="100" spans="1:28" x14ac:dyDescent="0.3">
      <c r="A100" s="671"/>
      <c r="B100" s="671"/>
      <c r="C100" s="671"/>
      <c r="D100" s="671"/>
      <c r="E100" s="671"/>
      <c r="F100" s="671"/>
      <c r="G100" s="671"/>
      <c r="H100" s="671"/>
      <c r="I100" s="671"/>
      <c r="J100" s="671"/>
      <c r="K100" s="671"/>
      <c r="L100" s="671"/>
      <c r="M100" s="671"/>
      <c r="N100" s="671"/>
      <c r="O100" s="671"/>
      <c r="P100" s="671"/>
      <c r="Q100" s="671"/>
      <c r="R100" s="671"/>
      <c r="S100" s="671"/>
      <c r="T100" s="671"/>
      <c r="U100" s="671"/>
      <c r="V100" s="671"/>
      <c r="W100" s="671"/>
      <c r="X100" s="671"/>
      <c r="Y100" s="671"/>
      <c r="Z100" s="671"/>
      <c r="AA100" s="671"/>
      <c r="AB100" s="671"/>
    </row>
    <row r="101" spans="1:28" x14ac:dyDescent="0.3">
      <c r="A101" s="671"/>
      <c r="B101" s="671"/>
      <c r="C101" s="671"/>
      <c r="D101" s="671"/>
      <c r="E101" s="671"/>
      <c r="F101" s="671"/>
      <c r="G101" s="671"/>
      <c r="H101" s="671"/>
      <c r="I101" s="671"/>
      <c r="J101" s="671"/>
      <c r="K101" s="671"/>
      <c r="L101" s="671"/>
      <c r="M101" s="671"/>
      <c r="N101" s="671"/>
      <c r="O101" s="671"/>
      <c r="P101" s="671"/>
      <c r="Q101" s="671"/>
      <c r="R101" s="671"/>
      <c r="S101" s="671"/>
      <c r="T101" s="671"/>
      <c r="U101" s="671"/>
      <c r="V101" s="671"/>
      <c r="W101" s="671"/>
      <c r="X101" s="671"/>
      <c r="Y101" s="671"/>
      <c r="Z101" s="671"/>
      <c r="AA101" s="671"/>
      <c r="AB101" s="671"/>
    </row>
    <row r="102" spans="1:28" x14ac:dyDescent="0.3">
      <c r="A102" s="671"/>
      <c r="B102" s="671"/>
      <c r="C102" s="671"/>
      <c r="D102" s="671"/>
      <c r="E102" s="671"/>
      <c r="F102" s="671"/>
      <c r="G102" s="671"/>
      <c r="H102" s="671"/>
      <c r="I102" s="671"/>
      <c r="J102" s="671"/>
      <c r="K102" s="671"/>
      <c r="L102" s="671"/>
      <c r="M102" s="671"/>
      <c r="N102" s="671"/>
      <c r="O102" s="671"/>
      <c r="P102" s="671"/>
      <c r="Q102" s="671"/>
      <c r="R102" s="671"/>
      <c r="S102" s="671"/>
      <c r="T102" s="671"/>
      <c r="U102" s="671"/>
      <c r="V102" s="671"/>
      <c r="W102" s="671"/>
      <c r="X102" s="671"/>
      <c r="Y102" s="671"/>
      <c r="Z102" s="671"/>
      <c r="AA102" s="671"/>
      <c r="AB102" s="671"/>
    </row>
  </sheetData>
  <sheetProtection algorithmName="SHA-512" hashValue="Of5kDh4C+57Porva9JUvkfexR8LaohNLaNhGxBbS7n72lWjhKhTp0ZPGk6xCALRk5WoYi9UUKofZwFdNSG3QsQ==" saltValue="yCOs6cvpugbndKHp63Pg8A==" spinCount="100000" sheet="1" objects="1" scenarios="1" selectLockedCells="1" selectUnlockedCells="1"/>
  <mergeCells count="4">
    <mergeCell ref="C18:E18"/>
    <mergeCell ref="B3:G3"/>
    <mergeCell ref="B4:G4"/>
    <mergeCell ref="C16:E16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8" max="33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DA373561F7249B3A12779F36B14E3" ma:contentTypeVersion="8" ma:contentTypeDescription="Create a new document." ma:contentTypeScope="" ma:versionID="38bcff21c4e4651513631f0d188061bf">
  <xsd:schema xmlns:xsd="http://www.w3.org/2001/XMLSchema" xmlns:xs="http://www.w3.org/2001/XMLSchema" xmlns:p="http://schemas.microsoft.com/office/2006/metadata/properties" xmlns:ns2="b7e9804f-af98-4c1d-93a8-1f948c07ecf3" xmlns:ns3="7620ac10-fd04-4a9a-9873-08bd3470e5f2" targetNamespace="http://schemas.microsoft.com/office/2006/metadata/properties" ma:root="true" ma:fieldsID="1309e025b01b2df5753e7f0fd2550bd3" ns2:_="" ns3:_="">
    <xsd:import namespace="b7e9804f-af98-4c1d-93a8-1f948c07ecf3"/>
    <xsd:import namespace="7620ac10-fd04-4a9a-9873-08bd3470e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9804f-af98-4c1d-93a8-1f948c07e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0ac10-fd04-4a9a-9873-08bd3470e5f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C9D1C-DF6E-417F-8237-1D86D3CADD59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620ac10-fd04-4a9a-9873-08bd3470e5f2"/>
    <ds:schemaRef ds:uri="b7e9804f-af98-4c1d-93a8-1f948c07ecf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4E84AC-C3F9-4AE1-879C-50363BF7FE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030F09-44D2-4F73-9C45-47EB61C2F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e9804f-af98-4c1d-93a8-1f948c07ecf3"/>
    <ds:schemaRef ds:uri="7620ac10-fd04-4a9a-9873-08bd3470e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Year 1</vt:lpstr>
      <vt:lpstr>Year 2</vt:lpstr>
      <vt:lpstr>Year 3</vt:lpstr>
      <vt:lpstr>All years</vt:lpstr>
      <vt:lpstr>All Years - Summary</vt:lpstr>
      <vt:lpstr>'All years'!Print_Area</vt:lpstr>
      <vt:lpstr>'All Years - Summary'!Print_Area</vt:lpstr>
      <vt:lpstr>'Year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Helga Snævarr Kristjánsdóttir - RR</dc:creator>
  <cp:keywords/>
  <dc:description/>
  <cp:lastModifiedBy>Guðmundur Ingi Markússon - RR</cp:lastModifiedBy>
  <cp:revision/>
  <dcterms:created xsi:type="dcterms:W3CDTF">2021-08-24T09:51:27Z</dcterms:created>
  <dcterms:modified xsi:type="dcterms:W3CDTF">2022-03-08T11:38:02Z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0x01010072FDA373561F7249B3A12779F36B14E3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